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an 2024\giải phóng mặt bằng\KDC số 1 Lan Sơn\Phương án đợt 1\Phương án đợt 1\trình đợt 1\"/>
    </mc:Choice>
  </mc:AlternateContent>
  <bookViews>
    <workbookView xWindow="0" yWindow="0" windowWidth="2370" windowHeight="0" activeTab="1"/>
  </bookViews>
  <sheets>
    <sheet name="Phương án Yên Thịnh" sheetId="9" r:id="rId1"/>
    <sheet name="Phương án Thôn Muối" sheetId="1" r:id="rId2"/>
    <sheet name="Phương án Đống Vừng" sheetId="5" r:id="rId3"/>
    <sheet name="Phương án Nội Chùa" sheetId="6" r:id="rId4"/>
    <sheet name="Phương án Nội Đình" sheetId="7" r:id="rId5"/>
    <sheet name="Phương án Trại Hai" sheetId="8" r:id="rId6"/>
    <sheet name="Phương Án mộ" sheetId="11" r:id="rId7"/>
    <sheet name="Thon Noi Dinh" sheetId="4" state="hidden" r:id="rId8"/>
    <sheet name="DS Thành Hạnh Yên Thịnh" sheetId="2" state="hidden" r:id="rId9"/>
    <sheet name="DS Thành Hạnh Yên Thịnh (2)" sheetId="3" state="hidden" r:id="rId10"/>
  </sheets>
  <externalReferences>
    <externalReference r:id="rId11"/>
    <externalReference r:id="rId12"/>
    <externalReference r:id="rId13"/>
  </externalReferences>
  <definedNames>
    <definedName name="_xlnm._FilterDatabase" localSheetId="8" hidden="1">'DS Thành Hạnh Yên Thịnh'!$B$68:$B$124</definedName>
    <definedName name="_xlnm._FilterDatabase" localSheetId="9" hidden="1">'DS Thành Hạnh Yên Thịnh (2)'!$B$68:$B$125</definedName>
    <definedName name="_xlnm._FilterDatabase" localSheetId="2" hidden="1">'Phương án Đống Vừng'!$A$6:$AT$736</definedName>
    <definedName name="_xlnm._FilterDatabase" localSheetId="6" hidden="1">'Phương Án mộ'!$A$12:$AY$12</definedName>
    <definedName name="_xlnm._FilterDatabase" localSheetId="3" hidden="1">'Phương án Nội Chùa'!$C$3:$D$119</definedName>
    <definedName name="_xlnm._FilterDatabase" localSheetId="4" hidden="1">'Phương án Nội Đình'!$D$3:$E$465</definedName>
    <definedName name="_xlnm._FilterDatabase" localSheetId="1" hidden="1">'Phương án Thôn Muối'!$A$6:$AG$209</definedName>
    <definedName name="_xlnm._FilterDatabase" localSheetId="5" hidden="1">'Phương án Trại Hai'!$D$1:$D$30</definedName>
    <definedName name="_xlnm._FilterDatabase" localSheetId="0" hidden="1">'Phương án Yên Thịnh'!$E$3:$F$276</definedName>
    <definedName name="dgdgd">#REF!</definedName>
    <definedName name="dgee">#REF!</definedName>
    <definedName name="DTTH" localSheetId="6">#REF!</definedName>
    <definedName name="DTTH" localSheetId="3">'Phương án Nội Chùa'!#REF!</definedName>
    <definedName name="DTTH" localSheetId="4">'Phương án Nội Đình'!#REF!</definedName>
    <definedName name="DTTH">#REF!</definedName>
    <definedName name="fssff">#REF!</definedName>
    <definedName name="ggd">#REF!</definedName>
    <definedName name="HL" localSheetId="6">#REF!</definedName>
    <definedName name="HL" localSheetId="3">'Phương án Nội Chùa'!#REF!</definedName>
    <definedName name="HL" localSheetId="4">'Phương án Nội Đình'!#REF!</definedName>
    <definedName name="HL">#REF!</definedName>
    <definedName name="HOTEN" localSheetId="6">'[1]PHUONG AN BT+THĐT'!$A$8:$BL$1557</definedName>
    <definedName name="HOTEN" localSheetId="3">'Phương án Nội Chùa'!$A$7:$AB$98</definedName>
    <definedName name="HOTEN" localSheetId="4">'Phương án Nội Đình'!$A$7:$BK$234</definedName>
    <definedName name="HOTEN">#REF!</definedName>
    <definedName name="KLBT" localSheetId="6">#REF!</definedName>
    <definedName name="KLBT" localSheetId="3">'Phương án Nội Chùa'!#REF!</definedName>
    <definedName name="KLBT" localSheetId="4">'Phương án Nội Đình'!#REF!</definedName>
    <definedName name="KLBT">#REF!</definedName>
    <definedName name="KLHT" localSheetId="6">#REF!</definedName>
    <definedName name="KLHT" localSheetId="3">'Phương án Nội Chùa'!#REF!</definedName>
    <definedName name="KLHT" localSheetId="4">'Phương án Nội Đình'!#REF!</definedName>
    <definedName name="KLHT">#REF!</definedName>
    <definedName name="LoaiDoiTuongSuDung">#REF!</definedName>
    <definedName name="LoaiMucDichSuDungDat">#REF!</definedName>
    <definedName name="LoaiNguonGocSuDung">#REF!</definedName>
    <definedName name="MATAISAN" localSheetId="4">'[2]MÃ TÀI SẢN'!$A$2:$L$1893</definedName>
    <definedName name="MATAISAN">'[3]MÃ TÀI SẢN'!$A$2:$L$1893</definedName>
    <definedName name="MQCDAT" localSheetId="3">'Phương án Nội Chùa'!#REF!</definedName>
    <definedName name="MQCDAT" localSheetId="4">'Phương án Nội Đình'!#REF!</definedName>
    <definedName name="MQCDAT">#REF!</definedName>
    <definedName name="MQCTS" localSheetId="6">#REF!</definedName>
    <definedName name="MQCTS" localSheetId="3">'Phương án Nội Chùa'!#REF!</definedName>
    <definedName name="MQCTS" localSheetId="4">'Phương án Nội Đình'!#REF!</definedName>
    <definedName name="MQCTS">#REF!</definedName>
    <definedName name="PA" localSheetId="6">#REF!</definedName>
    <definedName name="pa" localSheetId="3">'Phương án Nội Chùa'!#REF!</definedName>
    <definedName name="pa" localSheetId="4">'Phương án Nội Đình'!#REF!</definedName>
    <definedName name="pa">#REF!</definedName>
    <definedName name="PAMS">#REF!</definedName>
    <definedName name="_xlnm.Print_Area" localSheetId="2">'Phương án Đống Vừng'!$A$1:$AG$734</definedName>
    <definedName name="_xlnm.Print_Area" localSheetId="6">'Phương Án mộ'!$A$8:$AM$124</definedName>
    <definedName name="_xlnm.Print_Area" localSheetId="3">'Phương án Nội Chùa'!$A$1:$AG$119</definedName>
    <definedName name="_xlnm.Print_Area" localSheetId="4">'Phương án Nội Đình'!$A$1:$BS$465</definedName>
    <definedName name="_xlnm.Print_Area" localSheetId="1">'Phương án Thôn Muối'!$A$1:$AG$209</definedName>
    <definedName name="_xlnm.Print_Area" localSheetId="5">'Phương án Trại Hai'!$A$1:$AF$25</definedName>
    <definedName name="_xlnm.Print_Area" localSheetId="0">'Phương án Yên Thịnh'!$A$1:$AG$276</definedName>
    <definedName name="_xlnm.Print_Titles" localSheetId="2">'Phương án Đống Vừng'!$4:$5</definedName>
    <definedName name="_xlnm.Print_Titles" localSheetId="3">'Phương án Nội Chùa'!$3:$5</definedName>
    <definedName name="_xlnm.Print_Titles" localSheetId="4">'Phương án Nội Đình'!$3:$5</definedName>
    <definedName name="_xlnm.Print_Titles" localSheetId="1">'Phương án Thôn Muối'!$4:$5</definedName>
    <definedName name="_xlnm.Print_Titles" localSheetId="5">'Phương án Trại Hai'!$4:$5</definedName>
    <definedName name="_xlnm.Print_Titles" localSheetId="0">'Phương án Yên Thịnh'!$4:$5</definedName>
    <definedName name="THDT" localSheetId="6">#REF!</definedName>
    <definedName name="THDT" localSheetId="3">'Phương án Nội Chùa'!#REF!</definedName>
    <definedName name="THDT" localSheetId="4">'Phương án Nội Đình'!#REF!</definedName>
    <definedName name="THDT">#REF!</definedName>
    <definedName name="VEDAT_TAISAN">[2]MADAT_TAISAN!$B$6:$O$132</definedName>
  </definedNames>
  <calcPr calcId="162913"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79" i="11" l="1"/>
  <c r="AF78" i="11"/>
  <c r="AF77" i="11"/>
  <c r="AF75" i="11"/>
  <c r="AF74" i="11"/>
  <c r="AF73" i="11"/>
  <c r="AF72" i="11"/>
  <c r="AF71" i="11"/>
  <c r="AF70" i="11"/>
  <c r="AF69" i="11"/>
  <c r="AF68" i="11"/>
  <c r="AF67" i="11"/>
  <c r="AF66" i="11"/>
  <c r="AF65" i="11"/>
  <c r="AF64" i="11"/>
  <c r="AF63" i="11"/>
  <c r="AF62" i="11"/>
  <c r="AF61" i="11"/>
  <c r="AF60" i="11"/>
  <c r="AF58" i="11"/>
  <c r="AF57" i="11"/>
  <c r="AF56" i="11"/>
  <c r="AF55" i="11"/>
  <c r="AF54" i="11"/>
  <c r="AF53" i="11"/>
  <c r="AF52" i="11"/>
  <c r="AF51" i="11"/>
  <c r="AF50" i="11"/>
  <c r="AF49" i="11"/>
  <c r="AF48" i="11"/>
  <c r="AF47" i="11"/>
  <c r="AF46" i="11"/>
  <c r="AF45" i="11"/>
  <c r="AF44" i="11"/>
  <c r="AF43" i="11"/>
  <c r="AF42" i="11"/>
  <c r="AF41" i="11"/>
  <c r="AF40" i="11"/>
  <c r="AF39" i="11"/>
  <c r="AF38" i="11"/>
  <c r="AF36" i="11"/>
  <c r="AF35" i="11"/>
  <c r="AF34" i="11"/>
  <c r="AF33" i="11"/>
  <c r="AF32" i="11"/>
  <c r="AF31" i="11"/>
  <c r="AF30" i="11"/>
  <c r="AF29" i="11"/>
  <c r="AF28" i="11"/>
  <c r="AF27" i="11"/>
  <c r="AF26" i="11"/>
  <c r="AF25" i="11"/>
  <c r="AF24" i="11"/>
  <c r="AF23" i="11"/>
  <c r="AF22" i="11"/>
  <c r="AF20" i="11"/>
  <c r="AF19" i="11"/>
  <c r="AF18" i="11"/>
  <c r="AF17" i="11"/>
  <c r="AF16" i="11"/>
  <c r="AF15" i="11"/>
  <c r="AF14" i="11"/>
  <c r="AF13" i="11"/>
  <c r="AF124" i="11" l="1"/>
  <c r="AG124" i="11" s="1"/>
  <c r="AH124" i="11" s="1"/>
  <c r="A7" i="5"/>
  <c r="A19" i="5" l="1"/>
  <c r="A29" i="5" s="1"/>
  <c r="A44" i="5" l="1"/>
  <c r="A55" i="5" l="1"/>
  <c r="A74" i="5" l="1"/>
  <c r="A78" i="5" l="1"/>
  <c r="A88" i="5" s="1"/>
  <c r="A90" i="5" l="1"/>
  <c r="A103" i="5" l="1"/>
  <c r="A108" i="5" l="1"/>
  <c r="A109" i="5" l="1"/>
  <c r="A132" i="5" s="1"/>
  <c r="A141" i="5" s="1"/>
  <c r="A147" i="5" s="1"/>
  <c r="A159" i="5" s="1"/>
  <c r="A165" i="5" s="1"/>
  <c r="A178" i="5" s="1"/>
  <c r="A191" i="5" s="1"/>
  <c r="A204" i="5" s="1"/>
  <c r="A216" i="5" s="1"/>
  <c r="A228" i="5" s="1"/>
  <c r="A238" i="5" s="1"/>
  <c r="A249" i="5" s="1"/>
  <c r="A259" i="5" s="1"/>
  <c r="A278" i="5" s="1"/>
  <c r="A283" i="5" s="1"/>
  <c r="A292" i="5" s="1"/>
  <c r="A300" i="5" s="1"/>
  <c r="A309" i="5" s="1"/>
  <c r="A315" i="5" s="1"/>
  <c r="A327" i="5" s="1"/>
  <c r="A339" i="5" s="1"/>
  <c r="A345" i="5" s="1"/>
  <c r="A354" i="5" s="1"/>
  <c r="A366" i="5" s="1"/>
  <c r="A378" i="5" s="1"/>
  <c r="A382" i="5" s="1"/>
  <c r="A395" i="5" s="1"/>
  <c r="A400" i="5" s="1"/>
  <c r="A406" i="5" s="1"/>
  <c r="A413" i="5" s="1"/>
  <c r="A433" i="5" s="1"/>
  <c r="A442" i="5" s="1"/>
  <c r="A462" i="5" s="1"/>
  <c r="A468" i="5" s="1"/>
  <c r="A472" i="5" s="1"/>
  <c r="A484" i="5" s="1"/>
  <c r="A504" i="5" s="1"/>
  <c r="A508" i="5" s="1"/>
  <c r="A532" i="5" s="1"/>
  <c r="A548" i="5" s="1"/>
  <c r="A563" i="5" s="1"/>
  <c r="A577" i="5" s="1"/>
  <c r="A590" i="5" s="1"/>
  <c r="A595" i="5" s="1"/>
  <c r="A607" i="5" s="1"/>
  <c r="A639" i="5" s="1"/>
  <c r="A677" i="5" s="1"/>
  <c r="A681" i="5" s="1"/>
  <c r="A689" i="5" s="1"/>
  <c r="A710" i="5" s="1"/>
  <c r="A718" i="5" s="1"/>
  <c r="A733" i="5" s="1"/>
  <c r="B25" i="4" l="1"/>
  <c r="B18" i="4"/>
  <c r="B11" i="4"/>
  <c r="C5" i="4"/>
  <c r="I136" i="3"/>
  <c r="I137" i="3"/>
  <c r="J137" i="3" s="1"/>
  <c r="K137" i="3" s="1"/>
  <c r="I138" i="3"/>
  <c r="J138" i="3" s="1"/>
  <c r="K138" i="3" s="1"/>
  <c r="E138" i="3"/>
  <c r="E137" i="3"/>
  <c r="E136" i="3"/>
  <c r="E135" i="3"/>
  <c r="E134" i="3"/>
  <c r="E133" i="3"/>
  <c r="E132" i="3"/>
  <c r="D132" i="3"/>
  <c r="I132" i="3" s="1"/>
  <c r="G132" i="3"/>
  <c r="D68" i="3"/>
  <c r="I124" i="3" s="1"/>
  <c r="D52" i="3"/>
  <c r="D45" i="3"/>
  <c r="D42" i="3"/>
  <c r="C34" i="3"/>
  <c r="H32" i="3"/>
  <c r="H27" i="3"/>
  <c r="D27" i="3"/>
  <c r="E27" i="3" s="1"/>
  <c r="D15" i="3"/>
  <c r="D10" i="3"/>
  <c r="C9" i="3"/>
  <c r="H3" i="3"/>
  <c r="J132" i="3" l="1"/>
  <c r="K132" i="3" s="1"/>
  <c r="I139" i="3"/>
  <c r="J139" i="3" s="1"/>
  <c r="I135" i="3"/>
  <c r="J135" i="3" s="1"/>
  <c r="K135" i="3" s="1"/>
  <c r="I134" i="3"/>
  <c r="J134" i="3" s="1"/>
  <c r="K134" i="3" s="1"/>
  <c r="I141" i="3"/>
  <c r="J141" i="3" s="1"/>
  <c r="K141" i="3" s="1"/>
  <c r="I133" i="3"/>
  <c r="J133" i="3" s="1"/>
  <c r="K133" i="3" s="1"/>
  <c r="J136" i="3"/>
  <c r="K136" i="3" s="1"/>
  <c r="D13" i="4"/>
  <c r="I140" i="3"/>
  <c r="J140" i="3" s="1"/>
  <c r="K140" i="3" s="1"/>
  <c r="D5" i="4"/>
  <c r="K139" i="3"/>
  <c r="I29" i="3"/>
  <c r="G27" i="3"/>
  <c r="I31" i="3"/>
  <c r="J31" i="3" s="1"/>
  <c r="K31" i="3" s="1"/>
  <c r="I30" i="3"/>
  <c r="J30" i="3" s="1"/>
  <c r="K30" i="3" s="1"/>
  <c r="I28" i="3"/>
  <c r="J28" i="3" s="1"/>
  <c r="K28" i="3" s="1"/>
  <c r="I27" i="3"/>
  <c r="D32" i="3"/>
  <c r="E32" i="3" s="1"/>
  <c r="I71" i="3"/>
  <c r="I79" i="3"/>
  <c r="I87" i="3"/>
  <c r="I95" i="3"/>
  <c r="I103" i="3"/>
  <c r="I111" i="3"/>
  <c r="I119" i="3"/>
  <c r="I74" i="3"/>
  <c r="I82" i="3"/>
  <c r="I90" i="3"/>
  <c r="I98" i="3"/>
  <c r="I106" i="3"/>
  <c r="I114" i="3"/>
  <c r="I122" i="3"/>
  <c r="I69" i="3"/>
  <c r="I77" i="3"/>
  <c r="I85" i="3"/>
  <c r="I93" i="3"/>
  <c r="I101" i="3"/>
  <c r="I109" i="3"/>
  <c r="I117" i="3"/>
  <c r="I125" i="3"/>
  <c r="I72" i="3"/>
  <c r="I80" i="3"/>
  <c r="I88" i="3"/>
  <c r="I96" i="3"/>
  <c r="I104" i="3"/>
  <c r="I112" i="3"/>
  <c r="I120" i="3"/>
  <c r="I75" i="3"/>
  <c r="I83" i="3"/>
  <c r="I91" i="3"/>
  <c r="I99" i="3"/>
  <c r="I107" i="3"/>
  <c r="I115" i="3"/>
  <c r="I123" i="3"/>
  <c r="I70" i="3"/>
  <c r="I78" i="3"/>
  <c r="I86" i="3"/>
  <c r="I94" i="3"/>
  <c r="I102" i="3"/>
  <c r="I110" i="3"/>
  <c r="I118" i="3"/>
  <c r="I126" i="3"/>
  <c r="D3" i="3"/>
  <c r="E3" i="3" s="1"/>
  <c r="I9" i="3" s="1"/>
  <c r="G68" i="3"/>
  <c r="J124" i="3" s="1"/>
  <c r="K124" i="3" s="1"/>
  <c r="I73" i="3"/>
  <c r="I81" i="3"/>
  <c r="I89" i="3"/>
  <c r="I97" i="3"/>
  <c r="I105" i="3"/>
  <c r="I113" i="3"/>
  <c r="I121" i="3"/>
  <c r="I68" i="3"/>
  <c r="J68" i="3" s="1"/>
  <c r="K68" i="3" s="1"/>
  <c r="I76" i="3"/>
  <c r="I84" i="3"/>
  <c r="I92" i="3"/>
  <c r="I100" i="3"/>
  <c r="I108" i="3"/>
  <c r="I116" i="3"/>
  <c r="E16" i="4" l="1"/>
  <c r="F16" i="4" s="1"/>
  <c r="E15" i="4"/>
  <c r="F15" i="4" s="1"/>
  <c r="E14" i="4"/>
  <c r="F14" i="4" s="1"/>
  <c r="E13" i="4"/>
  <c r="F13" i="4" s="1"/>
  <c r="J29" i="3"/>
  <c r="K29" i="3" s="1"/>
  <c r="J27" i="3"/>
  <c r="K27" i="3" s="1"/>
  <c r="E17" i="4"/>
  <c r="F17" i="4" s="1"/>
  <c r="E10" i="4"/>
  <c r="F10" i="4" s="1"/>
  <c r="E8" i="4"/>
  <c r="F8" i="4" s="1"/>
  <c r="E9" i="4"/>
  <c r="F9" i="4" s="1"/>
  <c r="E7" i="4"/>
  <c r="F7" i="4" s="1"/>
  <c r="E5" i="4"/>
  <c r="F5" i="4" s="1"/>
  <c r="E6" i="4"/>
  <c r="F6" i="4" s="1"/>
  <c r="J75" i="3"/>
  <c r="K75" i="3" s="1"/>
  <c r="J125" i="3"/>
  <c r="K125" i="3" s="1"/>
  <c r="J122" i="3"/>
  <c r="K122" i="3" s="1"/>
  <c r="J111" i="3"/>
  <c r="K111" i="3" s="1"/>
  <c r="J78" i="3"/>
  <c r="K78" i="3" s="1"/>
  <c r="J121" i="3"/>
  <c r="K121" i="3" s="1"/>
  <c r="J70" i="3"/>
  <c r="K70" i="3" s="1"/>
  <c r="J117" i="3"/>
  <c r="K117" i="3" s="1"/>
  <c r="J103" i="3"/>
  <c r="K103" i="3" s="1"/>
  <c r="J113" i="3"/>
  <c r="K113" i="3" s="1"/>
  <c r="J123" i="3"/>
  <c r="K123" i="3" s="1"/>
  <c r="J109" i="3"/>
  <c r="K109" i="3" s="1"/>
  <c r="J95" i="3"/>
  <c r="K95" i="3" s="1"/>
  <c r="J105" i="3"/>
  <c r="K105" i="3" s="1"/>
  <c r="J115" i="3"/>
  <c r="K115" i="3" s="1"/>
  <c r="J101" i="3"/>
  <c r="K101" i="3" s="1"/>
  <c r="J87" i="3"/>
  <c r="K87" i="3" s="1"/>
  <c r="J100" i="3"/>
  <c r="K100" i="3" s="1"/>
  <c r="J97" i="3"/>
  <c r="K97" i="3" s="1"/>
  <c r="J110" i="3"/>
  <c r="K110" i="3" s="1"/>
  <c r="J107" i="3"/>
  <c r="K107" i="3" s="1"/>
  <c r="J96" i="3"/>
  <c r="K96" i="3" s="1"/>
  <c r="J93" i="3"/>
  <c r="K93" i="3" s="1"/>
  <c r="J90" i="3"/>
  <c r="K90" i="3" s="1"/>
  <c r="J79" i="3"/>
  <c r="K79" i="3" s="1"/>
  <c r="J92" i="3"/>
  <c r="K92" i="3" s="1"/>
  <c r="J89" i="3"/>
  <c r="K89" i="3" s="1"/>
  <c r="J102" i="3"/>
  <c r="K102" i="3" s="1"/>
  <c r="J99" i="3"/>
  <c r="K99" i="3" s="1"/>
  <c r="J88" i="3"/>
  <c r="K88" i="3" s="1"/>
  <c r="J85" i="3"/>
  <c r="K85" i="3" s="1"/>
  <c r="J82" i="3"/>
  <c r="K82" i="3" s="1"/>
  <c r="J71" i="3"/>
  <c r="K71" i="3" s="1"/>
  <c r="I25" i="3"/>
  <c r="J25" i="3" s="1"/>
  <c r="K25" i="3" s="1"/>
  <c r="I17" i="3"/>
  <c r="J17" i="3" s="1"/>
  <c r="K17" i="3" s="1"/>
  <c r="I12" i="3"/>
  <c r="I19" i="3"/>
  <c r="I14" i="3"/>
  <c r="I4" i="3"/>
  <c r="J4" i="3" s="1"/>
  <c r="K4" i="3" s="1"/>
  <c r="I13" i="3"/>
  <c r="I22" i="3"/>
  <c r="I7" i="3"/>
  <c r="J7" i="3" s="1"/>
  <c r="K7" i="3" s="1"/>
  <c r="I3" i="3"/>
  <c r="J3" i="3" s="1"/>
  <c r="K3" i="3" s="1"/>
  <c r="I26" i="3"/>
  <c r="I24" i="3"/>
  <c r="I16" i="3"/>
  <c r="I11" i="3"/>
  <c r="J11" i="3" s="1"/>
  <c r="K11" i="3" s="1"/>
  <c r="I21" i="3"/>
  <c r="I6" i="3"/>
  <c r="I18" i="3"/>
  <c r="J18" i="3" s="1"/>
  <c r="K18" i="3" s="1"/>
  <c r="I23" i="3"/>
  <c r="J23" i="3" s="1"/>
  <c r="K23" i="3" s="1"/>
  <c r="I15" i="3"/>
  <c r="I10" i="3"/>
  <c r="I8" i="3"/>
  <c r="I20" i="3"/>
  <c r="J20" i="3" s="1"/>
  <c r="K20" i="3" s="1"/>
  <c r="I5" i="3"/>
  <c r="G3" i="3"/>
  <c r="J9" i="3" s="1"/>
  <c r="K9" i="3" s="1"/>
  <c r="J120" i="3"/>
  <c r="K120" i="3" s="1"/>
  <c r="J114" i="3"/>
  <c r="K114" i="3" s="1"/>
  <c r="J116" i="3"/>
  <c r="K116" i="3" s="1"/>
  <c r="J126" i="3"/>
  <c r="K126" i="3" s="1"/>
  <c r="J112" i="3"/>
  <c r="K112" i="3" s="1"/>
  <c r="J106" i="3"/>
  <c r="K106" i="3" s="1"/>
  <c r="J108" i="3"/>
  <c r="K108" i="3" s="1"/>
  <c r="J118" i="3"/>
  <c r="K118" i="3" s="1"/>
  <c r="J104" i="3"/>
  <c r="K104" i="3" s="1"/>
  <c r="J98" i="3"/>
  <c r="K98" i="3" s="1"/>
  <c r="J84" i="3"/>
  <c r="K84" i="3" s="1"/>
  <c r="J81" i="3"/>
  <c r="K81" i="3" s="1"/>
  <c r="J94" i="3"/>
  <c r="K94" i="3" s="1"/>
  <c r="J91" i="3"/>
  <c r="K91" i="3" s="1"/>
  <c r="J80" i="3"/>
  <c r="K80" i="3" s="1"/>
  <c r="J77" i="3"/>
  <c r="K77" i="3" s="1"/>
  <c r="J74" i="3"/>
  <c r="K74" i="3" s="1"/>
  <c r="I61" i="3"/>
  <c r="I53" i="3"/>
  <c r="I48" i="3"/>
  <c r="I43" i="3"/>
  <c r="I38" i="3"/>
  <c r="J38" i="3" s="1"/>
  <c r="K38" i="3" s="1"/>
  <c r="I33" i="3"/>
  <c r="I40" i="3"/>
  <c r="I58" i="3"/>
  <c r="I45" i="3"/>
  <c r="I35" i="3"/>
  <c r="I55" i="3"/>
  <c r="I50" i="3"/>
  <c r="I60" i="3"/>
  <c r="J60" i="3" s="1"/>
  <c r="K60" i="3" s="1"/>
  <c r="I52" i="3"/>
  <c r="I47" i="3"/>
  <c r="I42" i="3"/>
  <c r="I37" i="3"/>
  <c r="J37" i="3" s="1"/>
  <c r="K37" i="3" s="1"/>
  <c r="I32" i="3"/>
  <c r="I57" i="3"/>
  <c r="G32" i="3"/>
  <c r="I62" i="3"/>
  <c r="J62" i="3" s="1"/>
  <c r="K62" i="3" s="1"/>
  <c r="I54" i="3"/>
  <c r="I49" i="3"/>
  <c r="I44" i="3"/>
  <c r="I39" i="3"/>
  <c r="J39" i="3" s="1"/>
  <c r="K39" i="3" s="1"/>
  <c r="I59" i="3"/>
  <c r="I46" i="3"/>
  <c r="I36" i="3"/>
  <c r="J36" i="3" s="1"/>
  <c r="K36" i="3" s="1"/>
  <c r="I56" i="3"/>
  <c r="J56" i="3" s="1"/>
  <c r="K56" i="3" s="1"/>
  <c r="I51" i="3"/>
  <c r="I41" i="3"/>
  <c r="J76" i="3"/>
  <c r="K76" i="3" s="1"/>
  <c r="J73" i="3"/>
  <c r="K73" i="3" s="1"/>
  <c r="J86" i="3"/>
  <c r="K86" i="3" s="1"/>
  <c r="J83" i="3"/>
  <c r="K83" i="3" s="1"/>
  <c r="J72" i="3"/>
  <c r="K72" i="3" s="1"/>
  <c r="J69" i="3"/>
  <c r="K69" i="3" s="1"/>
  <c r="J119" i="3"/>
  <c r="K119" i="3" s="1"/>
  <c r="I34" i="3"/>
  <c r="J8" i="3" l="1"/>
  <c r="K8" i="3" s="1"/>
  <c r="J16" i="3"/>
  <c r="K16" i="3" s="1"/>
  <c r="J14" i="3"/>
  <c r="K14" i="3" s="1"/>
  <c r="J50" i="3"/>
  <c r="K50" i="3" s="1"/>
  <c r="J43" i="3"/>
  <c r="K43" i="3" s="1"/>
  <c r="J46" i="3"/>
  <c r="K46" i="3" s="1"/>
  <c r="J57" i="3"/>
  <c r="K57" i="3" s="1"/>
  <c r="J55" i="3"/>
  <c r="K55" i="3" s="1"/>
  <c r="J48" i="3"/>
  <c r="K48" i="3" s="1"/>
  <c r="J10" i="3"/>
  <c r="K10" i="3" s="1"/>
  <c r="J24" i="3"/>
  <c r="K24" i="3" s="1"/>
  <c r="J19" i="3"/>
  <c r="K19" i="3" s="1"/>
  <c r="J59" i="3"/>
  <c r="K59" i="3" s="1"/>
  <c r="J32" i="3"/>
  <c r="K32" i="3" s="1"/>
  <c r="J35" i="3"/>
  <c r="K35" i="3" s="1"/>
  <c r="J53" i="3"/>
  <c r="K53" i="3" s="1"/>
  <c r="J15" i="3"/>
  <c r="K15" i="3" s="1"/>
  <c r="J26" i="3"/>
  <c r="K26" i="3" s="1"/>
  <c r="J12" i="3"/>
  <c r="K12" i="3" s="1"/>
  <c r="J61" i="3"/>
  <c r="K61" i="3" s="1"/>
  <c r="J44" i="3"/>
  <c r="K44" i="3" s="1"/>
  <c r="J45" i="3"/>
  <c r="K45" i="3" s="1"/>
  <c r="J42" i="3"/>
  <c r="K42" i="3" s="1"/>
  <c r="J58" i="3"/>
  <c r="K58" i="3" s="1"/>
  <c r="J34" i="3"/>
  <c r="K34" i="3" s="1"/>
  <c r="J49" i="3"/>
  <c r="K49" i="3" s="1"/>
  <c r="J47" i="3"/>
  <c r="K47" i="3" s="1"/>
  <c r="J40" i="3"/>
  <c r="K40" i="3" s="1"/>
  <c r="J6" i="3"/>
  <c r="K6" i="3" s="1"/>
  <c r="J22" i="3"/>
  <c r="K22" i="3" s="1"/>
  <c r="J41" i="3"/>
  <c r="K41" i="3" s="1"/>
  <c r="J51" i="3"/>
  <c r="K51" i="3" s="1"/>
  <c r="J54" i="3"/>
  <c r="K54" i="3" s="1"/>
  <c r="J52" i="3"/>
  <c r="K52" i="3" s="1"/>
  <c r="J33" i="3"/>
  <c r="K33" i="3" s="1"/>
  <c r="J5" i="3"/>
  <c r="K5" i="3" s="1"/>
  <c r="J21" i="3"/>
  <c r="K21" i="3" s="1"/>
  <c r="J13" i="3"/>
  <c r="K13" i="3" s="1"/>
  <c r="H32" i="2"/>
  <c r="H27" i="2"/>
  <c r="H3" i="2"/>
  <c r="D52" i="2"/>
  <c r="D45" i="2"/>
  <c r="D42" i="2"/>
  <c r="D27" i="2"/>
  <c r="E27" i="2" s="1"/>
  <c r="G27" i="2" s="1"/>
  <c r="D15" i="2"/>
  <c r="D10" i="2"/>
  <c r="C34" i="2"/>
  <c r="D32" i="2" s="1"/>
  <c r="C9" i="2"/>
  <c r="D3" i="2" s="1"/>
  <c r="I27" i="2" l="1"/>
  <c r="J27" i="2" s="1"/>
  <c r="K27" i="2" s="1"/>
  <c r="I28" i="2"/>
  <c r="J28" i="2" s="1"/>
  <c r="K28" i="2" s="1"/>
  <c r="E3" i="2"/>
  <c r="I31" i="2"/>
  <c r="J31" i="2" s="1"/>
  <c r="K31" i="2" s="1"/>
  <c r="I30" i="2"/>
  <c r="J30" i="2" s="1"/>
  <c r="K30" i="2" s="1"/>
  <c r="I29" i="2"/>
  <c r="J29" i="2" s="1"/>
  <c r="K29" i="2" s="1"/>
  <c r="E32" i="2"/>
  <c r="G32" i="2" l="1"/>
  <c r="I33" i="2"/>
  <c r="I41" i="2"/>
  <c r="I49" i="2"/>
  <c r="J49" i="2" s="1"/>
  <c r="K49" i="2" s="1"/>
  <c r="I57" i="2"/>
  <c r="J57" i="2" s="1"/>
  <c r="K57" i="2" s="1"/>
  <c r="I42" i="2"/>
  <c r="J42" i="2" s="1"/>
  <c r="K42" i="2" s="1"/>
  <c r="I50" i="2"/>
  <c r="J50" i="2" s="1"/>
  <c r="K50" i="2" s="1"/>
  <c r="I58" i="2"/>
  <c r="J58" i="2" s="1"/>
  <c r="K58" i="2" s="1"/>
  <c r="I54" i="2"/>
  <c r="J54" i="2" s="1"/>
  <c r="K54" i="2" s="1"/>
  <c r="I55" i="2"/>
  <c r="I35" i="2"/>
  <c r="I43" i="2"/>
  <c r="J43" i="2" s="1"/>
  <c r="K43" i="2" s="1"/>
  <c r="I51" i="2"/>
  <c r="J51" i="2" s="1"/>
  <c r="K51" i="2" s="1"/>
  <c r="I59" i="2"/>
  <c r="J59" i="2" s="1"/>
  <c r="K59" i="2" s="1"/>
  <c r="I46" i="2"/>
  <c r="J46" i="2" s="1"/>
  <c r="K46" i="2" s="1"/>
  <c r="I47" i="2"/>
  <c r="J47" i="2" s="1"/>
  <c r="K47" i="2" s="1"/>
  <c r="I36" i="2"/>
  <c r="J36" i="2" s="1"/>
  <c r="K36" i="2" s="1"/>
  <c r="I44" i="2"/>
  <c r="I52" i="2"/>
  <c r="J52" i="2" s="1"/>
  <c r="K52" i="2" s="1"/>
  <c r="I60" i="2"/>
  <c r="J60" i="2" s="1"/>
  <c r="K60" i="2" s="1"/>
  <c r="I62" i="2"/>
  <c r="J62" i="2" s="1"/>
  <c r="K62" i="2" s="1"/>
  <c r="I39" i="2"/>
  <c r="J39" i="2" s="1"/>
  <c r="K39" i="2" s="1"/>
  <c r="I37" i="2"/>
  <c r="J37" i="2" s="1"/>
  <c r="K37" i="2" s="1"/>
  <c r="I45" i="2"/>
  <c r="J45" i="2" s="1"/>
  <c r="K45" i="2" s="1"/>
  <c r="I53" i="2"/>
  <c r="J53" i="2" s="1"/>
  <c r="K53" i="2" s="1"/>
  <c r="I61" i="2"/>
  <c r="J61" i="2" s="1"/>
  <c r="K61" i="2" s="1"/>
  <c r="I32" i="2"/>
  <c r="J32" i="2" s="1"/>
  <c r="K32" i="2" s="1"/>
  <c r="I40" i="2"/>
  <c r="J40" i="2" s="1"/>
  <c r="K40" i="2" s="1"/>
  <c r="I48" i="2"/>
  <c r="J48" i="2" s="1"/>
  <c r="K48" i="2" s="1"/>
  <c r="I56" i="2"/>
  <c r="J56" i="2" s="1"/>
  <c r="K56" i="2" s="1"/>
  <c r="I38" i="2"/>
  <c r="J38" i="2" s="1"/>
  <c r="K38" i="2" s="1"/>
  <c r="I34" i="2"/>
  <c r="J34" i="2" s="1"/>
  <c r="K34" i="2" s="1"/>
  <c r="G3" i="2"/>
  <c r="I3" i="2"/>
  <c r="I11" i="2"/>
  <c r="I19" i="2"/>
  <c r="J19" i="2" s="1"/>
  <c r="K19" i="2" s="1"/>
  <c r="I4" i="2"/>
  <c r="J4" i="2" s="1"/>
  <c r="K4" i="2" s="1"/>
  <c r="I12" i="2"/>
  <c r="J12" i="2" s="1"/>
  <c r="K12" i="2" s="1"/>
  <c r="I20" i="2"/>
  <c r="J20" i="2" s="1"/>
  <c r="K20" i="2" s="1"/>
  <c r="I5" i="2"/>
  <c r="J5" i="2" s="1"/>
  <c r="K5" i="2" s="1"/>
  <c r="I13" i="2"/>
  <c r="J13" i="2" s="1"/>
  <c r="K13" i="2" s="1"/>
  <c r="I21" i="2"/>
  <c r="I6" i="2"/>
  <c r="I14" i="2"/>
  <c r="J14" i="2" s="1"/>
  <c r="K14" i="2" s="1"/>
  <c r="I22" i="2"/>
  <c r="J22" i="2" s="1"/>
  <c r="K22" i="2" s="1"/>
  <c r="I17" i="2"/>
  <c r="J17" i="2" s="1"/>
  <c r="K17" i="2" s="1"/>
  <c r="I7" i="2"/>
  <c r="J7" i="2" s="1"/>
  <c r="K7" i="2" s="1"/>
  <c r="I15" i="2"/>
  <c r="J15" i="2" s="1"/>
  <c r="K15" i="2" s="1"/>
  <c r="I23" i="2"/>
  <c r="J23" i="2" s="1"/>
  <c r="K23" i="2" s="1"/>
  <c r="I25" i="2"/>
  <c r="J25" i="2" s="1"/>
  <c r="K25" i="2" s="1"/>
  <c r="I8" i="2"/>
  <c r="J8" i="2" s="1"/>
  <c r="K8" i="2" s="1"/>
  <c r="I16" i="2"/>
  <c r="J16" i="2" s="1"/>
  <c r="K16" i="2" s="1"/>
  <c r="I24" i="2"/>
  <c r="J24" i="2" s="1"/>
  <c r="K24" i="2" s="1"/>
  <c r="I9" i="2"/>
  <c r="J9" i="2" s="1"/>
  <c r="K9" i="2" s="1"/>
  <c r="I10" i="2"/>
  <c r="J10" i="2" s="1"/>
  <c r="K10" i="2" s="1"/>
  <c r="I18" i="2"/>
  <c r="J18" i="2" s="1"/>
  <c r="K18" i="2" s="1"/>
  <c r="I26" i="2"/>
  <c r="J26" i="2" s="1"/>
  <c r="K26" i="2" s="1"/>
  <c r="J6" i="2" l="1"/>
  <c r="K6" i="2" s="1"/>
  <c r="J11" i="2"/>
  <c r="K11" i="2" s="1"/>
  <c r="J35" i="2"/>
  <c r="K35" i="2" s="1"/>
  <c r="J21" i="2"/>
  <c r="K21" i="2" s="1"/>
  <c r="J44" i="2"/>
  <c r="K44" i="2" s="1"/>
  <c r="J41" i="2"/>
  <c r="K41" i="2" s="1"/>
  <c r="J55" i="2"/>
  <c r="K55" i="2" s="1"/>
  <c r="J3" i="2"/>
  <c r="K3" i="2" s="1"/>
  <c r="J33" i="2"/>
  <c r="K33" i="2" s="1"/>
</calcChain>
</file>

<file path=xl/sharedStrings.xml><?xml version="1.0" encoding="utf-8"?>
<sst xmlns="http://schemas.openxmlformats.org/spreadsheetml/2006/main" count="12175" uniqueCount="2428">
  <si>
    <t>Họ và tên
Chủ thửa đất</t>
  </si>
  <si>
    <t>Số tờ bản đồ</t>
  </si>
  <si>
    <t>Số 
thửa</t>
  </si>
  <si>
    <t>Địa danh</t>
  </si>
  <si>
    <t>Mục đích sử dụng đất/Loại đất được cấp GCN QSDĐ</t>
  </si>
  <si>
    <t>Diện tích cả thửa (m2)</t>
  </si>
  <si>
    <t>Diện tích thu hồi (m2)</t>
  </si>
  <si>
    <t>Diện tích còn lại (m2)</t>
  </si>
  <si>
    <t>Trong chỉ giới 
(m2)</t>
  </si>
  <si>
    <t>Ngoài chỉ giới 
(m2)</t>
  </si>
  <si>
    <t>Tổng diện tích thu hồi (m2)</t>
  </si>
  <si>
    <t>Thôn Muối</t>
  </si>
  <si>
    <t>LUC</t>
  </si>
  <si>
    <t>Nguyễn Văn Ân
Đỗ Thị Hường</t>
  </si>
  <si>
    <t>Bùi Việt Bắc
Phạm Thị Thúy</t>
  </si>
  <si>
    <t>Hoàng Xuân Cam</t>
  </si>
  <si>
    <t>Đỗ Văn Chiến
Bùi Thị Thanh</t>
  </si>
  <si>
    <t>Hoàng Văn Của 
Nguyễn Thị Khương</t>
  </si>
  <si>
    <t>Hà Văn Cường
Nguyễn Thị Tú</t>
  </si>
  <si>
    <t>Nguyễn Văn Cường
Bùi Thị Tuyển</t>
  </si>
  <si>
    <t>Nguyễn Văn Đài
Dương Thị Tuyết</t>
  </si>
  <si>
    <t>Dương Minh Đàn
Trần Thị Đợi</t>
  </si>
  <si>
    <t>Nguyễn Thị Đào</t>
  </si>
  <si>
    <t>Đỗ Việt Dũng
Bùi Thị Yến</t>
  </si>
  <si>
    <t>Dương Văn Hải
Nguyễn Thị Hằng</t>
  </si>
  <si>
    <t>Nguyễn Thị Hiền</t>
  </si>
  <si>
    <t>Nguyễn Văn Hoan
Phạm Thị Huệ</t>
  </si>
  <si>
    <t>Bùi Đình Hồi
Vũ Thị Tư</t>
  </si>
  <si>
    <t>Dương Ngọc Hưng
Nguyễn Thị Cấp</t>
  </si>
  <si>
    <t>Bùi Đình Hưng
Dương Thị Gia</t>
  </si>
  <si>
    <t>Bùi Đình Hưng
Dương Thị Vinh</t>
  </si>
  <si>
    <t>Nguyễn Thị Hương</t>
  </si>
  <si>
    <t>Dương Văn Hường
Phạm Thị Thư</t>
  </si>
  <si>
    <t>Bùi Đình Kế
Nguyễn Thị Trọng</t>
  </si>
  <si>
    <t>Vũ Thị Khánh</t>
  </si>
  <si>
    <t>Đỗ Danh Long</t>
  </si>
  <si>
    <t>Hà Văn Long
Nguyễn Thị Thế</t>
  </si>
  <si>
    <t>Nguyễn Thị Mai</t>
  </si>
  <si>
    <t>Dương Ngọc Mạnh
Dương Thị Hằng</t>
  </si>
  <si>
    <t>Vũ Thị Minh</t>
  </si>
  <si>
    <t>Bùi Đình Mùa
Nguyễn Thị Thật</t>
  </si>
  <si>
    <t>Nguyễn Văn Ngân
Bùi Thị Lan</t>
  </si>
  <si>
    <t>Nguyễn Thị Nghìn</t>
  </si>
  <si>
    <t>Nguyễn Văn Núi
Nguyễn Thị Xen</t>
  </si>
  <si>
    <t>Nguyễn Văn Phượng
Nguyễn Thị Thạnh</t>
  </si>
  <si>
    <t>Nguyễn Văn Tải
Dương Thị Quyên</t>
  </si>
  <si>
    <t>Hoàng Thị Tâm</t>
  </si>
  <si>
    <t>Dương Thị Thả</t>
  </si>
  <si>
    <t>Nguyễn Thị Thái</t>
  </si>
  <si>
    <t>Nguyễn Thị Thanh</t>
  </si>
  <si>
    <t>Nguyễn Thị Thềm</t>
  </si>
  <si>
    <t>Nguyễn Văn Thơm
Đỗ Thị Tuyết</t>
  </si>
  <si>
    <t>Hà Văn Toán
Vũ Thị Xuyên</t>
  </si>
  <si>
    <t>Nguyễn Đoan Tuấn 
Vũ Thị Vân</t>
  </si>
  <si>
    <t>NTS</t>
  </si>
  <si>
    <t>Nguyễn Văn Tưởng
Vũ Thị Tuyết</t>
  </si>
  <si>
    <t>Nguyễn Văn Tuyến
Vũ Thị Thúy</t>
  </si>
  <si>
    <t>Đỗ Hồng Vân
Vũ Thị Loan</t>
  </si>
  <si>
    <t>Dương Thị Yến</t>
  </si>
  <si>
    <t>DGT</t>
  </si>
  <si>
    <t>DTL</t>
  </si>
  <si>
    <t>Vũ Đình Đoan</t>
  </si>
  <si>
    <t>Vũ Văn Tưởng</t>
  </si>
  <si>
    <t>Dương Văn Lực</t>
  </si>
  <si>
    <t>Dương Văn Năng</t>
  </si>
  <si>
    <t>Dương Văn Quang</t>
  </si>
  <si>
    <t>Dương Văn Tập</t>
  </si>
  <si>
    <t>Thửa chung: 
Dương Văn Bình (159m2)
Dương Văn Lưu (100m2)
Dương Minh Dốc (111m2)
Tăng Thị Định (88m2)
Tăng Văn Khiêm (92m2)
Dương Văn Sạnh (182m2)
Tổng DT theo BĐGPMB của 4 thửa 438,439,440,441 tờ 55 là 820,1m2; Tổng diện tích chia ruộng là 732m2 do không còn bờ thửa nên DT chênh 88m2 sẽ được chia chung cho các hộ nêu trên</t>
  </si>
  <si>
    <t>Dương Văn Cảnh</t>
  </si>
  <si>
    <t>Dương Văn Dự</t>
  </si>
  <si>
    <t>Dương Văn Hùng (Lý)</t>
  </si>
  <si>
    <t>Thửa chung:
Dương Văn Hùng (Lý) (72m2)
Dương Văn Tập (300m2)
Dương Văn Thời (214m2)
Dương Văn Thiện (114m2)
Dương Văn Dự (240m2)
Tổng DT 3 thửa 139,140,141 tờ 63 là 930,1m2; Khi chi trả thì chi trả theo DT chia ruộng thực tế (bị hụt diện tích phải trả ngoài PA)</t>
  </si>
  <si>
    <t>Dương Thị Lý</t>
  </si>
  <si>
    <t>Dương Văn Măng</t>
  </si>
  <si>
    <t>Thửa chung:
Dương Văn Năng (264m2)
Dương Văn Cảnh (148m2)
Nguyễn Thị Thuế (250m2)
Dương Văn Măng (223,8m2)
Dương Thị Lý (257,7m2)
Do không rõ bờ thửa nên 3 thửa này phân chia theo DT chia ruộng của các hộ</t>
  </si>
  <si>
    <t>Dương Văn Sáng</t>
  </si>
  <si>
    <t>Dương Văn Sạnh</t>
  </si>
  <si>
    <t>Dương Văn Thiện</t>
  </si>
  <si>
    <t>Dương Văn Thời</t>
  </si>
  <si>
    <t>Dũng Học (Yên Thịnh)</t>
  </si>
  <si>
    <t>Thôn Yên Thịnh</t>
  </si>
  <si>
    <t>Vũ Văn Bộ</t>
  </si>
  <si>
    <t>Vũ Văn Chiến</t>
  </si>
  <si>
    <t>Vũ Văn Doan</t>
  </si>
  <si>
    <t>Vũ Văn Lượng</t>
  </si>
  <si>
    <t>Vũ Văn Truyền</t>
  </si>
  <si>
    <t>Vũ Văn Tuyến</t>
  </si>
  <si>
    <t>Vũ Văn Tuấn</t>
  </si>
  <si>
    <t>Hoàng Văn Thảo</t>
  </si>
  <si>
    <t>Vũ Văn Vinh</t>
  </si>
  <si>
    <t>STT</t>
  </si>
  <si>
    <t>Họ và tên</t>
  </si>
  <si>
    <t>Vũ</t>
  </si>
  <si>
    <t>Ân</t>
  </si>
  <si>
    <t>Cầu</t>
  </si>
  <si>
    <t>Cường</t>
  </si>
  <si>
    <t>Xuân</t>
  </si>
  <si>
    <t>Đãng</t>
  </si>
  <si>
    <t>Đoan</t>
  </si>
  <si>
    <t>Dũng</t>
  </si>
  <si>
    <t>Hảo</t>
  </si>
  <si>
    <t>Hùng</t>
  </si>
  <si>
    <t>Quang</t>
  </si>
  <si>
    <t>Long</t>
  </si>
  <si>
    <t>Nhận</t>
  </si>
  <si>
    <t>Quảng</t>
  </si>
  <si>
    <t>Huy</t>
  </si>
  <si>
    <t>Sự</t>
  </si>
  <si>
    <t>Tám</t>
  </si>
  <si>
    <t>Thà</t>
  </si>
  <si>
    <t>Tiến</t>
  </si>
  <si>
    <t>Trường</t>
  </si>
  <si>
    <t>Vân</t>
  </si>
  <si>
    <t>Dự</t>
  </si>
  <si>
    <t>Học</t>
  </si>
  <si>
    <t>Kiểm</t>
  </si>
  <si>
    <t>Lực</t>
  </si>
  <si>
    <t>Nghĩa</t>
  </si>
  <si>
    <t>Sáng</t>
  </si>
  <si>
    <t>Thanh</t>
  </si>
  <si>
    <t>Trụ</t>
  </si>
  <si>
    <t>Vĩnh</t>
  </si>
  <si>
    <t>Vượng</t>
  </si>
  <si>
    <t>Bình</t>
  </si>
  <si>
    <t>Viết</t>
  </si>
  <si>
    <t>Chiêm</t>
  </si>
  <si>
    <t>Chúc</t>
  </si>
  <si>
    <t>Chung</t>
  </si>
  <si>
    <t>Điển</t>
  </si>
  <si>
    <t>Đoàn</t>
  </si>
  <si>
    <t>Đông</t>
  </si>
  <si>
    <t>Hà</t>
  </si>
  <si>
    <t>Hồng</t>
  </si>
  <si>
    <t>Khanh</t>
  </si>
  <si>
    <t>Linh</t>
  </si>
  <si>
    <t>Lý</t>
  </si>
  <si>
    <t>Thời</t>
  </si>
  <si>
    <t>Tín</t>
  </si>
  <si>
    <t>Tuấn</t>
  </si>
  <si>
    <t>Tuyến</t>
  </si>
  <si>
    <t>Việt</t>
  </si>
  <si>
    <t>Đựng</t>
  </si>
  <si>
    <t>Thảo</t>
  </si>
  <si>
    <t>Doan</t>
  </si>
  <si>
    <t>Lượng</t>
  </si>
  <si>
    <t>Mùa</t>
  </si>
  <si>
    <t>Nghệ</t>
  </si>
  <si>
    <t>Ngự</t>
  </si>
  <si>
    <t>Sẹo</t>
  </si>
  <si>
    <t>Thất</t>
  </si>
  <si>
    <t>Bệ</t>
  </si>
  <si>
    <t>Phiên</t>
  </si>
  <si>
    <t>Mừng</t>
  </si>
  <si>
    <t>Chiên</t>
  </si>
  <si>
    <t>Gằm</t>
  </si>
  <si>
    <t>Thả</t>
  </si>
  <si>
    <t>Dắt</t>
  </si>
  <si>
    <t>Chí</t>
  </si>
  <si>
    <t>Vinh</t>
  </si>
  <si>
    <t>Nghiêm</t>
  </si>
  <si>
    <t>Chính</t>
  </si>
  <si>
    <t>DT chia ruộng</t>
  </si>
  <si>
    <t>Tỷ lệ chia</t>
  </si>
  <si>
    <t>DT thực tế</t>
  </si>
  <si>
    <t>Tổng DT BĐGPMB</t>
  </si>
  <si>
    <t>Thơm</t>
  </si>
  <si>
    <t>Chấp</t>
  </si>
  <si>
    <t>Điều</t>
  </si>
  <si>
    <t>Định Cường</t>
  </si>
  <si>
    <t>Đặt</t>
  </si>
  <si>
    <t>Lựu</t>
  </si>
  <si>
    <t>Kỷ</t>
  </si>
  <si>
    <t>Cải</t>
  </si>
  <si>
    <t>Hội</t>
  </si>
  <si>
    <t>Hiển</t>
  </si>
  <si>
    <t>Xây</t>
  </si>
  <si>
    <t>Nhuận</t>
  </si>
  <si>
    <t>Tổng DT chia ruộng</t>
  </si>
  <si>
    <t>Lên</t>
  </si>
  <si>
    <t>Phát</t>
  </si>
  <si>
    <t>Dung</t>
  </si>
  <si>
    <t>Thơ</t>
  </si>
  <si>
    <t>Ái</t>
  </si>
  <si>
    <t>Miện</t>
  </si>
  <si>
    <t>Phủ</t>
  </si>
  <si>
    <t>Chênh lệch DT</t>
  </si>
  <si>
    <t>Tổng số hộ</t>
  </si>
  <si>
    <t>DT tăng lên theo tỷ lệ</t>
  </si>
  <si>
    <t>Danh sách hiệu chỉnh diện tích chia ruộng đội hai - Thôn Yên Thịnh</t>
  </si>
  <si>
    <t>Cừ</t>
  </si>
  <si>
    <t>Thìn</t>
  </si>
  <si>
    <t>Khánh</t>
  </si>
  <si>
    <t>Đệ</t>
  </si>
  <si>
    <t>Tốt</t>
  </si>
  <si>
    <t>Chiển</t>
  </si>
  <si>
    <t>Thuyết</t>
  </si>
  <si>
    <t>Lậm</t>
  </si>
  <si>
    <t>Là</t>
  </si>
  <si>
    <t>Thử</t>
  </si>
  <si>
    <t>Thóc</t>
  </si>
  <si>
    <t>Tác</t>
  </si>
  <si>
    <t>Lộc</t>
  </si>
  <si>
    <t>Hợp</t>
  </si>
  <si>
    <t>Mây</t>
  </si>
  <si>
    <t>Nga</t>
  </si>
  <si>
    <t>Sách</t>
  </si>
  <si>
    <t>Mai</t>
  </si>
  <si>
    <t>Cất</t>
  </si>
  <si>
    <t>Ước</t>
  </si>
  <si>
    <t>Bảng</t>
  </si>
  <si>
    <t>Sinh</t>
  </si>
  <si>
    <t>Oanh</t>
  </si>
  <si>
    <t>Vẽ</t>
  </si>
  <si>
    <t>Chấm</t>
  </si>
  <si>
    <t>Tấn</t>
  </si>
  <si>
    <t>Hoa</t>
  </si>
  <si>
    <t>Múi</t>
  </si>
  <si>
    <t>Bà Bình</t>
  </si>
  <si>
    <t>Danh sách hiệu chỉnh diện tích chia ruộng đội ba - Thôn Yên Thịnh</t>
  </si>
  <si>
    <t>Thửa chung:
Nguyễn Văn Thanh (192.4m2)
Nguyễn Thị Vít (7.7m2)
Nguyễn Thị Đựng (85.5m2)</t>
  </si>
  <si>
    <t>Nguyễn Văn Thanh
Hà</t>
  </si>
  <si>
    <t>Thửa chung:
Nguyễn Văn Thanh (92.7m2)
Hà (87.7m2)</t>
  </si>
  <si>
    <t>Thửa chung:
Nguyễn Văn Mừng (17m2)
Nguyễn Văn Rằng (174.2m2)
Hà (62.2m2)</t>
  </si>
  <si>
    <t>Danh sách hiệu chỉnh diện tích chia ruộng đội Me - Thôn Yên Thịnh</t>
  </si>
  <si>
    <t>Cúc</t>
  </si>
  <si>
    <t>Sớm</t>
  </si>
  <si>
    <t>Lự</t>
  </si>
  <si>
    <t>Hải Đương</t>
  </si>
  <si>
    <t>Bằng</t>
  </si>
  <si>
    <t>Thu</t>
  </si>
  <si>
    <t>Thửa chung:
Dương Thanh Thả (239.1m2)
Vũ Văn Tuấn (8.9m2)</t>
  </si>
  <si>
    <t>Thửa chung:
Nguyễn Thị Gằm (35.9m2)
Nguyễn Văn Mừng (175.2m2)</t>
  </si>
  <si>
    <t>Thửa chung:
Lựu (240.1m2)
Dương Thanh Thả (13.8m2)</t>
  </si>
  <si>
    <t>Thửa chung:
Miện (23.9m2)
Vũ Văn Phú (95.3m2)</t>
  </si>
  <si>
    <t>Thửa chung:
Nguyễn Văn Phiên (222m2)
Nguyễn Văn Hùng (28.5m2)</t>
  </si>
  <si>
    <t>Thửa chung:
Lực (29.2m2)
Vũ Văn Nên (138.6m2)</t>
  </si>
  <si>
    <t>Thửa chung:
Phát (184m2)
Vũ Văn Nên (53.6m2)</t>
  </si>
  <si>
    <t>Thửa chung:
Vũ Thị Chắp (23.5m2)
Điều (71.2m2)
Vũ Thế Định (238.5m2)</t>
  </si>
  <si>
    <t>Thửa chung:
Dương Văn Lực (98.1m2)
Dương Văn Quang (53m2)</t>
  </si>
  <si>
    <t>Thửa chung:
Dương Văn Bệ (80.3m2)
Phương Thị Hồng (186.9m2)
Dương Thị Tuyến (240.8m2)
Dương Văn Lực (9m2)</t>
  </si>
  <si>
    <t>Thửa chung:
Vũ Thị Lý (83.2m2)
Vũ Văn Kỷ (201.4m2)
Vũ Văn Tiến (123.7m2)
Vũ Văn Tuấn (56.3m2)
Vũ Hữu Hải (Cải) (7.3m2)</t>
  </si>
  <si>
    <t>Thửa chung:
Nguyễn Thị Dung (83.4m2)
Vũ Văn Chiên (55.8m2)</t>
  </si>
  <si>
    <t>Thửa chung:
Vũ Văn Phan (32.5m2)
Nguyễn Thị Dung (52.8m2)</t>
  </si>
  <si>
    <t>Vũ Văn Phan
Vũ Văn Nên</t>
  </si>
  <si>
    <t>Thửa chung:
Bà Bình (54.6 m2)
Hoàng Văn Thanh (Múi) (90.9 m2)
Hoàng Thị Hoa (54.5 m2)
Tín (72.7 m2)
Chung (29.3 m2)</t>
  </si>
  <si>
    <t>Thửa chung:
Vũ (13.7m2)
Hoàng Văn Nghĩa (54.5m2)
Đệ (41.9m2)</t>
  </si>
  <si>
    <t>Thửa chung:
Hoàng Thị Bình (Viết) (93m2)
Vũ Văn Long (46.3m2)</t>
  </si>
  <si>
    <t>Thửa chung:
Hoàng Thị Bình (Viết) (160.9m2)
Vũ Văn Vinh (29.3m2)</t>
  </si>
  <si>
    <t>Thửa chung:
Nhận (10.3m2)
Hoàng Văn Thử (100m2)
Sự (49.3m2)</t>
  </si>
  <si>
    <t>Thửa chung:
Nguyễn Văn Vượng (275.9m2)
Vũ Văn Chúc (21.4m2)
Nguyễn Văn Phiên (62.3m2)</t>
  </si>
  <si>
    <t>Hoàng Văn Phú
Hoàng Văn Thảo
Nguyễn Văn Hiển</t>
  </si>
  <si>
    <t>Thửa chung:
Hoàng Văn Phú (225.4m2)
Hoàng Văn Thảo (45.6m2)
Nguyễn Văn Hiển (225.4m2)
Xem lại hai nhà Hiển và Phú cùng nhận trùng 1 thửa</t>
  </si>
  <si>
    <t>Thửa chung:
Nguyễn Văn Trường (100m2)
Nguyễn Văn Cất (100m2)
Hoàng Văn Thanh (Vĩnh) (36.3m2)
Mai (54.5m2)
Sách (54.1m2)
Bảng (36.1m2)
Ước (36.3m2)
Hoàng Văn Dương (Đệ) (49m2)
Nguyễn Văn Đông (Chí) (57.8m2)</t>
  </si>
  <si>
    <t>Thửa chung:
Linh (14.2m2)
Hoàng Văn Nga (81.8m2)
Hoàng Văn Mây (72.7m2)
Hoàng Văn Hảo (109m2)
Hợp (33.5m2)</t>
  </si>
  <si>
    <t>Thửa chung:
Hoàng Văn Từ (Thời) (6.4m2)
Hoàng Văn Thà (54.5m2)
Đoàn Văn Tám (54.5m2)
Đoàn Văn Trụ (109m2)
Đoàn Văn Dũng (72.7m2)
Ngụy Văn Lậm (17.4m2)</t>
  </si>
  <si>
    <t>Thửa chung:
Hoàng Văn Nhận (98.7m2)
Bình (54.5m2)
Nguyễn Văn Thóc (127.2m2)
Mùa (72.7m2)
Dương Thị Tuấn (Chiêm) (81.8m2)
Tác (23.8m2)</t>
  </si>
  <si>
    <t>Thửa chung:
Nguyễn Văn Đông (Chí) (33.1m2)
Ngụy Văn Đoàn (36.3m2)
Tốt (36.3m2)
Vũ Văn Hồng (Nên) (127.2m2)
Nguyễn Thị Bộ (Chiển) (100m2)
Hoàng Văn Điển (47.8m2)</t>
  </si>
  <si>
    <t>Vũ Văn Thất
Đoan</t>
  </si>
  <si>
    <t>Thửa chung:
Vũ Văn Thất (100.9m2)
Đoan (127.3m2)</t>
  </si>
  <si>
    <t>Thửa chung:
Cường (27.7m2)
Ngụy Hồng Khanh (72.7m2)
Ngụy Văn Khánh (72.7m2)
Hoàng Văn Huy (84.6m2)</t>
  </si>
  <si>
    <t>Thửa chung:
Hoàng Văn Oanh (13.1m2)
Sinh (36.3m2)
Hoàng Đình Bảng (63.9m2)
Hoàng Văn Quảng (72.7m2)
Hoàng Văn Huy (24.4m2)
Hoàng Văn Vũ (113.5m2)</t>
  </si>
  <si>
    <t>Thửa chung:
Vũ Văn Xây (313.6m2)
Vũ Thị Nghệ (83.4m2)
Tám (5.8m2)</t>
  </si>
  <si>
    <t>Thửa chung:
Vũ Văn Hưng (Tam) (102m2)
Vũ Văn Vân (138.2m2)</t>
  </si>
  <si>
    <t>Thửa chung:
Đoan (46.9m2)
Vũ Văn Doan (145.9m2)</t>
  </si>
  <si>
    <t>Thửa chung:
Dương Văn Bệ (117.2m2)
Vũ Văn Doan (63.2m2)</t>
  </si>
  <si>
    <t>Thửa chung:
Vũ Văn Chiên (98.4m2)
Vũ Văn Thơ (145.8m2)</t>
  </si>
  <si>
    <t>Vũ Văn Mận
Vũ Văn Phú</t>
  </si>
  <si>
    <t>Thửa chung:
Vũ Văn Dắt (10.8m2)
Hoàng Văn Thơm (199.2m2)
Hoàng Văn Long (138.7m2)</t>
  </si>
  <si>
    <t>Dương Văn Thành (Bằng)
Dương Văn Hải</t>
  </si>
  <si>
    <t>Thửa chung:
Dương Văn Thành (Bằng) (163.82m2)
Dương Văn Hải (25.08m2)</t>
  </si>
  <si>
    <t>Thửa chung:
Dương Văn Hải (231.91m2)
Lự (36.79m2)</t>
  </si>
  <si>
    <t>Thửa chung:
Vũ Thị Lự (110.95m2)
Dương Văn Sáng (9.41m2)
Dương Văn Sớm (142.54m2)</t>
  </si>
  <si>
    <t>Thửa chung:
Dương Văn Thu (199.79m2)
Dương Văn Xuân (42.41m2)</t>
  </si>
  <si>
    <t>Thửa chung:
Dương Đình Đông (40.3m2)
Dương Văn Xuân (114.7m2)</t>
  </si>
  <si>
    <t>Thửa chung:
Vũ Viết Ngự (286.8m2)
Vũ Văn Đặt (181.7m2)
Tạ Thị Kiểm (175.1m2)
Vũ Văn Lượng (4.8m2)
Lựu (46.7m2)
Vũ Văn Cường (Định) (8.9m2)</t>
  </si>
  <si>
    <t>Vũ Văn Thơ</t>
  </si>
  <si>
    <t>Nguyễn Thị Dung</t>
  </si>
  <si>
    <t>Nguyễn Văn Mừng</t>
  </si>
  <si>
    <t>Dương Thanh Thả
Lựu</t>
  </si>
  <si>
    <t>Vũ Văn Lượng
Lựu</t>
  </si>
  <si>
    <t>Nguyễn Văn Hùng</t>
  </si>
  <si>
    <t>Dương Văn Bệ
Phương Thị Hồng</t>
  </si>
  <si>
    <t>Nguyễn Thị Vít</t>
  </si>
  <si>
    <t>Vũ Văn Chúc</t>
  </si>
  <si>
    <t>Vũ Văn Hưng (Tám)</t>
  </si>
  <si>
    <t>Vũ Văn Chiên</t>
  </si>
  <si>
    <t>Vũ Văn Dắt</t>
  </si>
  <si>
    <t>Bà Bình
Hoàng Thị Hoa
Tín
Chung</t>
  </si>
  <si>
    <t>Hoàng Văn Oanh
Sinh
Hoàng Văn Huy</t>
  </si>
  <si>
    <t>Vũ
Đệ</t>
  </si>
  <si>
    <t>Vũ Văn Long</t>
  </si>
  <si>
    <t>Tốt
Hoàng Văn Điển</t>
  </si>
  <si>
    <t>Mai
Sách
Bảng
Ước</t>
  </si>
  <si>
    <t>Hoàng Thị Ninh
Hợp</t>
  </si>
  <si>
    <t>Bình
Mùa
Tác</t>
  </si>
  <si>
    <t>Hoàng Văn Từ (Thời)</t>
  </si>
  <si>
    <t>Dương Văn Xuân</t>
  </si>
  <si>
    <t>Dương Đình Đông</t>
  </si>
  <si>
    <t>Danh sách các hộ dân Yên Thịnh nhận thiếu ruộng</t>
  </si>
  <si>
    <t>Thửa chung:
Nguyễn Văn Sự (41.6m2)
Ngụy Văn Là (90.9m2)
Ngụy Văn Lậm (99.7m2)</t>
  </si>
  <si>
    <t>Ngụy Văn Lậm</t>
  </si>
  <si>
    <t>Thửa chung:
Nguyễn Văn Hùng (93.2m2)
Vũ Thị Hỏi (122.9m2)
Hoàng Văn Thảo (30.9m2)</t>
  </si>
  <si>
    <t>Hoàng Văn Nhận
Nguyễn Văn Sự</t>
  </si>
  <si>
    <t>Vũ Thị Chắp
Vũ Văn Điều</t>
  </si>
  <si>
    <t>Dương Văn Bình</t>
  </si>
  <si>
    <t>Dương Văn Lưu</t>
  </si>
  <si>
    <t>Dương Minh Dốc</t>
  </si>
  <si>
    <t>Tăng Thị Định</t>
  </si>
  <si>
    <t>Tăng Văn Khiêm</t>
  </si>
  <si>
    <t>Nguyễn Thị Thuế</t>
  </si>
  <si>
    <t>TT
hộ</t>
  </si>
  <si>
    <t>UBND xã Lan Mẫu</t>
  </si>
  <si>
    <t>Địa chỉ thửa đất</t>
  </si>
  <si>
    <t>Mục đích sử dụng đất</t>
  </si>
  <si>
    <t>Bồi thường về đất/đơn giá bồi thường chi phí đầu tư còn lại vào đất</t>
  </si>
  <si>
    <t xml:space="preserve">Tài sản trên đất </t>
  </si>
  <si>
    <t>ĐVT</t>
  </si>
  <si>
    <t>Số lượng</t>
  </si>
  <si>
    <t>BỒI THƯỜNG</t>
  </si>
  <si>
    <t>HỖ TRỢ</t>
  </si>
  <si>
    <t>Cộng thành tiền (đồng)</t>
  </si>
  <si>
    <t xml:space="preserve">Dự toán hỗ trợ bàn giao mặt bằng sớm </t>
  </si>
  <si>
    <t>Ghi Chú</t>
  </si>
  <si>
    <t>Bồi thường, tài sản, cây trồng trên đất</t>
  </si>
  <si>
    <t xml:space="preserve"> Hỗ trợ ổn định đời sống, ổn định sản xuất</t>
  </si>
  <si>
    <t xml:space="preserve"> Hỗ trợ chuyển đổi nghề nghiệp và tạo việc làm </t>
  </si>
  <si>
    <t>Hỗ trợ kinh phí đào tạo nghề 
(đồng)</t>
  </si>
  <si>
    <t>Đơn giá bồi thường (đ/m2)</t>
  </si>
  <si>
    <t>Thành tiền (đồng)</t>
  </si>
  <si>
    <t>Đơn giá 
(đồng)</t>
  </si>
  <si>
    <t>Thành tiền
 (đồng)</t>
  </si>
  <si>
    <t>Đơn giá (đ/m2)</t>
  </si>
  <si>
    <t>Thành tiền (đồng)</t>
  </si>
  <si>
    <t>Thành tiền (đồng)</t>
  </si>
  <si>
    <t>đơn giá
 (đồng)</t>
  </si>
  <si>
    <t>Thành tiền
(đồng)</t>
  </si>
  <si>
    <t>Tổng tiền
(đồng)</t>
  </si>
  <si>
    <t>(14)</t>
  </si>
  <si>
    <t>(15)</t>
  </si>
  <si>
    <t>(16)</t>
  </si>
  <si>
    <t>(18)</t>
  </si>
  <si>
    <t>(19)</t>
  </si>
  <si>
    <t>(20)</t>
  </si>
  <si>
    <t>(21)</t>
  </si>
  <si>
    <t>(22)</t>
  </si>
  <si>
    <t>(23)</t>
  </si>
  <si>
    <t>(24)</t>
  </si>
  <si>
    <t>(25)</t>
  </si>
  <si>
    <t>(26)</t>
  </si>
  <si>
    <t>(27)</t>
  </si>
  <si>
    <t>(28)</t>
  </si>
  <si>
    <t>Cây hàng năm</t>
  </si>
  <si>
    <t>m2</t>
  </si>
  <si>
    <t>Bùi Đình Đương
Bùi Thị Thu Hoài</t>
  </si>
  <si>
    <t>Dương Văn Giảng
(Dương Đăng Giảng)
(Trọng Thị Gạo)
Bùi Thị Gạo</t>
  </si>
  <si>
    <t>Đỗ Văn Bắc
Dương Thị Lan</t>
  </si>
  <si>
    <t>Diện tích đã thu hồi để làm ĐT293</t>
  </si>
  <si>
    <t>Hoàng Thị Tình
(Hà Thị Biển)</t>
  </si>
  <si>
    <t>Dương Đăng Bửng 
(Dương Đăng Bưng)
Luyện Thị Cúc</t>
  </si>
  <si>
    <t>Hoàng Văn Cải
Nguyễn Thị Trọng</t>
  </si>
  <si>
    <t>Nguyễn Văn Cát
Giáp Thị Kết</t>
  </si>
  <si>
    <t>Nguyễn Đoan Thơm 
(Nguyễn Văn Thơm)
Dương Thị Lưu</t>
  </si>
  <si>
    <t>Bùi Đình Tĩnh
Bùi Đình Cầu
Hà Thị Thắm</t>
  </si>
  <si>
    <t>Nguyễn Văn Chinh
Dương Thị Đang
(Dương Thị Đăng)</t>
  </si>
  <si>
    <t>Nguyễn Văn Chinh
Nguyễn Thị Huấn
(Nguyễn Văn Thành)</t>
  </si>
  <si>
    <t>Lê Đình Chung
Nguyễn Thị Tám</t>
  </si>
  <si>
    <t>Dương Đăng Côồng
Nguyễn Thị Xu
Nguyễn Thị Liên</t>
  </si>
  <si>
    <t>Nguyễn Văn Cửu
Bùi Thị Thật</t>
  </si>
  <si>
    <t>Nguyễn Văn Dinh 
Đỗ Thị Lĩnh
Nguyễn Thị Hào</t>
  </si>
  <si>
    <t>Bùi Đình Đô
Dương Thị Loan</t>
  </si>
  <si>
    <t>Phùng Thị Ngà
Bùi Đình Giá</t>
  </si>
  <si>
    <t>Nguyễn Thị Hảo 
(Hà Bình Luyện)</t>
  </si>
  <si>
    <t>Nguyễn Thị Ngọ
Hà Văn Khuyến
Nguyễn Thị Hảo</t>
  </si>
  <si>
    <t>Bùi Đình Hồng
Dương Thị Minh</t>
  </si>
  <si>
    <t>Nguyễn Việt Hồng
Hà Thị Ngà
Nguyễn Văn Chắn</t>
  </si>
  <si>
    <t>Bùi Đình Hùng
Dương Thị Hậu</t>
  </si>
  <si>
    <t>Nguyễn Thị Bé
Nguyễn Văn Hưởng</t>
  </si>
  <si>
    <t>Dương Đăng Lan
Dương Thị Quyên</t>
  </si>
  <si>
    <t>Nguyễn Văn Lân 
Hồ Thị Huệ</t>
  </si>
  <si>
    <t>Hà Thị Liên
Hà Thị Lan</t>
  </si>
  <si>
    <t xml:space="preserve">Dương Thị Liên (Được)
</t>
  </si>
  <si>
    <t>Dương Thị Liên 
(Dương Thị Tròn)
Hà Văn Lập</t>
  </si>
  <si>
    <t>Nguyễn Văn Học
Phạm Thị Viễn
Nguyễn Thị Liên</t>
  </si>
  <si>
    <t>Bùi Đình Liêu 
Trần Thị Đào
Bùi Đình Hanh</t>
  </si>
  <si>
    <t>Nguyễn Xuân Long
Dương Thị Quấn</t>
  </si>
  <si>
    <t>Hà Xuân Lý
Nguyễn Thị Uyên</t>
  </si>
  <si>
    <t>Dương Ngọc Minh
Nguyễn Thị Tuyết</t>
  </si>
  <si>
    <t>Nguyễn Văn Mười
Hà Thị Quyền
Bùi ĐÌnh Thế</t>
  </si>
  <si>
    <t>Nguyễn Thị Năm
Nguyễn Văn Khanh</t>
  </si>
  <si>
    <t>Nguyễn Công Năng
Dương Thị Thời
Nguyễn Thị Hà</t>
  </si>
  <si>
    <t>Nguyễn Văn Nền
Ngọ Thị Nghị
(Phạm Thị Nghị)
Bùi Chí Hiếu</t>
  </si>
  <si>
    <t>Phùng Thị Nga
Ngô Thị Vân</t>
  </si>
  <si>
    <t>Dương Đăng Ngãi
Hà Thị Bở
Nguyễn Thị Lý</t>
  </si>
  <si>
    <t>Hoàng Hồng Ngào
Nguyễn Thị Tới
Dương Thị Phi</t>
  </si>
  <si>
    <t>Nguyễn Toan Nghĩ
(Nguyễn Văn Nghĩ)
Nguyễn Thị Cử
Nguyễn Văn Thành</t>
  </si>
  <si>
    <t>Dương Đăng Nguyên
Nguyễn Thị Tròn</t>
  </si>
  <si>
    <t>Nguyễn Đoan Nở
Dương Thị Thìn
Dương Thị Thiện</t>
  </si>
  <si>
    <t>Nguyễn Thị Phương
Dương Đăng Quyền</t>
  </si>
  <si>
    <t>Bùi Đình Phượng
Dương Thị Ngoan</t>
  </si>
  <si>
    <t>Dương Đăng Phượng
Nguyễn Thị Liên</t>
  </si>
  <si>
    <t>(Hà Tuấn Nga)
Hoàng Lệ Dung
Hà Tuấn Phượng</t>
  </si>
  <si>
    <t>Dương Đăng Quân
Phạm Thị Hòa
Dương Ngọc Hưng</t>
  </si>
  <si>
    <t>Hà Văn Lập
Chu Thị Lan
Dương Đăng Quyền</t>
  </si>
  <si>
    <t>Dương Đăng Quỳnh
Nguyễn Thị Thà</t>
  </si>
  <si>
    <t>Dương Hồng Sơn
Nguyễn Thị Xuân
Dương Ngọc Huy</t>
  </si>
  <si>
    <t>Nguyễn Thị Tạc
Dương Đức Chiến</t>
  </si>
  <si>
    <t>Vũ Thị Quế
Nguyễn Văn Tam 
Nguyễn Thị Hào</t>
  </si>
  <si>
    <t>Vũ Thị Thà
Nguyễn Đoan Hồi
(Nguyễn Văn Hồi)</t>
  </si>
  <si>
    <t>Bùi Đình Thắm
Nguyễn Thị Hưởng</t>
  </si>
  <si>
    <t>Nguyễn Cao Thắng
Hà Thị Mười
Nguyễn Văn Thành</t>
  </si>
  <si>
    <t>Nguyễn Văn Thị
Phạm Thị Bốn
Nguyễn Văn Thành</t>
  </si>
  <si>
    <t>Bùi Đình Thiềng
Nguyễn Thị Sáu
Bùi Đình Chuyên</t>
  </si>
  <si>
    <t>Nguyễn Văn Thỏa
Vũ Thị Hạnh
Nguyễn Văn Thìn</t>
  </si>
  <si>
    <t>Bùi Đình Thông 
Nguyễn Thị Thanh
Bùi Thị Thu</t>
  </si>
  <si>
    <t>Bùi Thị Thóc
Bùi Đình Tĩnh</t>
  </si>
  <si>
    <t xml:space="preserve">Nguyễn Văn Tĩnh
Nguyễn Thị Nhu </t>
  </si>
  <si>
    <t>Dương Đăng Tuấn
Mai Thị Thục</t>
  </si>
  <si>
    <t>Hà Xuân Tường
Đỗ Thị Trí
Hà Văn Học</t>
  </si>
  <si>
    <t>Nguyễn Văn In
(Đinh Thị Tỵ)
Nguyễn Thị Yến Vân</t>
  </si>
  <si>
    <t>Đỗ Thị Vì
Đỗ Danh Long</t>
  </si>
  <si>
    <t>Đỗ Thị Vịnh
Nguyễn Thị Tươi</t>
  </si>
  <si>
    <t>Nguyễn Văn Vụ
Hoàng Thị Nguyệt</t>
  </si>
  <si>
    <t>(Đỗ Danh Vị
Bùi Thị Đựng)
Đỗ Danh Long</t>
  </si>
  <si>
    <t>Vũ Thị Bé
Chu Văn Thế</t>
  </si>
  <si>
    <t>Nguyễn Văn Bình
Dương Thị Hồng Tuyến
Nguyễn Văn Hòa</t>
  </si>
  <si>
    <t>Dương Đăng Quang
Nguyễn Thị Đấy</t>
  </si>
  <si>
    <t>Nguyễn Thị Phố (Trụ)</t>
  </si>
  <si>
    <t>Nguyễn Văn Nguyên
Phạm Thị Viên</t>
  </si>
  <si>
    <t>Nguyễn Văn Chiến
Hoàng Thị Tâm</t>
  </si>
  <si>
    <t>( Nguyễn Văn Tám )
Nguyễn Thị Luyến</t>
  </si>
  <si>
    <t>Nguyễn Đoan Tuấn
Vũ Thị Vân
Nguyễn Thị Minh</t>
  </si>
  <si>
    <t>Hà Văn Xây
Nguyễn Thị Xoa
(Hà Văn Tường
Đỗ Thị Chí)</t>
  </si>
  <si>
    <t>Dương Ngọc Bền
(Dương Đăng Bền)
Nguyễn Thị Thuận</t>
  </si>
  <si>
    <t>Nguyễn Thị Hương
Dương Văn Lợi</t>
  </si>
  <si>
    <t>Bùi Đình Sắc
Dương Thị Nghế
Bùi Việt Bắc</t>
  </si>
  <si>
    <t>Hà Thị Nguyệt
Nguyễn Văn Quảng</t>
  </si>
  <si>
    <t>Nguyễn Văn Số</t>
  </si>
  <si>
    <t>Tổng</t>
  </si>
  <si>
    <t>Nguyễn Văn Mạnh
Nguyễn Thị Phúc
(Phạm Thị Phúc)</t>
  </si>
  <si>
    <t>Bùi Thị Tin</t>
  </si>
  <si>
    <t>Nguyễn Thị Hằng
Dương Đăng Hướng
Nguyễn Thị Hào</t>
  </si>
  <si>
    <t>Nguyễn Văn Mạnh - Mai</t>
  </si>
  <si>
    <t>Dương Đức Mạnh
Nguyễn Thị Kưu 
(Nguyễn Thị Cửu)</t>
  </si>
  <si>
    <t>Nguyễn Văn Hoàn
(Nguyễn Văn Tùng)
Nguyễn Đoan Tùng</t>
  </si>
  <si>
    <t>Nguyễn Văn Hải
(Hà Thị Toàn)</t>
  </si>
  <si>
    <t>Dương Đăng Quyền</t>
  </si>
  <si>
    <t>Hỗ trợ khi thu hồi đất công ích của xã</t>
  </si>
  <si>
    <t>Nguyễn Đoan Bộ
(Nguyễn Văn Bộ)
Chu Thị Mỵ</t>
  </si>
  <si>
    <t>Dương Đăng Đãi
Phạm Thị Duyên
Dương Ngọc Hưng</t>
  </si>
  <si>
    <t>Vũ Chí Sinh
Chu Thị Chinh
(Chu Thị Trinh)</t>
  </si>
  <si>
    <t>Bùi Đình Tâm
Nguyễn Thị Ỏn
(Đỗ Thị Ỏn)
Dương Thị Lệ
Nguyễn Thị Nhị</t>
  </si>
  <si>
    <t>Bùi Xuân Tiếp
(Bùi Đình Tiếp)
Đỗ Thị Mến
Nguyễn Thị Gia
Bùi Xuân Biểu</t>
  </si>
  <si>
    <t>Nguyễn Văn Trăm
Vũ Thị Lương
Nguyễn Văn Trường</t>
  </si>
  <si>
    <t>Nguyễn Văn Tường
Lương Thị Huấn
Nguyễn Văn Thương</t>
  </si>
  <si>
    <t>Tiền Bồi thường, hỗ trợ của hộ gia đình, cá nhân, tổ chức 
(đồng)</t>
  </si>
  <si>
    <t>Tổng tiền bồi thường, hỗ trợ của hộ gia đình cá nhân, tổ chức
(đồng)</t>
  </si>
  <si>
    <t xml:space="preserve">TT
</t>
  </si>
  <si>
    <t>Đơn giá</t>
  </si>
  <si>
    <t>Tiền Bồi thường, hỗ trợ của hộ gia đình, cá nhân 
(đồng)</t>
  </si>
  <si>
    <t>Tổng tiền bồi thường, hỗ trợ của hộ gia đình cá nhân
(đồng)</t>
  </si>
  <si>
    <t>Ghi chú</t>
  </si>
  <si>
    <t>Thông tin thửa đất thu hồi trong Giấy chứng nhận QSDĐ</t>
  </si>
  <si>
    <t>Tài sản trên đất</t>
  </si>
  <si>
    <t>Tình trạng nộp GCN QSDĐ (sổ đỏ, hồng)</t>
  </si>
  <si>
    <t>Đơn giá
(đồng)</t>
  </si>
  <si>
    <t>Họ và Tên 
hộ được cấp GCN QSDĐ</t>
  </si>
  <si>
    <t>Số seri/ Sổ địa chính</t>
  </si>
  <si>
    <t>Số vào sổ</t>
  </si>
  <si>
    <t>Ngày cấp</t>
  </si>
  <si>
    <t>Quyết định số</t>
  </si>
  <si>
    <t>Số tờ bản đồ</t>
  </si>
  <si>
    <t>Số thửa/ số thứ tự</t>
  </si>
  <si>
    <t>Diện tích cả thửa
(m2)</t>
  </si>
  <si>
    <t>Diện tích thu hồi
(m2)</t>
  </si>
  <si>
    <t>Diện tích còn lại
(m2)</t>
  </si>
  <si>
    <t>Xứ đồng</t>
  </si>
  <si>
    <t>Vũ Quang Thái
(Vũ Văn Thái)</t>
  </si>
  <si>
    <t>Thôn Đống Vừng</t>
  </si>
  <si>
    <t>SĐC Quyển 2
Trang 67</t>
  </si>
  <si>
    <t>Cầu Đá</t>
  </si>
  <si>
    <t>SĐC trang 67- Nguyễn Văn Vụ- Cầu Đá- DT 360m2 (đã thu hồi 1 phần làm đường 293)</t>
  </si>
  <si>
    <t>Vườn Dậy</t>
  </si>
  <si>
    <t>SĐC trang 67- Nguyễn Văn Vụ- Vườn dậy- DT 288m2</t>
  </si>
  <si>
    <t>SĐC trang 67- Nguyễn Văn Vụ- Cầu Đá- DT 96m2</t>
  </si>
  <si>
    <t>Đồng Lăng</t>
  </si>
  <si>
    <t>SĐC trang 67- Nguyễn Văn Vụ- Đồng Lăng- DT 168m2</t>
  </si>
  <si>
    <t>Vũ Văn Ân
Dương Thị Bé</t>
  </si>
  <si>
    <t>Nguyễn Văn Thỏa
Vũ Thị Hạnh</t>
  </si>
  <si>
    <t>SĐC Quyển 2
Trang 156</t>
  </si>
  <si>
    <t>SDĐC trang 156- Vườn Dậy 120m2</t>
  </si>
  <si>
    <t>SĐC trang 157- Vườn Dậy- DT 288m2</t>
  </si>
  <si>
    <t>Đã nộp sổ gốc</t>
  </si>
  <si>
    <t>SĐC trang 156- Đồng Lăng- DT 168m2 (nhà ông thỏa tính đủ 168m2; còn lại nhà nguyễn văn đài thửa 727 thừa nhiều diện tích, tính lại)</t>
  </si>
  <si>
    <t>Lăng</t>
  </si>
  <si>
    <t>SĐC trang 156- Đồng Lăng- DT 216m2</t>
  </si>
  <si>
    <t>Chu Thị Sáu
(Vũ Văn Mai)</t>
  </si>
  <si>
    <t>Nguyễn Văn Trăm
Vũ Thị Lương</t>
  </si>
  <si>
    <t>CA 590 174</t>
  </si>
  <si>
    <t>CH 01651</t>
  </si>
  <si>
    <t>30/10/2014</t>
  </si>
  <si>
    <t>1682/QĐ-UBND</t>
  </si>
  <si>
    <t>Có sổ gốc</t>
  </si>
  <si>
    <t>Vũ Văn Quý
Chu Thị Toan</t>
  </si>
  <si>
    <t>Sau Lăng</t>
  </si>
  <si>
    <t>SĐC Quyển 2
Trang 110</t>
  </si>
  <si>
    <t>SĐC trang 110- Vườn dậy 144m2</t>
  </si>
  <si>
    <t>Nguyễn Văn Thị
Phạm Thị Bốn</t>
  </si>
  <si>
    <t>CC 468 830</t>
  </si>
  <si>
    <t>CH 01828</t>
  </si>
  <si>
    <t>SĐC trang 147- Nguyễn Văn Thị- Cầu Đá- DT192m2</t>
  </si>
  <si>
    <t>SĐC Quyển 2
Trang 145</t>
  </si>
  <si>
    <t>SĐC trang 145- Nguyễn Thị Thềm- ĐỒng Lăng 360m2</t>
  </si>
  <si>
    <t>SĐC Quyển 2 
Trang 161</t>
  </si>
  <si>
    <t>SĐC trang 161- Hoàng Văn Cải- ĐỒng Lăng- DT144m2</t>
  </si>
  <si>
    <t>đ/m2</t>
  </si>
  <si>
    <t xml:space="preserve">
Vũ Văn Dũng
Dương Thị Huyền
(Vũ Văn Đại)</t>
  </si>
  <si>
    <t>SĐC Trang 64</t>
  </si>
  <si>
    <t>Ông Vũ Văn Phượng (Yên Sơn nhận)</t>
  </si>
  <si>
    <t>Tài sản của thửa 9 và thửa 10</t>
  </si>
  <si>
    <t>Táo ĐK =23cm</t>
  </si>
  <si>
    <t>đ/cây</t>
  </si>
  <si>
    <t>Táo ĐK =10cm</t>
  </si>
  <si>
    <t>Táo ĐK =18cm</t>
  </si>
  <si>
    <t>Xoài ĐK= 2cm</t>
  </si>
  <si>
    <t>Bạch đàn ĐK=3cm, cao 1m</t>
  </si>
  <si>
    <t>Đinh lăng (trồng năm 2019) không hỗ trợ</t>
  </si>
  <si>
    <t>Bạch đàn ĐK=3cm, cao 1m, vượt mật độ, không hỗ trợ</t>
  </si>
  <si>
    <t>Nhãn ( mới trồng F&lt;0.5m), vượt mật độ không hỗ trợ</t>
  </si>
  <si>
    <t>Chuối ( trông trên 6 tháng có quả, vượt mật độ không hỗ trợ</t>
  </si>
  <si>
    <t>Cây vối ĐK = 7cm, vượt mật độ không hỗ trợ</t>
  </si>
  <si>
    <t>Cây xi ĐK =6cm, vượt mật độ không hỗ trợ</t>
  </si>
  <si>
    <t>Vũ Quang Long
(Vũ Văn Đại
Phùng Thị Hiểu)</t>
  </si>
  <si>
    <t xml:space="preserve"> Đỗ Thị Thuý
Vũ Quang Long</t>
  </si>
  <si>
    <t>Vũ Thị Tuyền</t>
  </si>
  <si>
    <t>Vũ Văn Mão
Ngụy Thị Chí</t>
  </si>
  <si>
    <t>Ông Bùi Việt Bắc là con ông Bùi Đình Sắc
SĐC trang 20- Bùi Việt Bắc- Đồng Lăng- DT168m2</t>
  </si>
  <si>
    <t>Bùi Đình Sắc
Dương Thị Nghế</t>
  </si>
  <si>
    <t>SĐC Quyển 2
Trang 76</t>
  </si>
  <si>
    <t>SĐC trang 76- Bùi Đình Sắc- Đồng Lăng- DT168m2</t>
  </si>
  <si>
    <t>CA 590 212</t>
  </si>
  <si>
    <t>CH 01672</t>
  </si>
  <si>
    <t>SĐC trang 21- Đỗ Văn Bắc- Vườn dậy- DT 144m2</t>
  </si>
  <si>
    <t>Dương Ngọc Bền</t>
  </si>
  <si>
    <t>SĐC trang 17- Vườn dậy 96m2</t>
  </si>
  <si>
    <t>Dương Ngọc Bền
Nguyễn Thị Thuận</t>
  </si>
  <si>
    <t>CA 590 279</t>
  </si>
  <si>
    <t>CH 01789</t>
  </si>
  <si>
    <t>Vũ Thị Bé</t>
  </si>
  <si>
    <t>CC 468 836</t>
  </si>
  <si>
    <t>CH 01861</t>
  </si>
  <si>
    <t>SĐC trang 10- Vũ Thị Bé- Cầu Đá- DT 288 m2</t>
  </si>
  <si>
    <t>Vũ Thị Tám</t>
  </si>
  <si>
    <t>Vũ Văn Mẫn
Luyện Thị Lụa</t>
  </si>
  <si>
    <t>Nguyễn Văn Bình
Dương Thị Hồng Tuyến</t>
  </si>
  <si>
    <t>CA 590 327</t>
  </si>
  <si>
    <t>CH 01851</t>
  </si>
  <si>
    <t>(Vũ Văn Tân
Nguyễn Thị Dựng)
Vũ Văn Huyên
Tăng Thị Lợi
Vũ Thị Tuyền</t>
  </si>
  <si>
    <t>CA 590 260</t>
  </si>
  <si>
    <t>CH 01761</t>
  </si>
  <si>
    <t>bạch đàn đường kính gốc d=7 cm</t>
  </si>
  <si>
    <t>Bạch đàn ĐK D=4cm</t>
  </si>
  <si>
    <t>Bạch đàn ĐK D=1cm</t>
  </si>
  <si>
    <t>Ổi ĐK D=6cm</t>
  </si>
  <si>
    <t>Ổi ĐK D= 13 cm</t>
  </si>
  <si>
    <t>Ổi ĐK D= 3 cm</t>
  </si>
  <si>
    <t>Cây cóc ĐK D= 10 cm</t>
  </si>
  <si>
    <t>Na ĐK D= 12cm</t>
  </si>
  <si>
    <t>Na ĐK D= 6cm</t>
  </si>
  <si>
    <t>Nhãn ĐK F= 50cm</t>
  </si>
  <si>
    <t>Xoài ĐK D= 8cm</t>
  </si>
  <si>
    <t>Táo ĐK D= 4cm</t>
  </si>
  <si>
    <t>Bạch đàn ĐK D=1cm ngoài mật độ không tính bồi thường</t>
  </si>
  <si>
    <t>Bạch đàn ĐK D=1cm, vượt mật độ, không hỗ trợ</t>
  </si>
  <si>
    <t>Vũ Văn Thỏa
Nguyễn Thị Lan
Vũ Văn Thích</t>
  </si>
  <si>
    <t>N 816630</t>
  </si>
  <si>
    <t>01137 QSDĐ/H</t>
  </si>
  <si>
    <t>13/10/1999</t>
  </si>
  <si>
    <t>SĐC trang 30- nguyễn Văn Cát- Cầu Đá- DT360m2</t>
  </si>
  <si>
    <t xml:space="preserve">Thửa chung 2 nhà:
- SĐC trang 30- nguyễn Văn Cát- Cầu Đá- DT192m2 (DT BĐGPMB là 321,2m2)
- SĐC trang 149- Nhà ông Nguyễn Văn THơm (Lưu)- Cầu Đá 96m2 </t>
  </si>
  <si>
    <t>Nguyễn Văn Thơm
Dương Thị Lưu</t>
  </si>
  <si>
    <t>SĐC Quyển 2
Trang 149</t>
  </si>
  <si>
    <t>SDĐC trang 149- Nguyễn Văn Thơm- Vườn dậy 192m2</t>
  </si>
  <si>
    <t>Vũ Văn Đáng
Hoàng Thị Lương</t>
  </si>
  <si>
    <t>SĐC Quyển 2
Trang 158</t>
  </si>
  <si>
    <t>SĐC trang 158- Vườn Dậy- DT 360m2</t>
  </si>
  <si>
    <t>Thửa chung với Vũ Văn Định</t>
  </si>
  <si>
    <t>CA 590 157</t>
  </si>
  <si>
    <t>CH 01629</t>
  </si>
  <si>
    <t>Có nộp sổ gốc</t>
  </si>
  <si>
    <t>Vũ Văn Hiền
Nguyễn Thị Bốn</t>
  </si>
  <si>
    <t>Nguyễn Thị Tám
Lê Đình Chung</t>
  </si>
  <si>
    <t>CA 590 203</t>
  </si>
  <si>
    <t>CH 01661</t>
  </si>
  <si>
    <t>Dương Đăng Cồng
Nguyễn Thị Xu</t>
  </si>
  <si>
    <t>CA 590 356</t>
  </si>
  <si>
    <t>CH 01889</t>
  </si>
  <si>
    <t>SĐC Quyển 1
Trang 24</t>
  </si>
  <si>
    <t>Ao Lấp</t>
  </si>
  <si>
    <t>SĐC trang 24- Ao lấp 96m2</t>
  </si>
  <si>
    <t>SĐC trang 24- Đồng Lăng 144m2</t>
  </si>
  <si>
    <t>Vũ Văn Tiến
Hoàng Thị Cõn
Vũ Văn Kể</t>
  </si>
  <si>
    <t>Phạm Thị Duyên
Dương Đẵng Đãi</t>
  </si>
  <si>
    <t>CA 590 344</t>
  </si>
  <si>
    <t>CH 01876</t>
  </si>
  <si>
    <t>CC 468 818</t>
  </si>
  <si>
    <t>CH 01774</t>
  </si>
  <si>
    <t>Hà Bình Luyện
Nguyễn Thị Hảo</t>
  </si>
  <si>
    <t>N 816773
SĐC Quyển 1
Trang 174</t>
  </si>
  <si>
    <t>1280 QSDĐ</t>
  </si>
  <si>
    <t>SĐC trang 174- Vườn dậy 216m2</t>
  </si>
  <si>
    <t>(Vũ Văn Y
Dương Thị Viên)
Vũ Văn Côn</t>
  </si>
  <si>
    <t>CA 590 342</t>
  </si>
  <si>
    <t>CH 01873</t>
  </si>
  <si>
    <t>Bùi Đình Đô</t>
  </si>
  <si>
    <t>SĐC Quyển 1
Trang 53</t>
  </si>
  <si>
    <t>SĐC trang 53- Bùi ĐÌnh Đô- Đồng Lăng 360m2 (Thu hồi 1 phần làm đường 293)</t>
  </si>
  <si>
    <t>CA 590 351</t>
  </si>
  <si>
    <t>CH 01884</t>
  </si>
  <si>
    <t>SĐC Quyển 2
Trang 24</t>
  </si>
  <si>
    <t>SĐC trang 24- Phùng Thị Ngà- Đồng Lăng 216m2</t>
  </si>
  <si>
    <t>CA 590 225</t>
  </si>
  <si>
    <t>CH 01712</t>
  </si>
  <si>
    <t>Không có trong sổ đỏ, cần họp quân dân chính để xác định nguồn gốc</t>
  </si>
  <si>
    <t>Nguyễn Thị Dăn
(Vũ Văn Việt)</t>
  </si>
  <si>
    <t>SĐC trang 174- Đồng Lăng 192m2</t>
  </si>
  <si>
    <t>Nguyễn Thị Ngọ
Hà Văn Khuyến</t>
  </si>
  <si>
    <t>SĐC Quyển 2
Trang 28</t>
  </si>
  <si>
    <t>SĐC trang 28- Lăng- DT96m2</t>
  </si>
  <si>
    <t>CA 590 266</t>
  </si>
  <si>
    <t>CH 01769</t>
  </si>
  <si>
    <t>Xem xét lại họp quân dân chính
SĐC trang 15- Nguyễn Văn Nền- Phạm Thị Nghị- Cầu Đá- DT 240m2</t>
  </si>
  <si>
    <t>Nguyễn Văn Nền
Phạm Thị Nghị</t>
  </si>
  <si>
    <t>SĐC Quyển 2
Trang 15</t>
  </si>
  <si>
    <t>SĐC trang 15- Nguyễn Văn Nền- Vườn dậy 168m2</t>
  </si>
  <si>
    <t>Vũ Văn Phượng
Vũ Thị Chiên</t>
  </si>
  <si>
    <t>Hà Văn Hoạt 
Hoàng Thị Vựng</t>
  </si>
  <si>
    <t>CC 468 825</t>
  </si>
  <si>
    <t>CH 01803</t>
  </si>
  <si>
    <t>SĐC Quyển 1
Trang 96</t>
  </si>
  <si>
    <t>SĐC trang 96- Vườn dậy 144m2</t>
  </si>
  <si>
    <t>Nguyễn Việt Hồng
Hà Thị Ngà</t>
  </si>
  <si>
    <t>CA 590 162</t>
  </si>
  <si>
    <t>CH 01636</t>
  </si>
  <si>
    <t>SDC trang 114- ĐỒng Lăng- DT 384m2</t>
  </si>
  <si>
    <t>CA 590 263</t>
  </si>
  <si>
    <t>CH 01765</t>
  </si>
  <si>
    <t>SĐC Quyển 1
Trang 83</t>
  </si>
  <si>
    <t>SĐC Quyển 1
Trang 80</t>
  </si>
  <si>
    <t>SĐC trang 80- Bùi Đình Hưng- Vườn Dậy- DT 360m2 (đã thu hồi 1 phần làm đường 293)</t>
  </si>
  <si>
    <t>Vũ Văn Chi 
Dương Thị Loan</t>
  </si>
  <si>
    <t>SĐC Quyển 1
Trang 97</t>
  </si>
  <si>
    <t>SĐC trang 97- Đồng Lăng 144m2</t>
  </si>
  <si>
    <t>CC 468 812</t>
  </si>
  <si>
    <t>CH 01754</t>
  </si>
  <si>
    <t>CA 590 106</t>
  </si>
  <si>
    <t>CH 01561</t>
  </si>
  <si>
    <t>Nguyễn Thị Bé</t>
  </si>
  <si>
    <t>SĐC Quyển 1
Trang 12</t>
  </si>
  <si>
    <t>SĐC trang 12- Nguyễn Thị Bé- Vườn dậy- DT192m2</t>
  </si>
  <si>
    <t>SĐC Quyển 1
Trang 152</t>
  </si>
  <si>
    <t>SĐC trang 152- Dương Đăng Lan- Vườn dậy- DT168m2</t>
  </si>
  <si>
    <t>SĐC Quyển 1
Trang 147</t>
  </si>
  <si>
    <t>SĐC trang 147- Nguyễn Văn Lân-Vườn Dậy- 288m2</t>
  </si>
  <si>
    <t>SĐC trang 147- Nguyễn Văn Lân- Cầu Đá- DT 192m2</t>
  </si>
  <si>
    <t>Vũ Xuân Đãng
Dương Thị Thịnh</t>
  </si>
  <si>
    <t>Dương Đức Mạnh
Nguyễn Thị Cửu</t>
  </si>
  <si>
    <t>SĐC Quyển 1
Trang 134</t>
  </si>
  <si>
    <t>SĐC trang 134- Dương Đức Mạnh- Cầu Đá- DT 480m2</t>
  </si>
  <si>
    <t>CA 590 180</t>
  </si>
  <si>
    <t>CH 01687</t>
  </si>
  <si>
    <t>SĐC trang 146- Cầu Đá- DT 240m2</t>
  </si>
  <si>
    <t>Bùi Đình Thắm 
Nguyễn Thị Hưởng</t>
  </si>
  <si>
    <t>SĐC Quyển 2
Trang 152</t>
  </si>
  <si>
    <t>Vũ Văn Kể
Dương Thị Bình</t>
  </si>
  <si>
    <t>Dương Đăng Ngãi
Hà Thị Bở</t>
  </si>
  <si>
    <t>SĐC Quyển 2
Trang 21</t>
  </si>
  <si>
    <t>SĐC trang 21- Dương Đăng Ngãi- Đồng Lăng 360 m2</t>
  </si>
  <si>
    <t>CA 590 364</t>
  </si>
  <si>
    <t>CH 01581</t>
  </si>
  <si>
    <t>Nguyễn Thị Tới
Hoàng Hồng Ngào</t>
  </si>
  <si>
    <t>CA 590 102</t>
  </si>
  <si>
    <t>CH 01557</t>
  </si>
  <si>
    <t>SĐC trang 99- Nguyễn Thị Tới- Vườn Dậy- DT 264m2</t>
  </si>
  <si>
    <t>CA 590 228</t>
  </si>
  <si>
    <t>CH 01716</t>
  </si>
  <si>
    <t>sổ đỏ mới có, sổ địa chính không có</t>
  </si>
  <si>
    <t>Nguyễn Thị Tròn 
Dương Đăng Nguyên</t>
  </si>
  <si>
    <t>SĐC Quyển 2
Trang 20</t>
  </si>
  <si>
    <t>SĐC trang 20- Vườn Dậy- 240m2</t>
  </si>
  <si>
    <t>Bạch đàn D&lt;5cm, cao 1,6m, vượt mật độ, không hỗ trợ</t>
  </si>
  <si>
    <t>Bạch đàn D&lt;5cm, cao 1,6m</t>
  </si>
  <si>
    <t>Bạch đàn D=10cm</t>
  </si>
  <si>
    <t>Nguyễn Đoan Nở
Dương Thị Thìn</t>
  </si>
  <si>
    <t>CA 590 113</t>
  </si>
  <si>
    <t>CH 01568</t>
  </si>
  <si>
    <t>Vũ Văn Chức
Nguyễn Thị Tạo</t>
  </si>
  <si>
    <t>CC 468 833</t>
  </si>
  <si>
    <t>CH 01838</t>
  </si>
  <si>
    <t>Hai nhà đang nhận chung 1 thủa 676, cần mời hai nhà ra làm việc:
SĐC trang 117- Vườn dậy 192m2- Nguyễn Thị Luyến</t>
  </si>
  <si>
    <t>Nguyễn Thị Phương</t>
  </si>
  <si>
    <t>CA 590 235</t>
  </si>
  <si>
    <t>CH 01723</t>
  </si>
  <si>
    <t>Vũ Văn Hảo
Nguyễn Thị Quế</t>
  </si>
  <si>
    <t>CA 590 332</t>
  </si>
  <si>
    <t>CH 01857</t>
  </si>
  <si>
    <t>Vũ Văn Sang
Vũ Văn Hưởng</t>
  </si>
  <si>
    <t>Dương Đăng Phượng</t>
  </si>
  <si>
    <t>CA 590 352</t>
  </si>
  <si>
    <t>CH 01885</t>
  </si>
  <si>
    <t>SĐC Quyển 2
Trang 39</t>
  </si>
  <si>
    <t>SĐC trang 39- Vườn Dậy 168m2</t>
  </si>
  <si>
    <t>Bạch đàn, đường kính gốc D=6cm</t>
  </si>
  <si>
    <t>Bạch đàn, đường kính gốc D=5cm</t>
  </si>
  <si>
    <t>Bạch đàn, đường kính gốc D=4cm, cao trên 3m</t>
  </si>
  <si>
    <t>Bạch đàn, đường kính gốc D=4cm, cao trên 3m, vượt mật độ, không hỗ trợ</t>
  </si>
  <si>
    <t>Bùi Đình Thiềng
Nguyễn Thị Sáu</t>
  </si>
  <si>
    <t>CA 590 308</t>
  </si>
  <si>
    <t>CH 01829</t>
  </si>
  <si>
    <t>Vũ Văn Tính
Nguyễn Thị Nhương</t>
  </si>
  <si>
    <t>CC 468 926</t>
  </si>
  <si>
    <t>CH 01676</t>
  </si>
  <si>
    <t>Nguyễn Văn Tam
Vũ Thị Quế</t>
  </si>
  <si>
    <t>SĐC Quyển 2
Trang 121</t>
  </si>
  <si>
    <t xml:space="preserve">SĐC trang  121- Nguyễn Văn Tam- Vườn dậy DT 264m2 </t>
  </si>
  <si>
    <t>Bùi Đình Tâm
Đỗ Thị Ỏn</t>
  </si>
  <si>
    <t>SĐC Quyển 2
Trang 98</t>
  </si>
  <si>
    <t>SĐC trang 98- Bùi Đình Tâm_ Đồng Lăng - DT 120m2</t>
  </si>
  <si>
    <t>CC 448 515</t>
  </si>
  <si>
    <t>CH 01782</t>
  </si>
  <si>
    <t>Vũ Huy Sự
Hà Thị Ký</t>
  </si>
  <si>
    <t>CC 468 921</t>
  </si>
  <si>
    <t>CH 01635</t>
  </si>
  <si>
    <t>Đồng Lăng 120 m2, SĐC trang 152</t>
  </si>
  <si>
    <t>Vườn dậy 360m2, SĐC trang 152</t>
  </si>
  <si>
    <t>Vũ Văn Bản
Hoàng Thị Mến</t>
  </si>
  <si>
    <t>Vũ Văn Biên
Hoàng Thị Lý</t>
  </si>
  <si>
    <t>Đã thu hồi 396,8m2 làm đường 293</t>
  </si>
  <si>
    <t>Vũ Văn Hùng
Nguyễn Thị Thìn</t>
  </si>
  <si>
    <t>Vũ Quang Trường
Nguyễn Thị Hồng</t>
  </si>
  <si>
    <t>Vũ Văn Cần
Hoàng Thị Bình
Dương Thị Bé (chị dâu)</t>
  </si>
  <si>
    <t>Vũ Văn Hải
Dương Thị Thời</t>
  </si>
  <si>
    <t xml:space="preserve">Lương Thị Bút
Vũ Ngọc Lan
Vũ Văn Huệ
</t>
  </si>
  <si>
    <t>Vũ Văn Độ
Nguyễn Thị Nghìn</t>
  </si>
  <si>
    <t>Nguyễn Công Năng
Dương Thị Thời</t>
  </si>
  <si>
    <t>CC 468 821</t>
  </si>
  <si>
    <t>CH 01786</t>
  </si>
  <si>
    <t>SĐC trang 98- Bùi Đình Tâm_ Vườn dậy - DT 288m2</t>
  </si>
  <si>
    <t>Vũ Văn Tới
Dương Thị Thư</t>
  </si>
  <si>
    <t>Vũ Văn Toán
Nguyễn Thị Tuyết</t>
  </si>
  <si>
    <t>Vũ Ngọc Chừng
Nguyễn Thị Chín</t>
  </si>
  <si>
    <t>Vũ Văn Quang
Dương Thị Liệu</t>
  </si>
  <si>
    <t>Vũ Thị Mỳ</t>
  </si>
  <si>
    <t>(Vũ Văn Tuấn)
Vũ Thị Mến 
Vũ Văn Toán</t>
  </si>
  <si>
    <t>Đã nhận trước 133.127.500 đồng</t>
  </si>
  <si>
    <t>Cây sưa ĐK gốc D=9 cm,</t>
  </si>
  <si>
    <t>Đ/cây</t>
  </si>
  <si>
    <t>Cây sưa ĐK&lt;6cm, cao trên 3m</t>
  </si>
  <si>
    <t>Cây sưa ĐK&lt;6cm, cao trên 3m, vượt mật độ, không hỗ trợ</t>
  </si>
  <si>
    <t>Vũ Văn Thể
Hoàng Thị Đợi</t>
  </si>
  <si>
    <t>Dương Thị Lý 
Vũ Văn Tưởng</t>
  </si>
  <si>
    <t>(Vũ Văn Lợi
Dương Thị Nhỡ)
Vũ Văn Tài</t>
  </si>
  <si>
    <t>Tài sản tại thửa 5 và thửa 6</t>
  </si>
  <si>
    <t>Cây nhãn F=5m</t>
  </si>
  <si>
    <t>Cây nhãn F=3m</t>
  </si>
  <si>
    <t>Cây nhãn F=7.5m</t>
  </si>
  <si>
    <t>Cây Khế D=14cm</t>
  </si>
  <si>
    <t>Cây Ổi  ĐK=12cm</t>
  </si>
  <si>
    <t>Cây Ổi  ĐK=5cm</t>
  </si>
  <si>
    <t>Cây sung ĐK=15cm</t>
  </si>
  <si>
    <t>Cây Ổi  ĐK=7cm</t>
  </si>
  <si>
    <t>Cây táo D=25cm</t>
  </si>
  <si>
    <t>Cây sưa ĐK = 7cm,</t>
  </si>
  <si>
    <t>Cây bưởi ĐK= 5cm</t>
  </si>
  <si>
    <t>Cây xoài ĐK=8cm</t>
  </si>
  <si>
    <t>Cây xoan ĐK= 6cm, cao 5m</t>
  </si>
  <si>
    <t>Cây sưa ĐK&lt;6cm, cao &gt;3m, vượt mật độ, không hỗ trợ</t>
  </si>
  <si>
    <t>Vũ Văn Hạnh
Dương Thị Dần</t>
  </si>
  <si>
    <t>Vũ Văn Lưỡng
Dương thị Tâm</t>
  </si>
  <si>
    <t>Hà Tuấn Nga
Hoàng Lệ Dung</t>
  </si>
  <si>
    <t>SĐC Quyển 2
Trang 22</t>
  </si>
  <si>
    <t>SĐC trang 22- Hà Tuấn Nga- Đồng Lăng 480m2</t>
  </si>
  <si>
    <t>Dương Đăng Quan
Phạm Thị Hòa</t>
  </si>
  <si>
    <t>CC 448 518</t>
  </si>
  <si>
    <t>CH 01852</t>
  </si>
  <si>
    <t>Nguyễn Văn Dinh</t>
  </si>
  <si>
    <t>Không có trong sổ đỏ, cần họp quân dân chính</t>
  </si>
  <si>
    <t>Nguyễn Thị Thà 
Dương Đăng Quỳnh</t>
  </si>
  <si>
    <t>SĐC Quyển 2
Trang 59</t>
  </si>
  <si>
    <t>SĐC trang 59- Đồng Lăng 264m2</t>
  </si>
  <si>
    <t>SĐC trang 59- Vườn dậy 240 m2</t>
  </si>
  <si>
    <t>Vũ Chí Sinh
Chu Thị Chinh</t>
  </si>
  <si>
    <t>SĐC Quyển 2
Trang 75</t>
  </si>
  <si>
    <t>SĐC trang 75- Vũ Chí Sinh- Đồng Lăng 240m2</t>
  </si>
  <si>
    <t>Vũ Văn Thọ 
Hoàng Thị Sen</t>
  </si>
  <si>
    <t>SĐC trang 144- Nguyễn Văn Mạnh- Đồng Lăng- DT 216m2</t>
  </si>
  <si>
    <t>Nguyễn Thị Tuyết
Dương Ngọc Minh</t>
  </si>
  <si>
    <t>CA 590 230</t>
  </si>
  <si>
    <t>CH 01718</t>
  </si>
  <si>
    <t>Cây nhãn F=2.5m</t>
  </si>
  <si>
    <t>Cây nhãn F=3.6m</t>
  </si>
  <si>
    <t>Cây sung D=2cm, cao 70cm</t>
  </si>
  <si>
    <t>CA 590 299</t>
  </si>
  <si>
    <t>CH 01816</t>
  </si>
  <si>
    <t>CC 468 922</t>
  </si>
  <si>
    <t>CH 01644</t>
  </si>
  <si>
    <t>khóm chuối trồng sau ngày 01/01/2020 không hỗ trợ</t>
  </si>
  <si>
    <t>đ/khóm</t>
  </si>
  <si>
    <t>Cây lúc lác ĐK= 45cm, cao5.5m</t>
  </si>
  <si>
    <t>Cây lúc lác ĐK= 15cm, cao5.5m</t>
  </si>
  <si>
    <t>SĐC Quyển 2
Trang 17</t>
  </si>
  <si>
    <t>SĐC trang 17- Nguyễn Thị Năm- ĐỒng Lăng 72m2</t>
  </si>
  <si>
    <t>Vũ Xuân Thực
(Vũ Văn Thực)
Dương Thị Hạnh</t>
  </si>
  <si>
    <t>Câ y  nhãn F=3.7m</t>
  </si>
  <si>
    <t>Câ y  nhãn F=3.m</t>
  </si>
  <si>
    <t>Cây táo ĐK= 4cm</t>
  </si>
  <si>
    <t>Cây xoan D=3cm, cao 3m</t>
  </si>
  <si>
    <t>Cây xoan D=25cm, cao 6m hỗ trợ chi phí chặt hạ</t>
  </si>
  <si>
    <t>Tường vành lao xây cay bê tông dày 110mm bổ trụ</t>
  </si>
  <si>
    <t>Trụ cổng xây cay</t>
  </si>
  <si>
    <t>đ/m3</t>
  </si>
  <si>
    <t xml:space="preserve">Chuối </t>
  </si>
  <si>
    <t>Vũ Văn Đào
Hoàng Thị Rõ</t>
  </si>
  <si>
    <t>Chung với Vũ văn Sự</t>
  </si>
  <si>
    <t>Cóc ĐK D=10cm
không đủ ĐK hỗ trợ</t>
  </si>
  <si>
    <t>Áp giá cây Doi</t>
  </si>
  <si>
    <t>Đinh Lăng ĐK D=12 cm, không đủ ĐK hỗ trợ</t>
  </si>
  <si>
    <t>Đinh Lăng ĐK D=11 cm, không đủ ĐK hỗ trợ</t>
  </si>
  <si>
    <t>Sung ĐK D=8cm, không đủ ĐK hỗ trợ</t>
  </si>
  <si>
    <t>Chuối, không đủ ĐK hỗ trợ</t>
  </si>
  <si>
    <t>Chuối đã có quả, khóm từ 2 cây trở lên</t>
  </si>
  <si>
    <t>Vũ Thị Thà
(Dương Văn Sinh)</t>
  </si>
  <si>
    <t>Vũ Văn Quảng
Dương Thị Liên</t>
  </si>
  <si>
    <t>Tài sản của thửa số 12 và 13</t>
  </si>
  <si>
    <t>Mít đường kính gốc D=12cm</t>
  </si>
  <si>
    <t>Mít đường kính gốc D=3cm</t>
  </si>
  <si>
    <t>Sung, đường kính gốc D=38cm</t>
  </si>
  <si>
    <t>Tường vành lao xây gạch chỉ dày 220mm bổ trụ</t>
  </si>
  <si>
    <t>Sưa đường gốc D=8cm</t>
  </si>
  <si>
    <t>Đu đủ, từ 9 tháng trở lên</t>
  </si>
  <si>
    <t>Vũ Văn Cường
Phùng Thị Tròn</t>
  </si>
  <si>
    <t>Bùi Đình Liêu
Trần Thị Đào</t>
  </si>
  <si>
    <t>SĐC Quyển 1
Trang 166</t>
  </si>
  <si>
    <t>SĐC trang 166- Bùi ĐÌnh Liêu- Đồng Lăng 168m2</t>
  </si>
  <si>
    <t>Đỗ Danh Long
Nguyễn Thị Hoan</t>
  </si>
  <si>
    <t>CA 590 238</t>
  </si>
  <si>
    <t>CH 01727</t>
  </si>
  <si>
    <t>Ông Nguyễn Văn Cát là bố vợ (Có sổ đỏ)</t>
  </si>
  <si>
    <t>Đỗ Danh Vị 
Bùi Thị Đựng</t>
  </si>
  <si>
    <t>SĐC Quyển 2
Trang 63</t>
  </si>
  <si>
    <t>SĐC trang 63- Đỗ Danh Vị- Cầu Đá 480m2 sổ cũ bao gồm cả hai thửa 448 và 449</t>
  </si>
  <si>
    <t xml:space="preserve">CC 448 501 </t>
  </si>
  <si>
    <t>CH 01580</t>
  </si>
  <si>
    <t>SĐC trang 169- Lăng- DT168m2</t>
  </si>
  <si>
    <t>SĐC Quyển 1
Trang 169</t>
  </si>
  <si>
    <t>SĐC trang 169- Lăng- DT120m2</t>
  </si>
  <si>
    <t>Dương Thị Quấn 
Nguyễn Xuân Long</t>
  </si>
  <si>
    <t>SĐC Quyển 2
Trang 49</t>
  </si>
  <si>
    <t>SĐC trang 49- Vườn dậy- DT 480m2</t>
  </si>
  <si>
    <t>SĐC trang 49- Vườn Dậy- 240m2</t>
  </si>
  <si>
    <t>Vũ Văn Quyền
Dương Thị Na</t>
  </si>
  <si>
    <t>Vũ Xuân Thụ
(Vũ Văn Thụ)
Dương Thị Dung</t>
  </si>
  <si>
    <t>Vũ Văn Quang
Dương Thị Liệu
Vũ Văn Hiền
Vũ Văn Lưỡng
Vũ Văn Thỏa
Vũ Văn Quảng
Vũ Văn Hảo
Vũ Văn Hạnh</t>
  </si>
  <si>
    <t>Ôỉ, ĐK gốc = 5cm</t>
  </si>
  <si>
    <t>Ôỉ, ĐK gốc = 7cm, vượt mật độ, không hỗ trợ</t>
  </si>
  <si>
    <t>Ổi, ĐK gốc = 10cm</t>
  </si>
  <si>
    <t>Ổi, ĐK gốc = 15cm</t>
  </si>
  <si>
    <t>Ổi, ĐK gốc = 2cm, vượt mật độ, không hỗ trợ</t>
  </si>
  <si>
    <t>Mít, ĐK gốc 3cm</t>
  </si>
  <si>
    <t>Mít, ĐK gốc 15cm</t>
  </si>
  <si>
    <t>Mít. ĐK gốc = 25cm</t>
  </si>
  <si>
    <t>Nhãn, ĐK tán = 1m</t>
  </si>
  <si>
    <t>Nhãn, ĐK tán = 1,5m</t>
  </si>
  <si>
    <r>
      <t xml:space="preserve">Nhãn, ĐK tán 2,0m </t>
    </r>
    <r>
      <rPr>
        <b/>
        <sz val="13"/>
        <rFont val="Calibri"/>
        <family val="2"/>
      </rPr>
      <t>≤</t>
    </r>
    <r>
      <rPr>
        <b/>
        <sz val="13"/>
        <rFont val="Times New Roman"/>
        <family val="1"/>
      </rPr>
      <t xml:space="preserve"> F &lt; 3m</t>
    </r>
  </si>
  <si>
    <t>Nhãn, ĐK tán = 3m</t>
  </si>
  <si>
    <t>Nhãn, ĐK tán = 4m</t>
  </si>
  <si>
    <t>Hồng Xiêm đường kính gốc D=7cm, vượt mật độ, không hỗ trợ</t>
  </si>
  <si>
    <t>Hồng Xiêm đường kính gốc D=10cm, vượt mật độ, không hỗ trợ</t>
  </si>
  <si>
    <t>Khế, ĐK gốc = 5cm, vượt mật độ, không hỗ trợ</t>
  </si>
  <si>
    <t>Khế, ĐK gốc = 7cm, vượt mật độ, không hỗ trợ</t>
  </si>
  <si>
    <t>Khế, ĐK gốc = 10cm, vượt mật độ, không hỗ trợ</t>
  </si>
  <si>
    <t>Bưởi, ĐK gốc = 7cm</t>
  </si>
  <si>
    <t>Bưởi, ĐK gốc = 10cm</t>
  </si>
  <si>
    <t>Sung, ĐK gốc D=5cm, vượt mật độ, không hỗ trợ</t>
  </si>
  <si>
    <t>Sung, ĐK gốc D=10cm, vượt mật độ, không hỗ trợ</t>
  </si>
  <si>
    <t>Sung, ĐK gốc D=19cm, vượt mật độ, không hỗ trợ</t>
  </si>
  <si>
    <t>Sung, ĐK gốc D=20cm, vượt mật độ, không hỗ trợ</t>
  </si>
  <si>
    <t>Sung, ĐK gốc D=35cm, vượt mật độ, không hỗ trợ</t>
  </si>
  <si>
    <r>
      <t>Keo, D</t>
    </r>
    <r>
      <rPr>
        <b/>
        <vertAlign val="subscript"/>
        <sz val="13"/>
        <rFont val="Times New Roman"/>
        <family val="1"/>
      </rPr>
      <t xml:space="preserve">1-3 </t>
    </r>
    <r>
      <rPr>
        <b/>
        <sz val="13"/>
        <rFont val="Times New Roman"/>
        <family val="1"/>
      </rPr>
      <t>từ 5-10cm,vượt mật độ, không hỗ trợ</t>
    </r>
  </si>
  <si>
    <r>
      <t>Keo, D</t>
    </r>
    <r>
      <rPr>
        <b/>
        <vertAlign val="subscript"/>
        <sz val="13"/>
        <rFont val="Times New Roman"/>
        <family val="1"/>
      </rPr>
      <t xml:space="preserve">1-3 </t>
    </r>
    <r>
      <rPr>
        <b/>
        <sz val="13"/>
        <rFont val="Times New Roman"/>
        <family val="1"/>
      </rPr>
      <t>&lt; 5cm, cao &gt;3,0m, vượt mật độ, không hỗ trợ</t>
    </r>
  </si>
  <si>
    <r>
      <t>Keo, D</t>
    </r>
    <r>
      <rPr>
        <b/>
        <vertAlign val="subscript"/>
        <sz val="13"/>
        <rFont val="Times New Roman"/>
        <family val="1"/>
      </rPr>
      <t xml:space="preserve">1-3 </t>
    </r>
    <r>
      <rPr>
        <b/>
        <sz val="13"/>
        <rFont val="Times New Roman"/>
        <family val="1"/>
      </rPr>
      <t>từ 10-13cm, vượt mật độ, không hỗ trợ</t>
    </r>
  </si>
  <si>
    <r>
      <t>Keo, D</t>
    </r>
    <r>
      <rPr>
        <b/>
        <vertAlign val="subscript"/>
        <sz val="13"/>
        <rFont val="Times New Roman"/>
        <family val="1"/>
      </rPr>
      <t xml:space="preserve">1-3 </t>
    </r>
    <r>
      <rPr>
        <b/>
        <sz val="13"/>
        <rFont val="Times New Roman"/>
        <family val="1"/>
      </rPr>
      <t>từ 13-&lt;20cm, vượt mật độ, không hỗ trợ</t>
    </r>
  </si>
  <si>
    <t>Tường vành lao, Xây cay xỉ dày 250mm</t>
  </si>
  <si>
    <t>Tường vành lao, Xây cay xỉ dày 110mm</t>
  </si>
  <si>
    <t>Vũ Văn Hải
Dương Thị Thời
Vũ Văn Quảng
Vũ Văn Độ
Vũ Văn Hùng
Vũ Huy Sự</t>
  </si>
  <si>
    <t>Đống Vừng</t>
  </si>
  <si>
    <t>Tường vành lao xây cay xỉ 250 mm bổ trụ</t>
  </si>
  <si>
    <t>Tường vành lao xây cay xỉ  250mm bổ trụ</t>
  </si>
  <si>
    <t>Bưởi, ĐK = 3cm</t>
  </si>
  <si>
    <t>cây</t>
  </si>
  <si>
    <t>Bưởi ĐK D=20cm</t>
  </si>
  <si>
    <t>Mít, ĐK = 35cm</t>
  </si>
  <si>
    <t>Mít Đk D=15cm</t>
  </si>
  <si>
    <t>Vải ĐK F=2,5m</t>
  </si>
  <si>
    <t>Vải thiều ĐK F=5m</t>
  </si>
  <si>
    <t>Nhãn, ĐK F=3m</t>
  </si>
  <si>
    <t>Nhãn ĐK F= 5m</t>
  </si>
  <si>
    <t>Nhãn Đk F=4m</t>
  </si>
  <si>
    <t>Nhãn ĐK D=1m</t>
  </si>
  <si>
    <t>Nhãn đk F=2,5m</t>
  </si>
  <si>
    <t>Nhãn ĐK F=2m</t>
  </si>
  <si>
    <t>Ổi ĐK D=15cm</t>
  </si>
  <si>
    <t>Ổi ĐK D=7cm</t>
  </si>
  <si>
    <t>Ổi ĐK D=25cm</t>
  </si>
  <si>
    <t>Chanh ĐK D=7cm</t>
  </si>
  <si>
    <t>Na Đk D=10cm</t>
  </si>
  <si>
    <t>Đào Đk D=15cm</t>
  </si>
  <si>
    <t>Sung ĐK D=15cm</t>
  </si>
  <si>
    <t>Sung ĐK D=15cm, vượt mật độ, không hỗ trợ</t>
  </si>
  <si>
    <t>Ổi mới trồng</t>
  </si>
  <si>
    <t>Sung, ĐK D= 5cm</t>
  </si>
  <si>
    <t>khóm</t>
  </si>
  <si>
    <t>Xoan ĐK D=15cm</t>
  </si>
  <si>
    <t>Xoan ĐK D= 7cm</t>
  </si>
  <si>
    <t>Xoan ĐK D= 3cm</t>
  </si>
  <si>
    <t>Xoan ĐK D=5cm</t>
  </si>
  <si>
    <t>Hồng Xiêm ĐK D=5cm</t>
  </si>
  <si>
    <t>Hồng Xiêm ĐK D=7cm</t>
  </si>
  <si>
    <t>Khóm xả</t>
  </si>
  <si>
    <t>Xoài ĐK D= 10cm</t>
  </si>
  <si>
    <t>Đinh lăng trồng trêm 2 năm</t>
  </si>
  <si>
    <t>Khóm</t>
  </si>
  <si>
    <t xml:space="preserve">Giếng khoan </t>
  </si>
  <si>
    <t>Vũ Văn Mẫn
Luyện Thị Lụa
Vũ Văn Quý
Vũ Văn Đào
Vũ Văn Tưởng
Ngụy Thị Chí
Vũ Văn Phượng
Vũ Văn Hạnh
Vũ Văn Tính
Vũ Huy Sự
Chu Thị Sáu</t>
  </si>
  <si>
    <t>Ao cá chuyên canh, chưa đến thời kỳ thu hoạch, không có chỗ di chuyển</t>
  </si>
  <si>
    <t>Tường vành lao xây cay xỉ, 100mm</t>
  </si>
  <si>
    <t>Bạch đàn, Đk gốc =15cm</t>
  </si>
  <si>
    <t>Vũ Văn Định 
Hoàng Thị Luyến</t>
  </si>
  <si>
    <t>Vũ Xuân Đãng</t>
  </si>
  <si>
    <t>Vải, đường kính tán F=4,2m</t>
  </si>
  <si>
    <t>Nhãn,, đường kính tán F=2,5 m</t>
  </si>
  <si>
    <t>Xoài ĐK D= 7 cm</t>
  </si>
  <si>
    <t>Quất, đường kính gốc D=7cm 
(Áp giá cây chanh)</t>
  </si>
  <si>
    <r>
      <t xml:space="preserve">Ổi, đường kính gốc D </t>
    </r>
    <r>
      <rPr>
        <b/>
        <sz val="13"/>
        <rFont val="Calibri"/>
        <family val="2"/>
      </rPr>
      <t>≥</t>
    </r>
    <r>
      <rPr>
        <b/>
        <sz val="13"/>
        <rFont val="Times New Roman"/>
        <family val="1"/>
      </rPr>
      <t xml:space="preserve"> 15cm</t>
    </r>
  </si>
  <si>
    <t>Ổi, đường kính gốc D = 10cm</t>
  </si>
  <si>
    <t>Ổi, đường kính gốc D = 7cm</t>
  </si>
  <si>
    <t>Ổi, đường kính gốc D = 5cm</t>
  </si>
  <si>
    <t>Ổi, đường kính gốc D = 3cm</t>
  </si>
  <si>
    <t>Vối, đường kính gốc D=20cm</t>
  </si>
  <si>
    <r>
      <t>Sưa D</t>
    </r>
    <r>
      <rPr>
        <b/>
        <vertAlign val="subscript"/>
        <sz val="13"/>
        <rFont val="Times New Roman"/>
        <family val="1"/>
      </rPr>
      <t xml:space="preserve">1-3 </t>
    </r>
    <r>
      <rPr>
        <b/>
        <sz val="13"/>
        <rFont val="Times New Roman"/>
        <family val="1"/>
      </rPr>
      <t>từ 6-10cm</t>
    </r>
  </si>
  <si>
    <t>Sưa D1-3 &lt;6 cm, cao trên 3m</t>
  </si>
  <si>
    <t>Xoan, đường kính gốc D=30cm
(chi phí chặt hạ)</t>
  </si>
  <si>
    <t xml:space="preserve">Xoan, đường kính gốc D=5cm
</t>
  </si>
  <si>
    <t>Keo, đường kính gốc D= 19cm</t>
  </si>
  <si>
    <t>Keo, đường kính gốc D= 15cm</t>
  </si>
  <si>
    <t>Keo, đường kính gốc D= 10cm</t>
  </si>
  <si>
    <t>Cây xạ đen, trồng trên 2 năm, đường kính gốc &gt;2cm. Diện tích 1m2</t>
  </si>
  <si>
    <t>Ổi mới trồng
sau ngày 01/01/2020 không đủ ĐK BT-HT</t>
  </si>
  <si>
    <t>Vũ Văn Phương
Vũ Quang Long
Đỗ Thị Thúy</t>
  </si>
  <si>
    <t>Tường rào xây cay bê tông, dày 130mm, bổ trụ, xây năm 2010</t>
  </si>
  <si>
    <r>
      <t xml:space="preserve">Giếng khoan thủ công có ống vách lọc, hút nước sâu </t>
    </r>
    <r>
      <rPr>
        <b/>
        <sz val="13"/>
        <rFont val="Calibri"/>
        <family val="2"/>
      </rPr>
      <t>≤</t>
    </r>
    <r>
      <rPr>
        <b/>
        <sz val="13"/>
        <rFont val="Times New Roman"/>
        <family val="1"/>
      </rPr>
      <t xml:space="preserve"> 50m</t>
    </r>
  </si>
  <si>
    <t>đ/m dài</t>
  </si>
  <si>
    <t>Bể nước có tấm đan bê tông, thành 110 trát vữa xi măng 1 mặt (bể phốt)</t>
  </si>
  <si>
    <t>Nhãn, đường kính tán F=2,9m</t>
  </si>
  <si>
    <t>Mít. Đường kính gốc D=3cm</t>
  </si>
  <si>
    <t>Mít. Đường kính gốc D=15cm</t>
  </si>
  <si>
    <t>Vũ Văn Phương
Vũ Văn Biên
Vũ Văn Tính</t>
  </si>
  <si>
    <t>Nhà ở cấp 3 loại 1, xây dựng năm 2018, không hỗ trợ</t>
  </si>
  <si>
    <t>đ/m2 sàn</t>
  </si>
  <si>
    <t>Bếp loại A, xây dưng năm 2018, không hỗ trợ</t>
  </si>
  <si>
    <t>đ/m2 XD</t>
  </si>
  <si>
    <t xml:space="preserve">Bể nước có tấm đan bê tông, thành 110 trát vữa xi măng 2 mặt </t>
  </si>
  <si>
    <t>Bể nước không có tấm đan bê tông, thành 110 trát vữa xi măng 1 mặt</t>
  </si>
  <si>
    <t>Xoài, đường kính gốc D=10cm</t>
  </si>
  <si>
    <t>Hồng xiêm, đường kính gốc D=7cm</t>
  </si>
  <si>
    <t>Nhãn, đường kính tán F=5,0m</t>
  </si>
  <si>
    <t>Cây núc nác, cây &gt; 6 năm</t>
  </si>
  <si>
    <t>Quất, trồng năm 2024 không hỗ trợ</t>
  </si>
  <si>
    <t>UBND xã Yên Sơn</t>
  </si>
  <si>
    <t>TỔNG</t>
  </si>
  <si>
    <t>a</t>
  </si>
  <si>
    <t>TT</t>
  </si>
  <si>
    <t>Họ và tên hộ gia đình</t>
  </si>
  <si>
    <t>Nguồn gốc</t>
  </si>
  <si>
    <t xml:space="preserve">Mục đích sử dụng đất </t>
  </si>
  <si>
    <t>BỒI THƯỜNG, HỖ TRỢ</t>
  </si>
  <si>
    <t>Tổng tiền bồi thường, hỗ trợ của hộ gia đình cá nhân</t>
  </si>
  <si>
    <t xml:space="preserve">Hỗ trợ, tài sản </t>
  </si>
  <si>
    <t xml:space="preserve">Hỗ trợ kinh phí đào tạo nghề </t>
  </si>
  <si>
    <t xml:space="preserve">Đơn giá </t>
  </si>
  <si>
    <t>Thành tiền</t>
  </si>
  <si>
    <t>Tổng tiền</t>
  </si>
  <si>
    <t>(2)</t>
  </si>
  <si>
    <t>(3)</t>
  </si>
  <si>
    <t>(5)</t>
  </si>
  <si>
    <t>(6)</t>
  </si>
  <si>
    <t>(7)</t>
  </si>
  <si>
    <t>(8)</t>
  </si>
  <si>
    <t>(9)</t>
  </si>
  <si>
    <t>(10)</t>
  </si>
  <si>
    <t>(11)</t>
  </si>
  <si>
    <t>(12)</t>
  </si>
  <si>
    <t>(17)</t>
  </si>
  <si>
    <t xml:space="preserve"> Dương Thị Dò 
Dương Thị Sen con</t>
  </si>
  <si>
    <t>Nội Chùa</t>
  </si>
  <si>
    <t>ĐG-KTT</t>
  </si>
  <si>
    <t xml:space="preserve">Cây hàng năm </t>
  </si>
  <si>
    <t xml:space="preserve"> Dương thị Dò mẹ ( đã chết )
sdc t39
Dương Thị Sen con</t>
  </si>
  <si>
    <t xml:space="preserve">Dương Văn Đĩnh 
Dương Thị Thích </t>
  </si>
  <si>
    <t>Dương Văn Đỉnh ck
Dương Thị Thích vk
sdc t51</t>
  </si>
  <si>
    <t>Phạm Thị Bay
Dương Văn Vĩ</t>
  </si>
  <si>
    <t xml:space="preserve">
  (Dương văn Ngữ) 
Dương Văn Hiền 
Tăng Thị Hậu
Dương Thị Đúc
</t>
  </si>
  <si>
    <t>Dương Văn Hiền CK 
Tăng Thị Hậu vk 
sdc t85 mang tên Dương văn Ngữ ( đã chết) bố</t>
  </si>
  <si>
    <t>Dương Thị Sáng - Tăng Văn Dựng - SDC 45</t>
  </si>
  <si>
    <t>Dương Thị Sáng 
Tăng Văn Dựng</t>
  </si>
  <si>
    <t>Dương Văn Nam 
Phùng Thị Trà</t>
  </si>
  <si>
    <t>Dương Văn Nam - Phùng thị trà - SDC 92</t>
  </si>
  <si>
    <t>Dương Văn Chuyển 
Nguyễn Thị Soi</t>
  </si>
  <si>
    <t>Dương Văn Chuyển - Nguyễn Thị Soi - 163 m2 - SDC 36</t>
  </si>
  <si>
    <t>Dương Thị Hòa</t>
  </si>
  <si>
    <t>Dương Thị Hòa - SDC 63</t>
  </si>
  <si>
    <t>Dương Thị Lụa 
Dương Văn Liên
Tăng văn Tới</t>
  </si>
  <si>
    <t>Dương Văn Liên ( Em rể)
Dương Thị Lụa - SDC 104</t>
  </si>
  <si>
    <t>Dương Văn Cận 
Dương Thị Độ</t>
  </si>
  <si>
    <t>Dương Văn Cận ck
Dương Thị Độ vk
sdc t24</t>
  </si>
  <si>
    <t xml:space="preserve">Dương văn Thơi 
Nguyễn Thị Thách </t>
  </si>
  <si>
    <t>Dương văn Thơi ck
Nguyễn Thị Thách vk
sdc t147</t>
  </si>
  <si>
    <t xml:space="preserve">Dương Văn Dự 
Vũ Thị Quang </t>
  </si>
  <si>
    <t>Dương Văn Dự ck 
Vũ Thị Quang vk 
SDC T41</t>
  </si>
  <si>
    <t>Dương Văn Chức 
Dương Thị Thanh</t>
  </si>
  <si>
    <t>Dương Văn Chức ck 
Dương Thị Thanh vk
sdc t31</t>
  </si>
  <si>
    <t xml:space="preserve">Dương Văn Tuy 
Dương Thị Chiêu </t>
  </si>
  <si>
    <t>Dương Văn Tuy ck
Dương Thị Chiêu vk
sdc t 143</t>
  </si>
  <si>
    <t>Dương Văn Tiến
Dương Thị Xoan
Đỗ Thị Luyến</t>
  </si>
  <si>
    <t>Dương Văn Tiến anh chồng
Dương Thị Xoan vk ô tiến 
sdc t152
Đỗ Thị Luyến( em dâu)</t>
  </si>
  <si>
    <t>Dương Văn Tùn</t>
  </si>
  <si>
    <t>Dương Văn Nhẫn</t>
  </si>
  <si>
    <t>Dương Thị Huệ
(Dương Văn Tuyên)</t>
  </si>
  <si>
    <t>Dương Thị Huệ
Dương Văn Tuyên ( đã chết)</t>
  </si>
  <si>
    <t xml:space="preserve">Vũ Thị Đào 
Dương Văn Thự 
</t>
  </si>
  <si>
    <t>Vũ Thị Đào (vk)
Dương Văn Thự (ck)
SDC T159</t>
  </si>
  <si>
    <t xml:space="preserve">Dương Văn Vấn
Vũ Thị Dong
Dương Văn Phương </t>
  </si>
  <si>
    <t>Dương Văn Vấn bố
sdc t 198
Vũ Thị Dong ( mẹ)
Dương Văn Phương  con</t>
  </si>
  <si>
    <t>Dương Văn Chữ
Nguyễn Thị Tích</t>
  </si>
  <si>
    <t>Dương Văn Chữ( con)
Nguyễn Thị Tích( mẹ)
sdc t 146</t>
  </si>
  <si>
    <t xml:space="preserve">Dương Văn Chữ 
Dương Thị Nam </t>
  </si>
  <si>
    <t>Dương Văn Chữ (ck)
Dương Thị Nam (vk)
sdc t11</t>
  </si>
  <si>
    <t>Dương Văn Khoa 
Dương thị Điệp 
Dương Văn Kiểm</t>
  </si>
  <si>
    <t xml:space="preserve"> </t>
  </si>
  <si>
    <t>Dương Văn Khoa (bố)
Dương thị Điệp (vk)
Dương Văn Kiểm( con)
sdc t76</t>
  </si>
  <si>
    <t xml:space="preserve">Dương Văn Cường
Dương thị Mười </t>
  </si>
  <si>
    <t xml:space="preserve">Dương Văn Thanh 
Dương Thị Chi </t>
  </si>
  <si>
    <t>Dương Văn Thanh ck
Dương Thị Chi vk
sdc t 149</t>
  </si>
  <si>
    <t>Dương Văn Học
Dương Thị Hậu
Dương Văn Cường</t>
  </si>
  <si>
    <t>Dương Văn Cường Kê khai cho
Dương Văn Học( anh trai)
Dương Thị Hậu (vk ô học)
sdc t59</t>
  </si>
  <si>
    <t xml:space="preserve">Dương Văn Nghi 
 Hoàng Thị Tình
Dương Văn Phong </t>
  </si>
  <si>
    <t>Dương Văn Nghi - Hoàng Thị Tình - 175m2 - SDC 93
Dương Văn Phong (con trai)</t>
  </si>
  <si>
    <t>Dương Văn Quỳnh 
Dương văn Lập</t>
  </si>
  <si>
    <t>Dương Văn Quỳnh 
Dương văn Lập( bố đã mất)
SDC 115</t>
  </si>
  <si>
    <t xml:space="preserve">Dương Thị Thuộc </t>
  </si>
  <si>
    <t>Dương Thị Thuộc - 72m2 - SDC 189</t>
  </si>
  <si>
    <t>Dương Văn Bừ 
Dương Thị Thuộc</t>
  </si>
  <si>
    <t>Dương Văn Bừ - 96m2 - SDC 7
Dương Thị Thuộc kê khai cho ô Bừ</t>
  </si>
  <si>
    <t>Dương Văn Nhề
Dương Văn Thuấn</t>
  </si>
  <si>
    <t>Dương Văn Nhề (con là Dương Văn Thuấn) - 177m2 -SDC 91</t>
  </si>
  <si>
    <t>Dương Văn Vĩnh 
Dương Thị Thế</t>
  </si>
  <si>
    <t>Dương Văn Vĩnh - Dương Thị Thế - 183 m2 - SĐC 201</t>
  </si>
  <si>
    <t>Dương Văn Loan
 Dương Thị Mát 
Dương Văn Hoan</t>
  </si>
  <si>
    <t>Dương Đức Loan - Dương Thị Mát - 192m2 - SDC 105</t>
  </si>
  <si>
    <t>(Dương Thị Phở)
Dương Thị Phương
Dương Văn Nhân
Dương Thị Nhàn</t>
  </si>
  <si>
    <t>Bà Phở được chia 120 m2. con gái là PHương, con rể là Nhân</t>
  </si>
  <si>
    <t>Dương Thị Thư
Dương Thị Thuế</t>
  </si>
  <si>
    <t>Dương Thị Thuế ( chị) kê khai cho em bà
Dương Thị Thư( em)
sdc t180</t>
  </si>
  <si>
    <t>Dương văn Đoàn 
Dương Thị Tâm
Dương Thị Thuế</t>
  </si>
  <si>
    <t>Dương văn Đoàn ( chết)
Dương Thị Tâm( vợ)
Dương Thị Thuế ( mợ)
sdc t 46</t>
  </si>
  <si>
    <t xml:space="preserve"> Dương Thị Thoan 
Dương văn Trụ</t>
  </si>
  <si>
    <t>CK Dương Thị Thoan - Dương văn Trụ - 5x - sdc 167</t>
  </si>
  <si>
    <t>Dương Thị Tính 
 Dương Văn Cường
  Dương Thị Vân</t>
  </si>
  <si>
    <t>Dương Thị Tính (con Dương Văn Cường - vk Dương Thị Vân) - 4x - sdc 169</t>
  </si>
  <si>
    <t xml:space="preserve">Trần Thị Loan 
Dương văn Lịch </t>
  </si>
  <si>
    <t>Dương Thị Loan VK
Dương văn Lịch ck ( Đã chết)
SDC T 102</t>
  </si>
  <si>
    <t>Dương Văn Vĩnh 
Nguyễn Thị Bẩy</t>
  </si>
  <si>
    <t>Dương Văn Vĩnh ck
Nguyễn Thị Bẩy vk 
SDC T 194</t>
  </si>
  <si>
    <t>Dương Văn Pha 
Tăng Thị Muôn</t>
  </si>
  <si>
    <t>Dương Văn Pha CK 
Tăng Thị Muôn vk 
SDC T 125</t>
  </si>
  <si>
    <t>Dương Thị Hương
Dương Văn Chức</t>
  </si>
  <si>
    <t>Dương Thị Hương
Dương Văn Chức - SDC 20</t>
  </si>
  <si>
    <t>Dương Văn Chiêu
Dương Thị Nhớn</t>
  </si>
  <si>
    <t>Dương Văn Chiêu - Dương Thị Nhớn - SDC 32</t>
  </si>
  <si>
    <t xml:space="preserve">Dương Văn Sinh
Dương thị Cấu 
Dương Quang Hưng </t>
  </si>
  <si>
    <t>Dương Văn Sinh bố ( đã chết)
Dương thị Cấu vk ô sinh
Dương Quang Hưng con
sdc t 141</t>
  </si>
  <si>
    <t>Dương Văn Chuộng 
Dương Văn Chiến</t>
  </si>
  <si>
    <t>Dương Văn Chuộng bố ( đã chết)
Dương Văn Chiến con
sdc t12</t>
  </si>
  <si>
    <t xml:space="preserve">Dương Văn Tập 
Nguyễn Thị Dinh </t>
  </si>
  <si>
    <t>Dương Văn Tập ck
Nguyễn Thị Dinh vk
SĐC 155</t>
  </si>
  <si>
    <t xml:space="preserve">Dương Văn Tập </t>
  </si>
  <si>
    <t xml:space="preserve">Dương Thị Tước
Dương Văn Quyết
Đỗ Thị Luyến </t>
  </si>
  <si>
    <t>Dương Thị Tước mẹ ( đã chết) sdc t 176
Dương Văn Quyết ck
Đỗ Thị Luyến vk</t>
  </si>
  <si>
    <t xml:space="preserve">Dương Văn Nghĩa
Dương Thị Huê </t>
  </si>
  <si>
    <t>Dương Văn Nghĩa ck
Dương Thị Huê vk
SDC T 84</t>
  </si>
  <si>
    <t xml:space="preserve">Dương Thị Bạo
Tăng Văn Thịnh </t>
  </si>
  <si>
    <t>Dương Thị Bạo
Tăng Văn Thịnh ( chồng) - SDC 8</t>
  </si>
  <si>
    <t>Dương Văn Thanh ck 
Dương Thị Chi vk
sdc t149</t>
  </si>
  <si>
    <t>Dương Thị Thuế 
Dương văn San</t>
  </si>
  <si>
    <t>Dương Thị Thuế vk
Dương văn San ck ( chết)
sdc t 135</t>
  </si>
  <si>
    <t>Lương Thị Hà
Dương Văn Vượng</t>
  </si>
  <si>
    <t>Lương Thị Hà
Dương Văn Vượng - SDC 195</t>
  </si>
  <si>
    <t>Dương Thị Nhê 
Dương Văn Bính</t>
  </si>
  <si>
    <t>Dương Thị Nhê (mẹ)
Dương Văn Bính( con trai)
sdc t82</t>
  </si>
  <si>
    <t>Dương Đức Quýnh
Dương Văn Quýnh</t>
  </si>
  <si>
    <t>Dương Đức Quýnh ck 
sdc t128</t>
  </si>
  <si>
    <t xml:space="preserve">Dương Văn Khiêm
Dương Thị Thực </t>
  </si>
  <si>
    <t>Dương Văn Khiêm ck
Dương thị Thực vk
sdc t77</t>
  </si>
  <si>
    <t>Dương Văn Chi
Dương Thị Nhanh</t>
  </si>
  <si>
    <t>Dương Văn Chi ck
Dương Thị Nhanh
SDC T35</t>
  </si>
  <si>
    <t>Dương Thị Nam 
Dương Văn Bỉ</t>
  </si>
  <si>
    <t>Dương Thị Nam vk
Dương Văn Bỉ (chồng) ck
sdc t4</t>
  </si>
  <si>
    <t>Dương Thị Dò
Dương Văn Huỳnh
Dương Thị Luyến</t>
  </si>
  <si>
    <t>Đã thu hồi 14,1m2 dự án UBND xã mới</t>
  </si>
  <si>
    <t>Dương Thị Dò mẹ ( đã chết)
Dương Văn Huỳnh con
SDC T 39</t>
  </si>
  <si>
    <t xml:space="preserve">Dương Văn Tiến 
Dương Thị Hiệp </t>
  </si>
  <si>
    <t>Dương Văn Tiến ck 
Dương Thị Hiệp vk
sdc t 158</t>
  </si>
  <si>
    <t>Dương Văn Luật
Nguyễn Thị Hoan</t>
  </si>
  <si>
    <t>Dương Văn Luật - nguyễn Thị Hoan- 4x - SDC 113</t>
  </si>
  <si>
    <t>Dương Văn Thực
 Dương thị Thành</t>
  </si>
  <si>
    <t>Dương Văn Thực - dương thị thành - 4,5x - SDC 193</t>
  </si>
  <si>
    <t xml:space="preserve">Dương Văn Quang 
Bạch Thị Liễu </t>
  </si>
  <si>
    <t>Dương Văn Quang ck
Bạch Thị Liễu ( vk)
SDC T129</t>
  </si>
  <si>
    <t>Dương Văn Liên
 Tăng Thị Thậm</t>
  </si>
  <si>
    <t>Dương Văn Liên - Tăng Thị Thậm - 192 m2 - SDC 112</t>
  </si>
  <si>
    <t>Dương Thị Hiền
Dương Văn Sức
Nguyễn Thị Hạnh</t>
  </si>
  <si>
    <t>Dương Thị Hiền (con trai Dương Văn Sức) - 125m2 - SDC 64 - tăng 5m2</t>
  </si>
  <si>
    <t>Dương Thị Thà
 Dương Văn Thịnh</t>
  </si>
  <si>
    <t>Dương Thị Thà - Dương Văn Thịnh - 155 m2 - SDC 168 - tăng 5,0</t>
  </si>
  <si>
    <t xml:space="preserve">Dương Văn Cấy 
Dương Thị Lịch </t>
  </si>
  <si>
    <t>Dương Văn Cấy ck 
Duowngh Thị Lịch vk
sdc t 14</t>
  </si>
  <si>
    <t>Dương văn Thỉnh 
Tăng Thị Mỳ</t>
  </si>
  <si>
    <t>Dương văn Thỉnh ck ( đã chết) sdc t 156
Tăng Thị Mỳ vk</t>
  </si>
  <si>
    <t>Dương Văn Nhuân
(Dương Văn Khách)
Dương Thị Tâm
Dương Văn Chi
Dương Thị Hạnh</t>
  </si>
  <si>
    <t>Dương Văn Nhuân (bố Dương Văn Khách) - 6x - SDC 80</t>
  </si>
  <si>
    <t>Dương Văn Chi (anh rể)
đất của ông Khách ( Nhuân là con trai, bà tâm là vợ ông Nhuân) Ông khách cắt đất cho bà Tâm</t>
  </si>
  <si>
    <t>(Dương Văn Khách)
Dương Thị Hạnh
Nguyễn Văn Tỉnh</t>
  </si>
  <si>
    <t>ĐƯợc chia</t>
  </si>
  <si>
    <t xml:space="preserve">Dương Văn Tuân </t>
  </si>
  <si>
    <t>Dương Văn Tuân (Lương Thị An) - 5x -sdc 166</t>
  </si>
  <si>
    <t xml:space="preserve">Dương Văn Chọn 
Dương Thị Nhung
Dương Thị Lữa
Dương Văn Lực
Nguyễn Thị Liền </t>
  </si>
  <si>
    <t>Dương Văn Chọn - Dương Thị Nhung (bà lữa là con gái) -SDC trang 33</t>
  </si>
  <si>
    <t>Dương Văn Chọn
Dương Văn Lực
Nguyễn Thị Liền (vợ)</t>
  </si>
  <si>
    <t>Dương Thị Sự (vợ)
Dương Văn Năng
Giáp Hồng Quang</t>
  </si>
  <si>
    <t>Dương Thị Sự (vợ)
Dương Văn Năng
Giáp Hồng Quang (con rể)</t>
  </si>
  <si>
    <t>Dương Thị Sự (vợ)
Dương Văn Năng - SDC 89</t>
  </si>
  <si>
    <t>Dương Thị Mạch
Dương Văn Chi</t>
  </si>
  <si>
    <t>Dương Thị Thoa 
Dương Văn Nam</t>
  </si>
  <si>
    <t>Dương Thị Thoa - Dương Văn Nam 72 m2 thửa 299 tờ 55 - sdc 184</t>
  </si>
  <si>
    <t>Dương Văn Trì</t>
  </si>
  <si>
    <t>Dương Thị Tới</t>
  </si>
  <si>
    <t>Dương Văn Cường
Dương Quang Thái
Dương Thị Hậu</t>
  </si>
  <si>
    <t>Thời điểm sử dụng đất</t>
  </si>
  <si>
    <t>Quy cách, hỗ trợ về tài sản</t>
  </si>
  <si>
    <t>Bồi thường hoặc hỗ trợ về tài sản (1-bồi thường; 2-không bt</t>
  </si>
  <si>
    <t>Giảm trừ tiền bồi thường, hỗ trợ 
(Thực hiện nghĩa vụ tài chính với Nhà nước)</t>
  </si>
  <si>
    <t>Thu tiền Sử dụng đất Tái định cư đối với hộ gia đình được bố trí Tái định cư</t>
  </si>
  <si>
    <t>Tổng tiền thực tế hộ gia đình, cá nhân được nhận 
(đồng)</t>
  </si>
  <si>
    <t>Tổng cộng tiền bồi thường, hỗ trợ hộ gia đình, cá nhân 
(đồng)</t>
  </si>
  <si>
    <t>Số tiền bằng chữ</t>
  </si>
  <si>
    <t xml:space="preserve">mã tài sản </t>
  </si>
  <si>
    <t xml:space="preserve">mã quy cách </t>
  </si>
  <si>
    <t>Hỗ trợ, tài sản công trình kiến trúc; cây lâu năm tạo lập trên đất nông nghiệp trồng lúa</t>
  </si>
  <si>
    <t xml:space="preserve">Thời điểm xây dựng công trình </t>
  </si>
  <si>
    <t>8.1Bồi thường chi phí di chuyển nhà ờ,tài sản</t>
  </si>
  <si>
    <t>Hỗ trợ tiền thuê nhà (được bố trí tái định cư)</t>
  </si>
  <si>
    <t>Bồi thường chi phí đâu tư vào đất đối với người sử dụng đất công ích khi Nhà nước thu hồi đất (Mức hỗ trợ bằng 50% giá đất nông nghiệp theo bảng giá dất của tỉnh)</t>
  </si>
  <si>
    <t xml:space="preserve">Hỗ trợ khi thu hồi đất công ích của xã, thị trấn
(Mức hỗ trợ bằng 100% giá đất nông nghiệp)
 </t>
  </si>
  <si>
    <t>Chi phí di chuyển mồ mả (đ)</t>
  </si>
  <si>
    <t>Hỗ trợ kinh phí đào tạo nghề cho hộ gia đình bị thu hồi trên 70% diện tích đất nông nghiệp của 01 định suất (mức hỗ trợ 3.500.000 đ/lao động)</t>
  </si>
  <si>
    <t>Đơn giá hỗ trợ (bằng 80% đơn giá bồi thường)</t>
  </si>
  <si>
    <t>Thành tiền(đồng)</t>
  </si>
  <si>
    <t>Trong phạm vi xã</t>
  </si>
  <si>
    <t xml:space="preserve">Trong phạm vi huyện </t>
  </si>
  <si>
    <t xml:space="preserve">Trong phạm vi tỉnh </t>
  </si>
  <si>
    <t xml:space="preserve">Ngoài tỉnh </t>
  </si>
  <si>
    <t xml:space="preserve">Số nhân khẩu tính hỗ trợ </t>
  </si>
  <si>
    <t>Mức hỗ trợ 400.000 đ/nhân khẩu x 9 tháng
(Hộ độc thân)</t>
  </si>
  <si>
    <t>Mức hỗ trợ 200.000 đ/nhân khẩu x 9 tháng</t>
  </si>
  <si>
    <t>Đơn giá (đ/m2)</t>
  </si>
  <si>
    <t>Thành tiền 
(đồng)</t>
  </si>
  <si>
    <t>Bồi thường chi phí đào, bốc, di chuyển (chưa cải táng:5.000.000 đông, đã cải táng 2.000.000 đồng)</t>
  </si>
  <si>
    <t>Bồi thường chi phí đầu tư cơ sở hạ tầng để tiếp nhận mộ (2.000.000 đồng)</t>
  </si>
  <si>
    <t>Hỗ trợ tâm linh(vô chủ:500.000 đ, trường hợp khác :1.500.000 đ)</t>
  </si>
  <si>
    <t>Hỗ  trợ kinh phí tự di chuyển (2.000.000 đ)</t>
  </si>
  <si>
    <t xml:space="preserve">Lý do giảm trừ </t>
  </si>
  <si>
    <t>Diện tích tính giảm tính giảm trừ (m2)</t>
  </si>
  <si>
    <t>Đơn giá tính giảm trừ (đ/m2)</t>
  </si>
  <si>
    <t>Số tiền giảm trừ (đồng)</t>
  </si>
  <si>
    <t>Diện tích (m2)</t>
  </si>
  <si>
    <t xml:space="preserve">Khối lượng bồi thường tài sản </t>
  </si>
  <si>
    <t>Khối lượng hỗ trợ tài sản</t>
  </si>
  <si>
    <t>Tiền trả vào nghĩa trang (chi phí đầu tư chôn cất</t>
  </si>
  <si>
    <t>TỔNG DIỆN TÍCH THU HỒI</t>
  </si>
  <si>
    <t>Đơn giá
 (đồng)</t>
  </si>
  <si>
    <t>(1)</t>
  </si>
  <si>
    <t>(4)</t>
  </si>
  <si>
    <t>(13)</t>
  </si>
  <si>
    <t>Dương Văn Lập</t>
  </si>
  <si>
    <t>Nội Đình</t>
  </si>
  <si>
    <t>chn</t>
  </si>
  <si>
    <t>CHN</t>
  </si>
  <si>
    <t>Bốn mươi bảy triệu, chín trăm sáu mươi hai ngàn, hai trăm</t>
  </si>
  <si>
    <t>Xứ đồng Đống Vừng (153 m2)</t>
  </si>
  <si>
    <t>Xứ đồng Ao Hiên (144 m2)</t>
  </si>
  <si>
    <t>Dương Văn Được
Vũ Văn Hưng
Dương Thị Tám</t>
  </si>
  <si>
    <t>Bốn mươi mốt triệu, năm trăm lẻ năm ngàn, bảy trăm năm mươi</t>
  </si>
  <si>
    <t>Xứ đồng Ao Hiên (155 m2)</t>
  </si>
  <si>
    <t>Nguyễn Thị Thanh
Dương Văn Tĩnh</t>
  </si>
  <si>
    <t>Năm trăm tám mươi sáu ngàn, chín trăm năm mươi</t>
  </si>
  <si>
    <t>Xứ đồng Đồng đỉa (149 m2)</t>
  </si>
  <si>
    <t>Dương Văn Đức
Nguyễn Thị Nụ</t>
  </si>
  <si>
    <t>Hai mươi triệu, hai trăm sáu mươi ba ngàn, bảy trăm năm mươi</t>
  </si>
  <si>
    <t>Thửa chung, xứ đồng Đồng Đỉa
Dương Văn Cường - 220,5m2 (207), Dương Văn Đức -72,5m2 (68)</t>
  </si>
  <si>
    <t>Biện Thị Lợi
Dương Văn Huệ</t>
  </si>
  <si>
    <t>Một trăm sáu mươi bốn triệu, chín trăm ba mươi hai ngàn, chín trăm năm mươi</t>
  </si>
  <si>
    <t>Xứ đồng Cầu Dọ (141+90 m2)</t>
  </si>
  <si>
    <t>Xứ đồng Ao Hiên (154 m2)</t>
  </si>
  <si>
    <t>Xứ đồng Búi Năng (168 m2)</t>
  </si>
  <si>
    <t>Dương Thị Thực
Dương Văn Dũng</t>
  </si>
  <si>
    <t>Chín mươi bảy triệu, tám trăm hai mươi lăm ngàn</t>
  </si>
  <si>
    <t>Xứ đồng Thành Hạnh (182 m2), Dương Văn Lợi (bố)</t>
  </si>
  <si>
    <t>Xứ đồng Ao Hiên (119 m2), Dương Văn Lợi (bố)</t>
  </si>
  <si>
    <t>Dương Văn Cường
Nguyễn Thị Thu</t>
  </si>
  <si>
    <t>Chín mươi lăm triệu, hai trăm năm mươi ba ngàn, sáu trăm</t>
  </si>
  <si>
    <t>Xứ đồng Đống Vừng (217) m2</t>
  </si>
  <si>
    <t>Dương Xuân Phác</t>
  </si>
  <si>
    <t>Tám mươi hai triệu, không trăm sáu mươi mốt ngàn, hai trăm</t>
  </si>
  <si>
    <t>Chung với Dương Viết Chì</t>
  </si>
  <si>
    <t>Xứ đồng Đồng Đỉa (80 m2)</t>
  </si>
  <si>
    <t>Tăng Văn Thịnh 
Dương Thị Chính</t>
  </si>
  <si>
    <t>Bảy mươi ba triệu, ba trăm sáu mươi tám ngàn, bảy trăm năm mươi</t>
  </si>
  <si>
    <t>Chưa ký bb kiểm kê
Xứ đồng Thành Hạnh (137 m2)</t>
  </si>
  <si>
    <t>Error: Ô rỗng !</t>
  </si>
  <si>
    <t>Trương Thị Thực 
(Dương Văn Cỏn)</t>
  </si>
  <si>
    <t>Một trăm ba mươi bốn triệu, sáu trăm lẻ bảy ngàn, hai trăm</t>
  </si>
  <si>
    <t>Chưa ký bb kiểm kê
Xứ đồng Đồng Đỉa (112 m2)</t>
  </si>
  <si>
    <t>Chưa ký bb kiểm kê
Xứ đồng Ao Hiên (309 m2)</t>
  </si>
  <si>
    <t>Dương Thị Ánh</t>
  </si>
  <si>
    <t>Mười sáu triệu, hai trăm ba mươi tám ngàn, chín trăm năm mươi</t>
  </si>
  <si>
    <t>Thửa chung, Đồng Đỉa
Dương Văn Thiện (Tâm ) - 182,9 (176) m2
Dương Thị Ánh - 58,1 (56) m2
Dương Thị Lương - 58,1 (56) m2
chưa ký bb kiểm kê</t>
  </si>
  <si>
    <t>Dương Văn Thiện
Dương Thị Tâm</t>
  </si>
  <si>
    <t>Một trăm ba mươi sáu triệu, năm trăm sáu mươi ba ngàn, bảy trăm</t>
  </si>
  <si>
    <t>Thửa chung, xứ đồng Ao Hiên,  
Dương Thị Lương - 103,3 (93) m2
Dương Văn Thiện (Tâm) - 147,7 (133) m2</t>
  </si>
  <si>
    <t>Thửa chung, xứ đồng Ao Hiên,  
Dương Văn Cúc (Thực) - 159,1 (142) m2
Dương Viết Chì - 174,8 (156) m2
Dương Văn Thiện (Tâm) - 158 (141) m2</t>
  </si>
  <si>
    <t>Dương Thị Lương</t>
  </si>
  <si>
    <t>Bốn mươi lăm triệu, một trăm mười một ngàn, ba trăm</t>
  </si>
  <si>
    <t>Dương Thị Hạnh
Dương Văn Hùng</t>
  </si>
  <si>
    <t>Một trăm bốn mươi tám triệu, năm trăm tám mươi hai ngàn, hai trăm</t>
  </si>
  <si>
    <t>Xứ đồng Đống Vừng (50 m2)</t>
  </si>
  <si>
    <t>Xứ đồng Đống Vừng (199 m2)</t>
  </si>
  <si>
    <t>Xứ đồng Đống Vừng (90 m2)</t>
  </si>
  <si>
    <t>Phùng Thị Tròn
Nguyễn Thị Hương
(Dương Văn Phương)</t>
  </si>
  <si>
    <t>Ba mươi triệu, một trăm tám mươi sáu ngàn</t>
  </si>
  <si>
    <t>Thửa chung, xứ đồng Ao Hiên
Nguyễn Thị Hương (Phương) - 108m2 (102)
Dương Văn Căn  78m2 (72)
Nhuyễn Văn Triệu (Tuyến)  78m2 (72)
Nguyễn Văn Thiệu  78m2 (72)</t>
  </si>
  <si>
    <t>Dương Văn Căn
Nguyễn Thị Minh</t>
  </si>
  <si>
    <t>Hai mươi mốt triệu, tám trăm lẻ một ngàn</t>
  </si>
  <si>
    <t>Ba mươi ba triệu, năm trăm bốn mươi ngàn</t>
  </si>
  <si>
    <t>Nguyễn Văn Triệu 
Dương Thị Tuyến</t>
  </si>
  <si>
    <t>Một trăm sáu mươi lăm triệu, năm trăm bảy mươi lăm ngàn, tám trăm</t>
  </si>
  <si>
    <t>Nguyễn Văn Thiệu 
Dương Thị Hiệp</t>
  </si>
  <si>
    <t>Năm mươi bốn triệu, chín trăm bốn mươi chín ngàn, bảy trăm</t>
  </si>
  <si>
    <t>Tăng Thị Thủy
(Nguyễn Văn Thành)
Dương Thị Thuỷ</t>
  </si>
  <si>
    <t>Ba mươi tám triệu, tám trăm hai mươi hai ngàn, năm trăm năm mươi</t>
  </si>
  <si>
    <t>Chưa có bb kk
Xứ đồng Cầu Dọ (118 m2)</t>
  </si>
  <si>
    <t>Tăng Văn Chìu 
Tăng Thị Sản</t>
  </si>
  <si>
    <t>Sáu mươi mốt triệu, bảy trăm sáu mươi chín ngàn, năm trăm</t>
  </si>
  <si>
    <t>Chung thửa, xứ đồng Ao Hiên
Tăng Văn Chìu 221 m2 (198m2 )
Dương Văn Điệp 313.6 m2 (281m2)</t>
  </si>
  <si>
    <t>Dương Văn Điệp
Lương Thị Mai
Dương Văn Phác</t>
  </si>
  <si>
    <t>Tám mươi bảy triệu, sáu trăm năm mươi mốt ngàn, hai trăm</t>
  </si>
  <si>
    <t>Dương Văn Tín
Vũ Thị Quê</t>
  </si>
  <si>
    <t>Chưa ký bb kiểm kê
Xứ đồng Cầu Dọ
Dương Văn Tín (Quê) - 71 m2
Dương Văn Cao (Đang) - 61,2 m2 (77m2)</t>
  </si>
  <si>
    <t>Thửa chung, xứ đồng Ao Hiên,  
Dương Văn Tín - 113 m2
Dương Văn Cao - 105 m2
Dương Văn Cao đồng ý Dương Văn Tín lấy tiền</t>
  </si>
  <si>
    <t>Dương Văn Thinh
Ngô Thị Hằng</t>
  </si>
  <si>
    <t>Chín mươi lăm triệu, bảy trăm hai mươi tám ngàn, bảy trăm năm mươi</t>
  </si>
  <si>
    <t>Chung thửa, xứ đồng Đống Vừng
Dương Văn Thinh 212,8 m2 (195)+Dương Văn Việt -129,7 m2 (112)</t>
  </si>
  <si>
    <t>Dương Văn Việt</t>
  </si>
  <si>
    <t>Một trăm mười một triệu, sáu trăm lẻ bốn ngàn, ba trăm năm mươi</t>
  </si>
  <si>
    <t>Chung thửa, xứ đồng Ao Hiên
Dương Văn Thinh - 297,4 m2 (271)+Dương Văn Việt- 192,3 m2 (166)</t>
  </si>
  <si>
    <t>Chung thửa, xứ đồng Đống Vừng
Dương Thị Đang (Cao) - 236.5 m2 (173 m2)
Dương Văn Tín - 61 m2 - (83.4 m2)</t>
  </si>
  <si>
    <t>Tám mươi ba triệu, một trăm hai mươi ba ngàn, ba trăm</t>
  </si>
  <si>
    <t xml:space="preserve">Dương Văn Đới
Dương Văn Liễu </t>
  </si>
  <si>
    <t>Một trăm chín mươi bảy triệu, một trăm lẻ ba ngàn, bốn trăm</t>
  </si>
  <si>
    <t>Xứ đồng Ao Hiên (303+114) m2</t>
  </si>
  <si>
    <t>Xứ đồng Đống Vừng (130+141) m2</t>
  </si>
  <si>
    <t>Dương Văn Dĩ
Vũ Thị Thành</t>
  </si>
  <si>
    <t>Một trăm chín mươi bảy triệu, sáu trăm sáu mươi hai ngàn, bốn trăm</t>
  </si>
  <si>
    <t>Xứ đồng Ao Hiên (206) m2</t>
  </si>
  <si>
    <t>Xứ đồng Đống Vừng (293) m2</t>
  </si>
  <si>
    <t>Dương Thị Đang
Dương Văn Cao</t>
  </si>
  <si>
    <t>bd6</t>
  </si>
  <si>
    <t>BD510</t>
  </si>
  <si>
    <t>Bạch Đàn, đường kính bằng 6 cm</t>
  </si>
  <si>
    <t>Bảy mươi sáu triệu, một trăm lẻ bảy ngàn, tám trăm</t>
  </si>
  <si>
    <t>Xứ đồng Cầu Dọ (138 m2)</t>
  </si>
  <si>
    <t>Bạch đàn đường kính gốc bằng 6 cm , vượt mật độ không hỗ trợ</t>
  </si>
  <si>
    <t>bd3</t>
  </si>
  <si>
    <t>BD15</t>
  </si>
  <si>
    <t>Bạch Đàn, đường kính bằng 3 cm</t>
  </si>
  <si>
    <t>Đỗ Thị Giang
Dương Văn Đông</t>
  </si>
  <si>
    <t>Một trăm ba mươi hai triệu, sáu trăm năm mươi ngàn, bảy trăm</t>
  </si>
  <si>
    <t>Thửa chung,  Xứ đồng Cầu Dọ 
Dương Văn Đông (Giang) - 120,4 (106) m2
Dương Văn Cao (Đang) - 15,8 m2</t>
  </si>
  <si>
    <t>Xứ đồng Ao Hiên (220) m2</t>
  </si>
  <si>
    <t>Thửa chung, xứ đồng Đống Vừng
Dương Thị Thuỷ (Dương Thị Gặp) - 135m2 (115)
Tăng Văn Mát (Vân) - 202m2 (160)
Đỗ Thị Giang (Đông) - 125 m2 (105)</t>
  </si>
  <si>
    <t>Dương Thị Hệ
Dương Văn Đông</t>
  </si>
  <si>
    <t>Ba mươi ba triệu, chín trăm lẻ ba ngàn, ba trăm năm mươi</t>
  </si>
  <si>
    <t>Đất của cụ Cưỡng đổi cho anh ĐÔng</t>
  </si>
  <si>
    <t>Nguyễn Văn Cạ</t>
  </si>
  <si>
    <t>Một trăm ba mươi lăm triệu, tám trăm chín mươi hai ngàn, chín trăm</t>
  </si>
  <si>
    <t>Xứ đồng Đống Vừng (195) m2</t>
  </si>
  <si>
    <t xml:space="preserve">Chung thửa, xứ đồng Ao Hiên
Dương Văn Cạ -180m2 (166)
Nguyễn Văn Thành + Điều - 332,2m2  (293) </t>
  </si>
  <si>
    <t>Nguyễn Văn Thành
Nguyễn Văn Điều</t>
  </si>
  <si>
    <t>Chín mươi hai triệu, tám trăm bốn mươi chín ngàn, chín trăm</t>
  </si>
  <si>
    <t>Dương Văn Như</t>
  </si>
  <si>
    <t>Một trăm lẻ bốn triệu, sáu trăm mười sáu ngàn, tám trăm năm mươi</t>
  </si>
  <si>
    <t>Xứ đồng Đống Vừng (328) m2</t>
  </si>
  <si>
    <t>Dương Văn Tịch</t>
  </si>
  <si>
    <t>Hai trăm tám mươi triệu, ba trăm sáu mươi sáu ngàn, bốn trăm năm mươi</t>
  </si>
  <si>
    <t>Xứ đồng Ao Hiên (314) m2</t>
  </si>
  <si>
    <t>Xứ đồng Thành Hạnh (208) m2</t>
  </si>
  <si>
    <t>Xứ đồng Đồng Đỉa (68) m2</t>
  </si>
  <si>
    <t>Xứ đồng Đồng Đỉa (116) m2</t>
  </si>
  <si>
    <t xml:space="preserve">Chung  thửa với Dương Văn Xuân Tới </t>
  </si>
  <si>
    <t>Đã bán cho Ông Tăng Văn Tuy</t>
  </si>
  <si>
    <t>Dương Thị Thông</t>
  </si>
  <si>
    <t>Một trăm hai mươi lăm triệu, hai trăm bốn mươi ba ngàn, chín trăm năm mươi</t>
  </si>
  <si>
    <t>Xứ đồng Ao Hiên (251) m2</t>
  </si>
  <si>
    <t>Thửa chung, xứ đồng Ao Hiên
Dương Văn Giới : 171,1 (173) m2
Dương Văn Sỹ: 157,8 (318) m2
Dương Thị Thông: 157,8 (0) m2</t>
  </si>
  <si>
    <t>Dương Văn Được
Dương văn Cược</t>
  </si>
  <si>
    <t>Sáu mươi sáu triệu, bốn trăm sáu mươi lăm ngàn, một trăm</t>
  </si>
  <si>
    <t>Xứ đồng Cầu Dọ (228) m2</t>
  </si>
  <si>
    <t>Dương Thị Ánh
Dương Văn Long</t>
  </si>
  <si>
    <t>Sáu mươi sáu triệu, sáu trăm ba mươi hai ngàn, tám trăm</t>
  </si>
  <si>
    <t>Xứ đồng Ao Hiên (178) m2</t>
  </si>
  <si>
    <t>Dương Thị Nhân
Dương Văn Hiệu</t>
  </si>
  <si>
    <t>Bảy mươi mốt triệu, bảy trăm mười chín ngàn, bảy trăm</t>
  </si>
  <si>
    <t>Xứ đồng Đống Vừng (245) m2</t>
  </si>
  <si>
    <t>Dương Duy Lan</t>
  </si>
  <si>
    <t>Một trăm ba mươi chín triệu, bốn trăm mười bốn ngàn, sáu trăm</t>
  </si>
  <si>
    <t>Xứ đồng Ao Hiên (123) m2</t>
  </si>
  <si>
    <t>Xứ đồng Đồng Đỉa (64) m2</t>
  </si>
  <si>
    <t>Xứ đồng Đồng Đỉa (135) m2</t>
  </si>
  <si>
    <t>Thửa chung, xứ đồng Ao Hiên,  
Dương Duy Lan 121,8 m2
Dương Văn Dũng 121,7m2</t>
  </si>
  <si>
    <t>Dương Văn Dũng
Dương Thị Thực</t>
  </si>
  <si>
    <t>Ba mươi bốn triệu, không trăm mười lăm ngàn, một trăm năm mươi</t>
  </si>
  <si>
    <t>Dương Thị Thuỷ
Tăng Văn Thuận
(Dương Thị Gặp)</t>
  </si>
  <si>
    <t>Một trăm bốn mươi hai triệu, một trăm tám mươi mốt ngàn, sáu trăm năm mươi</t>
  </si>
  <si>
    <t>Xứ đồng Búi Năng (83 m2)</t>
  </si>
  <si>
    <t>Xứ đồng Cầu Dọ (152) m2</t>
  </si>
  <si>
    <t>Xứ đồng Đống Vừng (88) m2</t>
  </si>
  <si>
    <t>Tăng Văn Mát 
Dương Thị Vân</t>
  </si>
  <si>
    <t>Năm mươi sáu triệu, bốn trăm năm mươi chín ngàn</t>
  </si>
  <si>
    <t>Hai mươi lăm triệu, không trăm bốn mươi ba ngàn, hai trăm</t>
  </si>
  <si>
    <t>Dương Thị Kiểm</t>
  </si>
  <si>
    <t>Sáu mươi bảy triệu, một trăm sáu mươi ba ngàn, tám trăm năm mươi</t>
  </si>
  <si>
    <t>Xứ đồng Ao Hiên (167) m2</t>
  </si>
  <si>
    <t>Xứ đồng Đống Vừng (260) m2</t>
  </si>
  <si>
    <t>Phùng Thị Đoá</t>
  </si>
  <si>
    <t>Một trăm lẻ tám triệu, không trăm năm mươi bốn ngàn, bảy trăm</t>
  </si>
  <si>
    <t>Xứ đồng Đống Vừng (184) m2</t>
  </si>
  <si>
    <t>Thửa chung, xứ đồng Ao Hiên,  
Phùng Thị Đoá - 171m2 (156)
Trương Văn Thanh - 125,6m2 (115)</t>
  </si>
  <si>
    <t>Trương Văn Thanh</t>
  </si>
  <si>
    <t>Năm mươi lăm triệu, bốn trăm tám mươi ngàn, bảy trăm năm mươi</t>
  </si>
  <si>
    <t>Bờ Thướng - 77 m2</t>
  </si>
  <si>
    <t>Tăng Văn Kim
Tăng Văn Trình</t>
  </si>
  <si>
    <t>Một trăm mười một triệu, chín trăm chín mươi lăm ngàn, sáu trăm năm mươi</t>
  </si>
  <si>
    <t>Xứ đồng Đồng Đỉa (139) m2</t>
  </si>
  <si>
    <t>Tăng Văn Trình: 230 m2
Dương Thị Quyền: 133,3 m2 
Tăng Văn Phiêu: 41.6 m2</t>
  </si>
  <si>
    <t xml:space="preserve">(Dương Văn Miễn)
Trương Văn Thanh
Dương Thị Tuyết </t>
  </si>
  <si>
    <t>Năm mươi lăm triệu, bảy trăm sáu mươi ngàn, hai trăm năm mươi</t>
  </si>
  <si>
    <t>Thửa chung, xứ đồng Đồng Đỉa,  
Trương Văn Thanh - 96m2
Dương Thị Tuyết (Miến) - 96 m2, đã cho ông Thanh</t>
  </si>
  <si>
    <t>Tăng Văn Hát
Hoàng Thị Thế</t>
  </si>
  <si>
    <t>Bốn mươi mốt triệu, sáu trăm bảy mươi ba ngàn, bốn trăm năm mươi</t>
  </si>
  <si>
    <t>Xứ đồng Ao Hiên (157) m2</t>
  </si>
  <si>
    <t>Dương Văn Cược</t>
  </si>
  <si>
    <t>Chín mươi bảy triệu, chín trăm sáu mươi bốn ngàn, bảy trăm năm mươi</t>
  </si>
  <si>
    <t>Xứ đồng Ao Hiên (206) + (108) m2</t>
  </si>
  <si>
    <t>Trần Thị Phượng
(Dương Văn Lệ)</t>
  </si>
  <si>
    <t>Ba mươi triệu, một trăm năm mươi tám ngàn, không trăm năm mươi</t>
  </si>
  <si>
    <t>Xứ đồng Búi Năng (228) m2</t>
  </si>
  <si>
    <t xml:space="preserve">(Dương Văn Doan)
Tăng Thị Hiền
Dương Văn Sáng </t>
  </si>
  <si>
    <t>Bảy mươi mốt triệu, sáu trăm lẻ bảy ngàn, chín trăm</t>
  </si>
  <si>
    <t>Xứ đồng Búi Năng (145) m2</t>
  </si>
  <si>
    <t>Xứ đồng Đồng Đỉa (112) m2</t>
  </si>
  <si>
    <t>Dương Văn Quế
Tăng Thị Đậm
Dương Thị Hằng</t>
  </si>
  <si>
    <t>Một trăm mười bảy triệu, hai trăm hai mươi hai ngàn, ba trăm</t>
  </si>
  <si>
    <t>Xứ đồng Ao Hiên (258) m2</t>
  </si>
  <si>
    <t>Xứ đồng Đồng Đỉa (129) m2</t>
  </si>
  <si>
    <t>Tăng Văn Phiêu
Dương Thị Quyền</t>
  </si>
  <si>
    <t>Chín mươi triệu, năm trăm tám mươi lăm ngàn, chín trăm năm mươi</t>
  </si>
  <si>
    <t>Xứ đồng Búi Năng (170) m2</t>
  </si>
  <si>
    <t>Chưa ký bb kiểm kê
Xứ đồng Đồng Đỉa (132 m2)</t>
  </si>
  <si>
    <t>Tăng Văn Phiêu</t>
  </si>
  <si>
    <t>Một trăm triệu, năm trăm ba mươi sáu ngàn, một trăm năm mươi</t>
  </si>
  <si>
    <t>Tăng Văn Phiêu: 318.1 m2
Tăng Văn Thảo (Hoàn): 289.8 m2</t>
  </si>
  <si>
    <t>Tăng Văn Thảo 
Dương Thị Hoàng</t>
  </si>
  <si>
    <t>Tám mươi triệu, chín trăm chín mươi chín ngàn, một trăm</t>
  </si>
  <si>
    <t>Dương Văn Giới
Dương Thị Tới</t>
  </si>
  <si>
    <t>Ba mươi hai triệu, một trăm chín mươi tám ngàn, bốn trăm</t>
  </si>
  <si>
    <t>Xứ đồng Đống Vừng (174) m2</t>
  </si>
  <si>
    <t>Dương Văn Giới</t>
  </si>
  <si>
    <t>Bốn mươi bảy triệu, tám trăm bảy mươi tám ngàn, ba trăm năm mươi</t>
  </si>
  <si>
    <t>Dương Văn Sỹ
Tăng Thị Tuyến</t>
  </si>
  <si>
    <t>Bốn mươi bốn triệu, một trăm sáu mươi mốt ngàn</t>
  </si>
  <si>
    <t>Dương Văn Dư</t>
  </si>
  <si>
    <t>Một trăm mười chín triệu, bốn trăm ba mươi ngàn, ba trăm năm mươi</t>
  </si>
  <si>
    <t>Xứ đồng Đống Vừng, 387 m2, chưa biên bản kiểm kkk</t>
  </si>
  <si>
    <t>Tăng Văn Sơn
Dương Thị Hương</t>
  </si>
  <si>
    <t>Một trăm lẻ chín triệu, bảy trăm năm mươi chín ngàn, sáu trăm năm mươi</t>
  </si>
  <si>
    <t>Thửa chung 
Tăng Văn Hải 142,2m2 
Tăng Văn Sơn 111,1m2</t>
  </si>
  <si>
    <t>Tăng Văn Hải
 Giáp Thị Khánh</t>
  </si>
  <si>
    <t>Ba mươi chín triệu, bảy trăm bốn mươi bốn ngàn, chín trăm</t>
  </si>
  <si>
    <t>Một trăm hai mươi lăm triệu, một trăm ba mươi hai ngàn, một trăm năm mươi</t>
  </si>
  <si>
    <t xml:space="preserve">Dương Thị Vuỗi
Lương Văn Toàn </t>
  </si>
  <si>
    <t>Một trăm mười bảy triệu, sáu trăm chín mươi bảy ngàn, bốn trăm năm mươi</t>
  </si>
  <si>
    <t>Thửa chung, xứ đồng Ao Hiên
Nguyễn Văn Chức : 171,7 m2
Tăng Văn Tuyển (Kiên) : 114,5 m2
Dương Văn Tuân (Lượng) (Thành- em dâu) : 143,1 m2
Dương Văn Lại: 157,4 m2
Lương Văn Toàn (Vuỗi): 114,5 m2</t>
  </si>
  <si>
    <t>Thửa chung
Dưỡng Thị Vuỗi, Lương Văn Toàn (con trai) - 70 m2
Lương Thị Thời (mẹ), Dương Quang Mai (Dương Thị Hoa- em gái)) - 109,5 m2</t>
  </si>
  <si>
    <t>Lương Thị Thời
Dương Quang Mai</t>
  </si>
  <si>
    <t>Ba mươi triệu, sáu trăm lẻ năm ngàn, hai trăm năm mươi</t>
  </si>
  <si>
    <t>Dương Thị Hằng
 (Dương Văn Khôi)</t>
  </si>
  <si>
    <t>Một trăm hai mươi sáu triệu, năm trăm năm mươi bảy ngàn, sáu trăm</t>
  </si>
  <si>
    <t>(Đặng Văn Thanh)
Đặng Văn Đông 
Đặng Văn Định
Trịnh Thị Trường
Nguyễn Thị Đẻm</t>
  </si>
  <si>
    <t>Năm mươi sáu triệu, hai trăm ba mươi lăm ngàn, bốn trăm</t>
  </si>
  <si>
    <t>Đặng Văn Đông - 8 suất (trong đó 4 suất của bố đã mất) - 8x24=192m2
Đặng Văn Định- ck - mất
Trịnh Thị Trường vk ( 3 suất) - 3x24 = 72m2</t>
  </si>
  <si>
    <t>(Đặng Văn Định)
Trịnh Thị Trường</t>
  </si>
  <si>
    <t xml:space="preserve">(Tăng Văn Tỉn)
Dương Thị Hải </t>
  </si>
  <si>
    <t>Một trăm ba mươi sáu triệu, bốn trăm năm mươi mốt ngàn, chín trăm</t>
  </si>
  <si>
    <t>Thửa chung, xứ đồng Thành Hạnh,  
Dương Thị Hải (Tỉn) - 83,1 m2, 
Tăng Văn Hùng (Thúy) - 66,4 m2</t>
  </si>
  <si>
    <t>Thửa chung
Dương Thị Hải (Tỉn) - 298,7 m2, 
Nguyễn Văn Nam (Dự) - 120 m2</t>
  </si>
  <si>
    <t>Dương Văn Tuy</t>
  </si>
  <si>
    <t>Hai mươi triệu, một trăm hai mươi bốn ngàn</t>
  </si>
  <si>
    <t>Chung thửa
Dương Văn Tuy - 72 m2
Tăng Văn Hùng (Thúy) - 73 m2</t>
  </si>
  <si>
    <t>Nguyễn Văn Nam 
Tăng Thị Dự</t>
  </si>
  <si>
    <t>Đào Thị Nga
Nguyễn Văn Nhân</t>
  </si>
  <si>
    <t>Tám mươi hai triệu, tám trăm chín mươi chín ngàn, bảy trăm</t>
  </si>
  <si>
    <t>Xứ đồng đồng đỉa - 108 m2</t>
  </si>
  <si>
    <t>Nguyễn Văn Nguyên</t>
  </si>
  <si>
    <t>Ba trăm hai mươi triệu, năm trăm lẻ hai ngàn, sáu trăm năm mươi</t>
  </si>
  <si>
    <t>Thửa chung:
Dương Văn Nhẫn (Thật - Định), Dương Thị Hà đại diện ký - 6 suất, 17m2/suất - 119 m2
Dương Văn Quang (Hà) - 6 suất, 17m2/suất - 119m2
Ông Nguyễn văn Nguyên - 4 suất, 17m2/suất - 79,4m2</t>
  </si>
  <si>
    <t>(Dương Văn Cúc)
Dương Văn Hiệu</t>
  </si>
  <si>
    <t>Bốn mươi bốn triệu, bốn trăm sáu mươi tám ngàn, bốn trăm năm mươi</t>
  </si>
  <si>
    <t>Dương Viết Chì</t>
  </si>
  <si>
    <t>Bảy mươi chín triệu, một trăm hai mươi sáu ngàn, bốn trăm năm mươi</t>
  </si>
  <si>
    <t>Chung với Dương văn Phác</t>
  </si>
  <si>
    <t>Dương Văn Ngăn</t>
  </si>
  <si>
    <t>Bốn mươi mốt triệu, chín trăm tám mươi ngàn, chín trăm</t>
  </si>
  <si>
    <t>Thửa chung, xứ đồng Ao Hiên,  
Dương Văn Ngăn - 150,2 m2
Dương Văn Đoán - 145,3 m2
Dương Quốc Chấn - 37,3 m2</t>
  </si>
  <si>
    <t>Dương Văn Đoán</t>
  </si>
  <si>
    <t>Một trăm chín mươi tám triệu, năm trăm tám mươi bốn ngàn, bảy trăm năm mươi</t>
  </si>
  <si>
    <t>Xứ đồng Đồng Đỉa - 404 m2</t>
  </si>
  <si>
    <t>Tăng Thị Xuân
Dương Quốc Chấn</t>
  </si>
  <si>
    <t>Bốn mươi ba triệu, chín trăm sáu mươi lăm ngàn, ba trăm năm mươi</t>
  </si>
  <si>
    <t>Thửa chung:
Dương Văn Hiền (Tăng Thị Bích) - 136,9m2
Tăng Thị Xuân (Dương Quốc Chấn) - 120m2</t>
  </si>
  <si>
    <t>Dương Văn Tộ 
Dương Đồng Vân</t>
  </si>
  <si>
    <t>Bảy trăm hai mươi sáu ngàn, bảy trăm</t>
  </si>
  <si>
    <t>Dương Thị Bé
Dương văn Thời</t>
  </si>
  <si>
    <t>Hai trăm lẻ hai triệu, chín trăm mười bảy ngàn</t>
  </si>
  <si>
    <t>Có 2 mộ nấm chưa biết chủ</t>
  </si>
  <si>
    <t>Xứ đồng Đồng Đỉa - 121m2</t>
  </si>
  <si>
    <t>Dương Văn Phách
Lương Thị Sợi</t>
  </si>
  <si>
    <t>Hai trăm mười bảy triệu, một trăm bảy mươi mốt ngàn, năm trăm</t>
  </si>
  <si>
    <t>Xứ đồng Đồng Đỉa - 180m2</t>
  </si>
  <si>
    <t>Gia đình cung cấp
Ao Hiên 339 m2
Mả ao hiên 192 m2</t>
  </si>
  <si>
    <t>Dương Đức Quýnh</t>
  </si>
  <si>
    <t>Sáu mươi chín triệu, chín trăm năm mươi tám ngàn, tám trăm năm mươi</t>
  </si>
  <si>
    <t>Tăng Thị Song</t>
  </si>
  <si>
    <t>Sáu mươi lăm triệu, bốn trăm tám mươi sáu ngàn, tám trăm năm mươi</t>
  </si>
  <si>
    <t>Thửa chung
Dương Thị Hiền (Thân) - 110,1 m2
Tăng Thị Song - 91,5 m2</t>
  </si>
  <si>
    <t>Dương Văn Chan 
 Đỗ Thị Tương
Dương Anh Sy</t>
  </si>
  <si>
    <t>Hai mươi bảy triệu, bốn trăm bốn mươi sáu ngàn, chín trăm</t>
  </si>
  <si>
    <t>Thửa chung
Dương Văn Chan (Sy) - 98.2 m2
Dương Thị Hiền (Thân) - 131 m2</t>
  </si>
  <si>
    <t>(Dương Văn Thân)
Dương Thị Hiền 
Lương Văn Hiện</t>
  </si>
  <si>
    <t>Chín mươi tám triệu, một trăm ba mươi hai ngàn, bốn trăm năm mươi</t>
  </si>
  <si>
    <t>Nguyễn Thị Thu
Tăng Văn Lê
Tăng văn Hải</t>
  </si>
  <si>
    <t>Năm mươi tám triệu, bảy trăm hai mươi hai ngàn, chín trăm năm mươi</t>
  </si>
  <si>
    <t>Xứ Đồng Đỉa - 205m2</t>
  </si>
  <si>
    <t>Xứ Ao Hiên - 201m2</t>
  </si>
  <si>
    <t>Dương Thị Hằng
Dương Văn Đoàn 
Dương Thị Túc</t>
  </si>
  <si>
    <t>Một trăm sáu mươi triệu, bốn trăm lẻ năm ngàn, không trăm năm mươi</t>
  </si>
  <si>
    <t xml:space="preserve">Tăng Văn Hữu
Tăng Văn Gạch </t>
  </si>
  <si>
    <t>Một trăm tám mươi hai triệu, một trăm năm mươi ngàn, một trăm năm mươi</t>
  </si>
  <si>
    <t>Xứ Ao Hiên lá mạ - 274m2</t>
  </si>
  <si>
    <t>Xứ đồng Đồng Đỉa - 330m2</t>
  </si>
  <si>
    <t xml:space="preserve">Dương Văn Học
Nguyễn Thị Lô
Nguyễn Thị Nô
Dương Văn Hùng </t>
  </si>
  <si>
    <t>Tám mươi ba triệu, không trăm ba mươi chín ngàn, bốn trăm năm mươi</t>
  </si>
  <si>
    <t>Xứ đồng Ao Hiên - 214 m2</t>
  </si>
  <si>
    <t>Tăng Thị Dự
Nguyễn Văn Nam</t>
  </si>
  <si>
    <t>Một trăm lẻ một triệu, chín trăm lẻ năm ngàn, bảy trăm</t>
  </si>
  <si>
    <t>Dương Văn Nam 
Dương Thị Dung</t>
  </si>
  <si>
    <t>Năm mươi triệu, hai trăm năm mươi bốn ngàn, một trăm</t>
  </si>
  <si>
    <t>Dương Thị Hòe</t>
  </si>
  <si>
    <t>Một trăm ba mươi mốt triệu, tám trăm mười hai ngàn, hai trăm</t>
  </si>
  <si>
    <t>Thửa chung, Xứ đồng Đồng Đỉa
Dương Thị Hòe (154,2m2) - 140m2
Dương Thị Bông (Tình) (169,6m2) - 154m2</t>
  </si>
  <si>
    <t>Xứ đồng Đồng Đỉa - 219 m2</t>
  </si>
  <si>
    <t>Dương Thị Bông 
Tăng Thị Tình</t>
  </si>
  <si>
    <t>Chín mươi mốt triệu, năm trăm lẻ tám ngàn, ba trăm</t>
  </si>
  <si>
    <t>Chưa ký bb kiểm kê - đã ký bổ sung</t>
  </si>
  <si>
    <t>Dương Văn Tuân 
Dương Thị Lượng</t>
  </si>
  <si>
    <t>Bốn mươi lăm triệu, năm trăm lẻ hai ngàn, sáu trăm</t>
  </si>
  <si>
    <t>Nguyễn Thị Nhỡ</t>
  </si>
  <si>
    <t>Sáu mươi bốn triệu, sáu trăm bốn mươi tám ngàn, ba trăm năm mươi</t>
  </si>
  <si>
    <t>GĐ cung cấp: 4 xuất x 17m2/1 xuất</t>
  </si>
  <si>
    <t>Thửa chung :
Dương Văn Phấn (Dương Thị Uyên)- 81,3 m2
Dương Văn Khanh (Dương Thị Quý)- 121,9m2
Nguyễn Thị Nhỡ -108,3  m2
Dương Văn Sáng (Dương Thị Ninh) -81,3 m2
Dương Thị Uyên (Hoàng Thị Mậm) -121,9 m2</t>
  </si>
  <si>
    <t>Chung thửa với nhà Tăng văn Toàn (Việt)</t>
  </si>
  <si>
    <t xml:space="preserve">Dương Thị Sang
Nguyễn Hồng Hiệp </t>
  </si>
  <si>
    <t>Năm mươi chín triệu, chín trăm hai mươi bốn ngàn, tám trăm</t>
  </si>
  <si>
    <t xml:space="preserve">Dương Thị Sang
Nguyễn Hồng Thiện </t>
  </si>
  <si>
    <t>Sáu mươi hai triệu, bảy trăm bốn mươi bảy ngàn, bảy trăm năm mươi</t>
  </si>
  <si>
    <t>DT chia ruộng là 170m2, bị hụt DT chia ruộng</t>
  </si>
  <si>
    <t>Dương Văn Cẩn
Dương Văn Cảnh
Tăng Thị Hà 
Dương Văn Hưng</t>
  </si>
  <si>
    <t>Một trăm bốn mươi bốn triệu, một trăm ba mươi tám ngàn, một trăm năm mươi</t>
  </si>
  <si>
    <t>Dương Văn Cẩn (124 m2)
Tăng Thị Hà (185m2)
Hai bố con, ko cần phân tách</t>
  </si>
  <si>
    <t>Nguyễn Văn Liễu</t>
  </si>
  <si>
    <t>Một trăm tám mươi hai triệu, sáu trăm năm mươi ba ngàn, hai trăm năm mươi</t>
  </si>
  <si>
    <t>Dương Thị Hoa
Tăng Văn Tiến
Dương Thị Hiền</t>
  </si>
  <si>
    <t>Hai mươi tám triệu, năm trăm lẻ chín ngàn</t>
  </si>
  <si>
    <t>Dương Văn Thật
Lương Thị Bảo
Dương Thị Định</t>
  </si>
  <si>
    <t>Một trăm lẻ một triệu, một trăm hai mươi ba ngàn, một trăm</t>
  </si>
  <si>
    <t>Xứ đồng Ao Hiên - 351 m2</t>
  </si>
  <si>
    <t>Dương Văn Hiền
Nguyễn Thị Bích</t>
  </si>
  <si>
    <t>Ba mươi tám triệu, hai trăm sáu mươi ba ngàn, năm trăm năm mươi</t>
  </si>
  <si>
    <t>Chu Thị Loan 
Dương Văn Sơn
Dương Thị Thuận</t>
  </si>
  <si>
    <t>Một trăm mười bốn triệu, một trăm mười chín ngàn, tám trăm năm mươi</t>
  </si>
  <si>
    <t xml:space="preserve"> Xứ đồng Ao Hiên - 176 m2</t>
  </si>
  <si>
    <t xml:space="preserve"> Xứ đồng Ao Hiên - 200 m2</t>
  </si>
  <si>
    <t>Dương Anh Sy
Tăng Thị Mạnh</t>
  </si>
  <si>
    <t>Bốn trăm ba mươi chín triệu, ba trăm bốn mươi sáu ngàn, không trăm năm mươi</t>
  </si>
  <si>
    <t xml:space="preserve"> Xứ đồng Đồng Đỉa - 199 m2</t>
  </si>
  <si>
    <t xml:space="preserve"> Xứ đồng Cọc Mốc- 171 m2</t>
  </si>
  <si>
    <t>Dương Văn Nhân
Vũ Văn Tới</t>
  </si>
  <si>
    <t>Một trăm năm mươi chín triệu, bốn trăm năm mươi lăm ngàn, chín trăm</t>
  </si>
  <si>
    <t>Thửa chung 
+ Dương văn Nhân - 213,4 m2
 + Nguyễn Thị Lê - 145,7m2
+ Dương Văn Túc - 146,8m2
+ Dương  Văn Đạo -83,6m2 (74)</t>
  </si>
  <si>
    <t/>
  </si>
  <si>
    <t>bd10</t>
  </si>
  <si>
    <t>Bạch Đàn, đường kính bằng 10 cm</t>
  </si>
  <si>
    <t>Thửa chung, xứ đồng Đồng đỉa
Dương Văn Nhân (Cảnh) - Dương Văn Sơn (Hằng) (216) -239,4m2
Dương Thị Tự (124)- 134,4m2</t>
  </si>
  <si>
    <t>bd12</t>
  </si>
  <si>
    <t>BD1013</t>
  </si>
  <si>
    <t>Bạch Đàn, đường kính bằng 12 cm</t>
  </si>
  <si>
    <t xml:space="preserve"> (Dương Văn Sơn)
Dương Thị Hằng</t>
  </si>
  <si>
    <t>Sáu mươi sáu triệu, chín trăm mười hai ngàn, ba trăm</t>
  </si>
  <si>
    <t>Nguyễn Thị Lô
Dương Văn Học</t>
  </si>
  <si>
    <t>Bốn mươi triệu, bảy trăm hai mươi ba ngàn, một trăm năm mươi</t>
  </si>
  <si>
    <t>Dương Văn Túc</t>
  </si>
  <si>
    <t>Một trăm sáu mươi chín triệu, chín trăm lẻ tám ngàn, không trăm năm mươi</t>
  </si>
  <si>
    <t>Thửa chung:
Dương Văn Điển - 92,6 m2
Dương Văn Túc - 95,4m2
Dương Văn Chúc - 122,4 m2</t>
  </si>
  <si>
    <t>Thửa chung
Dương Văn Túc - 100,8 m2
Dương Văn Đạo - 137,3 m2</t>
  </si>
  <si>
    <t>Thửa chung
Dương Văn Túc - 127,9 m2
Dương Văn Chúc - 83,2 m2</t>
  </si>
  <si>
    <t>Dương Thị Hằng</t>
  </si>
  <si>
    <t>Hai mươi ba triệu, ba trăm sáu mươi sáu ngàn, hai trăm</t>
  </si>
  <si>
    <t>Dương Văn Điển
Dương Thị Túc</t>
  </si>
  <si>
    <t>Bốn mươi tám triệu, ba trăm tám mươi mốt ngàn, bốn trăm năm mươi</t>
  </si>
  <si>
    <t>Thửa chung:
Dương Văn Điển - 80,5 m2
Dương Văn Đạo (Hằng) - 67,1m2</t>
  </si>
  <si>
    <t>Dương Văn Tuy 
Tăng Thị Tầm</t>
  </si>
  <si>
    <t>Ba mươi bảy triệu, chín trăm tám mươi bốn ngàn, không trăm năm mươi</t>
  </si>
  <si>
    <t>Đặng Văn Thắng</t>
  </si>
  <si>
    <t>Một trăm ba mươi lăm triệu, tám trăm sáu mươi bốn ngàn, chín trăm năm mươi</t>
  </si>
  <si>
    <t>Tăng Văn Tuyển 
Dương Thị Kiên</t>
  </si>
  <si>
    <t>Ba mươi triệu, bảy trăm bốn mươi lăm ngàn</t>
  </si>
  <si>
    <t>Dương Văn Tuân 
Dương Thị Lượng
Dương Thị Thành</t>
  </si>
  <si>
    <t>Bốn mươi sáu triệu, một trăm mười bảy ngàn, năm trăm</t>
  </si>
  <si>
    <t>Dương Văn Bình 
Dương Văn Lưu</t>
  </si>
  <si>
    <t>Dương Văn Bình ( 5 suất x 35m2)
Dương Văn Trà ( 2 suất x 35m2) - bố
Tổng diện tích 245m2</t>
  </si>
  <si>
    <t>Dương Văn Triệu
Nguyễn Thị Xuất</t>
  </si>
  <si>
    <t>Bảy mươi tám triệu, bảy trăm lẻ bảy ngàn, hai trăm</t>
  </si>
  <si>
    <t>Dương Văn Định</t>
  </si>
  <si>
    <t>Một trăm năm mươi bảy triệu, ba trăm lẻ hai ngàn, sáu trăm</t>
  </si>
  <si>
    <t>Diện tích chia ruộng là 230m2</t>
  </si>
  <si>
    <t>Dương Văn Chan</t>
  </si>
  <si>
    <t>Năm mươi triệu, bốn trăm bảy mươi bảy ngàn, bảy trăm</t>
  </si>
  <si>
    <t>Xứ đồng Cọc Mốc - 158 m2</t>
  </si>
  <si>
    <t>Tăng Thị Nga</t>
  </si>
  <si>
    <t>Thửa chung 
Tăng Thị Nga - 162,8 m2
Dương Văn chiến - 160 m2</t>
  </si>
  <si>
    <t>Dương Văn chiến</t>
  </si>
  <si>
    <t>Bốn mươi bốn triệu, bảy trăm hai mươi ngàn</t>
  </si>
  <si>
    <t>Dương Văn Luật</t>
  </si>
  <si>
    <t>Sáu mươi sáu triệu, bảy trăm bốn mươi bốn ngàn, sáu trăm</t>
  </si>
  <si>
    <t>Dương Thị Nghĩa
Nguyễn Văn Tuyền</t>
  </si>
  <si>
    <t>Ba mươi hai triệu, ba trăm sáu mươi sáu ngàn, một trăm</t>
  </si>
  <si>
    <t>Dương Văn Song</t>
  </si>
  <si>
    <t>Một trăm bảy mươi bốn triệu, hai trăm mười hai ngàn, ba trăm năm mươi</t>
  </si>
  <si>
    <t>Thửa chung, với ô Trì Nội Chùa, ô song 50 m2 , ô Trì 131.9 m2</t>
  </si>
  <si>
    <t>Thửa chung, xứ đồng Ao Hiên, 207 m2
Dương Văn Song - 100 m2
Dương Văn Ngà - 107,6 m2</t>
  </si>
  <si>
    <t>Dương Văn Nam
Dương Văn Song</t>
  </si>
  <si>
    <t>Một trăm mười chín triệu, một trăm bảy mươi tám ngàn, tám trăm</t>
  </si>
  <si>
    <t>Dương Văn Ngà</t>
  </si>
  <si>
    <t>Ba mươi triệu, không trăm bảy mươi bốn ngàn, hai trăm</t>
  </si>
  <si>
    <t>Chín mươi bảy triệu, chín trăm chín mươi hai ngàn, bảy trăm</t>
  </si>
  <si>
    <t>Dương Văn Lại</t>
  </si>
  <si>
    <t>Một trăm hai mươi mốt triệu, bảy trăm hai mươi hai ngàn, hai trăm năm mươi</t>
  </si>
  <si>
    <t>Thửa chung, xứ đồng Đồng Đỉa
Dương Văn Lại - 77.5 m2
Dương Văn Xuân  - 89.5 m2</t>
  </si>
  <si>
    <t>Dương văn Vui
Dương Thị Thành</t>
  </si>
  <si>
    <t>Ba mươi triệu, bốn trăm ba mươi bảy ngàn, năm trăm năm mươi</t>
  </si>
  <si>
    <t xml:space="preserve">Nguyễn Thị Lô
Dương Văn Học
Dương Văn Hùng </t>
  </si>
  <si>
    <t>Bốn mươi hai triệu, hai trăm ba mươi hai ngàn, bốn trăm năm mươi</t>
  </si>
  <si>
    <t>Ba mươi bảy triệu, không trăm sáu mươi mốt ngàn, bảy trăm</t>
  </si>
  <si>
    <t>Xứ đồng Đồng Đỉa - 115m2</t>
  </si>
  <si>
    <t>Dương Thị Dục
Dương Văn Cường</t>
  </si>
  <si>
    <t>Một trăm hai mươi bốn triệu, năm trăm bốn mươi lăm ngàn, hai trăm</t>
  </si>
  <si>
    <t>Xứ đống Đồng Đỉa - 143 m2</t>
  </si>
  <si>
    <t>Xứ đống Ao Hien  - 250 m2</t>
  </si>
  <si>
    <t xml:space="preserve">Tăng Thị Nồng 
Dương Minh Đức </t>
  </si>
  <si>
    <t>Tám mươi tám triệu, sáu trăm lẻ một ngàn, năm trăm</t>
  </si>
  <si>
    <t>Tăng Thị Hiệp
Dương Văn Khả</t>
  </si>
  <si>
    <t>Một trăm lẻ hai triệu, chín trăm ba mươi chín ngàn, tám trăm năm mươi</t>
  </si>
  <si>
    <t xml:space="preserve">Dương Văn Dùng
Nguyễn Thị Hưng
Dương Thị Dục </t>
  </si>
  <si>
    <t>Bốn mươi ba triệu, sáu trăm lẻ hai ngàn</t>
  </si>
  <si>
    <t>Thửa chung 
Dương Văn Dùng (Nguyễn Thị Hưng) - 156m2
Dương Thị Tự - 98,2 m2</t>
  </si>
  <si>
    <t>Dương Thị Tự</t>
  </si>
  <si>
    <t>Sáu mươi lăm triệu, không trăm mười một ngàn, bảy trăm</t>
  </si>
  <si>
    <t>Dương Thị Lưỡng
Tăng Văn Thuấn</t>
  </si>
  <si>
    <t>Bốn mươi ba triệu, bốn trăm ba mươi bốn ngàn, ba trăm</t>
  </si>
  <si>
    <t>Nguyễn Thị Tĩnh 
Dương Văn Tuấn
Dương Thị Sen</t>
  </si>
  <si>
    <t>Bảy mươi triệu, bốn trăm ba mươi bốn ngàn</t>
  </si>
  <si>
    <t>Đã đỗi cho Tăng Thị Nghĩa</t>
  </si>
  <si>
    <t>Tăng Văn Vững</t>
  </si>
  <si>
    <t>Ba mươi mốt triệu, ba trăm tám mươi bảy ngàn, tám trăm năm mươi</t>
  </si>
  <si>
    <t>Tăng Thị Mai
Dương Văn Trường</t>
  </si>
  <si>
    <t>Một trăm mười lăm triệu, hai trăm ba mươi bảy ngàn, tám trăm năm mươi</t>
  </si>
  <si>
    <t>Diện tích chia ruộng 190+154 m2</t>
  </si>
  <si>
    <t>Tăng Thị Đàn 
Dương Văn Sạnh</t>
  </si>
  <si>
    <t>Một trăm ba mươi bảy triệu, chín trăm tám mươi chín ngàn, một trăm năm mươi</t>
  </si>
  <si>
    <t>Diện tích chia ruộng +164+142 m2</t>
  </si>
  <si>
    <t>Dương Văn Vũ</t>
  </si>
  <si>
    <t>Một trăm sáu mươi hai triệu, không trăm năm mươi bốn ngàn, một trăm</t>
  </si>
  <si>
    <t>Diện tích chia ruộng là 143m2</t>
  </si>
  <si>
    <t>Thửa chung
Dương Văn Đạo - 66,9 m2
Dương Văn Vũ - 169,2 m2</t>
  </si>
  <si>
    <t xml:space="preserve">(Dương Văn Đạo)
Dương Thị Hằng </t>
  </si>
  <si>
    <t>Bảy mươi lăm triệu, tám trăm hai mươi tám ngàn, ba trăm năm mươi</t>
  </si>
  <si>
    <t>Dương Văn Chúc</t>
  </si>
  <si>
    <t>Chín mươi bảy triệu, không trăm mười bốn ngàn, bốn trăm năm mươi</t>
  </si>
  <si>
    <t>Thửa chung
Dương Văn Dự - 76,1 m2
Dương Văn Chúc - 141,5 m2</t>
  </si>
  <si>
    <t>Một trăm chín mươi bốn triệu, bốn trăm bảy mươi sáu ngàn, một trăm</t>
  </si>
  <si>
    <t>Thửa chung:
Dương Văn Măng - 99,1m2
Dương Văn Dư - 189,4 m2</t>
  </si>
  <si>
    <t>Xứ đồng Ao Hiên lá mạ - 186 m2</t>
  </si>
  <si>
    <t>Xứ đồng Dộc - 262 m2</t>
  </si>
  <si>
    <t>Một trăm mười bảy triệu, năm trăm hai mươi chín ngàn, bảy trăm năm mươi</t>
  </si>
  <si>
    <t>Xứ đồng Ao Hiên - 105m2</t>
  </si>
  <si>
    <t>Thửa chung 
Dương Văn Khả (Tăng Thị Hiệp) - 198,5 m2
Dương văn Măng - 160,3 m2
Dương Văn Cảnh (Hạnh) - 99,8 n2
Dương Văn Sơn (Dương Thị Hằng) - 149,1m2</t>
  </si>
  <si>
    <t>Dương Thị Lý
(Dương Văn Hồng)</t>
  </si>
  <si>
    <t>Hai trăm lẻ bốn triệu, không trăm ba mươi lăm ngàn</t>
  </si>
  <si>
    <t>Xứ đồng Đồng Đỉa - 389m2</t>
  </si>
  <si>
    <t>Dương Thị Cảnh
Dương Văn Tập</t>
  </si>
  <si>
    <t>Một trăm bốn mươi bảy triệu, bốn trăm lẻ tám ngàn, ba trăm</t>
  </si>
  <si>
    <t>Xứ đồng Ao Hiên - 174m2</t>
  </si>
  <si>
    <t>Dương Văn Nhẫn 
Dương Thị Định
Dương Văn Thật
Dương Thị Hà</t>
  </si>
  <si>
    <t>Ba mươi ba triệu, hai trăm sáu mươi ngàn, năm trăm</t>
  </si>
  <si>
    <t>Dương Văn Quang 
Dương Thị Hà</t>
  </si>
  <si>
    <t>Tăng Văn Đoàn</t>
  </si>
  <si>
    <t>Tám mươi lăm triệu, chín trăm bốn mươi sáu ngàn, hai trăm năm mươi</t>
  </si>
  <si>
    <t>(Lương Văn Độ )
Dương Thị Bút
Lương Thị Hạnh</t>
  </si>
  <si>
    <t>Năm mươi triệu, sáu trăm mười bảy ngàn, bốn trăm năm mươi</t>
  </si>
  <si>
    <t>Thửa Chung
Lương Văn Độ (Hạnh) -181,1 m2
Lương Thị Bách (mẹ), Tăng Văn Khoa -56 m2</t>
  </si>
  <si>
    <t>Dương Thị Bách
Tăng Văn Khoa</t>
  </si>
  <si>
    <t>Bốn mươi lăm triệu, ba trăm lẻ sáu ngàn, chín trăm năm mươi</t>
  </si>
  <si>
    <t>Dương Văn Xuân
Dương Thị Tới</t>
  </si>
  <si>
    <t>Tám mươi triệu, không trăm hai mươi ngàn, tám trăm năm mươi</t>
  </si>
  <si>
    <t>Dương Ngọc Tuyến
Dương Thị Định</t>
  </si>
  <si>
    <t>Năm triệu, bốn trăm hai mươi hai ngàn, ba trăm</t>
  </si>
  <si>
    <t>Bốn mươi sáu triệu, không trăm sáu mươi mốt ngàn, sáu trăm</t>
  </si>
  <si>
    <t>Xứ đồng Đồng Đỉa - 140 m2</t>
  </si>
  <si>
    <t>Tăng Văn Bến</t>
  </si>
  <si>
    <t>Ba trăm bốn mươi lăm triệu, bảy trăm bốn mươi mốt ngàn, năm trăm</t>
  </si>
  <si>
    <t>Dương Thị Linh</t>
  </si>
  <si>
    <t>Một trăm lẻ chín triệu, bảy trăm lẻ ba ngàn, bảy trăm năm mươi</t>
  </si>
  <si>
    <t>Thửa chung
Dương Văn Hùng ( Cường) - 240,1 m2 (219)
Dương Thị Linh - 110,9 m2 (114)</t>
  </si>
  <si>
    <t>Xứ đồng Ao Hiên - 91 m2</t>
  </si>
  <si>
    <t>Xứ đồng Ao Hiên - 90 m2</t>
  </si>
  <si>
    <t>Thửa chung 
Dương Thị Linh - 14,1 m2
Tăng Văn Khiêm (Dương Thị Hà) - 100,8 m2 
Dương Thị Hoè - 157,9 m2
Dương Văn Hiệp (Chiến) - 222,5 m2</t>
  </si>
  <si>
    <t>Tăng Văn Khiêm
Dương Thị Hà</t>
  </si>
  <si>
    <t>Một trăm mười chín triệu, bốn trăm tám mươi sáu ngàn, hai trăm năm mươi</t>
  </si>
  <si>
    <t>Dương Thị Hoè</t>
  </si>
  <si>
    <t>Bốn mươi bốn triệu, một trăm ba mươi ba ngàn, không trăm năm mươi</t>
  </si>
  <si>
    <t>Dương Văn Hiệp
Dương Văn Chiến</t>
  </si>
  <si>
    <t>Sáu mươi hai triệu, một trăm tám mươi tám ngàn, bảy trăm năm mươi</t>
  </si>
  <si>
    <t>Tăng Thị Định
Dương Đồng Vân</t>
  </si>
  <si>
    <t>Sáu mươi bốn triệu, không trăm tám mươi chín ngàn, ba trăm năm mươi</t>
  </si>
  <si>
    <t>Chung với 
Tăng Thị Định (Dương Đồng Vân) - 129,5m2 (122)
Dương Ngọc Tuyến - 194,5m2 (187)
Dương Văn Dốc (Nga)- 142,5m2 (135)
Dương Thị Hòe (Tuân) + Dương Thị Chuông - 241,8m2 (234)</t>
  </si>
  <si>
    <t>Dương Ngọc Tuyến</t>
  </si>
  <si>
    <t>Năm mươi bốn triệu, ba trăm sáu mươi hai ngàn, bảy trăm năm mươi</t>
  </si>
  <si>
    <t>Dương Minh Dốc
Tăng Thị Nga</t>
  </si>
  <si>
    <t>Bảy mươi bốn triệu, chín trăm tám mươi chín ngàn, tám trăm năm mươi</t>
  </si>
  <si>
    <t>Dương Thị Hòe
Tăng Văn Tuân
 Dương Thị Chuông</t>
  </si>
  <si>
    <t>Sáu mươi bảy triệu, năm trăm tám mươi ba ngàn, một trăm</t>
  </si>
  <si>
    <t>Dương Văn Khả
 Tăng Thị Hiệp</t>
  </si>
  <si>
    <t>Dương Văn Cảnh 
Dương Thị Hạnh</t>
  </si>
  <si>
    <t>Hai mươi bảy triệu, tám trăm chín mươi bốn ngàn, một trăm</t>
  </si>
  <si>
    <t>Dương Văn Sơn
 Dương Thị Hằng</t>
  </si>
  <si>
    <t>Nguyễn Văn Chung
Đỗ Thị Kiểm</t>
  </si>
  <si>
    <t>Sáu mươi tám triệu, một trăm bốn mươi hai ngàn, một trăm</t>
  </si>
  <si>
    <t>Dương Văn Hùng
Dương Văn Cường</t>
  </si>
  <si>
    <t>Sáu mươi bảy triệu, một trăm lẻ bảy ngàn, chín trăm năm mươi</t>
  </si>
  <si>
    <t xml:space="preserve">Vũ Văn Sơn </t>
  </si>
  <si>
    <t>Bảy mươi sáu triệu, hai trăm mười chín ngàn, sáu trăm năm mươi</t>
  </si>
  <si>
    <t>Dương Văn Phấn
 Dương Thị Uyên</t>
  </si>
  <si>
    <t>Một trăm bốn mươi sáu triệu, hai trăm sáu mươi hai ngàn, ba trăm năm mươi</t>
  </si>
  <si>
    <t>Dương Văn Khanh
 Dương Thị Quý</t>
  </si>
  <si>
    <t>Một trăm mười triệu, bốn trăm ba mươi ngàn, bốn trăm năm mươi</t>
  </si>
  <si>
    <t>Dương Văn Sáng 
Dương Thị Ninh</t>
  </si>
  <si>
    <t>Ba mươi sáu triệu, chín trăm bảy mươi bảy ngàn, tám trăm năm mươi</t>
  </si>
  <si>
    <t>Dương Thị Uyên
Hoàng Thị Mậm</t>
  </si>
  <si>
    <t>Năm mươi lăm triệu, bốn trăm năm mươi hai ngàn, tám trăm</t>
  </si>
  <si>
    <t>Dương Văn Kình
Tăng Thị Hiền</t>
  </si>
  <si>
    <t>Sáu mươi triệu, tám trăm mười chín ngàn, hai trăm</t>
  </si>
  <si>
    <t>Diện tích chia ruộng 120m2</t>
  </si>
  <si>
    <t>Tăng Văn Tuyển
Dương Thị Kiên</t>
  </si>
  <si>
    <t>Bốn mươi mốt triệu, bảy trăm năm mươi bảy ngàn, ba trăm</t>
  </si>
  <si>
    <t>Hoàng Thị Mậm (mẹ)
Dương Thị Kiên</t>
  </si>
  <si>
    <t>Ba mươi ba triệu, một trăm bảy mươi sáu ngàn, sáu trăm năm mươi</t>
  </si>
  <si>
    <t xml:space="preserve">Tăng Văn Hùng
Dương Thị Hào
</t>
  </si>
  <si>
    <t>Một trăm sáu mươi chín triệu, bốn trăm ba mươi hai ngàn, chín trăm</t>
  </si>
  <si>
    <t>thửa chung
Tăng Văn Hùng (Hào) -111,3 m2 (Sổ chia 5 suất), 5x 24m2
Dương Thị Thi
(Dương Văn Thiều) - Sổ chia 4 suất x 24m2
Dương Đức Quýnh -89,1 m2</t>
  </si>
  <si>
    <t>Dương Thị Thi
(Dương Văn Thiều)
Dương Đức Quýnh</t>
  </si>
  <si>
    <t>Hai mươi bốn triệu, chín trăm lẻ ba ngàn, bốn trăm năm mươi</t>
  </si>
  <si>
    <t xml:space="preserve">Dương Văn Hoả
Nguyễn Thị Hương
Dương Thị Hoa </t>
  </si>
  <si>
    <t>Một trăm mười bảy triệu, bốn trăm bảy mươi ba ngàn, tám trăm năm mươi</t>
  </si>
  <si>
    <t>Thửa chung, xứ đồng Cầu Dọ
Dương Văn Hoả (Dương Thị Hoa - em gái) - 214,5m2
Dương Văn Xuân (Quang) - 165m2</t>
  </si>
  <si>
    <t>Thửa chung, xứ đồng Ao Hiên
Dương Quang Mai (Dương Thị Hoa - em gái) 205,8m2
Dương Văn Xuân (Quang) 143m2</t>
  </si>
  <si>
    <t>Dương Văn Xuân
 Dương Văn Quang</t>
  </si>
  <si>
    <t>Tám mươi sáu triệu, không trăm tám mươi sáu ngàn</t>
  </si>
  <si>
    <t>Nguyễn Văn Chức</t>
  </si>
  <si>
    <t>Một trăm sáu mươi bốn triệu, hai trăm ba mươi bốn ngàn, hai trăm</t>
  </si>
  <si>
    <t>Tăng Văn Khoa
Dương Thị Bách</t>
  </si>
  <si>
    <t>Ba mươi sáu triệu, năm trăm lẻ hai ngàn, bảy trăm</t>
  </si>
  <si>
    <t>Tăng Văn Hùng 
Hoàng Thị Thuý</t>
  </si>
  <si>
    <t>Một trăm năm mươi lăm triệu, hai trăm ba mươi bốn ngàn, ba trăm</t>
  </si>
  <si>
    <t>Tăng Văn Hùng 
Phùng Thị Dìn</t>
  </si>
  <si>
    <t>Hai trăm sáu mươi bảy triệu, hai trăm tám mươi lăm ngàn, tám trăm năm mươi</t>
  </si>
  <si>
    <t>Thửa chung 
Tăng văn Hùng (Dìn) - 233,6 m2
Tăng văn Hùng (thuý) - 187,3 m2</t>
  </si>
  <si>
    <t xml:space="preserve">Dương Thị Lương 
Dương Thị Tâm
Tăng  Văn Tuy </t>
  </si>
  <si>
    <t>Sáu mươi lăm triệu, ba trăm bảy mươi lăm ngàn, không trăm năm mươi</t>
  </si>
  <si>
    <t>Đã mua Dương Thị Lương</t>
  </si>
  <si>
    <t xml:space="preserve">Dương Văn Đức
Tăng  Văn Tuy </t>
  </si>
  <si>
    <t>Năm mươi bốn triệu, hai trăm năm mươi ngàn, chín trăm năm mươi</t>
  </si>
  <si>
    <t>Tăng Văn Tuy</t>
  </si>
  <si>
    <t>Dương Thị Hè
Nguyễn Thị Bình</t>
  </si>
  <si>
    <t>Một trăm tám mươi lăm triệu, một trăm sáu mươi tám ngàn, bảy trăm năm mươi</t>
  </si>
  <si>
    <t>Tăng Văn Việt
Dương Thị Hiền</t>
  </si>
  <si>
    <t>Năm mươi ba triệu, một trăm tám mươi tám ngàn, tám trăm năm mươi</t>
  </si>
  <si>
    <t>Tăng Văn Toàn
Dương Thị Giang
Dương Thị Hiền</t>
  </si>
  <si>
    <t>Tám mươi bảy triệu, hai trăm ba mươi mốt ngàn, chín trăm năm mươi</t>
  </si>
  <si>
    <t>Tăng Văn Tiến
Dương Thị Đào</t>
  </si>
  <si>
    <t>Sáu mươi ba triệu, bảy trăm hai mươi sáu ngàn</t>
  </si>
  <si>
    <t>(Đỗ Thị Tươi )
Nguyễn Văn Tuyền</t>
  </si>
  <si>
    <t>Mười chín triệu, sáu trăm bốn mươi tám ngàn, tám trăm năm mươi</t>
  </si>
  <si>
    <t>Dương Văn Mười</t>
  </si>
  <si>
    <t>Một trăm tám mươi mốt triệu, chín trăm năm mươi bốn ngàn, năm trăm</t>
  </si>
  <si>
    <t>Dương Văn Thế</t>
  </si>
  <si>
    <t>Dương Văn Thiện
Tăng Thị Thành</t>
  </si>
  <si>
    <t>Ba mươi hai triệu, bảy trăm năm mươi bảy ngàn, bốn trăm</t>
  </si>
  <si>
    <t>( Lương Văn Cừu)
Lương Thị Hạnh 
Lương Văn Hiện</t>
  </si>
  <si>
    <t>Lương Thị Bé
Dương Văn Chức 
Đỗ Thị Lâm</t>
  </si>
  <si>
    <t>Một trăm lẻ chín triệu, một trăm mười sáu ngàn, tám trăm</t>
  </si>
  <si>
    <t>Thửa chung:
Lương Thị Bé - 243m2 (234)
Dương Văn Chức - 242,9 m2 (234)</t>
  </si>
  <si>
    <t>Dương Văn Bình
Tăng Thị Tròn</t>
  </si>
  <si>
    <t>Tám mươi ba triệu, bảy trăm ba mươi tám ngàn, hai trăm</t>
  </si>
  <si>
    <t>Dương Văn Bình ( 5 suất x 35m2)
Dương Văn Trà ( 2 suất x 35m2) - bố
Tổng diện tích 245m2
Đã bán cho đống vừng</t>
  </si>
  <si>
    <t>Dương Thị Hiệp
Nguyễn Văn Thiệu</t>
  </si>
  <si>
    <t>Bốn mươi mốt triệu, chín trăm hai mươi lăm ngàn</t>
  </si>
  <si>
    <t>Bảy mươi ba triệu, năm trăm lẻ tám ngàn, năm trăm</t>
  </si>
  <si>
    <t>Nguyễn Văn Chữ
Nguyễn Thị Loan</t>
  </si>
  <si>
    <t>Bốn mươi sáu triệu, sáu trăm hai mươi ngàn, sáu trăm</t>
  </si>
  <si>
    <t>Tăng Văn Long
Dương Thị Vấn</t>
  </si>
  <si>
    <t>Mười tám triệu, tám trăm mười ngàn, ba trăm năm mươi</t>
  </si>
  <si>
    <t>Dương Văn Cường
Nguyễn Thị Cảnh</t>
  </si>
  <si>
    <t>Bảy mươi hai triệu, năm trăm lẻ hai ngàn, ba trăm</t>
  </si>
  <si>
    <t>Bảy mươi tám triệu, ba trăm bảy mươi mốt ngàn, tám trăm</t>
  </si>
  <si>
    <t>Vũ Văn Tới
Đặng Văn Đông</t>
  </si>
  <si>
    <t>Năm mươi lăm triệu, chín trăm hai mươi bảy ngàn, chín trăm năm mươi</t>
  </si>
  <si>
    <t>Vũ Văn Tới
Đặng Văn Thắng</t>
  </si>
  <si>
    <t>Vũ Văn Tới
Trịnh Thị Trường</t>
  </si>
  <si>
    <t>Vũ Văn Tới
(Dương Văn Thiều)
Dương Đức Quýnh</t>
  </si>
  <si>
    <t>Vũ Văn Tới
Nguyễn Văn Chữ</t>
  </si>
  <si>
    <t>Vũ Văn Tới
(Dương Văn Trịnh)
Dương Văn Tuy
Tăng Thị Tầm</t>
  </si>
  <si>
    <t>Vũ Văn Tới
Dương Văn Tuy
Tăng Thị Tầm</t>
  </si>
  <si>
    <t>Vũ Văn Tới
Nguyễn Văn Tuyền
(Đỗ Thị Tươi)</t>
  </si>
  <si>
    <t>Dương Thị Huy 
Dương Thành Công</t>
  </si>
  <si>
    <t>Trại Hai</t>
  </si>
  <si>
    <t>Dương Văn Khánh 'Dương Thị Phơ</t>
  </si>
  <si>
    <t>Dương Thị Đợi
Dương Văn Vững</t>
  </si>
  <si>
    <t>Nguyễn Thị Vụ
Dương Văn Liệu</t>
  </si>
  <si>
    <t>Dương Văn Thảo
Dương Văn Đàng</t>
  </si>
  <si>
    <t>m3</t>
  </si>
  <si>
    <t>Dương Văn Hùng
Tăng Thị Chế</t>
  </si>
  <si>
    <t>'Dương Văn Thỏ
Dương Thị Hợp</t>
  </si>
  <si>
    <t>Tăng Thị Chung
Dương Văn Đông</t>
  </si>
  <si>
    <t>Họ và tên</t>
  </si>
  <si>
    <t>Tên trong sổ địa chính</t>
  </si>
  <si>
    <t>Ghi chú kiểm tra</t>
  </si>
  <si>
    <t>Hỗ trợ tài sản trồng trên đất nông nghiệp, hỗ trợ 80%</t>
  </si>
  <si>
    <r>
      <rPr>
        <b/>
        <sz val="14"/>
        <color rgb="FFFF0000"/>
        <rFont val="Times New Roman"/>
        <family val="1"/>
      </rPr>
      <t>Nguyễn Văn Liên</t>
    </r>
    <r>
      <rPr>
        <b/>
        <sz val="14"/>
        <color theme="1"/>
        <rFont val="Times New Roman"/>
        <family val="1"/>
      </rPr>
      <t xml:space="preserve">
Nguyễn Thị Bẩy
Nguyễn Văn Tiếp 
</t>
    </r>
  </si>
  <si>
    <t>Nguyễn Văn Liên</t>
  </si>
  <si>
    <t>Thiếu giấy ủy Quyền</t>
  </si>
  <si>
    <t>Yên Thịnh</t>
  </si>
  <si>
    <t>SĐC trang 92 Quyển 2</t>
  </si>
  <si>
    <t>Sao Đồng</t>
  </si>
  <si>
    <t>Nguyễn Thị Vít
Nguyễn Thị Hạnh</t>
  </si>
  <si>
    <t>SĐC trang 13 quyển 4</t>
  </si>
  <si>
    <t xml:space="preserve">Nguyễn Thị Đựng
Nguyễn Thị Hạnh </t>
  </si>
  <si>
    <t>Nguyễn Thị Đựng</t>
  </si>
  <si>
    <t>SĐC trang 47 quyển 2</t>
  </si>
  <si>
    <t>Hoàng Văn Thuần</t>
  </si>
  <si>
    <t>Hoàng văn Thuần
Dương Thị Dũng</t>
  </si>
  <si>
    <t>Đã sửa</t>
  </si>
  <si>
    <t>Hoàng Văn Phú
Nguyễn Thị Hiên</t>
  </si>
  <si>
    <t>Hoàng Văn Phú</t>
  </si>
  <si>
    <t>- Một thửa 38 tờ 63 sao tách làm hai mảnh trong khi chỉ có 1 nhà này ?
- Văn bản thỏa thuận cử người đại diện kê khai ghi chưa đủ thông tin?
- Thiếu giấy ủy quyền
(đã sửa cho ông phú ký thêm)</t>
  </si>
  <si>
    <t xml:space="preserve">Vũ Văn Doan 
Dương Thị Nga </t>
  </si>
  <si>
    <t>SĐC trang 34 Quyển 2</t>
  </si>
  <si>
    <t>CA 590 153</t>
  </si>
  <si>
    <t>Xứ đồng: Thành Hạnh,Đội Me</t>
  </si>
  <si>
    <t xml:space="preserve">Vũ Văn Học 
Hoàng Thị Tiện 
Vũ Văn Phú </t>
  </si>
  <si>
    <t xml:space="preserve">Vũ Văn Học </t>
  </si>
  <si>
    <t xml:space="preserve">- Bà Tiện liên quan gì? Bà tiện là vợ ông học </t>
  </si>
  <si>
    <t xml:space="preserve">(Vũ Văn Thơ)
(Dương Thị Bảo)
Vũ Văn Tiến 
</t>
  </si>
  <si>
    <t>Vũ Văn Thơ
(Đã chết)</t>
  </si>
  <si>
    <t>- Bỏ bà Hương</t>
  </si>
  <si>
    <t>(Vũ Văn Thơ )</t>
  </si>
  <si>
    <t>SĐC trang 195 Q2</t>
  </si>
  <si>
    <t xml:space="preserve">(Vũ Văn Mận)
Tạ Thị Vân 
Vũ Văn Tiến </t>
  </si>
  <si>
    <t>Vũ Văn Mận
(Đã chết)</t>
  </si>
  <si>
    <t>Vũ Văn Ngự
(Vũ Viết Ngự)
 Nguyễn Thị Dự
Hoàng Văn Long</t>
  </si>
  <si>
    <t>Vũ Văn Ngự</t>
  </si>
  <si>
    <t>-  xác nhận 2 ng ngự là 1 của xã
- Thiếu giấy ủy quyền</t>
  </si>
  <si>
    <t>Vũ Viết Ngữ</t>
  </si>
  <si>
    <t>SĐC trang 116 Q2</t>
  </si>
  <si>
    <t>CA 590155</t>
  </si>
  <si>
    <t xml:space="preserve">Vũ Đình Đoan
(Vũ Văn Đoan)
Trần Thị Phương </t>
  </si>
  <si>
    <t>Vũ Văn Đoan</t>
  </si>
  <si>
    <t>SĐC trang 46 Q2</t>
  </si>
  <si>
    <t>CA 590 229</t>
  </si>
  <si>
    <t xml:space="preserve">Vũ Văn Thất
Dương Thị Sản
Vũ Văn Vân 
</t>
  </si>
  <si>
    <t>Vũ Văn Thất 
Dương Thị Quang</t>
  </si>
  <si>
    <t>- Thiếu giấy ủy quyền 
ký bà quang</t>
  </si>
  <si>
    <t>Vũ Văn Thất</t>
  </si>
  <si>
    <t>SĐC trang 2 Q4</t>
  </si>
  <si>
    <t>Vũ Văn Nhuận 
Phạm Thị Mến 
(Dương Thị Mến) 
Dương Thị Quang</t>
  </si>
  <si>
    <t>Vũ Văn Nhuận</t>
  </si>
  <si>
    <t>- Ký lại hồ sơ cho Nhuận ký</t>
  </si>
  <si>
    <t>SĐC trang 117 Q2</t>
  </si>
  <si>
    <t>CA 590 296</t>
  </si>
  <si>
    <t xml:space="preserve">Hoàng Văn Sách 
Nguyễn Thị Mừng 
Hoàng Văn Tuân 
</t>
  </si>
  <si>
    <t>Hoàng Văn Sách</t>
  </si>
  <si>
    <t>- Thiếu giấy ủy quyền ?
Kiểm tra quan hệ với Tuân
tuân là con sách ở cùng nhà</t>
  </si>
  <si>
    <t>SĐC trang 1139 Q2</t>
  </si>
  <si>
    <t>Hoàng Văn Nam 
Dương Thị Loan 
Hoàng Văn Trọng</t>
  </si>
  <si>
    <t>Hoàng Văn Nam</t>
  </si>
  <si>
    <t>- Thiếu tên Hoàng Văn Trọng trong pán
Bỏ các tên khác</t>
  </si>
  <si>
    <t>SĐC trang 114 Q2</t>
  </si>
  <si>
    <t xml:space="preserve">(Hoàng Văn Viết )
Nguyễn Thị Thứ 
Hoàng Thị Sáu </t>
  </si>
  <si>
    <t>Hoàng Văn Viết
(Đã chết)</t>
  </si>
  <si>
    <t>(Hoàng Văn Thời) 
Nguyễn Thị Điểm 
Hoàng Văn Thà 
Dương Thị Liên
Hoàng Thị Quyên</t>
  </si>
  <si>
    <t xml:space="preserve">Hoàng Văn Thà
Dương Thị Liên </t>
  </si>
  <si>
    <t>Hoàng Văn Thà
Dương Thị Liên</t>
  </si>
  <si>
    <t>SĐC trang 165 Q2</t>
  </si>
  <si>
    <t>Dương Thị Tuấn 
(Nguyễn Văn Chiêm )</t>
  </si>
  <si>
    <t>Nguyễn Văn Chiêm
(Đã chết)</t>
  </si>
  <si>
    <t>(Nguyễn Văn Chiêm )</t>
  </si>
  <si>
    <t>SĐC trang 13 Q2</t>
  </si>
  <si>
    <t xml:space="preserve">Nguyễn Văn Mùa 
Đoàn Thị Dõi </t>
  </si>
  <si>
    <t>Nguyễn Văn Mùa</t>
  </si>
  <si>
    <t>SĐC trang 97 Q2</t>
  </si>
  <si>
    <t xml:space="preserve">(Nguyễn Văn Thóc)
Hoàng Thị Gọn 
</t>
  </si>
  <si>
    <t>Nguyễn Văn Thóc
(Đã chết)</t>
  </si>
  <si>
    <t>CC 468 912</t>
  </si>
  <si>
    <t>CH 01578</t>
  </si>
  <si>
    <t xml:space="preserve">(Nguyễn Văn Thóc)
Hoàng Thị Gọn 
Nguyễn Văn Hùng </t>
  </si>
  <si>
    <t>Nguyễn Văn Thóc</t>
  </si>
  <si>
    <t>SĐC trang 172 Q2</t>
  </si>
  <si>
    <t xml:space="preserve">Dương Thanh Thả
(Dương Văn Thả) 
</t>
  </si>
  <si>
    <t>Dương Văn Thả</t>
  </si>
  <si>
    <t>- Bỏ tên Dương và Luân
xác nhận 2 tên là 1 ng</t>
  </si>
  <si>
    <t xml:space="preserve">(Dương Văn Thả) </t>
  </si>
  <si>
    <t>SĐC trang 193 Q2</t>
  </si>
  <si>
    <t xml:space="preserve">Vũ Thị Nghệ
Nguyễn Văn Tưởng 
</t>
  </si>
  <si>
    <t>Vũ Thị Nghệ</t>
  </si>
  <si>
    <t>SĐC trang 120 Q2</t>
  </si>
  <si>
    <t>(Vũ Văn Xây )
(Nguyễn Thị Xuân )
Vũ Văn Thành</t>
  </si>
  <si>
    <t>Vũ Văn Xây
(Đã chết)</t>
  </si>
  <si>
    <t>(Vũ Văn Xây )</t>
  </si>
  <si>
    <t>SĐC trang 17 Q4</t>
  </si>
  <si>
    <t>Vũ Văn Điều
Vũ Thế Định
Vũ Văn Cường</t>
  </si>
  <si>
    <t>Vũ Văn Điều
đã chết
SĐC trang 50</t>
  </si>
  <si>
    <t>- Thiếu giấy ủy quyền 
Điều (phẩm)</t>
  </si>
  <si>
    <t>Vũ Văn Điều</t>
  </si>
  <si>
    <t>SĐC trang 50 Q2</t>
  </si>
  <si>
    <t>Vũ Văn Điều 
Vũ Thị Điều
Vũ Văn Cường</t>
  </si>
  <si>
    <t xml:space="preserve">- Thiếu giấy ủy quyền 
</t>
  </si>
  <si>
    <t xml:space="preserve">Vũ Thế Định
(Vũ Văn Định)
Hoàng Thị Hải 
Vũ Văn Cường </t>
  </si>
  <si>
    <t>Hoàng Thị Hải
Vũ Thế Định</t>
  </si>
  <si>
    <t xml:space="preserve">Vũ Thế Định 
Hoàng Thị Hải </t>
  </si>
  <si>
    <t>SĐC trang 70 Q2</t>
  </si>
  <si>
    <t>Hà Xuân Lý</t>
  </si>
  <si>
    <t xml:space="preserve">Vũ Văn Bộ 
Tạ Thị Kiêm </t>
  </si>
  <si>
    <t xml:space="preserve">Vũ Văn Bộ </t>
  </si>
  <si>
    <t>- Vượt mật độ cây (chỉ tính trong chỉ giới)</t>
  </si>
  <si>
    <t>SĐC trang 9 Q2</t>
  </si>
  <si>
    <t>Xoài, D=13cm</t>
  </si>
  <si>
    <t>Mít, D=9cm, vượt mật độ</t>
  </si>
  <si>
    <t>Bưởi, D=4cm, vượt mật độ</t>
  </si>
  <si>
    <t>Hồng Xiêm, D=5cm, vượt mật độ</t>
  </si>
  <si>
    <t>Dương Đức Mạnh</t>
  </si>
  <si>
    <t xml:space="preserve">Hoàng Văn Thái
Nguyễn Thị Lũy </t>
  </si>
  <si>
    <t>Nguyễn Thị Lũy</t>
  </si>
  <si>
    <t>- Sửa tên Hoàng Văn Thái (người khai)
- Thiếu giấy ủy quyền (Đang kẹp nhầm nhà Hoàng Văn Cầu)
không có sổ đc có phiếu ý kiến KDC ái là chồng luỹ</t>
  </si>
  <si>
    <t>Hoàng Văn Cầu
Vũ Thị Đến</t>
  </si>
  <si>
    <t xml:space="preserve">('Nguyễn  Văn Tín )
(Vũ Thị Khoát )
Nguyễn Văn Tuyên 
Dương Thị Xoan
Nguyễn Thị Lũy </t>
  </si>
  <si>
    <t>Nguyễn Văn Tín
đã chết</t>
  </si>
  <si>
    <t>-Thiếu giấy ủy quyền
ký bổ sung tuyên</t>
  </si>
  <si>
    <t xml:space="preserve">Vũ Văn Sẹo 
Nguyễn Thị Trỗi </t>
  </si>
  <si>
    <t>SĐC trang 143 Q2</t>
  </si>
  <si>
    <t xml:space="preserve">Đoàn Văn Tám  
Nguyễn Thị Dung 
Đoàn Văn Trụ </t>
  </si>
  <si>
    <t xml:space="preserve">Đoàn Văn Tám  </t>
  </si>
  <si>
    <t xml:space="preserve">Đoàn Văn Tám  
Nguyễn Thị Dung </t>
  </si>
  <si>
    <t>SĐC trang 163 Q2</t>
  </si>
  <si>
    <t>Đoàn Văn Trụ  
Hoàng Thị Sơn</t>
  </si>
  <si>
    <t>SĐC trang 173 Q2</t>
  </si>
  <si>
    <t xml:space="preserve">Vũ Văn Thất 
Dương Thị Quang 
</t>
  </si>
  <si>
    <t xml:space="preserve">Vũ Văn Thất 
Dương Thị Quang </t>
  </si>
  <si>
    <t>CC 468 839</t>
  </si>
  <si>
    <t>Vũ Văn Nhận
Nguyễn Thị Yến
Dương Thị Sản</t>
  </si>
  <si>
    <t>Vũ Văn Nhận</t>
  </si>
  <si>
    <t>-Thiếu giấy ủy quyền
kẹp nhầm SĐC
tên SĐC k fai thi lan
k có SĐC</t>
  </si>
  <si>
    <t xml:space="preserve">Vũ Văn Trúc
(Vũ Văn Chúc)
Dương Thị Giang 
</t>
  </si>
  <si>
    <t xml:space="preserve">Vũ Văn Chúc
Dương Thị Giang </t>
  </si>
  <si>
    <t>Vũ Văn Chúc (Trúc)</t>
  </si>
  <si>
    <t>SĐC trang 29 Q2</t>
  </si>
  <si>
    <t xml:space="preserve">Hoàng Thị Ân 
Vũ Văn Dương </t>
  </si>
  <si>
    <t xml:space="preserve">Vũ Văn Dương </t>
  </si>
  <si>
    <t>- Xem lại quan hệ (vợ)?
Ân là vợ dương</t>
  </si>
  <si>
    <t xml:space="preserve">Hoàng Thị Ân </t>
  </si>
  <si>
    <t>SĐC trang 36 Q2</t>
  </si>
  <si>
    <t xml:space="preserve">Vũ Hữu Hải
(Vũ Văn Hải) 
Nguyễn Thị Cải </t>
  </si>
  <si>
    <t xml:space="preserve">Vũ Văn Hải
Nguyễn Thị Cải </t>
  </si>
  <si>
    <t xml:space="preserve">(Vũ Văn Hải) 
Nguyễn Thị Cải </t>
  </si>
  <si>
    <t>SĐC trang 71 Q2</t>
  </si>
  <si>
    <t xml:space="preserve">Vũ Văn Đặt 
Dương Thị Bạo </t>
  </si>
  <si>
    <t>SĐC trang 47 Q2</t>
  </si>
  <si>
    <t xml:space="preserve">Nguyễn Thị Dự 
Vũ Viết Ngự
(Vũ Văn Ngự) </t>
  </si>
  <si>
    <t>Vũ Văn Ngự
(Đã chết)</t>
  </si>
  <si>
    <t xml:space="preserve">Vũ Xuân Lựu
( Vũ Văn Lựu ) 
Nguyễn Thị Tới </t>
  </si>
  <si>
    <t>Vũ Văn Lựu
(Đã chết)</t>
  </si>
  <si>
    <t xml:space="preserve">( Vũ Văn Lựu ) </t>
  </si>
  <si>
    <t>SĐC trang 94 Q2</t>
  </si>
  <si>
    <t>Nguyễn Văn Phiên
(Hoàng Văn Phiên) 
Nguyễn Thị Loan
Nguyễn Văn Vượng</t>
  </si>
  <si>
    <t>Hoàng Văn Phiên 
Nguyễn Thị Loan</t>
  </si>
  <si>
    <t>Nguyễn Văn Phiên
Nguyễn Thị Loan</t>
  </si>
  <si>
    <t>SĐC trang 123 Q2</t>
  </si>
  <si>
    <t xml:space="preserve">Ngụy Thị Hoàn 
Hoàng Văn Nga </t>
  </si>
  <si>
    <t xml:space="preserve">Hoàng Văn Nga 
Ngụy Thị Hoàn </t>
  </si>
  <si>
    <t>SĐC trang 113 Q2</t>
  </si>
  <si>
    <t>Hoàng Thị Linh
Hoàng Thị Ninh</t>
  </si>
  <si>
    <t>Hoàng Thị Linh</t>
  </si>
  <si>
    <t xml:space="preserve">Hoàng Thị Linh  </t>
  </si>
  <si>
    <t>SĐC trang 84 Q2</t>
  </si>
  <si>
    <t xml:space="preserve">Dương Thị Hảo 
 Hoàng Văn Mây 
</t>
  </si>
  <si>
    <t xml:space="preserve"> Hoàng Văn Mây
Dương Thị Hảo </t>
  </si>
  <si>
    <t xml:space="preserve">Dương Thị Hảo 
 Hoàng Văn Mây </t>
  </si>
  <si>
    <t>SĐC trang 100 Q2</t>
  </si>
  <si>
    <t>có ruộng ở cả xã Yên Sơn</t>
  </si>
  <si>
    <t>Hoàng Văn Hảo 
Vũ Thị Hiền</t>
  </si>
  <si>
    <t>SĐC trang 56 Q2</t>
  </si>
  <si>
    <t xml:space="preserve">(Hoàng Văn Vĩnh )
Hoàng Văn Thanh </t>
  </si>
  <si>
    <t>Hoàng Văn Vĩnh
(Đã chết)</t>
  </si>
  <si>
    <t>- Văn bản thỏa thuận thiếu thông tin
- Thiếu giấy ủy quyền</t>
  </si>
  <si>
    <t>(Hoàng Văn Vĩnh )</t>
  </si>
  <si>
    <t>SĐC trang 9 Q4</t>
  </si>
  <si>
    <t xml:space="preserve">Nguyễn Văn Ước 
Nguyễn Thị Dụng </t>
  </si>
  <si>
    <t xml:space="preserve">Nguyễn Văn Ước </t>
  </si>
  <si>
    <t>-Thiếu giấy ủy quyền
 dụng là vk ước, có giấy uỷ quyền rồi
cho bà dụng điểm chỉ rồi</t>
  </si>
  <si>
    <t>Nguyễn Văn Ước</t>
  </si>
  <si>
    <t xml:space="preserve">('Hoàng Văn Mai )
Hoàng Văn Thanh </t>
  </si>
  <si>
    <t>Hoàng Văn Mai
(Đã chết)</t>
  </si>
  <si>
    <t>-Thiếu giấy ủy quyền, bs vb thoả thuận ng đứng tên</t>
  </si>
  <si>
    <t>('Hoàng Văn Mai )</t>
  </si>
  <si>
    <t>SĐC trang 99 Q2</t>
  </si>
  <si>
    <t xml:space="preserve">Nguyễn Văn Cất </t>
  </si>
  <si>
    <t>SĐC trang 17 Q2</t>
  </si>
  <si>
    <t xml:space="preserve">Nguyễn Văn Trường 
Vũ Thị Thuận </t>
  </si>
  <si>
    <t>SĐC trang 164 Q2</t>
  </si>
  <si>
    <t xml:space="preserve">Hoàng Văn Nhận 
Dương Thị Song </t>
  </si>
  <si>
    <t xml:space="preserve">Hoàng Văn Nhận  </t>
  </si>
  <si>
    <t>SĐC trang 111 Q2</t>
  </si>
  <si>
    <t xml:space="preserve">Hoàng Văn Bình 
Tăng Thị Huế </t>
  </si>
  <si>
    <t xml:space="preserve">Hoàng Văn Bình </t>
  </si>
  <si>
    <t>SĐC trang 4 Q2</t>
  </si>
  <si>
    <t>(Nguyễn Văn Múi)
Hoàng Thị Nhũ</t>
  </si>
  <si>
    <t xml:space="preserve">Nguyễn Văn Múi
 đã chết 
</t>
  </si>
  <si>
    <t>-Thiếu giấy ủy quyền của ông Múi cho bà Nhũ
- Nên tách ra làm 2 hộ</t>
  </si>
  <si>
    <t>Nguyễn Văn Na 
Hoàng Thị Nhũ</t>
  </si>
  <si>
    <t>SĐC trang 110 Q2</t>
  </si>
  <si>
    <t xml:space="preserve">Hoàng Thị Hoa 
Lê Văn Thông
Hoàng Văn Trung </t>
  </si>
  <si>
    <t>Hoàng Thị Hoa 
Lê Văn Thông</t>
  </si>
  <si>
    <t>SĐC trang 60 Q2</t>
  </si>
  <si>
    <t>(Ngụy Văn Xích)
(Tăng Thị Thắng)
Nguỵ Thị Đích 
(Nguyễn Thị Đích)</t>
  </si>
  <si>
    <t>Tăng Thị Thắng
(Đã chết)</t>
  </si>
  <si>
    <t xml:space="preserve">-Thiếu giấy ủy quyền
bs văn bản </t>
  </si>
  <si>
    <t>Tăng Thị Thắng</t>
  </si>
  <si>
    <t>SĐC trang 166 Q2</t>
  </si>
  <si>
    <t xml:space="preserve">(Nguyễn Văn Tín )
Nguyễn Văn Tuyên 
</t>
  </si>
  <si>
    <t>Nguyễn Văn Tín
(Đã chết)</t>
  </si>
  <si>
    <t xml:space="preserve">Hoàng Văn Trung  
Nguyễn Thị Ngân </t>
  </si>
  <si>
    <t>SĐC trang 170 Q2</t>
  </si>
  <si>
    <t xml:space="preserve">Nguyễn Văn Quang 
Phạm Thị Lậm
Nguyễn Văn Tấn </t>
  </si>
  <si>
    <t>Nguyễn Văn Quang 
Phạm Thị Lậm</t>
  </si>
  <si>
    <t xml:space="preserve">Nguyễn Văn Quang 
Phạm Thị Lậm </t>
  </si>
  <si>
    <t>SĐC trang 129 Q2</t>
  </si>
  <si>
    <t xml:space="preserve">Nguyễn Văn Tấn
Dương Thị Tại </t>
  </si>
  <si>
    <t>Nguyễn Văn Tấn</t>
  </si>
  <si>
    <t>SĐC trang 161 Q2</t>
  </si>
  <si>
    <t>Nguyễn Văn Tính
Nguyễn Văn Quang e ck dự</t>
  </si>
  <si>
    <t>Nguyễn Văn Tính</t>
  </si>
  <si>
    <t>-Thiếu giấy ủy quyền
-Kiểm tra lại hồ sơ Tính và Quang (quan hệ) - vẽ lại sơ đồ phân tách cho ông Tính 
cho tính ký</t>
  </si>
  <si>
    <t xml:space="preserve">Ngụy Văn Là 
Vũ Thị Thuật </t>
  </si>
  <si>
    <t>SĐC trang 85 Q2</t>
  </si>
  <si>
    <t xml:space="preserve">Vũ Thị Phan 
Hoàng Văn Tác </t>
  </si>
  <si>
    <t>SĐC trang 168 Q2</t>
  </si>
  <si>
    <t>Vũ Thị Lộc 
Hoàng Văn Hợp</t>
  </si>
  <si>
    <t xml:space="preserve">Vũ Thị Lộc </t>
  </si>
  <si>
    <t>SĐC trang 86 Q2</t>
  </si>
  <si>
    <t xml:space="preserve">Hoàng Văn Hợp </t>
  </si>
  <si>
    <t>Hoàng Văn Hợp</t>
  </si>
  <si>
    <t>SĐC trang 58 Q2</t>
  </si>
  <si>
    <t xml:space="preserve">Ngụy Văn Đoàn 
Dương Thị Thu </t>
  </si>
  <si>
    <t>Hợp vào, 2 thửa giống nhau, diện tích 73m2</t>
  </si>
  <si>
    <t>SĐC trang 39 Q2</t>
  </si>
  <si>
    <t xml:space="preserve">(Nguyễn Văn Chí) 
Nguyễn Văn Đông  
Nguyễn Thị Yên </t>
  </si>
  <si>
    <t>Nguyễn Văn Chí
(Đã chết)</t>
  </si>
  <si>
    <t>-Thiếu giấy ủy quyền</t>
  </si>
  <si>
    <t>SĐC trang 15 Q2</t>
  </si>
  <si>
    <t>(Hoàng Văn Nên)
Tăng Thị Lân 
Vũ Văn Hồng</t>
  </si>
  <si>
    <t xml:space="preserve">Hoàng Văn Nên
Tăng Thị Lân </t>
  </si>
  <si>
    <t>- Chưa sửa hết tài sản sang cột hỗ trợ 80%
- Cây đang vượt mật độ (tính diện tích trong chỉ giới thôi)</t>
  </si>
  <si>
    <t>Hoàng Văn Nên</t>
  </si>
  <si>
    <t>SĐC trang 109 Q2</t>
  </si>
  <si>
    <t>keo đường kính gốc D = 10 cm</t>
  </si>
  <si>
    <t>Keo đường kính gốc D =7 cm</t>
  </si>
  <si>
    <t>Keo đường kính gốc D = 5 cm vượt mật độ</t>
  </si>
  <si>
    <t xml:space="preserve">Nguyễn Thị Bộ   
(Hoàng Văn Triển) </t>
  </si>
  <si>
    <t>Nguyễn Thị Bộ   
Hoàng Văn Triển</t>
  </si>
  <si>
    <t xml:space="preserve">(Hoàng Văn Triển) </t>
  </si>
  <si>
    <t>SĐC trang 158 Q2</t>
  </si>
  <si>
    <t xml:space="preserve">Vũ Thị Lự 
Dương Văn Quy 
</t>
  </si>
  <si>
    <t>Dương Văn Quy đã chết</t>
  </si>
  <si>
    <t xml:space="preserve">- Xác định quan hệ với bà Lự là vợ ông quy </t>
  </si>
  <si>
    <t>Dương Văn Quy</t>
  </si>
  <si>
    <t>SĐC trang 126 Q2</t>
  </si>
  <si>
    <t>Dương Văn Sớm 
Nguyễn Thị Hoà
Nguyễn Thị Mười</t>
  </si>
  <si>
    <t>Dương Văn Sớm</t>
  </si>
  <si>
    <t>Dương Văn Sớm 
Nguyễn Thị Hoà</t>
  </si>
  <si>
    <t>SĐC trang 136 Q2</t>
  </si>
  <si>
    <t>Nguyễn Thị Trọng
(Dương Văn Thư)</t>
  </si>
  <si>
    <t>Dương Văn Thư 
đã chết</t>
  </si>
  <si>
    <t>- Xem lại hồ sơ ủy quyền (ủy cho bà Lự mà ông Thọ lại ký)
ký thêm bà lự, bà trọng vk ông thư</t>
  </si>
  <si>
    <t>Dương Văn Sáng
Nguyễn Thị Mười</t>
  </si>
  <si>
    <t>- Xác minh quan hệ giữa Sáng và Mười là vc</t>
  </si>
  <si>
    <t>SĐC trang 138 Q2</t>
  </si>
  <si>
    <t xml:space="preserve">Vũ Văn Cúc 
Hoàng Thị Bình </t>
  </si>
  <si>
    <t>Vũ Văn Cúc</t>
  </si>
  <si>
    <t>- Xem lại diện tích thu hồi ngoài chỉ giới trong BBKK
đã sửa xong</t>
  </si>
  <si>
    <t>SĐC trang 11 Q2</t>
  </si>
  <si>
    <t>Dương Văn Bằng 
Tăng Thị Để</t>
  </si>
  <si>
    <t xml:space="preserve">Dương Văn Hải 
Hoàng Thị Lan </t>
  </si>
  <si>
    <t xml:space="preserve">Dương Văn Hải </t>
  </si>
  <si>
    <t>-Ghi lại tên trong tờ khai và BBKK (người ký là người khác)
Lan là vợ hải</t>
  </si>
  <si>
    <t xml:space="preserve">Dương Văn Hải 
Hoàng Thị Lan 
</t>
  </si>
  <si>
    <t>SĐC trang 52 Q2</t>
  </si>
  <si>
    <t>Nguyễn Văn Vượng
Hoàng Thị Thôn</t>
  </si>
  <si>
    <t>SĐC trang 15 Q4</t>
  </si>
  <si>
    <t xml:space="preserve">Nguyễn Văn Mừng 
Dương Thị Thi </t>
  </si>
  <si>
    <t xml:space="preserve">Nguyễn Văn Mừng </t>
  </si>
  <si>
    <t>SĐC trang 104 Q2</t>
  </si>
  <si>
    <t xml:space="preserve">(Nguyễn Văn Rằng) 
Nguyễn Thị Tình </t>
  </si>
  <si>
    <t>Nguyễn Văn Rằng 
đã chết</t>
  </si>
  <si>
    <t>-Thiếu giấy ủy quyền 2 ng là vc</t>
  </si>
  <si>
    <t>SĐC trang 135 Q2</t>
  </si>
  <si>
    <t>Phùng Văn Hà 
Nguyễn Thị Dùng</t>
  </si>
  <si>
    <t>SĐC trang 33 Q2</t>
  </si>
  <si>
    <t>(Nguyễn Văn Thanh) 
Dương Thị Tèo
Nguyễn Văn Hữu</t>
  </si>
  <si>
    <t>Dương Thị Tèo</t>
  </si>
  <si>
    <t>-Sửa lại câu từ, Nguyễn Văn Hữu đại diện cho Dương Thị Tèo (chủ đất)</t>
  </si>
  <si>
    <t>SĐC trang 3 Quyển 4</t>
  </si>
  <si>
    <t xml:space="preserve">Nguyễn Thị Dung 
Vũ Văn Chiển </t>
  </si>
  <si>
    <t>SĐC trang 32 Q2</t>
  </si>
  <si>
    <t>(Vũ Văn Chiên) 
(Tăng Thị Hiển)
Dương Thị Thư 
Nguyễn Thị Nguyệt</t>
  </si>
  <si>
    <t>Vũ Văn Chiên 
Tăng Thị Hiển</t>
  </si>
  <si>
    <t>(Vũ Văn Chiên) 
(Tăng Thị Hiển)</t>
  </si>
  <si>
    <t>SĐC trang 30 Q2</t>
  </si>
  <si>
    <t>Dương Văn Bệ 
Dương Thị Điệp</t>
  </si>
  <si>
    <t>Dương Văn  Bệ 
Dương Thị Điệp</t>
  </si>
  <si>
    <t>SĐC trang 8 Q2</t>
  </si>
  <si>
    <t>Dương Văn Quang 
Nguyễn Thị Hoa</t>
  </si>
  <si>
    <t>Bùi Đình Hảo</t>
  </si>
  <si>
    <t>Nguyễn Thị Tâm</t>
  </si>
  <si>
    <t>SĐC trang 5 Q4</t>
  </si>
  <si>
    <t xml:space="preserve">Dương Thị Hồng 
Dương Văn Lực </t>
  </si>
  <si>
    <t>Dương Thị Tuyến 
Dương Văn Hải</t>
  </si>
  <si>
    <t>SĐC trang 72 Q2</t>
  </si>
  <si>
    <t xml:space="preserve"> Vũ Thị Chắp
(Hoàng Văn Kính)
Dương Thị Đích</t>
  </si>
  <si>
    <t>Vũ Thị Chắp
Hoàng Văn Kính</t>
  </si>
  <si>
    <t>-Thiếu giấy ủy quyền
ký bổ sung bà chắp</t>
  </si>
  <si>
    <t xml:space="preserve"> Vũ Thị Chắp
(Hoàng Văn Kính)</t>
  </si>
  <si>
    <t>Vũ Văn Phú
Dương Thị Xuân</t>
  </si>
  <si>
    <t>Vũ Văn Phú</t>
  </si>
  <si>
    <t>SĐC trang 124 Q2</t>
  </si>
  <si>
    <t>Vũ  Văn Nên (Lên)
Dương Thị Ngân</t>
  </si>
  <si>
    <t>Vũ Văn Nên
Dương Thị Ngân</t>
  </si>
  <si>
    <t>Vũ  Văn Nên
Dương Thị Ngân</t>
  </si>
  <si>
    <t>SĐC trang 119 Q2</t>
  </si>
  <si>
    <t>Vũ Văn Truyền
 Dương Thị Thư</t>
  </si>
  <si>
    <t>- Xác minh lại quan hệ 2 người ? Thư vợ truyền</t>
  </si>
  <si>
    <t>SĐC trang 6 Q4</t>
  </si>
  <si>
    <t>(Vũ Văn Lượng)
Dương Thị Nhuân
Nguyễn Thị Dự</t>
  </si>
  <si>
    <t>Vũ Văn Lượng
Dương Thị Nhuân</t>
  </si>
  <si>
    <t>- Sai đơn giá Xoài
- Sai mật độ cây (chỉ tính diện tích trong chỉ giới)</t>
  </si>
  <si>
    <t>(Vũ Văn Lượng)
Dương Thị Nhuân</t>
  </si>
  <si>
    <t>SĐC trang 93 Q2</t>
  </si>
  <si>
    <t>Xoài, D=10 cm
Trong mật độ</t>
  </si>
  <si>
    <t>Xoài, D=10 cm
Vượt mật độ</t>
  </si>
  <si>
    <t xml:space="preserve">Keo, D= 4cm </t>
  </si>
  <si>
    <t>Xà cừ, D=3cm</t>
  </si>
  <si>
    <t>Bưởi, D=4cm</t>
  </si>
  <si>
    <r>
      <t>Nhãn, 1m</t>
    </r>
    <r>
      <rPr>
        <b/>
        <sz val="14"/>
        <color theme="1"/>
        <rFont val="Calibri"/>
        <family val="2"/>
      </rPr>
      <t>≤</t>
    </r>
    <r>
      <rPr>
        <b/>
        <sz val="14"/>
        <color theme="1"/>
        <rFont val="Times New Roman"/>
        <family val="1"/>
      </rPr>
      <t xml:space="preserve"> F </t>
    </r>
    <r>
      <rPr>
        <b/>
        <sz val="14"/>
        <color theme="1"/>
        <rFont val="Calibri"/>
        <family val="2"/>
      </rPr>
      <t>≤ 1,5m Vượt mật độ</t>
    </r>
  </si>
  <si>
    <t>Nhãn, 0,7m≤ F ≤ 1,0m Vượt mật độ</t>
  </si>
  <si>
    <t>Nhãn, 1,5m≤ F ≤ 2,0m Vượt mật độ</t>
  </si>
  <si>
    <t>Vũ Thị Hỏi</t>
  </si>
  <si>
    <t xml:space="preserve">Nguyễn Văn Hùng
Dương Thị Thuỷ 
</t>
  </si>
  <si>
    <t xml:space="preserve">Nguyễn Văn Hùng
Dương Thị Thuỷ </t>
  </si>
  <si>
    <t>SĐC trang 75 Q2</t>
  </si>
  <si>
    <t xml:space="preserve">Nguyễn Thị Gằm </t>
  </si>
  <si>
    <t>Nguyễn Thị Đích
Hoàng Văn Bảng</t>
  </si>
  <si>
    <t>Ngụy Thị Đích
Hoàng Văn Bảng</t>
  </si>
  <si>
    <t>- Xác nhận Ngụy Thị Đích và Nguyễn Thị Đích là một người
- Photo CCCD</t>
  </si>
  <si>
    <t>SĐC trang 5 Q2</t>
  </si>
  <si>
    <t>Hoàng Văn Oanh
Dương Thị Lân</t>
  </si>
  <si>
    <t>SĐC trang 121 Q2</t>
  </si>
  <si>
    <t>Hoàng Văn Vũ
Vũ  Thị Toan</t>
  </si>
  <si>
    <t>Hoàng Văn Vũ</t>
  </si>
  <si>
    <t>SĐC trang 11 Q4</t>
  </si>
  <si>
    <t>(Hoàng Văn Quảng)
Nguyễn Thị Mọc
Dương Thị Lân</t>
  </si>
  <si>
    <t>Hoàng Văn Quảng
Nguyễn Thị Mọc</t>
  </si>
  <si>
    <t>(Hoàng Văn Quảng)</t>
  </si>
  <si>
    <t>SĐC trang 128 Q2</t>
  </si>
  <si>
    <t xml:space="preserve">Vũ Văn Hưng
Dương Thị Tám </t>
  </si>
  <si>
    <t>Vũ Văn Hưng</t>
  </si>
  <si>
    <t>SĐC trang 67 Q2</t>
  </si>
  <si>
    <t>Hoàng Văn Điển
Dương Thị Hoa
Nguyễn Thị Bộ</t>
  </si>
  <si>
    <t>Hoàng Văn Điển
Dương Thị Hoa</t>
  </si>
  <si>
    <t>Hoàng Văn Điển</t>
  </si>
  <si>
    <t>SĐC trang 41 Q2</t>
  </si>
  <si>
    <t>Hoàng Văn Nam
Dương Thị Loan
Hoàng Văn Từ</t>
  </si>
  <si>
    <t>Hoàng Văn Nam
Dương Thị Loan</t>
  </si>
  <si>
    <t>Nguyễn Văn Cường
Nguyễn Thị Hồng</t>
  </si>
  <si>
    <t>Nguyễn Văn Cường</t>
  </si>
  <si>
    <t>SĐC trang 14 Q2</t>
  </si>
  <si>
    <t>Nguyễn Văn Cừ
Dương Thị Thiệp
Nguyễn Văn Cường</t>
  </si>
  <si>
    <t>Nguyễn Văn Cừ
Dương Thị Thiệp</t>
  </si>
  <si>
    <t>- Biên bản phân tách diện tích sai tên Dương Thị Thiệp, 71,6m2 trên sơ đồ
- Thiếu giấy ủy quyền</t>
  </si>
  <si>
    <t>Nguyễn Văn Cừ</t>
  </si>
  <si>
    <t>SĐC trang 16 Q2</t>
  </si>
  <si>
    <t>Nguyễn Văn Cường
(Nguyễn Thị Thìn)</t>
  </si>
  <si>
    <t>Nguyễn Thị Thìn</t>
  </si>
  <si>
    <t>Có chồng con không? 
Ông cường đang sd đất k có chồng có con</t>
  </si>
  <si>
    <t>SĐC trang 167 Q2</t>
  </si>
  <si>
    <t xml:space="preserve">Hoàng Văn Thử
Dương Thị Tình </t>
  </si>
  <si>
    <t>SĐC trang 169 Q2</t>
  </si>
  <si>
    <t>Nguyễn Văn Sự
Dương Thị Chiển
(Dương Thị Triển)</t>
  </si>
  <si>
    <t>Nguyễn Văn Sự
Dương Thị Triển</t>
  </si>
  <si>
    <t>-Thêm dòng xác nhận của xã là 1 người, bổ sung thêm CCCD</t>
  </si>
  <si>
    <t>Nguyễn Văn Sự
Dương Thị Triển (Chiển)</t>
  </si>
  <si>
    <t>SĐC trang 140 Q2</t>
  </si>
  <si>
    <t xml:space="preserve">
(Hoàng Văn Viết)
Nguyễn Thị Thứ
Hoàng Thị Bình
</t>
  </si>
  <si>
    <t>Hoàng Thị Bình</t>
  </si>
  <si>
    <t xml:space="preserve">Hoàng Văn Long
Vũ Thị Tỉnh </t>
  </si>
  <si>
    <t>Hoàng Văn Long</t>
  </si>
  <si>
    <t>SĐC trang 91 Q2</t>
  </si>
  <si>
    <t xml:space="preserve">Hoàng Văn Nghĩa
Vũ Thị Dung </t>
  </si>
  <si>
    <t>Hoàng Văn Nghĩa</t>
  </si>
  <si>
    <t>SĐC trang 112 Q2</t>
  </si>
  <si>
    <t>Hoàng Văn Đệ
Vũ Thị Chỉnh
Hoàng Văn Cường</t>
  </si>
  <si>
    <t>Hoàng Văn Đệ
Vũ Thị Chỉnh</t>
  </si>
  <si>
    <t>SĐC trang 40 Q2</t>
  </si>
  <si>
    <t xml:space="preserve">Vũ Văn Kỷ
Nguyễn Thị Sức </t>
  </si>
  <si>
    <t>Vũ Văn Kỷ</t>
  </si>
  <si>
    <t>SĐC trang 79 Q2</t>
  </si>
  <si>
    <t>Vũ Văn Tiến
Hoàng Thị Hồng
Nguyễn Thị Tỉnh</t>
  </si>
  <si>
    <t>Vũ Văn Tiến
Hoàng Thị Hồng</t>
  </si>
  <si>
    <t>Vũ Văn Nam
Vũ Thị Lý</t>
  </si>
  <si>
    <t>Vũ Văn Nam
Đoàn Thị Song</t>
  </si>
  <si>
    <t xml:space="preserve">-Thiếu giấy ủy quyền
lý là mẹ </t>
  </si>
  <si>
    <t>Hoàng Thị Lý</t>
  </si>
  <si>
    <t>SĐC trang 7 Q2</t>
  </si>
  <si>
    <t>(Vũ Văn Tuấn)
Nguyễn Thị Tỉnh</t>
  </si>
  <si>
    <t>-Bà Tỉnh phải vợ ông Tuấn không? Bà tỉnh vợ ông tuấn</t>
  </si>
  <si>
    <t>SĐC trang 194 Q2</t>
  </si>
  <si>
    <t>Vũ Văn Chính
Phùng Thị Liền</t>
  </si>
  <si>
    <t>Vũ Văn Chính</t>
  </si>
  <si>
    <t>SĐC trang 18 Q2</t>
  </si>
  <si>
    <t>Hoàng Văn Nghiêm
Dương Thị Mai</t>
  </si>
  <si>
    <t>Dương Thị Mai</t>
  </si>
  <si>
    <t>SĐC trang 115 Q2</t>
  </si>
  <si>
    <t>Nguyễn Văn Chấm
'Nguyễn Thị Tất
Nguyễn Văn Vang</t>
  </si>
  <si>
    <t>Nguyễn Văn Chấm
Nguyễn Thị Tất</t>
  </si>
  <si>
    <t>- Ghi đầy đủ thông tin trong giấy ủy quyền</t>
  </si>
  <si>
    <t>(Nguyễn Văn Chẩm)
Nguyễn Thị Tất</t>
  </si>
  <si>
    <t>SĐC trang 12 Q2</t>
  </si>
  <si>
    <t>Nguyễn Văn Vẽ</t>
  </si>
  <si>
    <t>SĐC trang 10 Q4</t>
  </si>
  <si>
    <t>Hoàng Văn Thơm 
Hoàng Văn Hiền
Hoàng Văn Tuyên</t>
  </si>
  <si>
    <t>Hoàng Văn Thơm
Vũ Thị Mỹ</t>
  </si>
  <si>
    <t xml:space="preserve">-Thiếu giấy ủy quyền cho ông thơm hiền ký </t>
  </si>
  <si>
    <t xml:space="preserve">Hoàng Văn Thơm
(Vũ Thị Mỹ) 
</t>
  </si>
  <si>
    <t>SĐC trang 4 Q4</t>
  </si>
  <si>
    <t>Dương Thị Đích</t>
  </si>
  <si>
    <t>Vũ Văn Dắt
Dương Thị Đích</t>
  </si>
  <si>
    <t>(Vũ Văn Dắt)
Dương Thị Đích</t>
  </si>
  <si>
    <t>SĐC trang 35 Q2</t>
  </si>
  <si>
    <t xml:space="preserve">Ngụy Văn Lậm
Hoàng Thị Đặt </t>
  </si>
  <si>
    <t>SĐC trang 83 Q2</t>
  </si>
  <si>
    <t>Đoàn Văn Dũng
Nguyễn Thị Đành</t>
  </si>
  <si>
    <t>Đoàn Văn Dũng</t>
  </si>
  <si>
    <t>SĐC trang 31 Q2</t>
  </si>
  <si>
    <t>Đoàn Văn Tám 
Nguyễn Thị Dung</t>
  </si>
  <si>
    <t>Đoàn Văn Tám</t>
  </si>
  <si>
    <t xml:space="preserve">-Thiếu giấy ủy quyền  là  2 vc </t>
  </si>
  <si>
    <t xml:space="preserve">Đoàn Văn Trụ
Hoàng Thị Sơn </t>
  </si>
  <si>
    <t>(Hoàng Văn Từ)
Nguyễn Thị Quyên</t>
  </si>
  <si>
    <t>Hoàng Văn Từ
đã chết</t>
  </si>
  <si>
    <t>-Thiếu giấy ủy quyền 
'-Thiếu tên trong phương án, ông Từ đâu, bà Hiến đâu, Quyên là ai? Quyên và vk từ cho quyên ký</t>
  </si>
  <si>
    <t>Ngụy Văn Khánh</t>
  </si>
  <si>
    <t>Ngụy Văn khánh</t>
  </si>
  <si>
    <t>SĐC trang 77 Q2</t>
  </si>
  <si>
    <t>Ngụy Hồng Khanh
(Ngụy Văn Khanh)
Vũ Thị Nghệ</t>
  </si>
  <si>
    <t>Ngụy Văn Khanh
Vũ Thị Nghệ</t>
  </si>
  <si>
    <t>-Bổ sung xác nhận Hồng Khanh và Văn Khanh là một, bổ sung CCCD</t>
  </si>
  <si>
    <t>Ngụy Văn Khanh</t>
  </si>
  <si>
    <t>SĐC trang 76 Q2</t>
  </si>
  <si>
    <t>(Hoàng Văn Huy)
Dương Thị Tơ
Vũ Văn Kiên</t>
  </si>
  <si>
    <t>Hoàng Văn Huy
Dương Thị Tơ</t>
  </si>
  <si>
    <t>-Thiếu giấy ủy quyền 
kiên là con rể huy tơ cho tơ ký</t>
  </si>
  <si>
    <t>(Hoàng Văn Huy)
Dương Thị Tơ</t>
  </si>
  <si>
    <t>SĐC trang 59 Q2</t>
  </si>
  <si>
    <t>Dương Đình Đông
(Dương Văn Đông)
Vũ Thị Dã</t>
  </si>
  <si>
    <t>Dương Văn Đông
Vũ Thị Dã</t>
  </si>
  <si>
    <t>-Bổ sung xác nhận 2 tên là một, bổ sung CCCD</t>
  </si>
  <si>
    <t>Dương Văn Đông</t>
  </si>
  <si>
    <t>SĐC trang 38 Q2</t>
  </si>
  <si>
    <t>Nguyễn Thị Hợp
Dương Văn Xuân</t>
  </si>
  <si>
    <t>Dương Văn Thu
đã chết</t>
  </si>
  <si>
    <t>-Ghi thêm Nguyễn Thị Hợp (vợ ông Thu đã chết) vào BBKK bà hợp là vk ông thu ký</t>
  </si>
  <si>
    <t>Dương Văn Thu</t>
  </si>
  <si>
    <t>SĐC trang 151 Q2</t>
  </si>
  <si>
    <t>(Dương Văn Thu)
Nguyễn Thị Hợp
Dương Thị Hoa</t>
  </si>
  <si>
    <t>-Ghi thêm Nguyễn Thị Hợp (vợ ông Thu đã chết) vào BBKK
-Thiếu giấy ủy quyền 
cho bà hợp ký</t>
  </si>
  <si>
    <t>(Dương Văn Thu)</t>
  </si>
  <si>
    <t>SĐC trang 151 Quyển 2</t>
  </si>
  <si>
    <t>Dương Văn Thanh
Vũ Thị Bẩy</t>
  </si>
  <si>
    <t>Dương Văn Thanh</t>
  </si>
  <si>
    <t>- Xem lại sơ đồ phân tách diện tích ko có ông Thanh đã sửa</t>
  </si>
  <si>
    <t>SĐC trang 154 Q2</t>
  </si>
  <si>
    <t>(Vũ Văn Vinh)
Dương Thị Điệp</t>
  </si>
  <si>
    <t>Dương Thị Điệp</t>
  </si>
  <si>
    <t>SĐC trang 49 Q2</t>
  </si>
  <si>
    <t>xem lại diện tích</t>
  </si>
  <si>
    <t>(Vũ Văn Chiên) 
(Tăng Thị Hiển)
Vũ Văn Phát
Nguyễn Thị Mùi</t>
  </si>
  <si>
    <t>Vũ Văn Chiên
Tăng Thị Hiển
đã chết</t>
  </si>
  <si>
    <t xml:space="preserve">-Thiếu giấy ủy quyền cho người đi khai (giấy ủy quyền có nội dung ko liên quan đến chủ đất) con là công an </t>
  </si>
  <si>
    <t>Nguyễn Thi Dung 
Vũ Văn Phát 
Nguyễn Thị Mùi</t>
  </si>
  <si>
    <t>Nguyễn Thi Dung 
Vũ Văn Chiển</t>
  </si>
  <si>
    <t xml:space="preserve">-Thiếu giấy ủy quyền cho người đi khai (giấy ủy quyền có nội dung ko liên quan đến chủ đất) phát là bố triển,  cho bà dung vk chiển  ký </t>
  </si>
  <si>
    <t>Vũ Văn Phát
Vũ Văn Truyền</t>
  </si>
  <si>
    <t>-Thiếu giấy ủy quyền cho người đi khai (giấy ủy quyền có nội dung ko liên quan đến chủ đất), Ông Truyền ủy quyền mới đúng, ko phải ông Phát, cho bà thư vk ông truyền ký</t>
  </si>
  <si>
    <t>Nguyễn Thị Vít
Nguyễn Văn Liên</t>
  </si>
  <si>
    <t>- Giấy ủy quyền sai người đi khai</t>
  </si>
  <si>
    <t xml:space="preserve">Nguyễn Thị Đựng </t>
  </si>
  <si>
    <t>Đại diện hộ gia đình, cá nhân</t>
  </si>
  <si>
    <t xml:space="preserve">Địa danh
</t>
  </si>
  <si>
    <t>Hình thức giao</t>
  </si>
  <si>
    <t>DIỆN TÍCH THU HỒI THEO BẢN ĐỒ GPMB ĐƯỢC DUYỆT</t>
  </si>
  <si>
    <t>THÔNG TIN THỬA ĐẤT</t>
  </si>
  <si>
    <t>BỒI THƯỜNG VỀ ĐẤT</t>
  </si>
  <si>
    <t>QUY CÁCH HỖ TRỢ VỀ TÀI SẢN</t>
  </si>
  <si>
    <t xml:space="preserve">Số lượng </t>
  </si>
  <si>
    <t>Hỗ Trợ Tài Sản Trên Đất</t>
  </si>
  <si>
    <t>BỒI THƯỜNG, DI CHUYỂN MỘ</t>
  </si>
  <si>
    <t>Cộng thành tiền</t>
  </si>
  <si>
    <t>Tổng Tiền bồi thường, hỗ trợ</t>
  </si>
  <si>
    <t>Hỗ trợ bàn giao mặt bằng sớm
(khuyến khích tiến độ)</t>
  </si>
  <si>
    <t>Tổng tiền bồi thường hỗ trợ (đồng)</t>
  </si>
  <si>
    <t xml:space="preserve">Ghi Chú
</t>
  </si>
  <si>
    <t>Diện tích cả thửa (m2)</t>
  </si>
  <si>
    <t>Diện tích thu hồi trong chỉ giới (m2)</t>
  </si>
  <si>
    <t>Diện tích thu hồi ngoài chỉ giới (m2)</t>
  </si>
  <si>
    <t>Tổng diện tích thu hồi (m2)</t>
  </si>
  <si>
    <t>Diện tích còn lại (m2)</t>
  </si>
  <si>
    <t>Số Sơ ri</t>
  </si>
  <si>
    <t>Diện tích
(m2)</t>
  </si>
  <si>
    <t xml:space="preserve"> Thành tiền 
(đồng)</t>
  </si>
  <si>
    <t xml:space="preserve">Mã tài sản </t>
  </si>
  <si>
    <t xml:space="preserve">Mã quy cách </t>
  </si>
  <si>
    <t>Đơn Giá đồng/m2</t>
  </si>
  <si>
    <t>Chi phí xây dựng mộ mới</t>
  </si>
  <si>
    <t xml:space="preserve">Chi phí đào, bốc
</t>
  </si>
  <si>
    <t>Chi phí di chuyển</t>
  </si>
  <si>
    <t>Chi phí tự bố trí đất đai</t>
  </si>
  <si>
    <t>Chi phí hợp lý khác</t>
  </si>
  <si>
    <t xml:space="preserve"> Đơn giá
(đồng)</t>
  </si>
  <si>
    <t>Thành Tiền
(đồng)</t>
  </si>
  <si>
    <t>Tổng tiền hỗ trợ bàn giao mặt bằng sớm
(đồng)</t>
  </si>
  <si>
    <t>Đơn giá
(Đồng)</t>
  </si>
  <si>
    <t>Đơn Giá
(đồng/mộ)</t>
  </si>
  <si>
    <t>Đơn giá
(đồng/mộ)</t>
  </si>
  <si>
    <t>Vũ Văn Quý</t>
  </si>
  <si>
    <t>Yên Sơn</t>
  </si>
  <si>
    <t>MX&gt;500</t>
  </si>
  <si>
    <t>MXĐV45TBT</t>
  </si>
  <si>
    <t>Mộ đất đã cải táng</t>
  </si>
  <si>
    <t>MX&gt;800</t>
  </si>
  <si>
    <t>MXĐV5TBT</t>
  </si>
  <si>
    <t>Mộ xây gạch, trát xung quanh, trên 500 viên, DTCĐ từ 2m2 - 2,5 m2, đã cải táng. ĐK: 1,6m</t>
  </si>
  <si>
    <t>Mộ xây gạch, trát xung quanh, dưới 400 viên, DTCĐ ≤1,5 m2, đã cải táng. KT: 1,0 m x 1,4m</t>
  </si>
  <si>
    <t>Mộ xây gạch, trát xung quanh, Trên 400 viên, DTCĐ  từ 1,5 m2 -:- 2 m2, đã cải táng. ĐK: 1,55m</t>
  </si>
  <si>
    <t>Mộ xây gạch, trát xung quanh, Trên 400 viên, DTCĐ  từ 1,5 m2 -:- 2 m2, đã cải táng. KT: 1,3m x 1,3m</t>
  </si>
  <si>
    <t>Mộ xây gạch, trát xung quanh, Trên 500 viên, DTCĐ  từ 2,0 m2 -:- 2,5 m2, đã cải táng. ĐK: 1,55m</t>
  </si>
  <si>
    <t>Vũ Văn Côn</t>
  </si>
  <si>
    <t>Mộ xây gạch, ốp xung quanh bằng gạch men sứ,  từ 400 đến dưới 500 viên, đã cải táng, DTCĐ  từ 1,5 m2 -:- 2 m2</t>
  </si>
  <si>
    <t>Sân bê tông gạch vỡ, láng vữa xi măng</t>
  </si>
  <si>
    <t>Mộ xây gạch, trát xung quanh vữa mác 25 đến 50, quét vôi ve, xi măng hay sơn dưới 400 viên, DTCĐ ≤1,5 m2, đã cải táng
KT: 1,2m x 1,2m</t>
  </si>
  <si>
    <t>Vũ Thị Tuyền (Huyên)</t>
  </si>
  <si>
    <t>Mộ xây gạch,ốp xung quanh bằng gạch men sứ, từ 500 dưới 800 viên, DTCĐ  từ 2 m2 -:- 2,5 m2</t>
  </si>
  <si>
    <t>Dương Văn Hải</t>
  </si>
  <si>
    <t>Mộ xây gạch, trát xung quanh vữa mác 25 đến 50, quét vôi ve, xi măng hay sơn trên 800 viên, DTCĐ  &gt;2,5 m2, đã cải táng. 
ĐK: 1,9 m</t>
  </si>
  <si>
    <t>Mộ xây gạch, trát xung quanh vữa mác 25 đến 50, quét vôi ve, xi măng hay sơn dưới 400 viên, DTCĐ ≤1,5 m2, đã cải táng
ĐK: 1,1m ; 1,3m;</t>
  </si>
  <si>
    <t>Mộ xây gạch, trát xung quanh, Trên 400 viên, DTCĐ  từ 1,5 m2 -:- 2 m2, đã cải táng. Đk: 1,4m</t>
  </si>
  <si>
    <t>MĐCT</t>
  </si>
  <si>
    <t>MDDTBT</t>
  </si>
  <si>
    <t>Mộ xây gạch, trát xung quanh vữa mác 25 đến 50, quét vôi ve, xi măng hay sơn dưới 400 viên, DTCĐ ≤1,5 m2, đã cải táng
KT: 1,2m x 0,8m</t>
  </si>
  <si>
    <t>Nguyễn Thị Cải</t>
  </si>
  <si>
    <t>Mộ xây gạch, trát xung quanh vữa mác 25 đến 50, quét vôi ve, xi măng hay sơn trên 400 viên, DTCĐ  từ 1,5 m2 -:- 2 m2, đã cải táng. KT 1,6m x 1,0m</t>
  </si>
  <si>
    <t>Vũ Văn Thành</t>
  </si>
  <si>
    <t>Mộ xây gạch, trát xung quanh vữa mác 25 đến 50, quét vôi ve, xi măng hay sơn dưới 400 viên, DTCĐ ≤1,5 m2, đã cải táng. 
KT 0,8m x 1,2m</t>
  </si>
  <si>
    <t>Dương Thị Điệp
Vũ Văn Ninh</t>
  </si>
  <si>
    <t>Mộ xây gạch, ốp xung quanh bằng gạch men sứ,  từ trên 400 , đã cải táng, DTCĐ  từ 1,5 m2 -:- 2 m2. KT 1,8m x 0,93m</t>
  </si>
  <si>
    <t>Mộ xây gạch, trát xung quanh vữa mác 25 đến 50, quét vôi ve, xi măng hay sơn, trên 500 viên, DTCĐ  từ 2 m2 -:- 2,5 m2, đã cải táng</t>
  </si>
  <si>
    <t>Mộ xây gạch, trát xung quanh vữa mác 25 đến 50, quét vôi ve, xi măng hay sơn dưới 400 viên, DTCĐ ≤1,5 m2, đã cải táng</t>
  </si>
  <si>
    <t>Mộ xây gạch, trát xung quanh vữa mác 25 đến 50, quét vôi ve, xi măng hay sơn, trên 400 viên, DTCĐ  từ 1,5 m2 -:- 2 m2, đã cải táng</t>
  </si>
  <si>
    <t>Mộ xây gạch, ốp xung quanh bằng gạch men sứ,  trên 400 viên, đã cải táng, DTCĐ  từ 1,5 m2 -:- 2 m2</t>
  </si>
  <si>
    <t>Dương Thị Nhuân</t>
  </si>
  <si>
    <t>Vũ Văn Luỹ</t>
  </si>
  <si>
    <t>Mộ xây gạch, ốp xung quanh bằng gạch men sứ, trên 800 viên, đã cải táng, DTCĐ  &gt;2,5 m2</t>
  </si>
  <si>
    <t>Dương Thị Quang
Vũ Văn Nhuận</t>
  </si>
  <si>
    <t>Vũ Thị Chiên
Vũ Văn Phượng</t>
  </si>
  <si>
    <t>Mộ xây gạch, trát xung quanh vữa mác 25 đến 50, quét vôi ve, xi măng hay sơn trên 800 viên, DTCĐ  &gt;2,5 m2, đã cải táng
ĐK: 1,8m</t>
  </si>
  <si>
    <t xml:space="preserve">Mộ xây gạch, ốp xung quanh bằng gạch men sứ,  dưới 400 viên, đã cải táng, DTCĐ &lt;1,5m2 </t>
  </si>
  <si>
    <t>Dương Thị Tư
Nguyễn Thị Tâm</t>
  </si>
  <si>
    <t>Mộ xây gạch,ốp xung quanh bằng gạch men sứ, tưrên 500 viên, DTCĐ  từ 2 m2 -:- 2,5 m2
KT: 1,85m x 1,3m</t>
  </si>
  <si>
    <t>Vũ Văn Lưỡng</t>
  </si>
  <si>
    <t>Mộ xây gạch, trát xung quanh vữa mác 25 đến 50, quét vôi ve, xi măng hay sơn trên 800 viên, DTCĐ  &gt;2,5 m2, đã cải táng</t>
  </si>
  <si>
    <t>Vũ Văn Độ</t>
  </si>
  <si>
    <t>Vũ Văn Thoả</t>
  </si>
  <si>
    <t>Vũ Xuân Thực</t>
  </si>
  <si>
    <t>Mộ xây gạch,ốp xung quanh bằng gạch men sứ, trên 500 viên, DTCĐ  từ 2 m2 -:- 2,5 m2</t>
  </si>
  <si>
    <t>Lương Thị Bút</t>
  </si>
  <si>
    <t>Mộ xây gạch, ốp xung quanh bằng gạch men sứ,  tưrên 400 viên, đã cải táng, DTCĐ  từ 1,5 m2 -:- 2 m2</t>
  </si>
  <si>
    <t>Hoàng Thị Luyến</t>
  </si>
  <si>
    <t>Mộ xây gạch, trát xung quanh vữa mác 25 đến 50, quét vôi ve, xi măng hay sơn, trên 500 viên, DTCĐ từ 2,0 m2 - 2,5 m2, đã cải táng</t>
  </si>
  <si>
    <t>Vũ Văn Tiến</t>
  </si>
  <si>
    <t>Mộ xây gạch, trát xung quanh vữa mác 25 đến 50, quét vôi ve, xi măng hay sơn từ 400 đến dưới 500 viên, DTCĐ  từ 1,5 m2 -:- 2 m2, đã cải táng</t>
  </si>
  <si>
    <t>Trần Thị Phương
Vũ Đình Đoan</t>
  </si>
  <si>
    <t>Nguỵ Thị Chí</t>
  </si>
  <si>
    <t>Dương Thị Huyền
Vũ Văn Dũng</t>
  </si>
  <si>
    <t xml:space="preserve">Sân bê tông gạch vỡ, láng vữa xi măng </t>
  </si>
  <si>
    <t>Vũ Quang Trường</t>
  </si>
  <si>
    <t>Vũ Văn Đào</t>
  </si>
  <si>
    <t>Vũ Văn Sang</t>
  </si>
  <si>
    <t>s</t>
  </si>
  <si>
    <t>Mộ xây gạch, trát xung quanh vữa mác 25 đến 50, quét vôi ve, xi măng hay sơn trên 800 viên, DTCĐ  &gt;2,5 m2, đã cải táng</t>
  </si>
  <si>
    <t>Vũ Văn Chức
Vũ Thị Tám</t>
  </si>
  <si>
    <t>Mộ đất chưa cải táng</t>
  </si>
  <si>
    <t>Vũ Văn Thất
Dương Thị Quang</t>
  </si>
  <si>
    <t>Mộ xây gạch, trát xung quanh vữa mác 25 đến 50, quét vôi ve, xi măng hay sơn, dưới 400 viên, DTCĐ ≤1,5 m2, đã cải táng</t>
  </si>
  <si>
    <t>Chu Thị Sáu</t>
  </si>
  <si>
    <t xml:space="preserve"> Dương Thị Quyên 
Vũ Văn Duyên</t>
  </si>
  <si>
    <t>Nguyễn Thị Quế (Vũ Văn Hảo)</t>
  </si>
  <si>
    <t>Khối xây gạch chỉ dày  350mm</t>
  </si>
  <si>
    <t>Tường rào xây gạch chỉ dày 220mm</t>
  </si>
  <si>
    <t>Vũ Văn Tới</t>
  </si>
  <si>
    <t>Sân lát gạch lá nem</t>
  </si>
  <si>
    <t>Tường rào xây gạch chỉ dày 220mm  bổ trụ</t>
  </si>
  <si>
    <t xml:space="preserve">Nguyễn Thị Tâm
(Phường Hoàng Văn Thụ, TP Bắc Giang) </t>
  </si>
  <si>
    <t>Mộ xây gạch, trát xung quanh vữa mác 25 đến 50, quét vôi ve, xi măng hay sơn trên 400 viên, DTCĐ từ 1,5 m2 - 2,0m2, đã cải táng</t>
  </si>
  <si>
    <t>Cây Đa có đường kính gốc 60cm (áp giá cây Sung)</t>
  </si>
  <si>
    <t>Khối bê tông cốt thép mác 200</t>
  </si>
  <si>
    <t>Tường rào xây gạch chỉ dày 110mm  bổ trụ</t>
  </si>
  <si>
    <t>Vũ Văn Sẹo</t>
  </si>
  <si>
    <t>Mộ xây gạch, ốp xung quanh bằng gạch men sứ, trên 800 viên, đã cải táng, DTCĐ  &gt;2,5 m2,</t>
  </si>
  <si>
    <t>Vũ Văn Thọ</t>
  </si>
  <si>
    <t>Mộ xây gạch, ốp xung quanh bằng gạch men xứ các màu, trên 800 viên, DTCĐ  &gt;2,5 m2, đã cải táng</t>
  </si>
  <si>
    <t>Vũ Văn Cường</t>
  </si>
  <si>
    <t>yên Sơn</t>
  </si>
  <si>
    <t>Vũ Văn Quang</t>
  </si>
  <si>
    <t>Lê Văn Đãi</t>
  </si>
  <si>
    <t>Đỗ Thị Thuý
 (Vũ Quang Long)</t>
  </si>
  <si>
    <t>Vũ Văn Tài
(Mộ Vô Chủ)</t>
  </si>
  <si>
    <t>Mộ đất, đã cải táng</t>
  </si>
  <si>
    <t>Vũ Cơ Hàn</t>
  </si>
  <si>
    <t>Vũ Văn Trị</t>
  </si>
  <si>
    <t xml:space="preserve">Mộ xây gạch, ốp xung quanh bằng gạch men sứ, trên 800 viên, đã cải táng, DTCĐ  &gt;2,5 m2, </t>
  </si>
  <si>
    <t>Nguyễn Văn Cường
Nguyễn Thị Điện
Nguyễn Văn Luân</t>
  </si>
  <si>
    <t>Lan Mẫu</t>
  </si>
  <si>
    <t>Mộ xây gạch, trát xung quanh vữa mác 25 đến 50, quét vôi ve, xi măng hay sơn trên 800 viên, DTCĐ &gt;2,5 m2, đã cải táng</t>
  </si>
  <si>
    <t>Nguyễn Thị Hưởng</t>
  </si>
  <si>
    <t>Mộ xây gạch ốp xung quanh bằng gạch men xứ khác mầu, vữa XM mác 50 trên 800 viên, DTCĐ &gt;2,5 m2, đã cải táng</t>
  </si>
  <si>
    <t>Bùi Xuân Biểu</t>
  </si>
  <si>
    <t>Dương Đăng Bưng
Luyện Thị Cúc</t>
  </si>
  <si>
    <t>TỔNG CỘNG</t>
  </si>
  <si>
    <t xml:space="preserve">   </t>
  </si>
  <si>
    <r>
      <t xml:space="preserve"> PHƯƠNG ÁN TÍNH TOÁN BỒI THƯỜNG, HỖ TRỢ  KHI NHÀ NƯỚC THU ĐẤT ĐỂ THỰC HIỆN DỰ ÁN:
 KHU DÂN CƯ LAN SƠN SỐ 1 (GIAI ĐOẠN 1), HUYỆN LỤC NAM - ĐỢT 1
ĐỊA ĐIỂM: TẠI THÔN YÊN THỊNH, XÃ YÊN SƠN, HUYỆN LỤC NAM, TỈNH BẮC GIANG
</t>
    </r>
    <r>
      <rPr>
        <b/>
        <i/>
        <sz val="20"/>
        <color theme="1"/>
        <rFont val="Times New Roman"/>
        <family val="1"/>
      </rPr>
      <t>(Kèm theo Quyết định số: 430 /QĐ-UBND ngày 02/5/2024 của UBND huyện Lục Nam)</t>
    </r>
  </si>
  <si>
    <r>
      <t xml:space="preserve"> PHƯƠNG ÁN TÍNH TOÁN BỒI THƯỜNG, HỖ TRỢ  KHI NHÀ NƯỚC THU ĐẤT ĐỂ THỰC HIỆN DỰ ÁN:
 KHU DÂN CƯ LAN SƠN SỐ 1 (GIAI ĐOẠN 1), HUYỆN LỤC NAM - ĐỢT 1
ĐỊA ĐIỂM: TẠI THÔN MUỐI, XÃ LAN MẪU, HUYỆN LỤC NAM, TỈNH BẮC GIANG
</t>
    </r>
    <r>
      <rPr>
        <b/>
        <i/>
        <sz val="16"/>
        <rFont val="Times New Roman"/>
        <family val="1"/>
      </rPr>
      <t>(Kèm theo Quyết định số: 430 /QĐ-UBND ngày 02/5/2024 của UBND huyện Lục Nam)</t>
    </r>
  </si>
  <si>
    <r>
      <t xml:space="preserve"> PHƯƠNG ÁN TÍNH TOÁN BỒI THƯỜNG, HỖ TRỢ  KHI NHÀ NƯỚC THU ĐẤT ĐỂ THỰC HIỆN DỰ ÁN:
 KHU DÂN CƯ LAN SƠN SỐ 1 (GIAI ĐOẠN 1), HUYỆN LỤC NAM - ĐỢT 1
ĐỊA ĐIỂM: THÔN ĐỐNG VỪNG, XÃ YÊN SƠN, HUYỆN LỤC NAM, TỈNH BẮC GIANG
</t>
    </r>
    <r>
      <rPr>
        <b/>
        <i/>
        <sz val="16"/>
        <rFont val="Times New Roman"/>
        <family val="1"/>
      </rPr>
      <t>((Kèm theo Quyết định số: 430 /QĐ-UBND ngày 02/5/2024 của UBND huyện Lục Nam)</t>
    </r>
  </si>
  <si>
    <r>
      <t xml:space="preserve">PHƯƠNG ÁN TÍNH TOÁN BỒI THƯỜNG, HỖ TRỢ KHI NHÀ NƯỚC THU ĐẤT ĐỂ THỰC HIỆN DỰ ÁN : 
KHU DÂN CƯ LAN SƠN SỐ 1 ( GIAI ĐOẠN I), HUYỆN LỤC NAM- ĐỢT 1
ĐỊA PHẬN THÔN NỘI CHÙA, XÃ YÊN SƠN, HUYỆN LỤC NAM, TỈNH BẮC GIANG
</t>
    </r>
    <r>
      <rPr>
        <b/>
        <i/>
        <sz val="18"/>
        <color rgb="FF000000"/>
        <rFont val="Times New Roman"/>
        <family val="1"/>
      </rPr>
      <t>(Kèm theo Quyết định số: 430 /QĐ-UBND ngày 02/5/2024 của UBND huyện Lục Nam)</t>
    </r>
  </si>
  <si>
    <r>
      <t xml:space="preserve">PHƯƠNG ÁN TÍNH TOÁN BỒI THƯỜNG, HỖ TRỢ KHI NHÀ NƯỚC THU ĐẤT ĐỂ THỰC HIỆN DỰ ÁN:
 KHU DÂN CƯ LAN SƠN SỐ 1 ( GIAI ĐOẠN I), HUYỆN LỤC NAM - ĐỢT 1
TẠI ĐỊA PHẬN THÔN NỘI ĐÌNH, XÃ YÊN SƠN, HUYỆN LỤC NAM
</t>
    </r>
    <r>
      <rPr>
        <b/>
        <i/>
        <sz val="18"/>
        <color theme="1"/>
        <rFont val="Times New Roman"/>
        <family val="1"/>
      </rPr>
      <t>(Kèm theo Quyết định số: 430 /QĐ-UBND ngày 02/5/2024 của UBND huyện Lục Nam)</t>
    </r>
  </si>
  <si>
    <r>
      <t xml:space="preserve"> PHƯƠNG ÁN TÍNH TOÁN BỒI THƯỜNG, HỖ TRỢ  KHI NHÀ NƯỚC THU ĐẤT ĐỂ THỰC HIỆN DỰ ÁN:
 KHU DÂN CƯ LAN SƠN SỐ 1 (GIAI ĐOẠN 1), HUYỆN LỤC NAM - ĐỢT 1
ĐỊA ĐIỂM: TẠI THÔN TRẠI HAI, XÃ YÊN SƠN, HUYỆN LỤC NAM, TỈNH BẮC GIANG
</t>
    </r>
    <r>
      <rPr>
        <b/>
        <i/>
        <sz val="20"/>
        <rFont val="Times New Roman"/>
        <family val="1"/>
      </rPr>
      <t>(Kèm theo Quyết định số: 430 /QĐ-UBND ngày 02/5/2024 của UBND huyện Lục Nam)</t>
    </r>
  </si>
  <si>
    <r>
      <t>PHƯƠNG ÁN TÍNH TOÁN BỒI THƯỜNG, HỖ TRỢ  KHI NHÀ NƯỚC THU HỒI ĐẤT ĐỂ THỰC HIỆN
DỰ ÁN XÂY DỰNG: KHU DÂN CƯ LAN SƠN 1 (GIAI ĐOẠN I), HUYỆN LỤC NAM - ĐỢT 1 (DI CHUYỂN MỘ)
(</t>
    </r>
    <r>
      <rPr>
        <b/>
        <i/>
        <sz val="18"/>
        <rFont val="Times New Roman"/>
        <family val="1"/>
      </rPr>
      <t>Kèm theo Quyết định số:  430/QĐ-UBND ngày  02 / 5 / 2024 của UBND huyện Lục Nam)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</si>
</sst>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0_);_(* \(#,##0.0\);_(* &quot;-&quot;??_);_(@_)"/>
    <numFmt numFmtId="165" formatCode="_(* #,##0_);_(* \(#,##0\);_(* &quot;-&quot;??_);_(@_)"/>
    <numFmt numFmtId="166" formatCode="0.0"/>
    <numFmt numFmtId="167" formatCode="#,##0.0"/>
    <numFmt numFmtId="168" formatCode="_-* #,##0.0\ _₫_-;\-* #,##0.0\ _₫_-;_-* &quot;-&quot;?\ _₫_-;_-@_-"/>
    <numFmt numFmtId="169" formatCode="_(* #,##0.0_);_(* \(#,##0.0\);_(* &quot;-&quot;?_);_(@_)"/>
    <numFmt numFmtId="170" formatCode="_(* #,##0.000_);_(* \(#,##0.000\);_(* &quot;-&quot;?_);_(@_)"/>
    <numFmt numFmtId="171" formatCode="_(* #,##0.000_);_(* \(#,##0.000\);_(* &quot;-&quot;??_);_(@_)"/>
    <numFmt numFmtId="172" formatCode="#,##0.0;[Red]#,##0.0"/>
  </numFmts>
  <fonts count="47" x14ac:knownFonts="1">
    <font>
      <sz val="11"/>
      <color theme="1"/>
      <name val="Calibri"/>
      <family val="2"/>
      <scheme val="minor"/>
    </font>
    <font>
      <sz val="11"/>
      <color theme="1"/>
      <name val="Calibri"/>
      <family val="2"/>
      <scheme val="minor"/>
    </font>
    <font>
      <b/>
      <sz val="12"/>
      <name val="Times New Roman"/>
      <family val="1"/>
    </font>
    <font>
      <b/>
      <sz val="12"/>
      <color theme="1"/>
      <name val="Times New Roman"/>
      <family val="1"/>
    </font>
    <font>
      <sz val="12"/>
      <color theme="1"/>
      <name val="Times New Roman"/>
      <family val="1"/>
    </font>
    <font>
      <sz val="12"/>
      <name val="Times New Roman"/>
      <family val="1"/>
    </font>
    <font>
      <sz val="11"/>
      <color theme="1"/>
      <name val="Times New Roman"/>
      <family val="1"/>
    </font>
    <font>
      <b/>
      <sz val="11"/>
      <color theme="1"/>
      <name val="Times New Roman"/>
      <family val="1"/>
    </font>
    <font>
      <sz val="13"/>
      <name val="Times New Roman"/>
      <family val="1"/>
    </font>
    <font>
      <b/>
      <sz val="14"/>
      <color theme="1"/>
      <name val="Times New Roman"/>
      <family val="1"/>
    </font>
    <font>
      <b/>
      <sz val="11"/>
      <color theme="1"/>
      <name val="Calibri"/>
      <family val="2"/>
      <scheme val="minor"/>
    </font>
    <font>
      <b/>
      <sz val="13"/>
      <name val="Times New Roman"/>
      <family val="1"/>
    </font>
    <font>
      <b/>
      <sz val="13"/>
      <color indexed="8"/>
      <name val="Times New Roman"/>
      <family val="1"/>
    </font>
    <font>
      <b/>
      <sz val="12"/>
      <color indexed="8"/>
      <name val="Times New Roman"/>
      <family val="1"/>
    </font>
    <font>
      <b/>
      <sz val="16"/>
      <name val="Times New Roman"/>
      <family val="1"/>
    </font>
    <font>
      <b/>
      <i/>
      <sz val="16"/>
      <name val="Times New Roman"/>
      <family val="1"/>
    </font>
    <font>
      <b/>
      <sz val="13"/>
      <name val="Calibri"/>
      <family val="2"/>
    </font>
    <font>
      <b/>
      <vertAlign val="subscript"/>
      <sz val="13"/>
      <name val="Times New Roman"/>
      <family val="1"/>
    </font>
    <font>
      <sz val="10"/>
      <name val="Arial"/>
    </font>
    <font>
      <b/>
      <sz val="18"/>
      <color indexed="8"/>
      <name val="Times New Roman"/>
      <family val="1"/>
    </font>
    <font>
      <b/>
      <i/>
      <sz val="18"/>
      <color rgb="FF000000"/>
      <name val="Times New Roman"/>
      <family val="1"/>
    </font>
    <font>
      <b/>
      <i/>
      <sz val="12"/>
      <color indexed="8"/>
      <name val="Times New Roman"/>
      <family val="1"/>
    </font>
    <font>
      <b/>
      <sz val="14"/>
      <name val="Times New Roman"/>
      <family val="1"/>
    </font>
    <font>
      <sz val="10"/>
      <name val="Arial"/>
      <family val="2"/>
    </font>
    <font>
      <b/>
      <sz val="14"/>
      <color indexed="8"/>
      <name val="Times New Roman"/>
      <family val="1"/>
    </font>
    <font>
      <b/>
      <sz val="13"/>
      <color theme="1"/>
      <name val="Times New Roman"/>
      <family val="1"/>
    </font>
    <font>
      <b/>
      <sz val="18"/>
      <color theme="1"/>
      <name val="Times New Roman"/>
      <family val="1"/>
    </font>
    <font>
      <b/>
      <i/>
      <sz val="18"/>
      <color theme="1"/>
      <name val="Times New Roman"/>
      <family val="1"/>
    </font>
    <font>
      <i/>
      <sz val="14"/>
      <color theme="1"/>
      <name val="Times New Roman"/>
      <family val="1"/>
    </font>
    <font>
      <sz val="14"/>
      <color theme="1"/>
      <name val="Times New Roman"/>
      <family val="1"/>
    </font>
    <font>
      <b/>
      <sz val="20"/>
      <name val="Times New Roman"/>
      <family val="1"/>
    </font>
    <font>
      <b/>
      <i/>
      <sz val="20"/>
      <name val="Times New Roman"/>
      <family val="1"/>
    </font>
    <font>
      <sz val="15"/>
      <name val="Times New Roman"/>
      <family val="1"/>
    </font>
    <font>
      <b/>
      <sz val="15"/>
      <name val="Times New Roman"/>
      <family val="1"/>
    </font>
    <font>
      <sz val="14"/>
      <name val="Times New Roman"/>
      <family val="1"/>
    </font>
    <font>
      <b/>
      <sz val="14"/>
      <name val="Calibri Light"/>
      <family val="1"/>
      <scheme val="major"/>
    </font>
    <font>
      <sz val="12"/>
      <name val="Arial"/>
      <family val="2"/>
    </font>
    <font>
      <b/>
      <sz val="20"/>
      <color theme="1"/>
      <name val="Times New Roman"/>
      <family val="1"/>
    </font>
    <font>
      <b/>
      <i/>
      <sz val="20"/>
      <color theme="1"/>
      <name val="Times New Roman"/>
      <family val="1"/>
    </font>
    <font>
      <sz val="13"/>
      <color theme="1"/>
      <name val="Times New Roman"/>
      <family val="1"/>
    </font>
    <font>
      <b/>
      <sz val="14"/>
      <color rgb="FFFF0000"/>
      <name val="Times New Roman"/>
      <family val="1"/>
    </font>
    <font>
      <b/>
      <sz val="14"/>
      <color theme="1"/>
      <name val="Calibri"/>
      <family val="2"/>
    </font>
    <font>
      <sz val="14"/>
      <color rgb="FFFF0000"/>
      <name val="Times New Roman"/>
      <family val="1"/>
    </font>
    <font>
      <b/>
      <sz val="15"/>
      <color theme="1"/>
      <name val="Times New Roman"/>
      <family val="1"/>
    </font>
    <font>
      <sz val="15"/>
      <color theme="1"/>
      <name val="Times New Roman"/>
      <family val="1"/>
    </font>
    <font>
      <b/>
      <sz val="18"/>
      <name val="Times New Roman"/>
      <family val="1"/>
    </font>
    <font>
      <b/>
      <i/>
      <sz val="18"/>
      <name val="Times New Roman"/>
      <family val="1"/>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0" fontId="18" fillId="0" borderId="0"/>
    <xf numFmtId="43" fontId="23"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cellStyleXfs>
  <cellXfs count="1005">
    <xf numFmtId="0" fontId="0" fillId="0" borderId="0" xfId="0"/>
    <xf numFmtId="0" fontId="2" fillId="0" borderId="2" xfId="1" applyNumberFormat="1" applyFont="1" applyFill="1" applyBorder="1" applyAlignment="1">
      <alignment horizontal="center" vertical="center" wrapText="1"/>
    </xf>
    <xf numFmtId="0" fontId="5" fillId="0" borderId="2" xfId="0" applyFont="1" applyBorder="1" applyAlignment="1">
      <alignment horizontal="center" vertical="center"/>
    </xf>
    <xf numFmtId="165" fontId="5" fillId="5" borderId="2" xfId="1" quotePrefix="1" applyNumberFormat="1" applyFont="1" applyFill="1" applyBorder="1" applyAlignment="1">
      <alignment horizontal="center" vertical="center" wrapText="1"/>
    </xf>
    <xf numFmtId="165" fontId="5" fillId="0" borderId="2" xfId="1" quotePrefix="1" applyNumberFormat="1" applyFont="1" applyFill="1" applyBorder="1" applyAlignment="1">
      <alignment horizontal="center" vertical="center" wrapText="1"/>
    </xf>
    <xf numFmtId="0" fontId="5" fillId="0" borderId="2" xfId="1" quotePrefix="1" applyNumberFormat="1" applyFont="1" applyFill="1" applyBorder="1" applyAlignment="1">
      <alignment horizontal="center" vertical="center" wrapText="1"/>
    </xf>
    <xf numFmtId="164" fontId="5" fillId="0" borderId="2" xfId="1" quotePrefix="1" applyNumberFormat="1" applyFont="1" applyFill="1" applyBorder="1" applyAlignment="1">
      <alignment horizontal="center" vertical="center" wrapText="1"/>
    </xf>
    <xf numFmtId="0" fontId="2" fillId="0" borderId="2" xfId="1" quotePrefix="1"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49" fontId="5" fillId="0" borderId="2" xfId="1" quotePrefix="1" applyNumberFormat="1" applyFont="1" applyFill="1" applyBorder="1" applyAlignment="1">
      <alignment horizontal="center" vertical="center" wrapText="1"/>
    </xf>
    <xf numFmtId="0" fontId="6" fillId="0" borderId="0" xfId="0" applyFont="1"/>
    <xf numFmtId="49" fontId="6" fillId="0" borderId="0" xfId="0" applyNumberFormat="1" applyFont="1"/>
    <xf numFmtId="0" fontId="7" fillId="0" borderId="2" xfId="0" applyFont="1" applyBorder="1" applyAlignment="1">
      <alignment horizontal="center" vertical="center" wrapText="1"/>
    </xf>
    <xf numFmtId="0" fontId="6" fillId="0" borderId="2" xfId="0" applyFont="1" applyBorder="1"/>
    <xf numFmtId="0" fontId="6" fillId="2" borderId="2" xfId="0" applyFont="1" applyFill="1" applyBorder="1"/>
    <xf numFmtId="166" fontId="6" fillId="0" borderId="2" xfId="0" applyNumberFormat="1" applyFont="1" applyBorder="1"/>
    <xf numFmtId="166" fontId="7" fillId="12" borderId="2" xfId="0" applyNumberFormat="1" applyFont="1" applyFill="1" applyBorder="1"/>
    <xf numFmtId="0" fontId="6" fillId="6" borderId="2" xfId="0" applyFont="1" applyFill="1" applyBorder="1"/>
    <xf numFmtId="0" fontId="6" fillId="4" borderId="2" xfId="0" applyFont="1" applyFill="1" applyBorder="1"/>
    <xf numFmtId="0" fontId="6" fillId="7" borderId="2" xfId="0" applyFont="1" applyFill="1" applyBorder="1"/>
    <xf numFmtId="0" fontId="6" fillId="8" borderId="2" xfId="0" applyFont="1" applyFill="1" applyBorder="1"/>
    <xf numFmtId="0" fontId="6" fillId="10" borderId="2" xfId="0" applyFont="1" applyFill="1" applyBorder="1"/>
    <xf numFmtId="0" fontId="6" fillId="9" borderId="2" xfId="0" applyFont="1" applyFill="1" applyBorder="1"/>
    <xf numFmtId="0" fontId="6" fillId="11" borderId="2" xfId="0" applyFont="1" applyFill="1" applyBorder="1"/>
    <xf numFmtId="0" fontId="3" fillId="0" borderId="2" xfId="0" applyFont="1" applyBorder="1" applyAlignment="1">
      <alignment horizontal="center" vertical="center" wrapText="1"/>
    </xf>
    <xf numFmtId="0" fontId="4" fillId="0" borderId="0" xfId="0" applyFont="1"/>
    <xf numFmtId="0" fontId="4" fillId="2" borderId="0" xfId="0" applyFont="1" applyFill="1"/>
    <xf numFmtId="0" fontId="4" fillId="0" borderId="0" xfId="0" applyFont="1" applyAlignment="1">
      <alignment vertical="center"/>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0" borderId="2" xfId="1" quotePrefix="1" applyNumberFormat="1" applyFont="1" applyFill="1" applyBorder="1" applyAlignment="1">
      <alignment horizontal="center" vertical="center" wrapText="1"/>
    </xf>
    <xf numFmtId="1" fontId="5" fillId="0" borderId="2" xfId="1" quotePrefix="1" applyNumberFormat="1" applyFont="1" applyFill="1" applyBorder="1" applyAlignment="1">
      <alignment horizontal="center" vertical="center" wrapText="1"/>
    </xf>
    <xf numFmtId="165" fontId="8" fillId="0" borderId="2" xfId="1" quotePrefix="1" applyNumberFormat="1" applyFont="1" applyFill="1" applyBorder="1" applyAlignment="1">
      <alignment horizontal="center" vertical="center" wrapText="1"/>
    </xf>
    <xf numFmtId="165" fontId="8" fillId="3" borderId="2" xfId="1" quotePrefix="1" applyNumberFormat="1" applyFont="1" applyFill="1" applyBorder="1" applyAlignment="1">
      <alignment horizontal="center" vertical="center" wrapText="1"/>
    </xf>
    <xf numFmtId="165" fontId="5" fillId="3" borderId="2" xfId="1" quotePrefix="1" applyNumberFormat="1" applyFont="1" applyFill="1" applyBorder="1" applyAlignment="1">
      <alignment horizontal="center" vertical="center" wrapText="1"/>
    </xf>
    <xf numFmtId="165" fontId="8" fillId="5" borderId="2" xfId="1" quotePrefix="1" applyNumberFormat="1" applyFont="1" applyFill="1" applyBorder="1" applyAlignment="1">
      <alignment horizontal="center" vertical="center" wrapText="1"/>
    </xf>
    <xf numFmtId="0" fontId="4" fillId="0" borderId="2" xfId="0" applyFont="1" applyBorder="1" applyAlignment="1">
      <alignment horizontal="center" vertical="center"/>
    </xf>
    <xf numFmtId="0" fontId="10" fillId="0" borderId="0" xfId="0" applyFont="1"/>
    <xf numFmtId="165" fontId="3" fillId="0" borderId="2" xfId="1" applyNumberFormat="1" applyFont="1" applyFill="1" applyBorder="1" applyAlignment="1">
      <alignment horizontal="center" vertical="center" wrapText="1"/>
    </xf>
    <xf numFmtId="3" fontId="12" fillId="0" borderId="2" xfId="1" applyNumberFormat="1" applyFont="1" applyFill="1" applyBorder="1" applyAlignment="1">
      <alignment horizontal="center" vertical="center" wrapText="1"/>
    </xf>
    <xf numFmtId="165" fontId="13" fillId="0" borderId="0" xfId="1" applyNumberFormat="1" applyFont="1" applyFill="1" applyAlignment="1">
      <alignment horizontal="center" vertical="center"/>
    </xf>
    <xf numFmtId="3" fontId="13" fillId="0" borderId="0" xfId="1" applyNumberFormat="1" applyFont="1" applyFill="1" applyBorder="1" applyAlignment="1">
      <alignment horizontal="center" vertical="center"/>
    </xf>
    <xf numFmtId="3" fontId="13" fillId="0" borderId="0" xfId="1" applyNumberFormat="1" applyFont="1" applyFill="1" applyAlignment="1">
      <alignment horizontal="center" vertical="center"/>
    </xf>
    <xf numFmtId="3" fontId="11" fillId="0" borderId="2" xfId="1" quotePrefix="1" applyNumberFormat="1"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1" fontId="11" fillId="0" borderId="2" xfId="1" quotePrefix="1" applyNumberFormat="1" applyFont="1" applyFill="1" applyBorder="1" applyAlignment="1">
      <alignment horizontal="center" vertical="center" wrapText="1"/>
    </xf>
    <xf numFmtId="164" fontId="11" fillId="0" borderId="2" xfId="1" quotePrefix="1" applyNumberFormat="1" applyFont="1" applyFill="1" applyBorder="1" applyAlignment="1">
      <alignment horizontal="center" vertical="center" wrapText="1"/>
    </xf>
    <xf numFmtId="3" fontId="11" fillId="0" borderId="2" xfId="1" applyNumberFormat="1" applyFont="1" applyFill="1" applyBorder="1" applyAlignment="1">
      <alignment vertical="center" wrapText="1"/>
    </xf>
    <xf numFmtId="0" fontId="11" fillId="0" borderId="2" xfId="1" quotePrefix="1" applyNumberFormat="1" applyFont="1" applyFill="1" applyBorder="1" applyAlignment="1">
      <alignment horizontal="center" vertical="center" wrapText="1"/>
    </xf>
    <xf numFmtId="165" fontId="11" fillId="0" borderId="2" xfId="1" quotePrefix="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164" fontId="11" fillId="0" borderId="6" xfId="1" quotePrefix="1" applyNumberFormat="1" applyFont="1" applyFill="1" applyBorder="1" applyAlignment="1">
      <alignment horizontal="center" vertical="center" wrapText="1"/>
    </xf>
    <xf numFmtId="0" fontId="11" fillId="0" borderId="6" xfId="1" quotePrefix="1" applyNumberFormat="1" applyFont="1" applyFill="1" applyBorder="1" applyAlignment="1">
      <alignment horizontal="center" vertical="center" wrapText="1"/>
    </xf>
    <xf numFmtId="3" fontId="11" fillId="0" borderId="6" xfId="1" applyNumberFormat="1" applyFont="1" applyFill="1" applyBorder="1" applyAlignment="1">
      <alignment horizontal="center" vertical="center" wrapText="1"/>
    </xf>
    <xf numFmtId="1" fontId="11" fillId="0" borderId="6" xfId="1" quotePrefix="1" applyNumberFormat="1" applyFont="1" applyFill="1" applyBorder="1" applyAlignment="1">
      <alignment horizontal="center" vertical="center" wrapText="1"/>
    </xf>
    <xf numFmtId="165" fontId="11" fillId="0" borderId="6" xfId="1" applyNumberFormat="1" applyFont="1" applyFill="1" applyBorder="1" applyAlignment="1">
      <alignment horizontal="center" vertical="center" wrapText="1"/>
    </xf>
    <xf numFmtId="164" fontId="11" fillId="0" borderId="6"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3" fontId="11" fillId="0" borderId="5" xfId="1" applyNumberFormat="1" applyFont="1" applyFill="1" applyBorder="1" applyAlignment="1">
      <alignment horizontal="center" vertical="center" wrapText="1"/>
    </xf>
    <xf numFmtId="0" fontId="11" fillId="0" borderId="1" xfId="1" quotePrefix="1" applyNumberFormat="1" applyFont="1" applyFill="1" applyBorder="1" applyAlignment="1">
      <alignment horizontal="center" vertical="center" wrapText="1"/>
    </xf>
    <xf numFmtId="164" fontId="11" fillId="0" borderId="1" xfId="1" quotePrefix="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0" fontId="8" fillId="0" borderId="0" xfId="0" applyFont="1" applyFill="1"/>
    <xf numFmtId="0" fontId="8" fillId="0" borderId="2" xfId="0" applyFont="1" applyFill="1" applyBorder="1"/>
    <xf numFmtId="164"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167" fontId="11" fillId="0" borderId="2" xfId="0" applyNumberFormat="1" applyFont="1" applyFill="1" applyBorder="1" applyAlignment="1">
      <alignment horizontal="center" vertical="center" wrapText="1"/>
    </xf>
    <xf numFmtId="0" fontId="11" fillId="0" borderId="0" xfId="0" applyFont="1" applyFill="1"/>
    <xf numFmtId="3" fontId="12" fillId="0" borderId="2"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3" fontId="11" fillId="0" borderId="6" xfId="1" applyNumberFormat="1" applyFont="1" applyFill="1" applyBorder="1" applyAlignment="1">
      <alignment vertical="center" wrapText="1"/>
    </xf>
    <xf numFmtId="3" fontId="11" fillId="0" borderId="6" xfId="0" applyNumberFormat="1" applyFont="1" applyFill="1" applyBorder="1" applyAlignment="1">
      <alignment vertical="center" wrapText="1"/>
    </xf>
    <xf numFmtId="0" fontId="3" fillId="0" borderId="6" xfId="0" applyFont="1" applyFill="1" applyBorder="1" applyAlignment="1">
      <alignment vertical="center" wrapText="1"/>
    </xf>
    <xf numFmtId="1" fontId="11" fillId="0" borderId="1" xfId="1" quotePrefix="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65" fontId="11" fillId="0" borderId="1" xfId="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11" fillId="0" borderId="2" xfId="1" quotePrefix="1" applyNumberFormat="1" applyFont="1" applyFill="1" applyBorder="1" applyAlignment="1">
      <alignment vertical="center" wrapText="1"/>
    </xf>
    <xf numFmtId="0" fontId="1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167" fontId="11" fillId="0" borderId="6"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0" fontId="3" fillId="0" borderId="5" xfId="0" applyFont="1" applyFill="1" applyBorder="1" applyAlignment="1">
      <alignment vertical="center" wrapText="1"/>
    </xf>
    <xf numFmtId="3" fontId="13" fillId="0" borderId="2" xfId="0" applyNumberFormat="1" applyFont="1" applyFill="1" applyBorder="1" applyAlignment="1">
      <alignment horizontal="center" vertical="center"/>
    </xf>
    <xf numFmtId="0" fontId="8" fillId="0" borderId="0" xfId="0" applyFont="1" applyFill="1" applyAlignment="1">
      <alignment horizontal="center"/>
    </xf>
    <xf numFmtId="164" fontId="8" fillId="0" borderId="0" xfId="0" applyNumberFormat="1" applyFont="1" applyFill="1" applyAlignment="1">
      <alignment vertical="center"/>
    </xf>
    <xf numFmtId="164" fontId="8" fillId="0" borderId="0" xfId="0" applyNumberFormat="1" applyFont="1" applyFill="1"/>
    <xf numFmtId="3" fontId="13" fillId="0" borderId="0" xfId="0" applyNumberFormat="1"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67" fontId="13" fillId="0" borderId="0" xfId="0" applyNumberFormat="1" applyFont="1" applyFill="1" applyAlignment="1">
      <alignment horizontal="center" vertical="center"/>
    </xf>
    <xf numFmtId="0" fontId="13" fillId="0" borderId="0" xfId="0" applyFont="1" applyFill="1" applyAlignment="1">
      <alignment horizontal="center" vertical="center" wrapText="1"/>
    </xf>
    <xf numFmtId="164" fontId="11" fillId="0" borderId="2" xfId="1" applyNumberFormat="1" applyFont="1" applyFill="1" applyBorder="1" applyAlignment="1">
      <alignment horizontal="center" vertical="center" wrapText="1"/>
    </xf>
    <xf numFmtId="0" fontId="11" fillId="0" borderId="1" xfId="1" quotePrefix="1" applyNumberFormat="1" applyFont="1" applyFill="1" applyBorder="1" applyAlignment="1">
      <alignment horizontal="center" vertical="center" wrapText="1"/>
    </xf>
    <xf numFmtId="0" fontId="11" fillId="0" borderId="5" xfId="1" quotePrefix="1" applyNumberFormat="1" applyFont="1" applyFill="1" applyBorder="1" applyAlignment="1">
      <alignment horizontal="center" vertical="center" wrapText="1"/>
    </xf>
    <xf numFmtId="0" fontId="11" fillId="0" borderId="6" xfId="1" quotePrefix="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3" fontId="11" fillId="0" borderId="6" xfId="1" applyNumberFormat="1" applyFont="1" applyFill="1" applyBorder="1" applyAlignment="1">
      <alignment horizontal="center" vertical="center" wrapText="1"/>
    </xf>
    <xf numFmtId="165" fontId="11" fillId="0" borderId="1" xfId="1" quotePrefix="1" applyNumberFormat="1" applyFont="1" applyFill="1" applyBorder="1" applyAlignment="1">
      <alignment horizontal="center" vertical="center" wrapText="1"/>
    </xf>
    <xf numFmtId="165" fontId="11" fillId="0" borderId="6" xfId="1" quotePrefix="1" applyNumberFormat="1" applyFont="1" applyFill="1" applyBorder="1" applyAlignment="1">
      <alignment horizontal="center" vertical="center" wrapText="1"/>
    </xf>
    <xf numFmtId="165" fontId="11" fillId="0" borderId="5" xfId="1" quotePrefix="1"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165" fontId="11" fillId="0" borderId="6" xfId="1" applyNumberFormat="1" applyFont="1" applyFill="1" applyBorder="1" applyAlignment="1">
      <alignment horizontal="center" vertical="center" wrapText="1"/>
    </xf>
    <xf numFmtId="164" fontId="11" fillId="0" borderId="1" xfId="1" quotePrefix="1" applyNumberFormat="1" applyFont="1" applyFill="1" applyBorder="1" applyAlignment="1">
      <alignment horizontal="center" vertical="center" wrapText="1"/>
    </xf>
    <xf numFmtId="164" fontId="11" fillId="0" borderId="6" xfId="1" quotePrefix="1" applyNumberFormat="1" applyFont="1" applyFill="1" applyBorder="1" applyAlignment="1">
      <alignment horizontal="center" vertical="center" wrapText="1"/>
    </xf>
    <xf numFmtId="0" fontId="11" fillId="0" borderId="2" xfId="1" quotePrefix="1" applyNumberFormat="1" applyFont="1" applyFill="1" applyBorder="1" applyAlignment="1">
      <alignment horizontal="center" vertical="center" wrapText="1"/>
    </xf>
    <xf numFmtId="165" fontId="11" fillId="0" borderId="2" xfId="1" quotePrefix="1"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167" fontId="11" fillId="0" borderId="2" xfId="0"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2" xfId="0" applyFont="1" applyFill="1" applyBorder="1"/>
    <xf numFmtId="167" fontId="11" fillId="0" borderId="2" xfId="1" quotePrefix="1" applyNumberFormat="1" applyFont="1" applyFill="1" applyBorder="1" applyAlignment="1">
      <alignment horizontal="center" vertical="center" wrapText="1"/>
    </xf>
    <xf numFmtId="167" fontId="11" fillId="0" borderId="2" xfId="1" applyNumberFormat="1" applyFont="1" applyFill="1" applyBorder="1" applyAlignment="1">
      <alignment horizontal="center" vertical="center" wrapText="1"/>
    </xf>
    <xf numFmtId="164" fontId="11" fillId="0" borderId="5" xfId="1" quotePrefix="1" applyNumberFormat="1" applyFont="1" applyFill="1" applyBorder="1" applyAlignment="1">
      <alignment horizontal="center" vertical="center" wrapText="1"/>
    </xf>
    <xf numFmtId="164" fontId="11" fillId="0" borderId="2" xfId="1" quotePrefix="1" applyNumberFormat="1" applyFont="1" applyFill="1" applyBorder="1" applyAlignment="1">
      <alignment vertical="center" wrapText="1"/>
    </xf>
    <xf numFmtId="0" fontId="11" fillId="0" borderId="6" xfId="0" applyFont="1" applyFill="1" applyBorder="1"/>
    <xf numFmtId="0" fontId="8" fillId="0" borderId="6" xfId="0" applyFont="1" applyFill="1" applyBorder="1"/>
    <xf numFmtId="0" fontId="11" fillId="0" borderId="0" xfId="0" applyFont="1" applyFill="1" applyBorder="1"/>
    <xf numFmtId="0" fontId="8" fillId="0" borderId="0" xfId="0" applyFont="1" applyFill="1" applyBorder="1"/>
    <xf numFmtId="0" fontId="11" fillId="0" borderId="0" xfId="0" applyFont="1" applyFill="1" applyAlignment="1">
      <alignment horizontal="center"/>
    </xf>
    <xf numFmtId="0" fontId="11" fillId="0" borderId="2" xfId="0" applyFont="1" applyFill="1" applyBorder="1" applyAlignment="1">
      <alignment horizontal="center"/>
    </xf>
    <xf numFmtId="0" fontId="8" fillId="0" borderId="2" xfId="0" applyFont="1" applyFill="1" applyBorder="1" applyAlignment="1">
      <alignment horizontal="center"/>
    </xf>
    <xf numFmtId="164" fontId="11" fillId="0" borderId="5" xfId="1" quotePrefix="1" applyNumberFormat="1" applyFont="1" applyFill="1" applyBorder="1" applyAlignment="1">
      <alignment vertical="center" wrapText="1"/>
    </xf>
    <xf numFmtId="0" fontId="11" fillId="0" borderId="5" xfId="0" applyFont="1" applyFill="1" applyBorder="1" applyAlignment="1"/>
    <xf numFmtId="0" fontId="11" fillId="0" borderId="5" xfId="1" quotePrefix="1" applyNumberFormat="1" applyFont="1" applyFill="1" applyBorder="1" applyAlignment="1">
      <alignment vertical="center" wrapText="1"/>
    </xf>
    <xf numFmtId="164" fontId="11" fillId="0" borderId="6" xfId="1" quotePrefix="1" applyNumberFormat="1" applyFont="1" applyFill="1" applyBorder="1" applyAlignment="1">
      <alignment vertical="center" wrapText="1"/>
    </xf>
    <xf numFmtId="0" fontId="11" fillId="0" borderId="6" xfId="1" quotePrefix="1" applyNumberFormat="1" applyFont="1" applyFill="1" applyBorder="1" applyAlignment="1">
      <alignment vertical="center" wrapText="1"/>
    </xf>
    <xf numFmtId="167" fontId="11" fillId="0" borderId="2" xfId="0" applyNumberFormat="1" applyFont="1" applyFill="1" applyBorder="1"/>
    <xf numFmtId="3" fontId="11" fillId="0" borderId="2" xfId="0" applyNumberFormat="1" applyFont="1" applyFill="1" applyBorder="1" applyAlignment="1">
      <alignment vertical="center" wrapText="1"/>
    </xf>
    <xf numFmtId="164" fontId="11" fillId="0" borderId="1" xfId="1" quotePrefix="1" applyNumberFormat="1" applyFont="1" applyFill="1" applyBorder="1" applyAlignment="1">
      <alignment vertical="center" wrapText="1"/>
    </xf>
    <xf numFmtId="0" fontId="11" fillId="0" borderId="1" xfId="1" quotePrefix="1" applyNumberFormat="1" applyFont="1" applyFill="1" applyBorder="1" applyAlignment="1">
      <alignment vertical="center" wrapText="1"/>
    </xf>
    <xf numFmtId="0" fontId="11" fillId="0" borderId="1" xfId="0" applyFont="1" applyFill="1" applyBorder="1"/>
    <xf numFmtId="0" fontId="8" fillId="0" borderId="1" xfId="0" applyFont="1" applyFill="1" applyBorder="1"/>
    <xf numFmtId="165" fontId="2" fillId="0" borderId="2" xfId="1" applyNumberFormat="1" applyFont="1" applyFill="1" applyBorder="1" applyAlignment="1">
      <alignment horizontal="center" vertical="center"/>
    </xf>
    <xf numFmtId="165" fontId="2" fillId="0" borderId="0" xfId="1" applyNumberFormat="1" applyFont="1" applyFill="1" applyAlignment="1">
      <alignment horizontal="center" vertical="center"/>
    </xf>
    <xf numFmtId="3" fontId="2" fillId="0" borderId="0" xfId="0" applyNumberFormat="1" applyFont="1" applyFill="1" applyAlignment="1">
      <alignment horizontal="center" vertical="center"/>
    </xf>
    <xf numFmtId="0" fontId="8" fillId="0" borderId="6" xfId="0"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167" fontId="8" fillId="0" borderId="6" xfId="0" applyNumberFormat="1" applyFont="1" applyFill="1" applyBorder="1" applyAlignment="1">
      <alignment horizontal="center" vertical="center" wrapText="1"/>
    </xf>
    <xf numFmtId="167" fontId="11" fillId="0" borderId="6" xfId="1" applyNumberFormat="1" applyFont="1" applyFill="1" applyBorder="1" applyAlignment="1">
      <alignment horizontal="center" vertical="center" wrapText="1"/>
    </xf>
    <xf numFmtId="165" fontId="8" fillId="0" borderId="6" xfId="1" applyNumberFormat="1" applyFont="1" applyFill="1" applyBorder="1" applyAlignment="1">
      <alignment horizontal="center" vertical="center" wrapText="1"/>
    </xf>
    <xf numFmtId="3" fontId="8" fillId="0" borderId="6" xfId="1" applyNumberFormat="1" applyFont="1" applyFill="1" applyBorder="1" applyAlignment="1">
      <alignment horizontal="center" vertical="center" wrapText="1"/>
    </xf>
    <xf numFmtId="3" fontId="2" fillId="0" borderId="0" xfId="1" applyNumberFormat="1" applyFont="1" applyFill="1" applyAlignment="1">
      <alignment horizontal="center" vertical="center"/>
    </xf>
    <xf numFmtId="3" fontId="2" fillId="0" borderId="2" xfId="1" applyNumberFormat="1" applyFont="1" applyFill="1" applyBorder="1" applyAlignment="1">
      <alignment horizontal="center" vertical="center"/>
    </xf>
    <xf numFmtId="3" fontId="11" fillId="0" borderId="6" xfId="1" quotePrefix="1" applyNumberFormat="1" applyFont="1" applyFill="1" applyBorder="1" applyAlignment="1">
      <alignment horizontal="center" vertical="center" wrapText="1"/>
    </xf>
    <xf numFmtId="167" fontId="11" fillId="0" borderId="6" xfId="1" quotePrefix="1" applyNumberFormat="1" applyFont="1" applyFill="1" applyBorder="1" applyAlignment="1">
      <alignment horizontal="center" vertical="center" wrapText="1"/>
    </xf>
    <xf numFmtId="3" fontId="11" fillId="0" borderId="0" xfId="0" applyNumberFormat="1" applyFont="1" applyFill="1" applyAlignment="1">
      <alignment horizontal="center" vertical="center"/>
    </xf>
    <xf numFmtId="0" fontId="2" fillId="0" borderId="0" xfId="0" applyFont="1" applyFill="1" applyAlignment="1">
      <alignment horizontal="center" vertical="center"/>
    </xf>
    <xf numFmtId="167" fontId="2" fillId="0" borderId="0" xfId="0" applyNumberFormat="1" applyFont="1" applyFill="1" applyAlignment="1">
      <alignment horizontal="center" vertical="center"/>
    </xf>
    <xf numFmtId="3" fontId="2" fillId="0" borderId="0" xfId="1" applyNumberFormat="1" applyFont="1" applyFill="1" applyBorder="1" applyAlignment="1">
      <alignment horizontal="center" vertical="center"/>
    </xf>
    <xf numFmtId="0" fontId="13" fillId="0" borderId="0" xfId="2" applyFont="1" applyFill="1" applyAlignment="1">
      <alignment vertical="center"/>
    </xf>
    <xf numFmtId="0" fontId="21" fillId="0" borderId="0" xfId="2" applyFont="1" applyFill="1" applyAlignment="1">
      <alignment vertical="center"/>
    </xf>
    <xf numFmtId="0" fontId="24" fillId="0" borderId="0" xfId="2" applyFont="1" applyFill="1" applyAlignment="1">
      <alignment vertical="center"/>
    </xf>
    <xf numFmtId="0" fontId="22" fillId="0" borderId="2" xfId="2" applyFont="1" applyFill="1" applyBorder="1" applyAlignment="1">
      <alignment horizontal="center" vertical="center" wrapText="1"/>
    </xf>
    <xf numFmtId="3" fontId="22" fillId="0" borderId="2" xfId="2" applyNumberFormat="1" applyFont="1" applyFill="1" applyBorder="1" applyAlignment="1">
      <alignment horizontal="center" vertical="center" wrapText="1"/>
    </xf>
    <xf numFmtId="165" fontId="22" fillId="0" borderId="2" xfId="2" applyNumberFormat="1" applyFont="1" applyFill="1" applyBorder="1" applyAlignment="1">
      <alignment horizontal="center" vertical="center" wrapText="1"/>
    </xf>
    <xf numFmtId="165" fontId="22" fillId="0" borderId="2" xfId="3" applyNumberFormat="1" applyFont="1" applyFill="1" applyBorder="1" applyAlignment="1">
      <alignment horizontal="center" vertical="center" wrapText="1"/>
    </xf>
    <xf numFmtId="3" fontId="22" fillId="0" borderId="2" xfId="3" applyNumberFormat="1" applyFont="1" applyFill="1" applyBorder="1" applyAlignment="1">
      <alignment horizontal="center" vertical="center" wrapText="1"/>
    </xf>
    <xf numFmtId="3" fontId="22" fillId="0" borderId="2" xfId="3" applyNumberFormat="1" applyFont="1" applyFill="1" applyBorder="1" applyAlignment="1">
      <alignment horizontal="center" vertical="center"/>
    </xf>
    <xf numFmtId="165" fontId="11" fillId="0" borderId="2" xfId="3" quotePrefix="1" applyNumberFormat="1" applyFont="1" applyFill="1" applyBorder="1" applyAlignment="1">
      <alignment vertical="center" wrapText="1"/>
    </xf>
    <xf numFmtId="165" fontId="11" fillId="0" borderId="2" xfId="3" quotePrefix="1" applyNumberFormat="1" applyFont="1" applyFill="1" applyBorder="1" applyAlignment="1">
      <alignment horizontal="center" vertical="center" wrapText="1"/>
    </xf>
    <xf numFmtId="3" fontId="11" fillId="0" borderId="2" xfId="3" quotePrefix="1"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xf>
    <xf numFmtId="3" fontId="11" fillId="0" borderId="2" xfId="3" applyNumberFormat="1" applyFont="1" applyFill="1" applyBorder="1" applyAlignment="1">
      <alignment horizontal="center" vertical="center"/>
    </xf>
    <xf numFmtId="3" fontId="11" fillId="0" borderId="2" xfId="3" applyNumberFormat="1" applyFont="1" applyFill="1" applyBorder="1" applyAlignment="1">
      <alignment horizontal="left" vertical="center"/>
    </xf>
    <xf numFmtId="165" fontId="11" fillId="0" borderId="1" xfId="3" quotePrefix="1" applyNumberFormat="1" applyFont="1" applyFill="1" applyBorder="1" applyAlignment="1">
      <alignment horizontal="center" vertical="center" wrapText="1"/>
    </xf>
    <xf numFmtId="165" fontId="3" fillId="0" borderId="0" xfId="3" applyNumberFormat="1" applyFont="1" applyFill="1" applyBorder="1" applyAlignment="1">
      <alignment vertical="center"/>
    </xf>
    <xf numFmtId="165" fontId="11" fillId="0" borderId="2" xfId="2" applyNumberFormat="1" applyFont="1" applyFill="1" applyBorder="1" applyAlignment="1">
      <alignment vertical="center" wrapText="1"/>
    </xf>
    <xf numFmtId="0" fontId="11" fillId="0" borderId="2" xfId="2" applyFont="1" applyFill="1" applyBorder="1" applyAlignment="1">
      <alignment horizontal="center" vertical="center" wrapText="1"/>
    </xf>
    <xf numFmtId="0" fontId="11" fillId="0" borderId="2" xfId="2" applyFont="1" applyFill="1" applyBorder="1" applyAlignment="1">
      <alignment horizontal="center" vertical="center"/>
    </xf>
    <xf numFmtId="164" fontId="11" fillId="0" borderId="2" xfId="3" applyNumberFormat="1" applyFont="1" applyFill="1" applyBorder="1" applyAlignment="1">
      <alignment horizontal="center" vertical="center"/>
    </xf>
    <xf numFmtId="3" fontId="11" fillId="0" borderId="2" xfId="2" applyNumberFormat="1" applyFont="1" applyFill="1" applyBorder="1" applyAlignment="1">
      <alignment horizontal="center" vertical="center"/>
    </xf>
    <xf numFmtId="164" fontId="11" fillId="0" borderId="2" xfId="2" applyNumberFormat="1" applyFont="1" applyFill="1" applyBorder="1" applyAlignment="1">
      <alignment horizontal="center" vertical="center"/>
    </xf>
    <xf numFmtId="165" fontId="11" fillId="0" borderId="2" xfId="2" applyNumberFormat="1" applyFont="1" applyFill="1" applyBorder="1" applyAlignment="1">
      <alignment horizontal="center" vertical="center"/>
    </xf>
    <xf numFmtId="3" fontId="11" fillId="0" borderId="2" xfId="2" applyNumberFormat="1" applyFont="1" applyFill="1" applyBorder="1" applyAlignment="1">
      <alignment horizontal="center" vertical="center" wrapText="1"/>
    </xf>
    <xf numFmtId="3" fontId="11" fillId="0" borderId="2" xfId="3" applyNumberFormat="1" applyFont="1" applyFill="1" applyBorder="1" applyAlignment="1">
      <alignment horizontal="left" vertical="center" wrapText="1"/>
    </xf>
    <xf numFmtId="0" fontId="11" fillId="0" borderId="1" xfId="2" applyFont="1" applyFill="1" applyBorder="1" applyAlignment="1">
      <alignment horizontal="center" vertical="center" wrapText="1"/>
    </xf>
    <xf numFmtId="0" fontId="3" fillId="0" borderId="0" xfId="2" applyFont="1" applyFill="1" applyAlignment="1">
      <alignment vertical="center"/>
    </xf>
    <xf numFmtId="165" fontId="11" fillId="0" borderId="6" xfId="3" applyNumberFormat="1" applyFont="1" applyFill="1" applyBorder="1" applyAlignment="1">
      <alignment horizontal="center" vertical="center" wrapText="1"/>
    </xf>
    <xf numFmtId="0" fontId="11" fillId="0" borderId="6" xfId="2" applyFont="1" applyFill="1" applyBorder="1" applyAlignment="1">
      <alignment horizontal="center" vertical="center" wrapText="1"/>
    </xf>
    <xf numFmtId="0" fontId="2" fillId="0" borderId="0" xfId="2" applyFont="1" applyFill="1" applyAlignment="1">
      <alignment horizontal="center" vertical="center"/>
    </xf>
    <xf numFmtId="0" fontId="2" fillId="0" borderId="0" xfId="2" applyFont="1" applyFill="1" applyAlignment="1">
      <alignment vertical="center"/>
    </xf>
    <xf numFmtId="165" fontId="11" fillId="0" borderId="1" xfId="3" applyNumberFormat="1" applyFont="1" applyFill="1" applyBorder="1" applyAlignment="1">
      <alignment horizontal="center" vertical="center" wrapText="1"/>
    </xf>
    <xf numFmtId="3" fontId="11" fillId="0" borderId="1" xfId="3" applyNumberFormat="1" applyFont="1" applyFill="1" applyBorder="1" applyAlignment="1">
      <alignment vertical="center" wrapText="1"/>
    </xf>
    <xf numFmtId="3" fontId="11" fillId="0" borderId="6" xfId="3" applyNumberFormat="1" applyFont="1" applyFill="1" applyBorder="1" applyAlignment="1">
      <alignment horizontal="left" vertical="center" wrapText="1"/>
    </xf>
    <xf numFmtId="0" fontId="11" fillId="0" borderId="2" xfId="2" applyFont="1" applyFill="1" applyBorder="1" applyAlignment="1">
      <alignment vertical="center" wrapText="1"/>
    </xf>
    <xf numFmtId="3" fontId="11" fillId="0" borderId="2" xfId="2" applyNumberFormat="1" applyFont="1" applyFill="1" applyBorder="1" applyAlignment="1">
      <alignment vertical="center" wrapText="1"/>
    </xf>
    <xf numFmtId="3" fontId="11" fillId="0" borderId="2" xfId="3" applyNumberFormat="1" applyFont="1" applyFill="1" applyBorder="1" applyAlignment="1">
      <alignment vertical="center"/>
    </xf>
    <xf numFmtId="165" fontId="12" fillId="0" borderId="2" xfId="2" applyNumberFormat="1" applyFont="1" applyFill="1" applyBorder="1" applyAlignment="1">
      <alignment vertical="center" wrapText="1"/>
    </xf>
    <xf numFmtId="0" fontId="12" fillId="0" borderId="2" xfId="2" applyFont="1" applyFill="1" applyBorder="1" applyAlignment="1">
      <alignment horizontal="center" vertical="center" wrapText="1"/>
    </xf>
    <xf numFmtId="0" fontId="2" fillId="0" borderId="0" xfId="2" applyFont="1" applyFill="1" applyAlignment="1">
      <alignment horizontal="center" vertical="center" wrapText="1"/>
    </xf>
    <xf numFmtId="0" fontId="13" fillId="0" borderId="1" xfId="2" applyFont="1" applyFill="1" applyBorder="1" applyAlignment="1">
      <alignment horizontal="center" vertical="center" wrapText="1"/>
    </xf>
    <xf numFmtId="165" fontId="25" fillId="0" borderId="2" xfId="2" applyNumberFormat="1" applyFont="1" applyFill="1" applyBorder="1" applyAlignment="1">
      <alignment vertical="center" wrapText="1"/>
    </xf>
    <xf numFmtId="0" fontId="25" fillId="0" borderId="2" xfId="2" applyFont="1" applyFill="1" applyBorder="1" applyAlignment="1">
      <alignment horizontal="center" vertical="center" wrapText="1"/>
    </xf>
    <xf numFmtId="0" fontId="25" fillId="0" borderId="2" xfId="2" applyFont="1" applyFill="1" applyBorder="1" applyAlignment="1">
      <alignment horizontal="center" vertical="center"/>
    </xf>
    <xf numFmtId="165" fontId="25" fillId="0" borderId="2" xfId="3" applyNumberFormat="1" applyFont="1" applyFill="1" applyBorder="1" applyAlignment="1">
      <alignment horizontal="center" vertical="center"/>
    </xf>
    <xf numFmtId="164" fontId="25" fillId="0" borderId="2" xfId="3" applyNumberFormat="1" applyFont="1" applyFill="1" applyBorder="1" applyAlignment="1">
      <alignment horizontal="center" vertical="center"/>
    </xf>
    <xf numFmtId="3" fontId="25" fillId="0" borderId="2" xfId="3" applyNumberFormat="1" applyFont="1" applyFill="1" applyBorder="1" applyAlignment="1">
      <alignment horizontal="center" vertical="center"/>
    </xf>
    <xf numFmtId="3" fontId="25" fillId="0" borderId="2" xfId="2" applyNumberFormat="1" applyFont="1" applyFill="1" applyBorder="1" applyAlignment="1">
      <alignment horizontal="center" vertical="center"/>
    </xf>
    <xf numFmtId="164" fontId="25" fillId="0" borderId="2" xfId="2" applyNumberFormat="1" applyFont="1" applyFill="1" applyBorder="1" applyAlignment="1">
      <alignment horizontal="center" vertical="center"/>
    </xf>
    <xf numFmtId="165" fontId="25" fillId="0" borderId="2" xfId="2" applyNumberFormat="1" applyFont="1" applyFill="1" applyBorder="1" applyAlignment="1">
      <alignment horizontal="center" vertical="center"/>
    </xf>
    <xf numFmtId="165" fontId="25" fillId="0" borderId="2" xfId="3" applyNumberFormat="1" applyFont="1" applyFill="1" applyBorder="1" applyAlignment="1">
      <alignment horizontal="center" vertical="center" wrapText="1"/>
    </xf>
    <xf numFmtId="3" fontId="25" fillId="0" borderId="2" xfId="2" applyNumberFormat="1" applyFont="1" applyFill="1" applyBorder="1" applyAlignment="1">
      <alignment horizontal="center" vertical="center" wrapText="1"/>
    </xf>
    <xf numFmtId="3" fontId="25" fillId="0" borderId="2" xfId="3" applyNumberFormat="1" applyFont="1" applyFill="1" applyBorder="1" applyAlignment="1">
      <alignment horizontal="left" vertical="center" wrapText="1"/>
    </xf>
    <xf numFmtId="0" fontId="25" fillId="0" borderId="1" xfId="2" applyFont="1" applyFill="1" applyBorder="1" applyAlignment="1">
      <alignment horizontal="center" vertical="center" wrapText="1"/>
    </xf>
    <xf numFmtId="3" fontId="11" fillId="0" borderId="6" xfId="3" applyNumberFormat="1" applyFont="1" applyFill="1" applyBorder="1" applyAlignment="1">
      <alignment horizontal="center" vertical="center" wrapText="1"/>
    </xf>
    <xf numFmtId="0" fontId="11" fillId="0" borderId="5" xfId="2" applyFont="1" applyFill="1" applyBorder="1" applyAlignment="1">
      <alignment horizontal="center" vertical="center" wrapText="1"/>
    </xf>
    <xf numFmtId="0" fontId="3" fillId="0" borderId="0" xfId="2" applyFont="1" applyFill="1" applyAlignment="1">
      <alignment horizontal="center" vertical="center"/>
    </xf>
    <xf numFmtId="3" fontId="11" fillId="0" borderId="2" xfId="3" applyNumberFormat="1" applyFont="1" applyFill="1" applyBorder="1" applyAlignment="1">
      <alignment vertical="center" wrapText="1"/>
    </xf>
    <xf numFmtId="0" fontId="3" fillId="0" borderId="2" xfId="2" applyFont="1" applyFill="1" applyBorder="1" applyAlignment="1">
      <alignment vertical="center"/>
    </xf>
    <xf numFmtId="0" fontId="3" fillId="0" borderId="6" xfId="2" applyFont="1" applyFill="1" applyBorder="1" applyAlignment="1">
      <alignment vertical="center"/>
    </xf>
    <xf numFmtId="168" fontId="11" fillId="0" borderId="2" xfId="2" applyNumberFormat="1" applyFont="1" applyFill="1" applyBorder="1" applyAlignment="1">
      <alignment horizontal="center" vertical="center"/>
    </xf>
    <xf numFmtId="3" fontId="11" fillId="0" borderId="2" xfId="3" applyNumberFormat="1" applyFont="1" applyFill="1" applyBorder="1" applyAlignment="1">
      <alignment horizontal="center" vertical="center" wrapText="1"/>
    </xf>
    <xf numFmtId="1" fontId="11" fillId="0" borderId="2" xfId="2" applyNumberFormat="1" applyFont="1" applyFill="1" applyBorder="1" applyAlignment="1">
      <alignment horizontal="center" vertical="center"/>
    </xf>
    <xf numFmtId="167" fontId="11" fillId="0" borderId="2" xfId="2" applyNumberFormat="1" applyFont="1" applyFill="1" applyBorder="1" applyAlignment="1">
      <alignment horizontal="center" vertical="center"/>
    </xf>
    <xf numFmtId="3" fontId="11" fillId="0" borderId="2" xfId="2" applyNumberFormat="1" applyFont="1" applyFill="1" applyBorder="1" applyAlignment="1">
      <alignment horizontal="left" vertical="center"/>
    </xf>
    <xf numFmtId="0" fontId="3" fillId="0" borderId="2" xfId="2" applyFont="1" applyFill="1" applyBorder="1" applyAlignment="1">
      <alignment horizontal="center" vertical="center"/>
    </xf>
    <xf numFmtId="0" fontId="12" fillId="0" borderId="0" xfId="2" applyFont="1" applyFill="1" applyAlignment="1">
      <alignment vertical="center"/>
    </xf>
    <xf numFmtId="0" fontId="12" fillId="0" borderId="0" xfId="2" applyFont="1" applyFill="1" applyAlignment="1">
      <alignment horizontal="center" vertical="center"/>
    </xf>
    <xf numFmtId="0" fontId="13" fillId="0" borderId="0" xfId="2" applyFont="1" applyFill="1" applyAlignment="1">
      <alignment horizontal="center" vertical="center"/>
    </xf>
    <xf numFmtId="165" fontId="13" fillId="0" borderId="0" xfId="3" applyNumberFormat="1" applyFont="1" applyFill="1" applyAlignment="1">
      <alignment horizontal="center" vertical="center"/>
    </xf>
    <xf numFmtId="164" fontId="13" fillId="0" borderId="0" xfId="2" applyNumberFormat="1" applyFont="1" applyFill="1" applyAlignment="1">
      <alignment vertical="center"/>
    </xf>
    <xf numFmtId="3" fontId="13" fillId="0" borderId="0" xfId="2" applyNumberFormat="1" applyFont="1" applyFill="1" applyAlignment="1">
      <alignment vertical="center"/>
    </xf>
    <xf numFmtId="3" fontId="13" fillId="0" borderId="0" xfId="2" applyNumberFormat="1" applyFont="1" applyFill="1" applyAlignment="1">
      <alignment horizontal="center" vertical="center"/>
    </xf>
    <xf numFmtId="165" fontId="13" fillId="0" borderId="0" xfId="2" applyNumberFormat="1" applyFont="1" applyFill="1" applyAlignment="1">
      <alignment vertical="center"/>
    </xf>
    <xf numFmtId="165" fontId="13" fillId="0" borderId="0" xfId="3" applyNumberFormat="1" applyFont="1" applyFill="1" applyAlignment="1">
      <alignment vertical="center"/>
    </xf>
    <xf numFmtId="165" fontId="13" fillId="0" borderId="0" xfId="3" applyNumberFormat="1" applyFont="1" applyFill="1" applyBorder="1" applyAlignment="1">
      <alignment vertical="center"/>
    </xf>
    <xf numFmtId="3" fontId="13" fillId="0" borderId="0" xfId="3" applyNumberFormat="1" applyFont="1" applyFill="1" applyAlignment="1">
      <alignment vertical="center"/>
    </xf>
    <xf numFmtId="3" fontId="13" fillId="0" borderId="0" xfId="3" applyNumberFormat="1" applyFont="1" applyFill="1" applyBorder="1" applyAlignment="1">
      <alignment vertical="center"/>
    </xf>
    <xf numFmtId="0" fontId="13" fillId="0" borderId="0" xfId="2" applyFont="1" applyFill="1" applyAlignment="1">
      <alignment horizontal="left" vertical="center"/>
    </xf>
    <xf numFmtId="3" fontId="13" fillId="0" borderId="0" xfId="3" applyNumberFormat="1" applyFont="1" applyFill="1" applyBorder="1" applyAlignment="1">
      <alignment horizontal="center" vertical="center"/>
    </xf>
    <xf numFmtId="3" fontId="13" fillId="0" borderId="0" xfId="3" applyNumberFormat="1" applyFont="1" applyFill="1" applyBorder="1" applyAlignment="1">
      <alignment horizontal="left" vertical="center"/>
    </xf>
    <xf numFmtId="3" fontId="13" fillId="0" borderId="12" xfId="3" applyNumberFormat="1" applyFont="1" applyFill="1" applyBorder="1" applyAlignment="1">
      <alignment horizontal="center" vertical="center"/>
    </xf>
    <xf numFmtId="3" fontId="13" fillId="0" borderId="13" xfId="3" applyNumberFormat="1" applyFont="1" applyFill="1" applyBorder="1" applyAlignment="1">
      <alignment horizontal="left" vertical="center"/>
    </xf>
    <xf numFmtId="0" fontId="9" fillId="0" borderId="0" xfId="2" applyFont="1" applyFill="1" applyAlignment="1">
      <alignment horizontal="left" vertical="center"/>
    </xf>
    <xf numFmtId="0" fontId="9" fillId="0" borderId="0" xfId="2" applyFont="1" applyFill="1" applyAlignment="1">
      <alignment vertical="center"/>
    </xf>
    <xf numFmtId="0" fontId="28" fillId="0" borderId="0" xfId="2" applyFont="1" applyFill="1" applyAlignment="1">
      <alignment horizontal="left" vertical="center"/>
    </xf>
    <xf numFmtId="0" fontId="28" fillId="0" borderId="0" xfId="2" applyFont="1" applyFill="1" applyAlignment="1">
      <alignment vertical="center"/>
    </xf>
    <xf numFmtId="0" fontId="9" fillId="0" borderId="4" xfId="2" applyFont="1" applyFill="1" applyBorder="1" applyAlignment="1">
      <alignment horizontal="center" vertical="center" wrapText="1"/>
    </xf>
    <xf numFmtId="0" fontId="9" fillId="0" borderId="3" xfId="2"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3" fontId="9" fillId="0" borderId="10" xfId="2" applyNumberFormat="1" applyFont="1" applyFill="1" applyBorder="1" applyAlignment="1">
      <alignment horizontal="center" vertical="center" wrapText="1"/>
    </xf>
    <xf numFmtId="3" fontId="9" fillId="0" borderId="7" xfId="2" applyNumberFormat="1" applyFont="1" applyFill="1" applyBorder="1" applyAlignment="1">
      <alignment horizontal="center" vertical="center" wrapText="1"/>
    </xf>
    <xf numFmtId="3" fontId="9" fillId="0" borderId="11" xfId="2"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0" xfId="2" applyFont="1" applyFill="1" applyAlignment="1">
      <alignment horizontal="center" vertical="center"/>
    </xf>
    <xf numFmtId="3" fontId="9" fillId="0" borderId="0" xfId="2" applyNumberFormat="1" applyFont="1" applyFill="1" applyAlignment="1">
      <alignment horizontal="center" vertical="center"/>
    </xf>
    <xf numFmtId="165" fontId="9" fillId="0" borderId="0" xfId="3" applyNumberFormat="1" applyFont="1" applyFill="1" applyAlignment="1">
      <alignment horizontal="center" vertical="center"/>
    </xf>
    <xf numFmtId="0" fontId="29" fillId="0" borderId="0" xfId="2" applyFont="1" applyFill="1" applyAlignment="1">
      <alignment horizontal="center" vertical="center"/>
    </xf>
    <xf numFmtId="0" fontId="29" fillId="0" borderId="0" xfId="2" applyFont="1" applyFill="1" applyAlignment="1">
      <alignment vertical="center"/>
    </xf>
    <xf numFmtId="3" fontId="9" fillId="0" borderId="6" xfId="2" applyNumberFormat="1" applyFont="1" applyFill="1" applyBorder="1" applyAlignment="1">
      <alignment horizontal="center" vertical="center" wrapText="1"/>
    </xf>
    <xf numFmtId="1" fontId="9" fillId="0" borderId="2" xfId="2" applyNumberFormat="1" applyFont="1" applyFill="1" applyBorder="1" applyAlignment="1">
      <alignment horizontal="center" vertical="center" wrapText="1"/>
    </xf>
    <xf numFmtId="165" fontId="9" fillId="0" borderId="4" xfId="3" applyNumberFormat="1" applyFont="1" applyFill="1" applyBorder="1" applyAlignment="1">
      <alignment horizontal="center" vertical="center" wrapText="1"/>
    </xf>
    <xf numFmtId="165" fontId="9" fillId="0" borderId="9" xfId="3" applyNumberFormat="1" applyFont="1" applyFill="1" applyBorder="1" applyAlignment="1">
      <alignment horizontal="center" vertical="center" wrapText="1"/>
    </xf>
    <xf numFmtId="165" fontId="9" fillId="0" borderId="3" xfId="3" applyNumberFormat="1" applyFont="1" applyFill="1" applyBorder="1" applyAlignment="1">
      <alignment horizontal="center" vertical="center" wrapText="1"/>
    </xf>
    <xf numFmtId="3" fontId="9" fillId="0" borderId="14" xfId="2" applyNumberFormat="1" applyFont="1" applyFill="1" applyBorder="1" applyAlignment="1">
      <alignment horizontal="center" vertical="center" wrapText="1"/>
    </xf>
    <xf numFmtId="3" fontId="9" fillId="0" borderId="8" xfId="2" applyNumberFormat="1" applyFont="1" applyFill="1" applyBorder="1" applyAlignment="1">
      <alignment horizontal="center" vertical="center" wrapText="1"/>
    </xf>
    <xf numFmtId="3" fontId="9" fillId="0" borderId="15" xfId="2" applyNumberFormat="1" applyFont="1" applyFill="1" applyBorder="1" applyAlignment="1">
      <alignment horizontal="center" vertical="center" wrapText="1"/>
    </xf>
    <xf numFmtId="3" fontId="9" fillId="0" borderId="5" xfId="2" applyNumberFormat="1" applyFont="1" applyFill="1" applyBorder="1" applyAlignment="1">
      <alignment horizontal="center" vertical="center" wrapText="1"/>
    </xf>
    <xf numFmtId="0" fontId="9" fillId="0" borderId="5"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1" fontId="9" fillId="0" borderId="1" xfId="2" applyNumberFormat="1" applyFont="1" applyFill="1" applyBorder="1" applyAlignment="1">
      <alignment horizontal="center" vertical="center" wrapText="1"/>
    </xf>
    <xf numFmtId="165" fontId="9" fillId="0" borderId="1" xfId="3" applyNumberFormat="1" applyFont="1" applyFill="1" applyBorder="1" applyAlignment="1">
      <alignment horizontal="center" vertical="center" wrapText="1"/>
    </xf>
    <xf numFmtId="3" fontId="9" fillId="0" borderId="1" xfId="3" applyNumberFormat="1" applyFont="1" applyFill="1" applyBorder="1" applyAlignment="1">
      <alignment horizontal="center" vertical="center" wrapText="1"/>
    </xf>
    <xf numFmtId="164" fontId="9" fillId="0" borderId="1" xfId="3" applyNumberFormat="1" applyFont="1" applyFill="1" applyBorder="1" applyAlignment="1">
      <alignment horizontal="center" vertical="center" wrapText="1"/>
    </xf>
    <xf numFmtId="43" fontId="9" fillId="0" borderId="1" xfId="2" applyNumberFormat="1" applyFont="1" applyFill="1" applyBorder="1" applyAlignment="1">
      <alignment horizontal="center" vertical="center" wrapText="1"/>
    </xf>
    <xf numFmtId="0" fontId="9" fillId="0" borderId="0" xfId="2" applyFont="1" applyFill="1" applyAlignment="1">
      <alignment horizontal="center" vertical="center" wrapText="1"/>
    </xf>
    <xf numFmtId="165" fontId="9" fillId="0" borderId="6" xfId="3" applyNumberFormat="1" applyFont="1" applyFill="1" applyBorder="1" applyAlignment="1">
      <alignment horizontal="center" vertical="center" wrapText="1"/>
    </xf>
    <xf numFmtId="3" fontId="9" fillId="0" borderId="6" xfId="3" applyNumberFormat="1" applyFont="1" applyFill="1" applyBorder="1" applyAlignment="1">
      <alignment horizontal="center" vertical="center"/>
    </xf>
    <xf numFmtId="3" fontId="9" fillId="0" borderId="14" xfId="3" applyNumberFormat="1" applyFont="1" applyFill="1" applyBorder="1" applyAlignment="1">
      <alignment horizontal="center" vertical="center"/>
    </xf>
    <xf numFmtId="0" fontId="9" fillId="0" borderId="2" xfId="3" quotePrefix="1" applyNumberFormat="1" applyFont="1" applyFill="1" applyBorder="1" applyAlignment="1">
      <alignment horizontal="center" vertical="center" wrapText="1"/>
    </xf>
    <xf numFmtId="165" fontId="9" fillId="0" borderId="11" xfId="3" quotePrefix="1" applyNumberFormat="1" applyFont="1" applyFill="1" applyBorder="1" applyAlignment="1">
      <alignment horizontal="center" vertical="center" wrapText="1"/>
    </xf>
    <xf numFmtId="165" fontId="9" fillId="0" borderId="1" xfId="3" quotePrefix="1" applyNumberFormat="1" applyFont="1" applyFill="1" applyBorder="1" applyAlignment="1">
      <alignment horizontal="center" vertical="center" wrapText="1"/>
    </xf>
    <xf numFmtId="3" fontId="9" fillId="0" borderId="1" xfId="3" quotePrefix="1" applyNumberFormat="1" applyFont="1" applyFill="1" applyBorder="1" applyAlignment="1">
      <alignment horizontal="center" vertical="center" wrapText="1"/>
    </xf>
    <xf numFmtId="165" fontId="9" fillId="0" borderId="1" xfId="3" applyNumberFormat="1" applyFont="1" applyFill="1" applyBorder="1" applyAlignment="1">
      <alignment horizontal="center" vertical="center"/>
    </xf>
    <xf numFmtId="165" fontId="9" fillId="0" borderId="10" xfId="3" applyNumberFormat="1" applyFont="1" applyFill="1" applyBorder="1" applyAlignment="1">
      <alignment horizontal="center" vertical="center"/>
    </xf>
    <xf numFmtId="3" fontId="9" fillId="0" borderId="1" xfId="3" applyNumberFormat="1" applyFont="1" applyFill="1" applyBorder="1" applyAlignment="1">
      <alignment horizontal="center" vertical="center"/>
    </xf>
    <xf numFmtId="3" fontId="9" fillId="0" borderId="10" xfId="3" applyNumberFormat="1" applyFont="1" applyFill="1" applyBorder="1" applyAlignment="1">
      <alignment horizontal="center" vertical="center"/>
    </xf>
    <xf numFmtId="3" fontId="29" fillId="0" borderId="1" xfId="3" applyNumberFormat="1" applyFont="1" applyFill="1" applyBorder="1" applyAlignment="1">
      <alignment horizontal="center" vertical="center"/>
    </xf>
    <xf numFmtId="3" fontId="29" fillId="0" borderId="2" xfId="3" applyNumberFormat="1" applyFont="1" applyFill="1" applyBorder="1" applyAlignment="1">
      <alignment horizontal="center" vertical="center"/>
    </xf>
    <xf numFmtId="165" fontId="29" fillId="0" borderId="2" xfId="3" applyNumberFormat="1" applyFont="1" applyFill="1" applyBorder="1" applyAlignment="1">
      <alignment horizontal="left" vertical="center"/>
    </xf>
    <xf numFmtId="165" fontId="29" fillId="0" borderId="0" xfId="3" applyNumberFormat="1" applyFont="1" applyFill="1" applyBorder="1" applyAlignment="1">
      <alignment horizontal="center" vertical="center"/>
    </xf>
    <xf numFmtId="165" fontId="29" fillId="0" borderId="0" xfId="3" applyNumberFormat="1" applyFont="1" applyFill="1" applyBorder="1" applyAlignment="1">
      <alignment vertical="center"/>
    </xf>
    <xf numFmtId="0" fontId="9" fillId="0" borderId="2" xfId="2" applyFont="1" applyFill="1" applyBorder="1" applyAlignment="1">
      <alignment horizontal="center" vertical="center"/>
    </xf>
    <xf numFmtId="165" fontId="9" fillId="0" borderId="2" xfId="3" applyNumberFormat="1" applyFont="1" applyFill="1" applyBorder="1" applyAlignment="1">
      <alignment horizontal="center" vertical="center"/>
    </xf>
    <xf numFmtId="164" fontId="9" fillId="0" borderId="2" xfId="3" applyNumberFormat="1" applyFont="1" applyFill="1" applyBorder="1" applyAlignment="1">
      <alignment horizontal="center" vertical="center"/>
    </xf>
    <xf numFmtId="0" fontId="9" fillId="0" borderId="2" xfId="3" applyNumberFormat="1" applyFont="1" applyFill="1" applyBorder="1" applyAlignment="1">
      <alignment horizontal="center" vertical="center"/>
    </xf>
    <xf numFmtId="3" fontId="9" fillId="0" borderId="2" xfId="3" applyNumberFormat="1" applyFont="1" applyFill="1" applyBorder="1" applyAlignment="1">
      <alignment horizontal="center" vertical="center"/>
    </xf>
    <xf numFmtId="3" fontId="9" fillId="0" borderId="2" xfId="2" applyNumberFormat="1" applyFont="1" applyFill="1" applyBorder="1" applyAlignment="1">
      <alignment horizontal="center" vertical="center"/>
    </xf>
    <xf numFmtId="167" fontId="9" fillId="0" borderId="2" xfId="2" applyNumberFormat="1" applyFont="1" applyFill="1" applyBorder="1" applyAlignment="1">
      <alignment horizontal="center" vertical="center"/>
    </xf>
    <xf numFmtId="165" fontId="9" fillId="0" borderId="2" xfId="2" applyNumberFormat="1" applyFont="1" applyFill="1" applyBorder="1" applyAlignment="1">
      <alignment horizontal="center" vertical="center"/>
    </xf>
    <xf numFmtId="164" fontId="9" fillId="0" borderId="2" xfId="2" applyNumberFormat="1" applyFont="1" applyFill="1" applyBorder="1" applyAlignment="1">
      <alignment horizontal="center" vertical="center"/>
    </xf>
    <xf numFmtId="165" fontId="9" fillId="0" borderId="2" xfId="2"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3" fontId="9" fillId="0" borderId="1" xfId="2" applyNumberFormat="1" applyFont="1" applyFill="1" applyBorder="1" applyAlignment="1">
      <alignment horizontal="center" vertical="center"/>
    </xf>
    <xf numFmtId="3" fontId="29" fillId="0" borderId="1" xfId="3" applyNumberFormat="1" applyFont="1" applyFill="1" applyBorder="1" applyAlignment="1">
      <alignment horizontal="center" vertical="center" wrapText="1"/>
    </xf>
    <xf numFmtId="3" fontId="9" fillId="0" borderId="6" xfId="2" applyNumberFormat="1" applyFont="1" applyFill="1" applyBorder="1" applyAlignment="1">
      <alignment horizontal="center" vertical="center"/>
    </xf>
    <xf numFmtId="0" fontId="29" fillId="0" borderId="2" xfId="2" applyFont="1" applyFill="1" applyBorder="1" applyAlignment="1">
      <alignment horizontal="left" vertical="center"/>
    </xf>
    <xf numFmtId="0" fontId="9" fillId="0" borderId="1" xfId="2" applyFont="1" applyFill="1" applyBorder="1" applyAlignment="1">
      <alignment horizontal="center" vertical="center"/>
    </xf>
    <xf numFmtId="164" fontId="9" fillId="0" borderId="1" xfId="3" applyNumberFormat="1" applyFont="1" applyFill="1" applyBorder="1" applyAlignment="1">
      <alignment horizontal="center" vertical="center"/>
    </xf>
    <xf numFmtId="167" fontId="9" fillId="0" borderId="1" xfId="2" applyNumberFormat="1" applyFont="1" applyFill="1" applyBorder="1" applyAlignment="1">
      <alignment horizontal="center" vertical="center"/>
    </xf>
    <xf numFmtId="165" fontId="9" fillId="0" borderId="1" xfId="2" applyNumberFormat="1" applyFont="1" applyFill="1" applyBorder="1" applyAlignment="1">
      <alignment horizontal="center" vertical="center"/>
    </xf>
    <xf numFmtId="164" fontId="9" fillId="0" borderId="1" xfId="2" applyNumberFormat="1" applyFont="1" applyFill="1" applyBorder="1" applyAlignment="1">
      <alignment horizontal="center" vertical="center"/>
    </xf>
    <xf numFmtId="0" fontId="9" fillId="0" borderId="3" xfId="3" applyNumberFormat="1" applyFont="1" applyFill="1" applyBorder="1" applyAlignment="1">
      <alignment horizontal="center" vertical="center"/>
    </xf>
    <xf numFmtId="0" fontId="9" fillId="0" borderId="3" xfId="2" applyFont="1" applyFill="1" applyBorder="1" applyAlignment="1">
      <alignment horizontal="center" vertical="center"/>
    </xf>
    <xf numFmtId="3" fontId="9" fillId="0" borderId="3" xfId="2" applyNumberFormat="1" applyFont="1" applyFill="1" applyBorder="1" applyAlignment="1">
      <alignment horizontal="center" vertical="center"/>
    </xf>
    <xf numFmtId="3" fontId="29" fillId="0" borderId="2" xfId="3" applyNumberFormat="1" applyFont="1" applyFill="1" applyBorder="1" applyAlignment="1">
      <alignment horizontal="center" vertical="center" wrapText="1"/>
    </xf>
    <xf numFmtId="164" fontId="29" fillId="0" borderId="0" xfId="2" applyNumberFormat="1" applyFont="1" applyFill="1" applyAlignment="1">
      <alignment horizontal="center" vertical="center"/>
    </xf>
    <xf numFmtId="0" fontId="29" fillId="0" borderId="2" xfId="2" applyFont="1" applyFill="1" applyBorder="1" applyAlignment="1">
      <alignment horizontal="center" vertical="center"/>
    </xf>
    <xf numFmtId="3" fontId="9" fillId="0" borderId="5" xfId="2" applyNumberFormat="1" applyFont="1" applyFill="1" applyBorder="1" applyAlignment="1">
      <alignment horizontal="center" vertical="center"/>
    </xf>
    <xf numFmtId="0" fontId="29" fillId="0" borderId="2" xfId="2" applyFont="1" applyFill="1" applyBorder="1" applyAlignment="1">
      <alignment vertical="center"/>
    </xf>
    <xf numFmtId="0" fontId="9" fillId="0" borderId="11" xfId="3" applyNumberFormat="1" applyFont="1" applyFill="1" applyBorder="1" applyAlignment="1">
      <alignment horizontal="center" vertical="center"/>
    </xf>
    <xf numFmtId="0" fontId="9" fillId="0" borderId="11" xfId="2" applyFont="1" applyFill="1" applyBorder="1" applyAlignment="1">
      <alignment horizontal="center" vertical="center"/>
    </xf>
    <xf numFmtId="3" fontId="9" fillId="0" borderId="11" xfId="2" applyNumberFormat="1" applyFont="1" applyFill="1" applyBorder="1" applyAlignment="1">
      <alignment horizontal="center" vertical="center"/>
    </xf>
    <xf numFmtId="0" fontId="29" fillId="0" borderId="1" xfId="2" applyFont="1" applyFill="1" applyBorder="1" applyAlignment="1">
      <alignment vertical="center"/>
    </xf>
    <xf numFmtId="0" fontId="29" fillId="0" borderId="3" xfId="2" applyFont="1" applyFill="1" applyBorder="1" applyAlignment="1">
      <alignment horizontal="center" vertical="center"/>
    </xf>
    <xf numFmtId="0" fontId="9" fillId="0" borderId="6" xfId="2" applyFont="1" applyFill="1" applyBorder="1" applyAlignment="1">
      <alignment horizontal="center" vertical="center"/>
    </xf>
    <xf numFmtId="165" fontId="9" fillId="0" borderId="6"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0" fontId="9" fillId="0" borderId="6" xfId="3" applyNumberFormat="1" applyFont="1" applyFill="1" applyBorder="1" applyAlignment="1">
      <alignment horizontal="center" vertical="center"/>
    </xf>
    <xf numFmtId="167" fontId="9" fillId="0" borderId="6" xfId="2" applyNumberFormat="1" applyFont="1" applyFill="1" applyBorder="1" applyAlignment="1">
      <alignment horizontal="center" vertical="center"/>
    </xf>
    <xf numFmtId="165" fontId="9" fillId="0" borderId="6" xfId="2" applyNumberFormat="1" applyFont="1" applyFill="1" applyBorder="1" applyAlignment="1">
      <alignment horizontal="center" vertical="center"/>
    </xf>
    <xf numFmtId="164" fontId="9" fillId="0" borderId="6" xfId="2" applyNumberFormat="1" applyFont="1" applyFill="1" applyBorder="1" applyAlignment="1">
      <alignment horizontal="center" vertical="center"/>
    </xf>
    <xf numFmtId="165" fontId="9" fillId="0" borderId="5" xfId="3" applyNumberFormat="1" applyFont="1" applyFill="1" applyBorder="1" applyAlignment="1">
      <alignment horizontal="center" vertical="center" wrapText="1"/>
    </xf>
    <xf numFmtId="3" fontId="29" fillId="0" borderId="5" xfId="3" applyNumberFormat="1"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1" xfId="3" applyNumberFormat="1" applyFont="1" applyFill="1" applyBorder="1" applyAlignment="1">
      <alignment horizontal="center" vertical="center"/>
    </xf>
    <xf numFmtId="0" fontId="29" fillId="0" borderId="8" xfId="2" applyFont="1" applyFill="1" applyBorder="1" applyAlignment="1">
      <alignment horizontal="center" vertical="center"/>
    </xf>
    <xf numFmtId="3" fontId="29" fillId="0" borderId="6" xfId="3" applyNumberFormat="1" applyFont="1" applyFill="1" applyBorder="1" applyAlignment="1">
      <alignment horizontal="center" vertical="center" wrapText="1"/>
    </xf>
    <xf numFmtId="0" fontId="29" fillId="0" borderId="8" xfId="2" applyFont="1" applyFill="1" applyBorder="1" applyAlignment="1">
      <alignment vertical="center"/>
    </xf>
    <xf numFmtId="0" fontId="29" fillId="0" borderId="6" xfId="2" applyFont="1" applyFill="1" applyBorder="1" applyAlignment="1">
      <alignment vertical="center"/>
    </xf>
    <xf numFmtId="0" fontId="29" fillId="0" borderId="11" xfId="2" applyFont="1" applyFill="1" applyBorder="1" applyAlignment="1">
      <alignment horizontal="center" vertical="center"/>
    </xf>
    <xf numFmtId="0" fontId="29" fillId="0" borderId="1" xfId="2" applyFont="1" applyFill="1" applyBorder="1" applyAlignment="1">
      <alignment horizontal="center" vertical="center"/>
    </xf>
    <xf numFmtId="0" fontId="29" fillId="0" borderId="5" xfId="2" applyFont="1" applyFill="1" applyBorder="1" applyAlignment="1">
      <alignment vertical="center"/>
    </xf>
    <xf numFmtId="0" fontId="29" fillId="0" borderId="2" xfId="2" applyFont="1" applyFill="1" applyBorder="1" applyAlignment="1">
      <alignment horizontal="center" vertical="center" wrapText="1"/>
    </xf>
    <xf numFmtId="0" fontId="9" fillId="0" borderId="2" xfId="2" applyFont="1" applyFill="1" applyBorder="1" applyAlignment="1">
      <alignment horizontal="left" vertical="center"/>
    </xf>
    <xf numFmtId="0" fontId="9" fillId="0" borderId="15" xfId="2" applyFont="1" applyFill="1" applyBorder="1" applyAlignment="1">
      <alignment horizontal="center" vertical="center" wrapText="1"/>
    </xf>
    <xf numFmtId="3" fontId="29" fillId="0" borderId="0" xfId="2" applyNumberFormat="1" applyFont="1" applyFill="1" applyAlignment="1">
      <alignment horizontal="center" vertical="center"/>
    </xf>
    <xf numFmtId="0" fontId="29" fillId="0" borderId="1"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29" fillId="0" borderId="2" xfId="2" applyFont="1" applyFill="1" applyBorder="1" applyAlignment="1">
      <alignment horizontal="left" vertical="center" wrapText="1"/>
    </xf>
    <xf numFmtId="3" fontId="29" fillId="0" borderId="2" xfId="3" quotePrefix="1" applyNumberFormat="1" applyFont="1" applyFill="1" applyBorder="1" applyAlignment="1">
      <alignment horizontal="center" vertical="center" wrapText="1"/>
    </xf>
    <xf numFmtId="0" fontId="9" fillId="0" borderId="1" xfId="2" quotePrefix="1" applyFont="1" applyFill="1" applyBorder="1" applyAlignment="1">
      <alignment horizontal="center" vertical="center" wrapText="1"/>
    </xf>
    <xf numFmtId="3" fontId="29" fillId="0" borderId="1" xfId="3" quotePrefix="1" applyNumberFormat="1" applyFont="1" applyFill="1" applyBorder="1" applyAlignment="1">
      <alignment horizontal="center" vertical="center" wrapText="1"/>
    </xf>
    <xf numFmtId="3" fontId="9" fillId="0" borderId="1" xfId="2" applyNumberFormat="1" applyFont="1" applyFill="1" applyBorder="1" applyAlignment="1">
      <alignment vertical="center"/>
    </xf>
    <xf numFmtId="3" fontId="29" fillId="0" borderId="1" xfId="3" applyNumberFormat="1" applyFont="1" applyFill="1" applyBorder="1" applyAlignment="1">
      <alignment vertical="center" wrapText="1"/>
    </xf>
    <xf numFmtId="3" fontId="9" fillId="0" borderId="5" xfId="2" applyNumberFormat="1" applyFont="1" applyFill="1" applyBorder="1" applyAlignment="1">
      <alignment vertical="center"/>
    </xf>
    <xf numFmtId="3" fontId="29" fillId="0" borderId="5" xfId="3" applyNumberFormat="1" applyFont="1" applyFill="1" applyBorder="1" applyAlignment="1">
      <alignment vertical="center" wrapText="1"/>
    </xf>
    <xf numFmtId="3" fontId="9" fillId="0" borderId="2" xfId="2" applyNumberFormat="1" applyFont="1" applyFill="1" applyBorder="1" applyAlignment="1">
      <alignment vertical="center"/>
    </xf>
    <xf numFmtId="165" fontId="9" fillId="0" borderId="6" xfId="2" applyNumberFormat="1" applyFont="1" applyFill="1" applyBorder="1" applyAlignment="1">
      <alignment horizontal="center" vertical="center" wrapText="1"/>
    </xf>
    <xf numFmtId="3" fontId="9" fillId="0" borderId="6" xfId="2" applyNumberFormat="1" applyFont="1" applyFill="1" applyBorder="1" applyAlignment="1">
      <alignment vertical="center"/>
    </xf>
    <xf numFmtId="164" fontId="9" fillId="0" borderId="1" xfId="4" applyNumberFormat="1" applyFont="1" applyFill="1" applyBorder="1" applyAlignment="1">
      <alignment horizontal="center" vertical="center"/>
    </xf>
    <xf numFmtId="164" fontId="9" fillId="0" borderId="1" xfId="5" quotePrefix="1" applyNumberFormat="1" applyFont="1" applyFill="1" applyBorder="1" applyAlignment="1">
      <alignment horizontal="center" vertical="center" wrapText="1"/>
    </xf>
    <xf numFmtId="169" fontId="29" fillId="0" borderId="3" xfId="2" applyNumberFormat="1" applyFont="1" applyFill="1" applyBorder="1" applyAlignment="1">
      <alignment horizontal="center" vertical="center"/>
    </xf>
    <xf numFmtId="43" fontId="29" fillId="0" borderId="2" xfId="3" applyFont="1" applyFill="1" applyBorder="1" applyAlignment="1">
      <alignment horizontal="center" vertical="center"/>
    </xf>
    <xf numFmtId="0" fontId="29" fillId="0" borderId="1" xfId="2" applyFont="1" applyFill="1" applyBorder="1" applyAlignment="1">
      <alignment horizontal="left" vertical="center"/>
    </xf>
    <xf numFmtId="0" fontId="9" fillId="0" borderId="2" xfId="2" applyFont="1" applyFill="1" applyBorder="1" applyAlignment="1">
      <alignment vertical="center" wrapText="1"/>
    </xf>
    <xf numFmtId="0" fontId="29" fillId="0" borderId="6" xfId="2" applyFont="1" applyFill="1" applyBorder="1" applyAlignment="1">
      <alignment horizontal="left" vertical="center"/>
    </xf>
    <xf numFmtId="0" fontId="9" fillId="0" borderId="15" xfId="2" applyFont="1" applyFill="1" applyBorder="1" applyAlignment="1">
      <alignment horizontal="center" vertical="center"/>
    </xf>
    <xf numFmtId="0" fontId="29" fillId="0" borderId="0" xfId="2" applyFont="1" applyFill="1" applyBorder="1" applyAlignment="1">
      <alignment vertical="center"/>
    </xf>
    <xf numFmtId="0" fontId="29" fillId="0" borderId="15" xfId="2" applyFont="1" applyFill="1" applyBorder="1" applyAlignment="1">
      <alignment horizontal="center" vertical="center"/>
    </xf>
    <xf numFmtId="0" fontId="29" fillId="0" borderId="0" xfId="2" applyFont="1" applyFill="1" applyAlignment="1">
      <alignment horizontal="center" vertical="center" wrapText="1"/>
    </xf>
    <xf numFmtId="3" fontId="29" fillId="0" borderId="2" xfId="3" applyNumberFormat="1" applyFont="1" applyFill="1" applyBorder="1" applyAlignment="1">
      <alignment horizontal="left" vertical="center" wrapText="1"/>
    </xf>
    <xf numFmtId="3" fontId="29" fillId="0" borderId="0" xfId="3" applyNumberFormat="1" applyFont="1" applyFill="1" applyBorder="1" applyAlignment="1">
      <alignment horizontal="center" vertical="center" wrapText="1"/>
    </xf>
    <xf numFmtId="0" fontId="9" fillId="0" borderId="15" xfId="3" applyNumberFormat="1" applyFont="1" applyFill="1" applyBorder="1" applyAlignment="1">
      <alignment horizontal="center" vertical="center"/>
    </xf>
    <xf numFmtId="3" fontId="9" fillId="0" borderId="15" xfId="2" applyNumberFormat="1" applyFont="1" applyFill="1" applyBorder="1" applyAlignment="1">
      <alignment horizontal="center" vertical="center"/>
    </xf>
    <xf numFmtId="164" fontId="9" fillId="0" borderId="2" xfId="4" applyNumberFormat="1" applyFont="1" applyFill="1" applyBorder="1" applyAlignment="1">
      <alignment horizontal="center" vertical="center"/>
    </xf>
    <xf numFmtId="164" fontId="9" fillId="0" borderId="2" xfId="5" quotePrefix="1" applyNumberFormat="1" applyFont="1" applyFill="1" applyBorder="1" applyAlignment="1">
      <alignment horizontal="center" vertical="center" wrapText="1"/>
    </xf>
    <xf numFmtId="0" fontId="9" fillId="0" borderId="13" xfId="2"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5" xfId="2" applyFont="1" applyFill="1" applyBorder="1" applyAlignment="1">
      <alignment horizontal="center" vertical="center"/>
    </xf>
    <xf numFmtId="165" fontId="9" fillId="0" borderId="5" xfId="3"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7" fontId="9" fillId="0" borderId="5" xfId="2" applyNumberFormat="1" applyFont="1" applyFill="1" applyBorder="1" applyAlignment="1">
      <alignment horizontal="center" vertical="center"/>
    </xf>
    <xf numFmtId="3" fontId="29" fillId="0" borderId="3" xfId="3" applyNumberFormat="1" applyFont="1" applyFill="1" applyBorder="1" applyAlignment="1">
      <alignment horizontal="center" vertical="center" wrapText="1"/>
    </xf>
    <xf numFmtId="0" fontId="29" fillId="0" borderId="7" xfId="2" applyFont="1" applyFill="1" applyBorder="1" applyAlignment="1">
      <alignment horizontal="center" vertical="center" wrapText="1"/>
    </xf>
    <xf numFmtId="169" fontId="29" fillId="0" borderId="2" xfId="2" applyNumberFormat="1" applyFont="1" applyFill="1" applyBorder="1" applyAlignment="1">
      <alignment horizontal="center" vertical="center"/>
    </xf>
    <xf numFmtId="0" fontId="29" fillId="0" borderId="0" xfId="2" applyFont="1" applyFill="1" applyBorder="1" applyAlignment="1">
      <alignment horizontal="center" vertical="center"/>
    </xf>
    <xf numFmtId="165" fontId="9" fillId="0" borderId="2" xfId="3" applyNumberFormat="1" applyFont="1" applyFill="1" applyBorder="1" applyAlignment="1">
      <alignment horizontal="left" vertical="center"/>
    </xf>
    <xf numFmtId="165" fontId="9" fillId="0" borderId="3" xfId="3" applyNumberFormat="1" applyFont="1" applyFill="1" applyBorder="1" applyAlignment="1">
      <alignment horizontal="center" vertical="center"/>
    </xf>
    <xf numFmtId="165" fontId="29" fillId="0" borderId="0" xfId="3" applyNumberFormat="1" applyFont="1" applyFill="1" applyAlignment="1">
      <alignment horizontal="center" vertical="center"/>
    </xf>
    <xf numFmtId="164" fontId="29" fillId="0" borderId="0" xfId="2" applyNumberFormat="1" applyFont="1" applyFill="1" applyAlignment="1">
      <alignment vertical="center"/>
    </xf>
    <xf numFmtId="3" fontId="29" fillId="0" borderId="0" xfId="2" applyNumberFormat="1" applyFont="1" applyFill="1" applyAlignment="1">
      <alignment vertical="center"/>
    </xf>
    <xf numFmtId="167" fontId="29" fillId="0" borderId="0" xfId="2" applyNumberFormat="1" applyFont="1" applyFill="1" applyAlignment="1">
      <alignment horizontal="center" vertical="center"/>
    </xf>
    <xf numFmtId="165" fontId="29" fillId="0" borderId="0" xfId="2" applyNumberFormat="1" applyFont="1" applyFill="1" applyAlignment="1">
      <alignment vertical="center"/>
    </xf>
    <xf numFmtId="165" fontId="29" fillId="0" borderId="0" xfId="3" applyNumberFormat="1" applyFont="1" applyFill="1" applyAlignment="1">
      <alignment vertical="center"/>
    </xf>
    <xf numFmtId="3" fontId="29" fillId="0" borderId="12" xfId="3" applyNumberFormat="1" applyFont="1" applyFill="1" applyBorder="1" applyAlignment="1">
      <alignment vertical="center"/>
    </xf>
    <xf numFmtId="3" fontId="9" fillId="0" borderId="0" xfId="2" applyNumberFormat="1" applyFont="1" applyFill="1" applyAlignment="1">
      <alignment vertical="center"/>
    </xf>
    <xf numFmtId="0" fontId="29" fillId="0" borderId="0" xfId="2" applyFont="1" applyFill="1" applyAlignment="1">
      <alignment vertical="center" wrapText="1"/>
    </xf>
    <xf numFmtId="3" fontId="29" fillId="0" borderId="0" xfId="3" applyNumberFormat="1" applyFont="1" applyFill="1" applyAlignment="1">
      <alignment vertical="center"/>
    </xf>
    <xf numFmtId="3" fontId="29" fillId="0" borderId="0" xfId="3" applyNumberFormat="1" applyFont="1" applyFill="1" applyBorder="1" applyAlignment="1">
      <alignment vertical="center"/>
    </xf>
    <xf numFmtId="3" fontId="29" fillId="0" borderId="13" xfId="3" applyNumberFormat="1" applyFont="1" applyFill="1" applyBorder="1" applyAlignment="1">
      <alignment horizontal="left" vertical="center"/>
    </xf>
    <xf numFmtId="0" fontId="29" fillId="0" borderId="0" xfId="2" applyFont="1" applyFill="1" applyAlignment="1">
      <alignment horizontal="left" vertical="center"/>
    </xf>
    <xf numFmtId="169" fontId="29" fillId="0" borderId="0" xfId="2" applyNumberFormat="1" applyFont="1" applyFill="1" applyAlignment="1">
      <alignment horizontal="center" vertical="center"/>
    </xf>
    <xf numFmtId="169" fontId="29" fillId="0" borderId="0" xfId="2" applyNumberFormat="1" applyFont="1" applyFill="1" applyAlignment="1">
      <alignment vertical="center"/>
    </xf>
    <xf numFmtId="3" fontId="29" fillId="0" borderId="0" xfId="2" applyNumberFormat="1" applyFont="1" applyFill="1" applyAlignment="1">
      <alignment horizontal="left" vertical="center"/>
    </xf>
    <xf numFmtId="164" fontId="29" fillId="0" borderId="0" xfId="2" applyNumberFormat="1" applyFont="1" applyFill="1" applyAlignment="1">
      <alignment horizontal="left" vertical="center"/>
    </xf>
    <xf numFmtId="165" fontId="29" fillId="0" borderId="0" xfId="3" applyNumberFormat="1" applyFont="1" applyFill="1" applyAlignment="1">
      <alignment horizontal="left" vertical="center"/>
    </xf>
    <xf numFmtId="167" fontId="29" fillId="0" borderId="0" xfId="2" applyNumberFormat="1" applyFont="1" applyFill="1" applyAlignment="1">
      <alignment horizontal="left" vertical="center"/>
    </xf>
    <xf numFmtId="165" fontId="29" fillId="0" borderId="0" xfId="2" applyNumberFormat="1" applyFont="1" applyFill="1" applyAlignment="1">
      <alignment horizontal="left" vertical="center"/>
    </xf>
    <xf numFmtId="3" fontId="29" fillId="0" borderId="12" xfId="3" applyNumberFormat="1" applyFont="1" applyFill="1" applyBorder="1" applyAlignment="1">
      <alignment horizontal="left" vertical="center"/>
    </xf>
    <xf numFmtId="165" fontId="29" fillId="0" borderId="0" xfId="3" applyNumberFormat="1" applyFont="1" applyFill="1" applyBorder="1" applyAlignment="1">
      <alignment horizontal="left" vertical="center"/>
    </xf>
    <xf numFmtId="170" fontId="29" fillId="0" borderId="0" xfId="2" applyNumberFormat="1" applyFont="1" applyFill="1" applyAlignment="1">
      <alignment vertical="center"/>
    </xf>
    <xf numFmtId="3" fontId="9" fillId="0" borderId="0" xfId="2" applyNumberFormat="1" applyFont="1" applyFill="1" applyAlignment="1">
      <alignment horizontal="left" vertical="center"/>
    </xf>
    <xf numFmtId="0" fontId="32" fillId="0" borderId="0" xfId="0" applyFont="1" applyFill="1"/>
    <xf numFmtId="0" fontId="32" fillId="0" borderId="0" xfId="0" applyFont="1" applyFill="1" applyBorder="1"/>
    <xf numFmtId="164" fontId="33" fillId="0" borderId="0" xfId="1" applyNumberFormat="1" applyFont="1" applyFill="1" applyBorder="1" applyAlignment="1">
      <alignment horizontal="center" vertical="center" wrapText="1"/>
    </xf>
    <xf numFmtId="164" fontId="33" fillId="0" borderId="2" xfId="0" applyNumberFormat="1" applyFont="1" applyFill="1" applyBorder="1" applyAlignment="1">
      <alignment horizontal="center" vertical="center" wrapText="1"/>
    </xf>
    <xf numFmtId="165" fontId="33" fillId="0" borderId="2" xfId="1" applyNumberFormat="1" applyFont="1" applyFill="1" applyBorder="1" applyAlignment="1">
      <alignment horizontal="center" vertical="center" wrapText="1"/>
    </xf>
    <xf numFmtId="3" fontId="33" fillId="0" borderId="2" xfId="1"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0" fontId="33" fillId="0" borderId="2" xfId="1" quotePrefix="1" applyNumberFormat="1" applyFont="1" applyFill="1" applyBorder="1" applyAlignment="1">
      <alignment horizontal="center" vertical="center" wrapText="1"/>
    </xf>
    <xf numFmtId="165" fontId="33" fillId="0" borderId="2" xfId="1" quotePrefix="1" applyNumberFormat="1" applyFont="1" applyFill="1" applyBorder="1" applyAlignment="1">
      <alignment horizontal="center" vertical="center" wrapText="1"/>
    </xf>
    <xf numFmtId="1" fontId="33" fillId="0" borderId="2" xfId="1" quotePrefix="1" applyNumberFormat="1" applyFont="1" applyFill="1" applyBorder="1" applyAlignment="1">
      <alignment horizontal="center" vertical="center" wrapText="1"/>
    </xf>
    <xf numFmtId="0" fontId="33" fillId="0" borderId="2" xfId="0" applyFont="1" applyFill="1" applyBorder="1" applyAlignment="1">
      <alignment horizontal="center" vertical="center"/>
    </xf>
    <xf numFmtId="164" fontId="33" fillId="0" borderId="2" xfId="1" applyNumberFormat="1" applyFont="1" applyFill="1" applyBorder="1" applyAlignment="1">
      <alignment horizontal="center" vertical="center" wrapText="1"/>
    </xf>
    <xf numFmtId="164" fontId="33" fillId="0" borderId="2" xfId="1" quotePrefix="1" applyNumberFormat="1" applyFont="1" applyFill="1" applyBorder="1" applyAlignment="1">
      <alignment horizontal="center" vertical="center" wrapText="1"/>
    </xf>
    <xf numFmtId="164" fontId="33" fillId="0" borderId="2" xfId="1" quotePrefix="1" applyNumberFormat="1" applyFont="1" applyFill="1" applyBorder="1" applyAlignment="1">
      <alignment vertical="center" wrapText="1"/>
    </xf>
    <xf numFmtId="0" fontId="33" fillId="0" borderId="2" xfId="0" applyFont="1" applyFill="1" applyBorder="1" applyAlignment="1">
      <alignment horizontal="center" vertical="center" wrapText="1"/>
    </xf>
    <xf numFmtId="167" fontId="33" fillId="0" borderId="2" xfId="0" applyNumberFormat="1" applyFont="1" applyFill="1" applyBorder="1" applyAlignment="1">
      <alignment horizontal="center" vertical="center" wrapText="1"/>
    </xf>
    <xf numFmtId="3" fontId="34" fillId="0" borderId="2" xfId="0" applyNumberFormat="1" applyFont="1" applyFill="1" applyBorder="1" applyAlignment="1">
      <alignment horizontal="center" vertical="center"/>
    </xf>
    <xf numFmtId="164" fontId="34" fillId="0" borderId="2" xfId="0" applyNumberFormat="1" applyFont="1" applyFill="1" applyBorder="1" applyAlignment="1">
      <alignment vertical="center"/>
    </xf>
    <xf numFmtId="165" fontId="33" fillId="0" borderId="0" xfId="1" quotePrefix="1" applyNumberFormat="1" applyFont="1" applyFill="1" applyBorder="1" applyAlignment="1">
      <alignment horizontal="center" vertical="center" wrapText="1"/>
    </xf>
    <xf numFmtId="0" fontId="33" fillId="0" borderId="0" xfId="0" applyFont="1" applyFill="1" applyBorder="1"/>
    <xf numFmtId="0" fontId="33" fillId="0" borderId="2" xfId="0" applyFont="1" applyFill="1" applyBorder="1" applyAlignment="1">
      <alignment vertical="center" wrapText="1"/>
    </xf>
    <xf numFmtId="3" fontId="33" fillId="0" borderId="2" xfId="1" applyNumberFormat="1" applyFont="1" applyFill="1" applyBorder="1" applyAlignment="1">
      <alignment vertical="center" wrapText="1"/>
    </xf>
    <xf numFmtId="3" fontId="34" fillId="0" borderId="16" xfId="0" applyNumberFormat="1" applyFont="1" applyFill="1" applyBorder="1" applyAlignment="1">
      <alignment horizontal="center" vertical="center"/>
    </xf>
    <xf numFmtId="164" fontId="34" fillId="0" borderId="16" xfId="0" applyNumberFormat="1" applyFont="1" applyFill="1" applyBorder="1" applyAlignment="1">
      <alignment vertical="center"/>
    </xf>
    <xf numFmtId="3" fontId="34" fillId="0" borderId="17" xfId="0" applyNumberFormat="1" applyFont="1" applyFill="1" applyBorder="1" applyAlignment="1">
      <alignment horizontal="center" vertical="center"/>
    </xf>
    <xf numFmtId="164" fontId="34" fillId="0" borderId="17" xfId="0" applyNumberFormat="1" applyFont="1" applyFill="1" applyBorder="1" applyAlignment="1">
      <alignment vertical="center"/>
    </xf>
    <xf numFmtId="3" fontId="34" fillId="0" borderId="18" xfId="0" applyNumberFormat="1" applyFont="1" applyFill="1" applyBorder="1" applyAlignment="1">
      <alignment horizontal="center" vertical="center"/>
    </xf>
    <xf numFmtId="164" fontId="34" fillId="0" borderId="18" xfId="0" applyNumberFormat="1" applyFont="1" applyFill="1" applyBorder="1" applyAlignment="1">
      <alignment vertical="center"/>
    </xf>
    <xf numFmtId="164" fontId="33" fillId="0" borderId="2" xfId="1" applyNumberFormat="1" applyFont="1" applyFill="1" applyBorder="1" applyAlignment="1">
      <alignment vertical="center" wrapText="1"/>
    </xf>
    <xf numFmtId="166" fontId="33" fillId="0" borderId="2" xfId="0" applyNumberFormat="1" applyFont="1" applyFill="1" applyBorder="1" applyAlignment="1">
      <alignment horizontal="right" vertical="center"/>
    </xf>
    <xf numFmtId="0" fontId="14" fillId="0" borderId="2" xfId="1" quotePrefix="1" applyNumberFormat="1" applyFont="1" applyFill="1" applyBorder="1" applyAlignment="1">
      <alignment horizontal="center" vertical="center" wrapText="1"/>
    </xf>
    <xf numFmtId="165" fontId="14" fillId="0" borderId="2" xfId="1" quotePrefix="1" applyNumberFormat="1" applyFont="1" applyFill="1" applyBorder="1" applyAlignment="1">
      <alignment horizontal="center" vertical="center" wrapText="1"/>
    </xf>
    <xf numFmtId="1" fontId="14" fillId="0" borderId="2" xfId="1" quotePrefix="1" applyNumberFormat="1" applyFont="1" applyFill="1" applyBorder="1" applyAlignment="1">
      <alignment horizontal="center" vertical="center" wrapText="1"/>
    </xf>
    <xf numFmtId="0" fontId="14" fillId="0" borderId="2" xfId="0" applyFont="1" applyFill="1" applyBorder="1" applyAlignment="1">
      <alignment horizontal="center" vertical="center"/>
    </xf>
    <xf numFmtId="164" fontId="14" fillId="0" borderId="2" xfId="1" applyNumberFormat="1" applyFont="1" applyFill="1" applyBorder="1" applyAlignment="1">
      <alignment horizontal="center" vertical="center" wrapText="1"/>
    </xf>
    <xf numFmtId="3"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0" xfId="1" quotePrefix="1" applyNumberFormat="1" applyFont="1" applyFill="1" applyBorder="1" applyAlignment="1">
      <alignment horizontal="center" vertical="center" wrapText="1"/>
    </xf>
    <xf numFmtId="0" fontId="14" fillId="0" borderId="0" xfId="0" applyFont="1" applyFill="1" applyBorder="1"/>
    <xf numFmtId="0" fontId="32" fillId="0" borderId="0" xfId="0" applyFont="1" applyFill="1" applyAlignment="1">
      <alignment horizontal="center"/>
    </xf>
    <xf numFmtId="164" fontId="32" fillId="0" borderId="0" xfId="0" applyNumberFormat="1" applyFont="1" applyFill="1" applyAlignment="1">
      <alignment vertical="center"/>
    </xf>
    <xf numFmtId="164" fontId="32" fillId="0" borderId="0" xfId="0" applyNumberFormat="1" applyFont="1" applyFill="1"/>
    <xf numFmtId="165" fontId="33" fillId="0" borderId="0" xfId="1" applyNumberFormat="1" applyFont="1" applyFill="1" applyAlignment="1">
      <alignment horizontal="center" vertical="center"/>
    </xf>
    <xf numFmtId="3" fontId="33" fillId="0" borderId="0" xfId="0" applyNumberFormat="1" applyFont="1" applyFill="1" applyAlignment="1">
      <alignment horizontal="center" vertical="center"/>
    </xf>
    <xf numFmtId="0" fontId="33" fillId="0" borderId="0" xfId="0" applyFont="1" applyFill="1" applyAlignment="1">
      <alignment horizontal="center" vertical="center"/>
    </xf>
    <xf numFmtId="167" fontId="33" fillId="0" borderId="0" xfId="0" applyNumberFormat="1" applyFont="1" applyFill="1" applyAlignment="1">
      <alignment horizontal="center" vertical="center"/>
    </xf>
    <xf numFmtId="3" fontId="33" fillId="0" borderId="0" xfId="1" applyNumberFormat="1" applyFont="1" applyFill="1" applyBorder="1" applyAlignment="1">
      <alignment horizontal="center" vertical="center"/>
    </xf>
    <xf numFmtId="3" fontId="33" fillId="0" borderId="0" xfId="1" applyNumberFormat="1" applyFont="1" applyFill="1" applyAlignment="1">
      <alignment horizontal="center" vertical="center"/>
    </xf>
    <xf numFmtId="0" fontId="33" fillId="0" borderId="0" xfId="0" applyFont="1" applyFill="1" applyBorder="1" applyAlignment="1">
      <alignment horizontal="center" vertical="center" wrapText="1"/>
    </xf>
    <xf numFmtId="3" fontId="34" fillId="0" borderId="6" xfId="0" applyNumberFormat="1" applyFont="1" applyFill="1" applyBorder="1" applyAlignment="1">
      <alignment horizontal="center" vertical="center"/>
    </xf>
    <xf numFmtId="164" fontId="34" fillId="0" borderId="6" xfId="0" applyNumberFormat="1" applyFont="1" applyFill="1" applyBorder="1" applyAlignment="1">
      <alignment vertical="center"/>
    </xf>
    <xf numFmtId="3" fontId="35" fillId="0" borderId="6" xfId="0" applyNumberFormat="1" applyFont="1" applyFill="1" applyBorder="1" applyAlignment="1">
      <alignment horizontal="center" vertical="center"/>
    </xf>
    <xf numFmtId="165" fontId="35" fillId="0" borderId="6" xfId="0" applyNumberFormat="1" applyFont="1" applyFill="1" applyBorder="1" applyAlignment="1">
      <alignment horizontal="center" vertical="center"/>
    </xf>
    <xf numFmtId="3" fontId="36" fillId="0" borderId="0" xfId="0" applyNumberFormat="1" applyFont="1" applyFill="1" applyAlignment="1">
      <alignment vertical="center"/>
    </xf>
    <xf numFmtId="0" fontId="36" fillId="0" borderId="0" xfId="0" applyFont="1" applyFill="1" applyAlignment="1">
      <alignment vertical="center"/>
    </xf>
    <xf numFmtId="3" fontId="5" fillId="0" borderId="0" xfId="0" applyNumberFormat="1" applyFont="1" applyFill="1" applyAlignment="1">
      <alignment horizontal="center" vertical="center"/>
    </xf>
    <xf numFmtId="164" fontId="5" fillId="0" borderId="0" xfId="0" applyNumberFormat="1" applyFont="1" applyFill="1" applyAlignment="1">
      <alignment vertical="center"/>
    </xf>
    <xf numFmtId="0" fontId="29" fillId="0" borderId="0" xfId="0" applyFont="1" applyFill="1"/>
    <xf numFmtId="0" fontId="39" fillId="0" borderId="0" xfId="0" applyFont="1" applyFill="1"/>
    <xf numFmtId="0" fontId="39" fillId="0" borderId="0" xfId="0" applyFont="1" applyFill="1" applyBorder="1"/>
    <xf numFmtId="164" fontId="9" fillId="0" borderId="2" xfId="0" applyNumberFormat="1"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wrapText="1"/>
    </xf>
    <xf numFmtId="164" fontId="25" fillId="0" borderId="0" xfId="1" applyNumberFormat="1" applyFont="1" applyFill="1" applyBorder="1" applyAlignment="1">
      <alignment horizontal="center" vertical="center" wrapText="1"/>
    </xf>
    <xf numFmtId="0" fontId="25" fillId="0" borderId="0" xfId="1" applyNumberFormat="1" applyFont="1" applyFill="1" applyBorder="1" applyAlignment="1">
      <alignment horizontal="center" vertical="center" wrapText="1"/>
    </xf>
    <xf numFmtId="0" fontId="9" fillId="0" borderId="6" xfId="0" applyFont="1" applyFill="1" applyBorder="1" applyAlignment="1">
      <alignment vertical="center" wrapText="1"/>
    </xf>
    <xf numFmtId="0" fontId="9" fillId="0" borderId="6" xfId="0" applyFont="1" applyFill="1" applyBorder="1" applyAlignment="1">
      <alignment horizontal="center" vertical="center" wrapText="1"/>
    </xf>
    <xf numFmtId="0" fontId="40" fillId="0" borderId="6" xfId="0"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0" fontId="9" fillId="0" borderId="6"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165" fontId="9" fillId="0" borderId="6" xfId="1" quotePrefix="1" applyNumberFormat="1" applyFont="1" applyFill="1" applyBorder="1" applyAlignment="1">
      <alignment horizontal="center" vertical="center" wrapText="1"/>
    </xf>
    <xf numFmtId="3" fontId="9" fillId="0" borderId="6" xfId="1" quotePrefix="1" applyNumberFormat="1" applyFont="1" applyFill="1" applyBorder="1" applyAlignment="1">
      <alignment horizontal="center" vertical="center" wrapText="1"/>
    </xf>
    <xf numFmtId="165" fontId="9" fillId="0" borderId="6" xfId="1" applyNumberFormat="1" applyFont="1" applyFill="1" applyBorder="1" applyAlignment="1">
      <alignment horizontal="center" vertical="center" wrapText="1"/>
    </xf>
    <xf numFmtId="3" fontId="9" fillId="0" borderId="6" xfId="1" applyNumberFormat="1" applyFont="1" applyFill="1" applyBorder="1" applyAlignment="1">
      <alignment horizontal="center" vertical="center" wrapText="1"/>
    </xf>
    <xf numFmtId="164" fontId="25" fillId="0" borderId="6" xfId="1" applyNumberFormat="1" applyFont="1" applyFill="1" applyBorder="1" applyAlignment="1">
      <alignment horizontal="center" vertical="center" wrapText="1"/>
    </xf>
    <xf numFmtId="0" fontId="25" fillId="0" borderId="6" xfId="1" applyNumberFormat="1" applyFont="1" applyFill="1" applyBorder="1" applyAlignment="1">
      <alignment horizontal="center" vertical="center" wrapText="1"/>
    </xf>
    <xf numFmtId="165" fontId="9" fillId="0" borderId="2" xfId="1" quotePrefix="1" applyNumberFormat="1" applyFont="1" applyFill="1" applyBorder="1" applyAlignment="1">
      <alignment vertical="center" wrapText="1"/>
    </xf>
    <xf numFmtId="165" fontId="9" fillId="0" borderId="2" xfId="1" quotePrefix="1" applyNumberFormat="1" applyFont="1" applyFill="1" applyBorder="1" applyAlignment="1">
      <alignment horizontal="center" vertical="center" wrapText="1"/>
    </xf>
    <xf numFmtId="165" fontId="40" fillId="0" borderId="2" xfId="1" quotePrefix="1" applyNumberFormat="1" applyFont="1" applyFill="1" applyBorder="1" applyAlignment="1">
      <alignment horizontal="center" vertical="center" wrapText="1"/>
    </xf>
    <xf numFmtId="1" fontId="9" fillId="0" borderId="2" xfId="1" quotePrefix="1"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1" quotePrefix="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164" fontId="9" fillId="0" borderId="2" xfId="1" quotePrefix="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67" fontId="9" fillId="0" borderId="2" xfId="0" applyNumberFormat="1" applyFont="1" applyFill="1" applyBorder="1" applyAlignment="1">
      <alignment horizontal="center" vertical="center" wrapText="1"/>
    </xf>
    <xf numFmtId="164" fontId="25" fillId="0" borderId="2" xfId="1" quotePrefix="1" applyNumberFormat="1" applyFont="1" applyFill="1" applyBorder="1" applyAlignment="1">
      <alignment horizontal="center" vertical="center" wrapText="1"/>
    </xf>
    <xf numFmtId="0" fontId="25" fillId="0" borderId="2" xfId="1" quotePrefix="1" applyNumberFormat="1" applyFont="1" applyFill="1" applyBorder="1" applyAlignment="1">
      <alignment horizontal="center" vertical="center" wrapText="1"/>
    </xf>
    <xf numFmtId="165" fontId="25" fillId="0" borderId="2" xfId="1" quotePrefix="1" applyNumberFormat="1" applyFont="1" applyFill="1" applyBorder="1" applyAlignment="1">
      <alignment horizontal="center" vertical="center" wrapText="1"/>
    </xf>
    <xf numFmtId="0" fontId="25" fillId="0" borderId="0" xfId="0" applyFont="1" applyFill="1"/>
    <xf numFmtId="165" fontId="9" fillId="0" borderId="1" xfId="1" quotePrefix="1" applyNumberFormat="1" applyFont="1" applyFill="1" applyBorder="1" applyAlignment="1">
      <alignment vertical="center" wrapText="1"/>
    </xf>
    <xf numFmtId="165" fontId="9" fillId="0" borderId="1" xfId="1" quotePrefix="1" applyNumberFormat="1" applyFont="1" applyFill="1" applyBorder="1" applyAlignment="1">
      <alignment horizontal="center" vertical="center" wrapText="1"/>
    </xf>
    <xf numFmtId="165" fontId="40" fillId="0" borderId="1" xfId="1" quotePrefix="1"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65" fontId="25" fillId="0" borderId="1" xfId="1" quotePrefix="1" applyNumberFormat="1" applyFont="1" applyFill="1" applyBorder="1" applyAlignment="1">
      <alignment horizontal="center" vertical="center" wrapText="1"/>
    </xf>
    <xf numFmtId="171" fontId="9" fillId="0" borderId="2" xfId="1" quotePrefix="1" applyNumberFormat="1" applyFont="1" applyFill="1" applyBorder="1" applyAlignment="1">
      <alignment horizontal="center" vertical="center" wrapText="1"/>
    </xf>
    <xf numFmtId="164" fontId="25" fillId="0" borderId="2" xfId="1" quotePrefix="1" applyNumberFormat="1" applyFont="1" applyFill="1" applyBorder="1" applyAlignment="1">
      <alignment vertical="center" wrapText="1"/>
    </xf>
    <xf numFmtId="43" fontId="9" fillId="0" borderId="2" xfId="1" quotePrefix="1" applyFont="1" applyFill="1" applyBorder="1" applyAlignment="1">
      <alignment horizontal="center" vertical="center" wrapText="1"/>
    </xf>
    <xf numFmtId="3" fontId="9" fillId="0" borderId="2" xfId="0" applyNumberFormat="1" applyFont="1" applyFill="1" applyBorder="1" applyAlignment="1">
      <alignment vertical="center" wrapText="1"/>
    </xf>
    <xf numFmtId="164" fontId="9" fillId="0" borderId="2" xfId="0" applyNumberFormat="1" applyFont="1" applyFill="1" applyBorder="1" applyAlignment="1">
      <alignment horizontal="center" vertical="center"/>
    </xf>
    <xf numFmtId="0" fontId="25" fillId="0" borderId="0" xfId="0" applyFont="1" applyFill="1" applyAlignment="1">
      <alignment vertical="center"/>
    </xf>
    <xf numFmtId="165" fontId="9" fillId="0" borderId="5" xfId="1" quotePrefix="1" applyNumberFormat="1" applyFont="1" applyFill="1" applyBorder="1" applyAlignment="1">
      <alignment vertical="center" wrapText="1"/>
    </xf>
    <xf numFmtId="165" fontId="9" fillId="0" borderId="6" xfId="1" quotePrefix="1" applyNumberFormat="1" applyFont="1" applyFill="1" applyBorder="1" applyAlignment="1">
      <alignment vertical="center" wrapText="1"/>
    </xf>
    <xf numFmtId="165" fontId="40" fillId="0" borderId="6" xfId="1" quotePrefix="1" applyNumberFormat="1" applyFont="1" applyFill="1" applyBorder="1" applyAlignment="1">
      <alignment horizontal="center" vertical="center" wrapText="1"/>
    </xf>
    <xf numFmtId="3" fontId="9" fillId="0" borderId="5" xfId="0" applyNumberFormat="1" applyFont="1" applyFill="1" applyBorder="1" applyAlignment="1">
      <alignment vertical="center" wrapText="1"/>
    </xf>
    <xf numFmtId="3" fontId="9" fillId="0" borderId="5" xfId="0" applyNumberFormat="1" applyFont="1" applyFill="1" applyBorder="1" applyAlignment="1">
      <alignment horizontal="center" vertical="center" wrapText="1"/>
    </xf>
    <xf numFmtId="165" fontId="25" fillId="0" borderId="6" xfId="1" quotePrefix="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165" fontId="25" fillId="0" borderId="0" xfId="1" quotePrefix="1" applyNumberFormat="1" applyFont="1" applyFill="1" applyBorder="1" applyAlignment="1">
      <alignment horizontal="center" vertical="center" wrapText="1"/>
    </xf>
    <xf numFmtId="165" fontId="9" fillId="0" borderId="2" xfId="1" quotePrefix="1" applyNumberFormat="1" applyFont="1" applyFill="1" applyBorder="1" applyAlignment="1">
      <alignment horizontal="center" wrapText="1"/>
    </xf>
    <xf numFmtId="165" fontId="25" fillId="0" borderId="2" xfId="1" quotePrefix="1" applyNumberFormat="1" applyFont="1" applyFill="1" applyBorder="1" applyAlignment="1">
      <alignment horizontal="center" wrapText="1"/>
    </xf>
    <xf numFmtId="164" fontId="40" fillId="0" borderId="2" xfId="1" quotePrefix="1"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164" fontId="9" fillId="0" borderId="6" xfId="1" quotePrefix="1" applyNumberFormat="1" applyFont="1" applyFill="1" applyBorder="1" applyAlignment="1">
      <alignment horizontal="center" vertical="center" wrapText="1"/>
    </xf>
    <xf numFmtId="165" fontId="9" fillId="0" borderId="2" xfId="1" applyNumberFormat="1" applyFont="1" applyFill="1" applyBorder="1" applyAlignment="1">
      <alignment vertical="center" wrapText="1"/>
    </xf>
    <xf numFmtId="1" fontId="9" fillId="0" borderId="3" xfId="1" quotePrefix="1" applyNumberFormat="1" applyFont="1" applyFill="1" applyBorder="1" applyAlignment="1">
      <alignment horizontal="center" vertical="center" wrapText="1"/>
    </xf>
    <xf numFmtId="0" fontId="9" fillId="0" borderId="2" xfId="1" quotePrefix="1" applyNumberFormat="1" applyFont="1" applyFill="1" applyBorder="1" applyAlignment="1">
      <alignment vertical="center" wrapText="1"/>
    </xf>
    <xf numFmtId="167" fontId="9" fillId="0" borderId="2" xfId="1" applyNumberFormat="1" applyFont="1" applyFill="1" applyBorder="1" applyAlignment="1">
      <alignment horizontal="center" vertical="center" wrapText="1"/>
    </xf>
    <xf numFmtId="0" fontId="29" fillId="0" borderId="0" xfId="0" applyFont="1" applyFill="1" applyAlignment="1"/>
    <xf numFmtId="0" fontId="29" fillId="0" borderId="0" xfId="0" applyFont="1" applyFill="1" applyAlignment="1">
      <alignment vertical="center"/>
    </xf>
    <xf numFmtId="0" fontId="42" fillId="0" borderId="0" xfId="0" applyFont="1" applyFill="1" applyAlignment="1">
      <alignment horizontal="center" vertical="center"/>
    </xf>
    <xf numFmtId="164" fontId="29" fillId="0" borderId="0" xfId="0" applyNumberFormat="1" applyFont="1" applyFill="1" applyAlignment="1">
      <alignment vertical="center"/>
    </xf>
    <xf numFmtId="164" fontId="29" fillId="0" borderId="0" xfId="0" applyNumberFormat="1" applyFont="1" applyFill="1"/>
    <xf numFmtId="165" fontId="9" fillId="0" borderId="0" xfId="1" applyNumberFormat="1" applyFont="1" applyFill="1" applyAlignment="1">
      <alignment horizontal="center" vertical="center"/>
    </xf>
    <xf numFmtId="3" fontId="9" fillId="0" borderId="0" xfId="0" applyNumberFormat="1" applyFont="1" applyFill="1" applyAlignment="1">
      <alignment horizontal="center" vertical="center"/>
    </xf>
    <xf numFmtId="0" fontId="9" fillId="0" borderId="0" xfId="0" applyFont="1" applyFill="1" applyAlignment="1">
      <alignment horizontal="center" vertical="center"/>
    </xf>
    <xf numFmtId="167" fontId="9" fillId="0" borderId="0" xfId="0" applyNumberFormat="1" applyFont="1" applyFill="1" applyAlignment="1">
      <alignment horizontal="center" vertical="center"/>
    </xf>
    <xf numFmtId="3" fontId="9" fillId="0" borderId="0" xfId="1" applyNumberFormat="1" applyFont="1" applyFill="1" applyAlignment="1">
      <alignment horizontal="center" vertical="center"/>
    </xf>
    <xf numFmtId="0" fontId="9" fillId="0" borderId="0" xfId="0" applyFont="1" applyFill="1" applyAlignment="1">
      <alignment horizontal="center" vertical="center" wrapText="1"/>
    </xf>
    <xf numFmtId="0" fontId="43" fillId="0" borderId="0" xfId="2" applyFont="1" applyFill="1" applyAlignment="1">
      <alignment horizontal="center" vertical="center"/>
    </xf>
    <xf numFmtId="0" fontId="44" fillId="0" borderId="0" xfId="2" applyFont="1" applyFill="1"/>
    <xf numFmtId="0" fontId="44" fillId="0" borderId="0" xfId="2" applyFont="1" applyFill="1" applyAlignment="1">
      <alignment horizontal="center"/>
    </xf>
    <xf numFmtId="164" fontId="44" fillId="0" borderId="0" xfId="6" applyNumberFormat="1" applyFont="1" applyFill="1" applyAlignment="1">
      <alignment horizontal="center"/>
    </xf>
    <xf numFmtId="164" fontId="44" fillId="0" borderId="0" xfId="2" applyNumberFormat="1" applyFont="1" applyFill="1"/>
    <xf numFmtId="43" fontId="44" fillId="0" borderId="0" xfId="6" applyFont="1" applyFill="1"/>
    <xf numFmtId="0" fontId="44" fillId="0" borderId="0" xfId="2" applyFont="1" applyFill="1" applyAlignment="1">
      <alignment horizontal="right" vertical="center"/>
    </xf>
    <xf numFmtId="165" fontId="44" fillId="0" borderId="0" xfId="6" applyNumberFormat="1" applyFont="1" applyFill="1"/>
    <xf numFmtId="0" fontId="44" fillId="0" borderId="2" xfId="2" applyFont="1" applyFill="1" applyBorder="1"/>
    <xf numFmtId="0" fontId="44" fillId="0" borderId="2" xfId="2" applyFont="1" applyFill="1" applyBorder="1" applyAlignment="1">
      <alignment horizontal="left" wrapText="1"/>
    </xf>
    <xf numFmtId="165" fontId="44" fillId="0" borderId="2" xfId="2" applyNumberFormat="1" applyFont="1" applyFill="1" applyBorder="1" applyAlignment="1">
      <alignment horizontal="left"/>
    </xf>
    <xf numFmtId="0" fontId="43" fillId="0" borderId="0" xfId="2" applyFont="1" applyFill="1" applyAlignment="1">
      <alignment horizontal="left" vertical="center"/>
    </xf>
    <xf numFmtId="165" fontId="44" fillId="0" borderId="0" xfId="2" applyNumberFormat="1" applyFont="1" applyFill="1" applyAlignment="1">
      <alignment horizontal="right"/>
    </xf>
    <xf numFmtId="0" fontId="43" fillId="0" borderId="0" xfId="2" applyFont="1" applyFill="1"/>
    <xf numFmtId="0" fontId="44" fillId="0" borderId="13" xfId="2" applyFont="1" applyFill="1" applyBorder="1" applyAlignment="1">
      <alignment horizontal="center" vertical="center"/>
    </xf>
    <xf numFmtId="0" fontId="44" fillId="0" borderId="0" xfId="2" applyFont="1" applyFill="1" applyBorder="1"/>
    <xf numFmtId="0" fontId="44" fillId="0" borderId="0" xfId="2" applyFont="1" applyFill="1" applyAlignment="1">
      <alignment horizontal="left" wrapText="1"/>
    </xf>
    <xf numFmtId="165" fontId="44" fillId="0" borderId="0" xfId="2" applyNumberFormat="1" applyFont="1" applyFill="1" applyAlignment="1">
      <alignment horizontal="left"/>
    </xf>
    <xf numFmtId="165" fontId="22" fillId="0" borderId="2" xfId="6" applyNumberFormat="1" applyFont="1" applyFill="1" applyBorder="1" applyAlignment="1">
      <alignment horizontal="center" vertical="center" wrapText="1"/>
    </xf>
    <xf numFmtId="164" fontId="11" fillId="0" borderId="2" xfId="6" applyNumberFormat="1" applyFont="1" applyFill="1" applyBorder="1" applyAlignment="1">
      <alignment horizontal="center" vertical="center" wrapText="1"/>
    </xf>
    <xf numFmtId="164" fontId="11" fillId="0" borderId="2" xfId="2" applyNumberFormat="1" applyFont="1" applyFill="1" applyBorder="1" applyAlignment="1">
      <alignment horizontal="center" vertical="center" wrapText="1"/>
    </xf>
    <xf numFmtId="43" fontId="11" fillId="0" borderId="2" xfId="6" applyFont="1" applyFill="1" applyBorder="1" applyAlignment="1">
      <alignment horizontal="center" vertical="center" wrapText="1"/>
    </xf>
    <xf numFmtId="165" fontId="11" fillId="0" borderId="2" xfId="6" applyNumberFormat="1"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0" fontId="39" fillId="0" borderId="0" xfId="2" applyFont="1" applyFill="1" applyBorder="1" applyAlignment="1">
      <alignment horizontal="center" vertical="center"/>
    </xf>
    <xf numFmtId="43" fontId="11" fillId="0" borderId="2" xfId="6" applyFont="1" applyFill="1" applyBorder="1" applyAlignment="1">
      <alignment horizontal="center" vertical="center"/>
    </xf>
    <xf numFmtId="165" fontId="11" fillId="0" borderId="2" xfId="6" applyNumberFormat="1" applyFont="1" applyFill="1" applyBorder="1" applyAlignment="1">
      <alignment horizontal="center" vertical="center"/>
    </xf>
    <xf numFmtId="165" fontId="11" fillId="0" borderId="2" xfId="7" applyNumberFormat="1" applyFont="1" applyFill="1" applyBorder="1" applyAlignment="1">
      <alignment horizontal="center" vertical="center"/>
    </xf>
    <xf numFmtId="0" fontId="8" fillId="0" borderId="19" xfId="2" applyFont="1" applyFill="1" applyBorder="1" applyAlignment="1">
      <alignment vertical="center"/>
    </xf>
    <xf numFmtId="0" fontId="8" fillId="0" borderId="20" xfId="2" applyFont="1" applyFill="1" applyBorder="1" applyAlignment="1">
      <alignment vertical="center"/>
    </xf>
    <xf numFmtId="0" fontId="8" fillId="0" borderId="21" xfId="2" applyFont="1" applyFill="1" applyBorder="1" applyAlignment="1">
      <alignment vertical="center"/>
    </xf>
    <xf numFmtId="0" fontId="8" fillId="0" borderId="22" xfId="2" applyFont="1" applyFill="1" applyBorder="1" applyAlignment="1">
      <alignment vertical="center"/>
    </xf>
    <xf numFmtId="0" fontId="8" fillId="0" borderId="23" xfId="2" applyFont="1" applyFill="1" applyBorder="1" applyAlignment="1">
      <alignment vertical="center"/>
    </xf>
    <xf numFmtId="0" fontId="8" fillId="0" borderId="24" xfId="2" applyFont="1" applyFill="1" applyBorder="1" applyAlignment="1">
      <alignment vertical="center"/>
    </xf>
    <xf numFmtId="0" fontId="8" fillId="0" borderId="25" xfId="2" applyFont="1" applyFill="1" applyBorder="1" applyAlignment="1">
      <alignment vertical="center"/>
    </xf>
    <xf numFmtId="0" fontId="8" fillId="0" borderId="26" xfId="2" applyFont="1" applyFill="1" applyBorder="1" applyAlignment="1">
      <alignment vertical="center"/>
    </xf>
    <xf numFmtId="0" fontId="8" fillId="0" borderId="27" xfId="2" applyFont="1" applyFill="1" applyBorder="1" applyAlignment="1">
      <alignment vertical="center"/>
    </xf>
    <xf numFmtId="0" fontId="8" fillId="0" borderId="17" xfId="2" applyFont="1" applyFill="1" applyBorder="1" applyAlignment="1">
      <alignment vertical="center"/>
    </xf>
    <xf numFmtId="0" fontId="8" fillId="0" borderId="28" xfId="2" applyFont="1" applyFill="1" applyBorder="1" applyAlignment="1">
      <alignment vertical="center"/>
    </xf>
    <xf numFmtId="0" fontId="8" fillId="0" borderId="29" xfId="2" applyFont="1" applyFill="1" applyBorder="1" applyAlignment="1">
      <alignment vertical="center"/>
    </xf>
    <xf numFmtId="0" fontId="8" fillId="0" borderId="30" xfId="2" applyFont="1" applyFill="1" applyBorder="1" applyAlignment="1">
      <alignment vertical="center"/>
    </xf>
    <xf numFmtId="0" fontId="8" fillId="0" borderId="31" xfId="2" applyFont="1" applyFill="1" applyBorder="1" applyAlignment="1">
      <alignment vertical="center"/>
    </xf>
    <xf numFmtId="165" fontId="11" fillId="0" borderId="6" xfId="6" applyNumberFormat="1" applyFont="1" applyFill="1" applyBorder="1" applyAlignment="1">
      <alignment horizontal="center" vertical="center" wrapText="1"/>
    </xf>
    <xf numFmtId="0" fontId="8" fillId="0" borderId="3" xfId="2" applyFont="1" applyFill="1" applyBorder="1" applyAlignment="1">
      <alignment vertical="center"/>
    </xf>
    <xf numFmtId="0" fontId="8" fillId="0" borderId="2" xfId="2" applyFont="1" applyFill="1" applyBorder="1" applyAlignment="1">
      <alignment vertical="center"/>
    </xf>
    <xf numFmtId="0" fontId="11" fillId="0" borderId="2" xfId="2" applyNumberFormat="1" applyFont="1" applyFill="1" applyBorder="1" applyAlignment="1">
      <alignment horizontal="center" vertical="center" wrapText="1"/>
    </xf>
    <xf numFmtId="0" fontId="11" fillId="0" borderId="26" xfId="2" applyFont="1" applyFill="1" applyBorder="1" applyAlignment="1">
      <alignment vertical="center" wrapText="1"/>
    </xf>
    <xf numFmtId="165" fontId="11" fillId="0" borderId="1" xfId="6" applyNumberFormat="1" applyFont="1" applyFill="1" applyBorder="1" applyAlignment="1">
      <alignment horizontal="center" vertical="center" wrapText="1"/>
    </xf>
    <xf numFmtId="0" fontId="8" fillId="0" borderId="32" xfId="2" applyFont="1" applyFill="1" applyBorder="1" applyAlignment="1">
      <alignment vertical="center"/>
    </xf>
    <xf numFmtId="0" fontId="8" fillId="0" borderId="33" xfId="2" applyFont="1" applyFill="1" applyBorder="1" applyAlignment="1">
      <alignment vertical="center"/>
    </xf>
    <xf numFmtId="0" fontId="11" fillId="0" borderId="6" xfId="2" applyFont="1" applyFill="1" applyBorder="1" applyAlignment="1">
      <alignment horizontal="center" vertical="center"/>
    </xf>
    <xf numFmtId="165" fontId="11" fillId="0" borderId="6" xfId="6" applyNumberFormat="1" applyFont="1" applyFill="1" applyBorder="1" applyAlignment="1">
      <alignment horizontal="center" vertical="center"/>
    </xf>
    <xf numFmtId="0" fontId="8" fillId="0" borderId="34" xfId="2" applyFont="1" applyFill="1" applyBorder="1" applyAlignment="1">
      <alignment vertical="center"/>
    </xf>
    <xf numFmtId="0" fontId="8" fillId="0" borderId="35" xfId="2" applyFont="1" applyFill="1" applyBorder="1" applyAlignment="1">
      <alignment vertical="center"/>
    </xf>
    <xf numFmtId="0" fontId="8" fillId="0" borderId="36" xfId="2" applyFont="1" applyFill="1" applyBorder="1" applyAlignment="1">
      <alignment vertical="center"/>
    </xf>
    <xf numFmtId="0" fontId="8" fillId="0" borderId="13" xfId="2" applyFont="1" applyFill="1" applyBorder="1" applyAlignment="1">
      <alignment vertical="center"/>
    </xf>
    <xf numFmtId="0" fontId="8" fillId="0" borderId="5" xfId="2" applyFont="1" applyFill="1" applyBorder="1" applyAlignment="1">
      <alignment vertical="center"/>
    </xf>
    <xf numFmtId="164" fontId="11" fillId="0" borderId="6" xfId="6" applyNumberFormat="1" applyFont="1" applyFill="1" applyBorder="1" applyAlignment="1">
      <alignment horizontal="center" vertical="center" wrapText="1"/>
    </xf>
    <xf numFmtId="164" fontId="11" fillId="0" borderId="6" xfId="2" applyNumberFormat="1" applyFont="1" applyFill="1" applyBorder="1" applyAlignment="1">
      <alignment horizontal="center" vertical="center" wrapText="1"/>
    </xf>
    <xf numFmtId="43" fontId="11" fillId="0" borderId="6" xfId="6" applyFont="1" applyFill="1" applyBorder="1" applyAlignment="1">
      <alignment horizontal="center" vertical="center"/>
    </xf>
    <xf numFmtId="165" fontId="11" fillId="0" borderId="6" xfId="2" applyNumberFormat="1" applyFont="1" applyFill="1" applyBorder="1" applyAlignment="1">
      <alignment horizontal="center" vertical="center"/>
    </xf>
    <xf numFmtId="167" fontId="11" fillId="0" borderId="6" xfId="2" applyNumberFormat="1" applyFont="1" applyFill="1" applyBorder="1" applyAlignment="1">
      <alignment horizontal="center" vertical="center"/>
    </xf>
    <xf numFmtId="165" fontId="11" fillId="0" borderId="6" xfId="7" applyNumberFormat="1" applyFont="1" applyFill="1" applyBorder="1" applyAlignment="1">
      <alignment horizontal="center" vertical="center"/>
    </xf>
    <xf numFmtId="167" fontId="11" fillId="0" borderId="2" xfId="7" applyNumberFormat="1" applyFont="1" applyFill="1" applyBorder="1" applyAlignment="1">
      <alignment horizontal="center" vertical="center"/>
    </xf>
    <xf numFmtId="167" fontId="11" fillId="0" borderId="6" xfId="7" applyNumberFormat="1" applyFont="1" applyFill="1" applyBorder="1" applyAlignment="1">
      <alignment horizontal="center" vertical="center"/>
    </xf>
    <xf numFmtId="3" fontId="11" fillId="0" borderId="1" xfId="2" applyNumberFormat="1" applyFont="1" applyFill="1" applyBorder="1" applyAlignment="1">
      <alignment horizontal="center" vertical="center" wrapText="1"/>
    </xf>
    <xf numFmtId="0" fontId="11" fillId="0" borderId="5" xfId="2" applyFont="1" applyFill="1" applyBorder="1" applyAlignment="1">
      <alignment horizontal="center" vertical="center"/>
    </xf>
    <xf numFmtId="0" fontId="11" fillId="0" borderId="1" xfId="2" applyNumberFormat="1" applyFont="1" applyFill="1" applyBorder="1" applyAlignment="1">
      <alignment horizontal="center" vertical="center" wrapText="1"/>
    </xf>
    <xf numFmtId="164" fontId="11" fillId="0" borderId="1" xfId="6" applyNumberFormat="1"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43" fontId="11" fillId="0" borderId="1" xfId="6" applyFont="1" applyFill="1" applyBorder="1" applyAlignment="1">
      <alignment horizontal="center" vertical="center"/>
    </xf>
    <xf numFmtId="0" fontId="11" fillId="0" borderId="1" xfId="2" applyFont="1" applyFill="1" applyBorder="1" applyAlignment="1">
      <alignment horizontal="center" vertical="center"/>
    </xf>
    <xf numFmtId="165" fontId="11" fillId="0" borderId="1" xfId="6" applyNumberFormat="1" applyFont="1" applyFill="1" applyBorder="1" applyAlignment="1">
      <alignment horizontal="center" vertical="center"/>
    </xf>
    <xf numFmtId="165" fontId="11" fillId="0" borderId="1" xfId="2" applyNumberFormat="1" applyFont="1" applyFill="1" applyBorder="1" applyAlignment="1">
      <alignment horizontal="center" vertical="center"/>
    </xf>
    <xf numFmtId="167" fontId="11" fillId="0" borderId="1" xfId="2" applyNumberFormat="1" applyFont="1" applyFill="1" applyBorder="1" applyAlignment="1">
      <alignment horizontal="center" vertical="center"/>
    </xf>
    <xf numFmtId="165" fontId="11" fillId="0" borderId="1" xfId="7" applyNumberFormat="1" applyFont="1" applyFill="1" applyBorder="1" applyAlignment="1">
      <alignment horizontal="center" vertical="center"/>
    </xf>
    <xf numFmtId="167" fontId="11" fillId="0" borderId="2" xfId="6" applyNumberFormat="1" applyFont="1" applyFill="1" applyBorder="1" applyAlignment="1">
      <alignment horizontal="center" vertical="center"/>
    </xf>
    <xf numFmtId="165" fontId="11" fillId="0" borderId="5" xfId="6" applyNumberFormat="1" applyFont="1" applyFill="1" applyBorder="1" applyAlignment="1">
      <alignment horizontal="center" vertical="center"/>
    </xf>
    <xf numFmtId="0" fontId="8" fillId="0" borderId="0" xfId="2" applyFont="1" applyFill="1" applyBorder="1" applyAlignment="1">
      <alignment vertical="center"/>
    </xf>
    <xf numFmtId="0" fontId="11" fillId="0" borderId="6" xfId="2" applyNumberFormat="1" applyFont="1" applyFill="1" applyBorder="1" applyAlignment="1">
      <alignment horizontal="center" vertical="center" wrapText="1"/>
    </xf>
    <xf numFmtId="3" fontId="11" fillId="0" borderId="6" xfId="2" applyNumberFormat="1" applyFont="1" applyFill="1" applyBorder="1" applyAlignment="1">
      <alignment horizontal="center" vertical="center" wrapText="1"/>
    </xf>
    <xf numFmtId="172" fontId="11" fillId="0" borderId="2" xfId="2" applyNumberFormat="1" applyFont="1" applyFill="1" applyBorder="1" applyAlignment="1">
      <alignment horizontal="center" vertical="center" wrapText="1"/>
    </xf>
    <xf numFmtId="0" fontId="25" fillId="0" borderId="37" xfId="2" applyFont="1" applyFill="1" applyBorder="1" applyAlignment="1">
      <alignment vertical="center"/>
    </xf>
    <xf numFmtId="0" fontId="25" fillId="0" borderId="38" xfId="2" applyFont="1" applyFill="1" applyBorder="1" applyAlignment="1">
      <alignment vertical="center"/>
    </xf>
    <xf numFmtId="0" fontId="44" fillId="0" borderId="0" xfId="2" applyFont="1" applyFill="1" applyBorder="1" applyAlignment="1">
      <alignment horizontal="center" vertical="center"/>
    </xf>
    <xf numFmtId="165" fontId="43" fillId="0" borderId="0" xfId="2" applyNumberFormat="1" applyFont="1" applyFill="1"/>
    <xf numFmtId="43" fontId="43" fillId="0" borderId="0" xfId="2" applyNumberFormat="1" applyFont="1" applyFill="1"/>
    <xf numFmtId="3" fontId="9" fillId="0" borderId="1"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164" fontId="9" fillId="0" borderId="1" xfId="1" quotePrefix="1" applyNumberFormat="1" applyFont="1" applyFill="1" applyBorder="1" applyAlignment="1">
      <alignment horizontal="center" vertical="center" wrapText="1"/>
    </xf>
    <xf numFmtId="164" fontId="9" fillId="0" borderId="6" xfId="1" quotePrefix="1" applyNumberFormat="1" applyFont="1" applyFill="1" applyBorder="1" applyAlignment="1">
      <alignment horizontal="center" vertical="center" wrapText="1"/>
    </xf>
    <xf numFmtId="165" fontId="9" fillId="0" borderId="1" xfId="1" quotePrefix="1" applyNumberFormat="1" applyFont="1" applyFill="1" applyBorder="1" applyAlignment="1">
      <alignment vertical="center" wrapText="1"/>
    </xf>
    <xf numFmtId="165" fontId="9" fillId="0" borderId="6" xfId="1" quotePrefix="1" applyNumberFormat="1" applyFont="1" applyFill="1" applyBorder="1" applyAlignment="1">
      <alignment vertical="center" wrapText="1"/>
    </xf>
    <xf numFmtId="165" fontId="9" fillId="0" borderId="1" xfId="1" quotePrefix="1" applyNumberFormat="1" applyFont="1" applyFill="1" applyBorder="1" applyAlignment="1">
      <alignment horizontal="center" vertical="center" wrapText="1"/>
    </xf>
    <xf numFmtId="165" fontId="9" fillId="0" borderId="6" xfId="1" quotePrefix="1" applyNumberFormat="1" applyFont="1" applyFill="1" applyBorder="1" applyAlignment="1">
      <alignment horizontal="center" vertical="center" wrapText="1"/>
    </xf>
    <xf numFmtId="165" fontId="40" fillId="0" borderId="1" xfId="1" quotePrefix="1" applyNumberFormat="1" applyFont="1" applyFill="1" applyBorder="1" applyAlignment="1">
      <alignment horizontal="center" vertical="center" wrapText="1"/>
    </xf>
    <xf numFmtId="165" fontId="40" fillId="0" borderId="6" xfId="1" quotePrefix="1" applyNumberFormat="1" applyFont="1" applyFill="1" applyBorder="1" applyAlignment="1">
      <alignment horizontal="center" vertical="center" wrapText="1"/>
    </xf>
    <xf numFmtId="165" fontId="25" fillId="0" borderId="1" xfId="1" quotePrefix="1" applyNumberFormat="1" applyFont="1" applyFill="1" applyBorder="1" applyAlignment="1">
      <alignment horizontal="center" vertical="center" wrapText="1"/>
    </xf>
    <xf numFmtId="165" fontId="25" fillId="0" borderId="6" xfId="1" quotePrefix="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3" fontId="9" fillId="0" borderId="6" xfId="1" applyNumberFormat="1" applyFont="1" applyFill="1" applyBorder="1" applyAlignment="1">
      <alignment horizontal="center" vertical="center" wrapText="1"/>
    </xf>
    <xf numFmtId="164" fontId="25" fillId="0" borderId="1" xfId="1" quotePrefix="1" applyNumberFormat="1" applyFont="1" applyFill="1" applyBorder="1" applyAlignment="1">
      <alignment horizontal="center" vertical="center" wrapText="1"/>
    </xf>
    <xf numFmtId="164" fontId="25" fillId="0" borderId="6" xfId="1" quotePrefix="1" applyNumberFormat="1" applyFont="1" applyFill="1" applyBorder="1" applyAlignment="1">
      <alignment horizontal="center" vertical="center" wrapText="1"/>
    </xf>
    <xf numFmtId="164" fontId="40" fillId="0" borderId="1" xfId="1" quotePrefix="1" applyNumberFormat="1" applyFont="1" applyFill="1" applyBorder="1" applyAlignment="1">
      <alignment horizontal="center" vertical="center" wrapText="1"/>
    </xf>
    <xf numFmtId="164" fontId="40" fillId="0" borderId="6" xfId="1" quotePrefix="1" applyNumberFormat="1" applyFont="1" applyFill="1" applyBorder="1" applyAlignment="1">
      <alignment horizontal="center" vertical="center" wrapText="1"/>
    </xf>
    <xf numFmtId="165" fontId="25" fillId="0" borderId="5" xfId="1" quotePrefix="1"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165" fontId="9" fillId="0" borderId="5" xfId="1" quotePrefix="1" applyNumberFormat="1" applyFont="1" applyFill="1" applyBorder="1" applyAlignment="1">
      <alignment horizontal="center" vertical="center" wrapText="1"/>
    </xf>
    <xf numFmtId="165" fontId="9" fillId="0" borderId="5" xfId="1" quotePrefix="1" applyNumberFormat="1" applyFont="1" applyFill="1" applyBorder="1" applyAlignment="1">
      <alignment vertical="center" wrapText="1"/>
    </xf>
    <xf numFmtId="165" fontId="40" fillId="0" borderId="5" xfId="1" quotePrefix="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165" fontId="9" fillId="0" borderId="2" xfId="1" quotePrefix="1" applyNumberFormat="1" applyFont="1" applyFill="1" applyBorder="1" applyAlignment="1">
      <alignment horizontal="center" vertical="center" wrapText="1"/>
    </xf>
    <xf numFmtId="165" fontId="25" fillId="0" borderId="2" xfId="1" quotePrefix="1" applyNumberFormat="1" applyFont="1" applyFill="1" applyBorder="1" applyAlignment="1">
      <alignment horizontal="center" vertical="center" wrapText="1"/>
    </xf>
    <xf numFmtId="165" fontId="9" fillId="0" borderId="2" xfId="1" quotePrefix="1" applyNumberFormat="1" applyFont="1" applyFill="1" applyBorder="1" applyAlignment="1">
      <alignment vertical="center" wrapText="1"/>
    </xf>
    <xf numFmtId="0" fontId="9" fillId="0" borderId="2" xfId="0" applyFont="1" applyFill="1" applyBorder="1" applyAlignment="1">
      <alignment horizontal="center" vertical="center" wrapText="1"/>
    </xf>
    <xf numFmtId="164" fontId="25" fillId="0" borderId="0" xfId="1"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7" fontId="9" fillId="0" borderId="2" xfId="0" applyNumberFormat="1" applyFont="1" applyFill="1" applyBorder="1" applyAlignment="1">
      <alignment horizontal="center" vertical="center" wrapText="1"/>
    </xf>
    <xf numFmtId="0" fontId="37" fillId="0" borderId="0" xfId="0" applyFont="1" applyFill="1" applyAlignment="1">
      <alignment horizontal="center" vertical="center" wrapText="1"/>
    </xf>
    <xf numFmtId="0" fontId="37" fillId="0" borderId="8"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6" xfId="0"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3" fontId="11" fillId="0" borderId="6" xfId="1" applyNumberFormat="1" applyFont="1" applyFill="1" applyBorder="1" applyAlignment="1">
      <alignment horizontal="center" vertical="center" wrapText="1"/>
    </xf>
    <xf numFmtId="3" fontId="11" fillId="0" borderId="5" xfId="1"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3" fontId="12" fillId="0" borderId="1" xfId="1" applyNumberFormat="1" applyFont="1" applyFill="1" applyBorder="1" applyAlignment="1">
      <alignment horizontal="center" vertical="center" wrapText="1"/>
    </xf>
    <xf numFmtId="3" fontId="12" fillId="0" borderId="5" xfId="1" applyNumberFormat="1" applyFont="1" applyFill="1" applyBorder="1" applyAlignment="1">
      <alignment horizontal="center" vertical="center" wrapText="1"/>
    </xf>
    <xf numFmtId="3" fontId="12" fillId="0" borderId="6" xfId="1"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3" fontId="11" fillId="0" borderId="10" xfId="1" applyNumberFormat="1" applyFont="1" applyFill="1" applyBorder="1" applyAlignment="1">
      <alignment horizontal="center" vertical="center" wrapText="1"/>
    </xf>
    <xf numFmtId="3" fontId="11" fillId="0" borderId="11" xfId="1" applyNumberFormat="1" applyFont="1" applyFill="1" applyBorder="1" applyAlignment="1">
      <alignment horizontal="center" vertical="center" wrapText="1"/>
    </xf>
    <xf numFmtId="165" fontId="11" fillId="0" borderId="1" xfId="1" quotePrefix="1" applyNumberFormat="1" applyFont="1" applyFill="1" applyBorder="1" applyAlignment="1">
      <alignment horizontal="center" vertical="center" wrapText="1"/>
    </xf>
    <xf numFmtId="165" fontId="11" fillId="0" borderId="6" xfId="1" quotePrefix="1" applyNumberFormat="1" applyFont="1" applyFill="1" applyBorder="1" applyAlignment="1">
      <alignment horizontal="center" vertical="center" wrapText="1"/>
    </xf>
    <xf numFmtId="0" fontId="11" fillId="0" borderId="1" xfId="1" quotePrefix="1" applyNumberFormat="1" applyFont="1" applyFill="1" applyBorder="1" applyAlignment="1">
      <alignment horizontal="center" vertical="center" wrapText="1"/>
    </xf>
    <xf numFmtId="0" fontId="11" fillId="0" borderId="5" xfId="1" quotePrefix="1" applyNumberFormat="1" applyFont="1" applyFill="1" applyBorder="1" applyAlignment="1">
      <alignment horizontal="center" vertical="center" wrapText="1"/>
    </xf>
    <xf numFmtId="0" fontId="11" fillId="0" borderId="6" xfId="1" quotePrefix="1" applyNumberFormat="1" applyFont="1" applyFill="1" applyBorder="1" applyAlignment="1">
      <alignment horizontal="center" vertical="center" wrapText="1"/>
    </xf>
    <xf numFmtId="165" fontId="11" fillId="0" borderId="5" xfId="1" quotePrefix="1"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165" fontId="11" fillId="0" borderId="6" xfId="1"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1" xfId="1" quotePrefix="1" applyNumberFormat="1" applyFont="1" applyFill="1" applyBorder="1" applyAlignment="1">
      <alignment horizontal="center" vertical="center" wrapText="1"/>
    </xf>
    <xf numFmtId="164" fontId="11" fillId="0" borderId="6" xfId="1" quotePrefix="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0" borderId="2" xfId="1" quotePrefix="1" applyNumberFormat="1" applyFont="1" applyFill="1" applyBorder="1" applyAlignment="1">
      <alignment horizontal="center" vertical="center" wrapText="1"/>
    </xf>
    <xf numFmtId="0" fontId="11" fillId="0" borderId="4" xfId="1" quotePrefix="1" applyNumberFormat="1" applyFont="1" applyFill="1" applyBorder="1" applyAlignment="1">
      <alignment horizontal="center" vertical="center" wrapText="1"/>
    </xf>
    <xf numFmtId="0" fontId="11" fillId="0" borderId="3" xfId="1"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167" fontId="11"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5" fontId="11" fillId="0" borderId="2" xfId="1" quotePrefix="1" applyNumberFormat="1" applyFont="1" applyFill="1" applyBorder="1" applyAlignment="1">
      <alignment horizontal="center" vertical="center" wrapText="1"/>
    </xf>
    <xf numFmtId="165" fontId="12" fillId="0" borderId="2" xfId="1"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167" fontId="11" fillId="0" borderId="2" xfId="0"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4" fillId="0" borderId="0" xfId="0" applyFont="1" applyFill="1" applyAlignment="1">
      <alignment horizontal="center" vertical="center" wrapText="1"/>
    </xf>
    <xf numFmtId="0" fontId="11" fillId="0" borderId="0" xfId="0" applyFont="1" applyFill="1" applyAlignment="1">
      <alignment horizontal="center" vertical="center"/>
    </xf>
    <xf numFmtId="0" fontId="11" fillId="0" borderId="8" xfId="0" applyFont="1" applyFill="1" applyBorder="1" applyAlignment="1">
      <alignment horizontal="center" vertical="center"/>
    </xf>
    <xf numFmtId="1" fontId="11" fillId="0" borderId="2" xfId="0"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164" fontId="11" fillId="0" borderId="5" xfId="1" applyNumberFormat="1" applyFont="1" applyFill="1" applyBorder="1" applyAlignment="1">
      <alignment horizontal="center" vertical="center" wrapText="1"/>
    </xf>
    <xf numFmtId="164" fontId="11" fillId="0" borderId="6" xfId="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1" fontId="11" fillId="0" borderId="1" xfId="1" quotePrefix="1" applyNumberFormat="1" applyFont="1" applyFill="1" applyBorder="1" applyAlignment="1">
      <alignment horizontal="center" vertical="center" wrapText="1"/>
    </xf>
    <xf numFmtId="1" fontId="11" fillId="0" borderId="6" xfId="1" quotePrefix="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xf>
    <xf numFmtId="164" fontId="11" fillId="0" borderId="2" xfId="1" quotePrefix="1" applyNumberFormat="1" applyFont="1" applyFill="1" applyBorder="1" applyAlignment="1">
      <alignment horizontal="center" vertical="center" wrapText="1"/>
    </xf>
    <xf numFmtId="164" fontId="11" fillId="0" borderId="5" xfId="1" quotePrefix="1"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xf>
    <xf numFmtId="3" fontId="11" fillId="0" borderId="2" xfId="1" applyNumberFormat="1" applyFont="1" applyFill="1" applyBorder="1" applyAlignment="1">
      <alignment horizontal="center" vertical="center"/>
    </xf>
    <xf numFmtId="0" fontId="11" fillId="0" borderId="5" xfId="0" applyFont="1" applyFill="1" applyBorder="1" applyAlignment="1">
      <alignment horizontal="center" vertical="center" wrapText="1"/>
    </xf>
    <xf numFmtId="167" fontId="11" fillId="0" borderId="2" xfId="1"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3" fontId="11" fillId="0" borderId="1" xfId="3" applyNumberFormat="1" applyFont="1" applyFill="1" applyBorder="1" applyAlignment="1">
      <alignment horizontal="center" vertical="center" wrapText="1"/>
    </xf>
    <xf numFmtId="3" fontId="11" fillId="0" borderId="6" xfId="3"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1" fillId="0" borderId="4" xfId="2" applyFont="1" applyFill="1" applyBorder="1" applyAlignment="1">
      <alignment horizontal="center" vertical="center"/>
    </xf>
    <xf numFmtId="0" fontId="11" fillId="0" borderId="3" xfId="2" applyFont="1" applyFill="1" applyBorder="1" applyAlignment="1">
      <alignment horizontal="center" vertical="center"/>
    </xf>
    <xf numFmtId="165" fontId="12" fillId="0" borderId="2" xfId="2" applyNumberFormat="1" applyFont="1" applyFill="1" applyBorder="1" applyAlignment="1">
      <alignment vertical="center" wrapText="1"/>
    </xf>
    <xf numFmtId="0" fontId="12" fillId="0" borderId="2" xfId="2" applyFont="1" applyFill="1" applyBorder="1" applyAlignment="1">
      <alignment vertical="center" wrapText="1"/>
    </xf>
    <xf numFmtId="0" fontId="12" fillId="0" borderId="2" xfId="2" applyFont="1" applyFill="1" applyBorder="1" applyAlignment="1">
      <alignment horizontal="center" vertical="center" wrapText="1"/>
    </xf>
    <xf numFmtId="165" fontId="11" fillId="0" borderId="1" xfId="3" applyNumberFormat="1" applyFont="1" applyFill="1" applyBorder="1" applyAlignment="1">
      <alignment horizontal="center" vertical="center" wrapText="1"/>
    </xf>
    <xf numFmtId="165" fontId="11" fillId="0" borderId="6"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3" fontId="11" fillId="0" borderId="2" xfId="3" applyNumberFormat="1" applyFont="1" applyFill="1" applyBorder="1" applyAlignment="1">
      <alignment horizontal="center" vertical="center"/>
    </xf>
    <xf numFmtId="0" fontId="11" fillId="0" borderId="1" xfId="2" applyFont="1" applyFill="1" applyBorder="1" applyAlignment="1">
      <alignment horizontal="center" vertical="center" wrapText="1"/>
    </xf>
    <xf numFmtId="0" fontId="11" fillId="0" borderId="6" xfId="2" applyFont="1" applyFill="1" applyBorder="1" applyAlignment="1">
      <alignment horizontal="center" vertical="center" wrapText="1"/>
    </xf>
    <xf numFmtId="165" fontId="11" fillId="0" borderId="1" xfId="2" applyNumberFormat="1" applyFont="1" applyFill="1" applyBorder="1" applyAlignment="1">
      <alignment vertical="center" wrapText="1"/>
    </xf>
    <xf numFmtId="165" fontId="11" fillId="0" borderId="5" xfId="2" applyNumberFormat="1" applyFont="1" applyFill="1" applyBorder="1" applyAlignment="1">
      <alignment vertical="center" wrapText="1"/>
    </xf>
    <xf numFmtId="165" fontId="11" fillId="0" borderId="6" xfId="2" applyNumberFormat="1" applyFont="1" applyFill="1" applyBorder="1" applyAlignment="1">
      <alignment vertical="center" wrapText="1"/>
    </xf>
    <xf numFmtId="0" fontId="11" fillId="0" borderId="5" xfId="2" applyFont="1" applyFill="1" applyBorder="1" applyAlignment="1">
      <alignment horizontal="center" vertical="center" wrapText="1"/>
    </xf>
    <xf numFmtId="165" fontId="11" fillId="0" borderId="5" xfId="3" applyNumberFormat="1" applyFont="1" applyFill="1" applyBorder="1" applyAlignment="1">
      <alignment horizontal="center" vertical="center" wrapText="1"/>
    </xf>
    <xf numFmtId="3" fontId="11" fillId="0" borderId="1" xfId="2" applyNumberFormat="1" applyFont="1" applyFill="1" applyBorder="1" applyAlignment="1">
      <alignment horizontal="center" vertical="center" wrapText="1"/>
    </xf>
    <xf numFmtId="3" fontId="11" fillId="0" borderId="5" xfId="2" applyNumberFormat="1" applyFont="1" applyFill="1" applyBorder="1" applyAlignment="1">
      <alignment horizontal="center" vertical="center" wrapText="1"/>
    </xf>
    <xf numFmtId="3" fontId="11" fillId="0" borderId="6" xfId="2" applyNumberFormat="1" applyFont="1" applyFill="1" applyBorder="1" applyAlignment="1">
      <alignment horizontal="center" vertical="center" wrapText="1"/>
    </xf>
    <xf numFmtId="3" fontId="11" fillId="0" borderId="1" xfId="3" applyNumberFormat="1" applyFont="1" applyFill="1" applyBorder="1" applyAlignment="1">
      <alignment horizontal="center" vertical="center"/>
    </xf>
    <xf numFmtId="3" fontId="11" fillId="0" borderId="5" xfId="3" applyNumberFormat="1" applyFont="1" applyFill="1" applyBorder="1" applyAlignment="1">
      <alignment horizontal="center" vertical="center"/>
    </xf>
    <xf numFmtId="3" fontId="11" fillId="0" borderId="6" xfId="3" applyNumberFormat="1" applyFont="1" applyFill="1" applyBorder="1" applyAlignment="1">
      <alignment horizontal="center" vertical="center"/>
    </xf>
    <xf numFmtId="3" fontId="11" fillId="0" borderId="5" xfId="3" applyNumberFormat="1"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165" fontId="11" fillId="0" borderId="2" xfId="2" applyNumberFormat="1" applyFont="1" applyFill="1" applyBorder="1" applyAlignment="1">
      <alignment vertical="center" wrapText="1"/>
    </xf>
    <xf numFmtId="0" fontId="11" fillId="0" borderId="2" xfId="2" applyFont="1" applyFill="1" applyBorder="1" applyAlignment="1">
      <alignment vertical="center" wrapText="1"/>
    </xf>
    <xf numFmtId="0" fontId="11" fillId="0" borderId="2" xfId="2" applyFont="1" applyFill="1" applyBorder="1" applyAlignment="1">
      <alignment horizontal="center" vertical="center" wrapText="1"/>
    </xf>
    <xf numFmtId="0" fontId="13" fillId="0" borderId="5" xfId="2" applyFont="1" applyFill="1" applyBorder="1" applyAlignment="1">
      <alignment horizontal="center" vertical="center" wrapText="1"/>
    </xf>
    <xf numFmtId="165" fontId="12" fillId="0" borderId="1" xfId="2" applyNumberFormat="1" applyFont="1" applyFill="1" applyBorder="1" applyAlignment="1">
      <alignment vertical="center" wrapText="1"/>
    </xf>
    <xf numFmtId="0" fontId="12" fillId="0" borderId="6" xfId="2" applyFont="1" applyFill="1" applyBorder="1" applyAlignment="1">
      <alignment vertical="center" wrapText="1"/>
    </xf>
    <xf numFmtId="0" fontId="12" fillId="0" borderId="1"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5" xfId="2" applyFont="1" applyFill="1" applyBorder="1" applyAlignment="1">
      <alignment vertical="center" wrapText="1"/>
    </xf>
    <xf numFmtId="0" fontId="12" fillId="0" borderId="5" xfId="2" applyFont="1" applyFill="1" applyBorder="1" applyAlignment="1">
      <alignment horizontal="center" vertical="center" wrapText="1"/>
    </xf>
    <xf numFmtId="0" fontId="13" fillId="0" borderId="2" xfId="2" applyFont="1" applyFill="1" applyBorder="1" applyAlignment="1">
      <alignment horizontal="center" vertical="center" wrapText="1"/>
    </xf>
    <xf numFmtId="165" fontId="11" fillId="0" borderId="1" xfId="2" applyNumberFormat="1" applyFont="1" applyFill="1" applyBorder="1" applyAlignment="1">
      <alignment horizontal="center" vertical="center" wrapText="1"/>
    </xf>
    <xf numFmtId="165" fontId="11" fillId="0" borderId="6" xfId="2" applyNumberFormat="1" applyFont="1" applyFill="1" applyBorder="1" applyAlignment="1">
      <alignment horizontal="center" vertical="center" wrapText="1"/>
    </xf>
    <xf numFmtId="3" fontId="11" fillId="0" borderId="2" xfId="3" applyNumberFormat="1" applyFont="1" applyFill="1" applyBorder="1" applyAlignment="1">
      <alignment horizontal="left" vertical="center" wrapText="1"/>
    </xf>
    <xf numFmtId="3" fontId="11" fillId="0" borderId="2" xfId="3" applyNumberFormat="1" applyFont="1" applyFill="1" applyBorder="1" applyAlignment="1">
      <alignment horizontal="center" vertical="center" wrapText="1"/>
    </xf>
    <xf numFmtId="165" fontId="11" fillId="0" borderId="5" xfId="2" applyNumberFormat="1" applyFont="1" applyFill="1" applyBorder="1" applyAlignment="1">
      <alignment horizontal="center" vertical="center" wrapText="1"/>
    </xf>
    <xf numFmtId="3" fontId="22" fillId="0" borderId="2" xfId="3" applyNumberFormat="1"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6" xfId="2" applyFont="1" applyFill="1" applyBorder="1" applyAlignment="1">
      <alignment horizontal="center" vertical="center" wrapText="1"/>
    </xf>
    <xf numFmtId="0" fontId="22" fillId="0" borderId="2" xfId="2" applyFont="1" applyFill="1" applyBorder="1" applyAlignment="1">
      <alignment horizontal="center" vertical="center" wrapText="1"/>
    </xf>
    <xf numFmtId="3" fontId="22" fillId="0" borderId="2" xfId="2" applyNumberFormat="1" applyFont="1" applyFill="1" applyBorder="1" applyAlignment="1">
      <alignment horizontal="center" vertical="center" wrapText="1"/>
    </xf>
    <xf numFmtId="165" fontId="22" fillId="0" borderId="2" xfId="3" applyNumberFormat="1" applyFont="1" applyFill="1" applyBorder="1" applyAlignment="1">
      <alignment horizontal="center" vertical="center" wrapText="1"/>
    </xf>
    <xf numFmtId="164" fontId="22" fillId="0" borderId="2" xfId="2" applyNumberFormat="1"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8"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6" xfId="2" applyFont="1" applyFill="1" applyBorder="1" applyAlignment="1">
      <alignment horizontal="center" vertical="center" wrapText="1"/>
    </xf>
    <xf numFmtId="3" fontId="9" fillId="0" borderId="1" xfId="2" applyNumberFormat="1" applyFont="1" applyFill="1" applyBorder="1" applyAlignment="1">
      <alignment horizontal="center" vertical="center"/>
    </xf>
    <xf numFmtId="3" fontId="9" fillId="0" borderId="6" xfId="2" applyNumberFormat="1" applyFont="1" applyFill="1" applyBorder="1" applyAlignment="1">
      <alignment horizontal="center" vertical="center"/>
    </xf>
    <xf numFmtId="0" fontId="9" fillId="0" borderId="5" xfId="2" applyFont="1" applyFill="1" applyBorder="1" applyAlignment="1">
      <alignment horizontal="center" vertical="center" wrapText="1"/>
    </xf>
    <xf numFmtId="3" fontId="9" fillId="0" borderId="5" xfId="2" applyNumberFormat="1" applyFont="1" applyFill="1" applyBorder="1" applyAlignment="1">
      <alignment horizontal="center" vertical="center"/>
    </xf>
    <xf numFmtId="0" fontId="9" fillId="0" borderId="11"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13" xfId="2" applyFont="1" applyFill="1" applyBorder="1" applyAlignment="1">
      <alignment horizontal="center" vertical="center" wrapText="1"/>
    </xf>
    <xf numFmtId="0" fontId="29" fillId="0" borderId="1" xfId="2" applyFont="1" applyFill="1" applyBorder="1" applyAlignment="1">
      <alignment horizontal="left" vertical="center"/>
    </xf>
    <xf numFmtId="0" fontId="29" fillId="0" borderId="6" xfId="2" applyFont="1" applyFill="1" applyBorder="1" applyAlignment="1">
      <alignment horizontal="left" vertical="center"/>
    </xf>
    <xf numFmtId="43" fontId="29" fillId="0" borderId="4" xfId="3" applyFont="1" applyFill="1" applyBorder="1" applyAlignment="1">
      <alignment horizontal="center" vertical="center"/>
    </xf>
    <xf numFmtId="43" fontId="29" fillId="0" borderId="3" xfId="3" applyFont="1" applyFill="1" applyBorder="1" applyAlignment="1">
      <alignment horizontal="center" vertical="center"/>
    </xf>
    <xf numFmtId="3" fontId="29" fillId="0" borderId="1" xfId="3" applyNumberFormat="1" applyFont="1" applyFill="1" applyBorder="1" applyAlignment="1">
      <alignment horizontal="center" vertical="center" wrapText="1"/>
    </xf>
    <xf numFmtId="3" fontId="29" fillId="0" borderId="6" xfId="3" applyNumberFormat="1" applyFont="1" applyFill="1" applyBorder="1" applyAlignment="1">
      <alignment horizontal="center" vertical="center" wrapText="1"/>
    </xf>
    <xf numFmtId="0" fontId="29" fillId="0" borderId="1"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6" xfId="2" applyFont="1" applyFill="1" applyBorder="1" applyAlignment="1">
      <alignment horizontal="center" vertical="center"/>
    </xf>
    <xf numFmtId="3" fontId="29" fillId="0" borderId="5" xfId="3" applyNumberFormat="1"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5" xfId="2" applyFont="1" applyFill="1" applyBorder="1" applyAlignment="1">
      <alignment horizontal="center" vertical="center" wrapText="1"/>
    </xf>
    <xf numFmtId="0" fontId="29" fillId="0" borderId="6" xfId="2" applyFont="1" applyFill="1" applyBorder="1" applyAlignment="1">
      <alignment horizontal="center" vertical="center" wrapText="1"/>
    </xf>
    <xf numFmtId="3" fontId="9" fillId="0" borderId="2" xfId="3" applyNumberFormat="1" applyFont="1" applyFill="1" applyBorder="1" applyAlignment="1">
      <alignment horizontal="center" vertical="center"/>
    </xf>
    <xf numFmtId="3" fontId="9" fillId="0" borderId="2" xfId="2" applyNumberFormat="1" applyFont="1" applyFill="1" applyBorder="1" applyAlignment="1">
      <alignment horizontal="center" vertical="center"/>
    </xf>
    <xf numFmtId="0" fontId="9" fillId="0" borderId="1" xfId="2" applyFont="1" applyFill="1" applyBorder="1" applyAlignment="1">
      <alignment horizontal="center" vertical="center"/>
    </xf>
    <xf numFmtId="0" fontId="9" fillId="0" borderId="6" xfId="2" applyFont="1" applyFill="1" applyBorder="1" applyAlignment="1">
      <alignment horizontal="center" vertical="center"/>
    </xf>
    <xf numFmtId="0" fontId="29" fillId="0" borderId="1"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6" xfId="2" applyFont="1" applyFill="1" applyBorder="1" applyAlignment="1">
      <alignment horizontal="left" vertical="center" wrapText="1"/>
    </xf>
    <xf numFmtId="0" fontId="29" fillId="0" borderId="5" xfId="2" applyFont="1" applyFill="1" applyBorder="1" applyAlignment="1">
      <alignment horizontal="left" vertical="center"/>
    </xf>
    <xf numFmtId="165" fontId="9" fillId="0" borderId="1" xfId="3" applyNumberFormat="1" applyFont="1" applyFill="1" applyBorder="1" applyAlignment="1">
      <alignment horizontal="center" vertical="center" wrapText="1"/>
    </xf>
    <xf numFmtId="165" fontId="9" fillId="0" borderId="6" xfId="3" applyNumberFormat="1" applyFont="1" applyFill="1" applyBorder="1" applyAlignment="1">
      <alignment horizontal="center" vertical="center" wrapText="1"/>
    </xf>
    <xf numFmtId="165" fontId="9" fillId="0" borderId="10" xfId="3" applyNumberFormat="1" applyFont="1" applyFill="1" applyBorder="1" applyAlignment="1">
      <alignment horizontal="center" vertical="center" wrapText="1"/>
    </xf>
    <xf numFmtId="165" fontId="9" fillId="0" borderId="7" xfId="3" applyNumberFormat="1" applyFont="1" applyFill="1" applyBorder="1" applyAlignment="1">
      <alignment horizontal="center" vertical="center" wrapText="1"/>
    </xf>
    <xf numFmtId="165" fontId="9" fillId="0" borderId="11" xfId="3" applyNumberFormat="1" applyFont="1" applyFill="1" applyBorder="1" applyAlignment="1">
      <alignment horizontal="center" vertical="center" wrapText="1"/>
    </xf>
    <xf numFmtId="165" fontId="9" fillId="0" borderId="14" xfId="3" applyNumberFormat="1" applyFont="1" applyFill="1" applyBorder="1" applyAlignment="1">
      <alignment horizontal="center" vertical="center" wrapText="1"/>
    </xf>
    <xf numFmtId="165" fontId="9" fillId="0" borderId="8" xfId="3" applyNumberFormat="1" applyFont="1" applyFill="1" applyBorder="1" applyAlignment="1">
      <alignment horizontal="center" vertical="center" wrapText="1"/>
    </xf>
    <xf numFmtId="165" fontId="9" fillId="0" borderId="15" xfId="3" applyNumberFormat="1" applyFont="1" applyFill="1" applyBorder="1" applyAlignment="1">
      <alignment horizontal="center" vertical="center" wrapText="1"/>
    </xf>
    <xf numFmtId="3" fontId="9" fillId="0" borderId="1" xfId="3" applyNumberFormat="1" applyFont="1" applyFill="1" applyBorder="1" applyAlignment="1">
      <alignment horizontal="center" vertical="center" wrapText="1"/>
    </xf>
    <xf numFmtId="3" fontId="9" fillId="0" borderId="5" xfId="3" applyNumberFormat="1" applyFont="1" applyFill="1" applyBorder="1" applyAlignment="1">
      <alignment horizontal="center" vertical="center" wrapText="1"/>
    </xf>
    <xf numFmtId="3" fontId="9" fillId="0" borderId="6" xfId="3"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3" fontId="9" fillId="0" borderId="5" xfId="2" applyNumberFormat="1" applyFont="1" applyFill="1" applyBorder="1" applyAlignment="1">
      <alignment horizontal="center" vertical="center" wrapText="1"/>
    </xf>
    <xf numFmtId="3" fontId="9" fillId="0" borderId="6" xfId="2" applyNumberFormat="1" applyFont="1" applyFill="1" applyBorder="1" applyAlignment="1">
      <alignment horizontal="center" vertical="center" wrapText="1"/>
    </xf>
    <xf numFmtId="165" fontId="9" fillId="0" borderId="5" xfId="3" applyNumberFormat="1" applyFont="1" applyFill="1" applyBorder="1" applyAlignment="1">
      <alignment horizontal="center" vertical="center" wrapText="1"/>
    </xf>
    <xf numFmtId="167" fontId="9" fillId="0" borderId="1" xfId="2" applyNumberFormat="1" applyFont="1" applyFill="1" applyBorder="1" applyAlignment="1">
      <alignment horizontal="center" vertical="center" wrapText="1"/>
    </xf>
    <xf numFmtId="167" fontId="9" fillId="0" borderId="5" xfId="2" applyNumberFormat="1" applyFont="1" applyFill="1" applyBorder="1" applyAlignment="1">
      <alignment horizontal="center" vertical="center" wrapText="1"/>
    </xf>
    <xf numFmtId="167" fontId="9" fillId="0" borderId="6" xfId="2" applyNumberFormat="1"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3" xfId="2" applyFont="1" applyFill="1" applyBorder="1" applyAlignment="1">
      <alignment horizontal="center" vertical="center" wrapText="1"/>
    </xf>
    <xf numFmtId="3" fontId="9" fillId="0" borderId="4" xfId="2" applyNumberFormat="1" applyFont="1" applyFill="1" applyBorder="1" applyAlignment="1">
      <alignment horizontal="center" vertical="center" wrapText="1"/>
    </xf>
    <xf numFmtId="3" fontId="9" fillId="0" borderId="3" xfId="2" applyNumberFormat="1"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164" fontId="9" fillId="0" borderId="5" xfId="2" applyNumberFormat="1" applyFont="1" applyFill="1" applyBorder="1" applyAlignment="1">
      <alignment horizontal="center" vertical="center" wrapText="1"/>
    </xf>
    <xf numFmtId="164" fontId="9" fillId="0" borderId="6" xfId="2" applyNumberFormat="1" applyFont="1" applyFill="1" applyBorder="1" applyAlignment="1">
      <alignment horizontal="center" vertical="center" wrapText="1"/>
    </xf>
    <xf numFmtId="0" fontId="26" fillId="0" borderId="0" xfId="2" applyFont="1" applyFill="1" applyAlignment="1">
      <alignment horizontal="center" vertical="center" wrapText="1"/>
    </xf>
    <xf numFmtId="0" fontId="9" fillId="0" borderId="10" xfId="2" applyFont="1" applyFill="1" applyBorder="1" applyAlignment="1">
      <alignment horizontal="center" vertical="center" wrapText="1"/>
    </xf>
    <xf numFmtId="0" fontId="9" fillId="0" borderId="14" xfId="2" applyFont="1" applyFill="1" applyBorder="1" applyAlignment="1">
      <alignment horizontal="center" vertical="center" wrapText="1"/>
    </xf>
    <xf numFmtId="165" fontId="33" fillId="0" borderId="1" xfId="1" applyNumberFormat="1" applyFont="1" applyFill="1" applyBorder="1" applyAlignment="1">
      <alignment horizontal="center" vertical="center" wrapText="1"/>
    </xf>
    <xf numFmtId="165" fontId="33" fillId="0" borderId="5" xfId="1" applyNumberFormat="1" applyFont="1" applyFill="1" applyBorder="1" applyAlignment="1">
      <alignment horizontal="center" vertical="center" wrapText="1"/>
    </xf>
    <xf numFmtId="165" fontId="33" fillId="0" borderId="6" xfId="1" applyNumberFormat="1" applyFont="1" applyFill="1" applyBorder="1" applyAlignment="1">
      <alignment horizontal="center" vertical="center" wrapText="1"/>
    </xf>
    <xf numFmtId="3" fontId="33" fillId="0" borderId="1" xfId="1" applyNumberFormat="1" applyFont="1" applyFill="1" applyBorder="1" applyAlignment="1">
      <alignment horizontal="center" vertical="center" wrapText="1"/>
    </xf>
    <xf numFmtId="3" fontId="33" fillId="0" borderId="5" xfId="1" applyNumberFormat="1" applyFont="1" applyFill="1" applyBorder="1" applyAlignment="1">
      <alignment horizontal="center" vertical="center" wrapText="1"/>
    </xf>
    <xf numFmtId="3" fontId="33" fillId="0" borderId="6" xfId="1"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 xfId="1" quotePrefix="1" applyNumberFormat="1" applyFont="1" applyFill="1" applyBorder="1" applyAlignment="1">
      <alignment horizontal="center" vertical="center" wrapText="1"/>
    </xf>
    <xf numFmtId="0" fontId="33" fillId="0" borderId="5" xfId="1" quotePrefix="1" applyNumberFormat="1" applyFont="1" applyFill="1" applyBorder="1" applyAlignment="1">
      <alignment horizontal="center" vertical="center" wrapText="1"/>
    </xf>
    <xf numFmtId="165" fontId="33" fillId="0" borderId="1" xfId="1" quotePrefix="1" applyNumberFormat="1" applyFont="1" applyFill="1" applyBorder="1" applyAlignment="1">
      <alignment horizontal="center" vertical="center" wrapText="1"/>
    </xf>
    <xf numFmtId="165" fontId="33" fillId="0" borderId="5" xfId="1" quotePrefix="1"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3" fontId="33" fillId="0" borderId="5" xfId="0" applyNumberFormat="1" applyFont="1" applyFill="1" applyBorder="1" applyAlignment="1">
      <alignment horizontal="center" vertical="center" wrapText="1"/>
    </xf>
    <xf numFmtId="3" fontId="33" fillId="0" borderId="6" xfId="0" applyNumberFormat="1" applyFont="1" applyFill="1" applyBorder="1" applyAlignment="1">
      <alignment horizontal="center" vertical="center" wrapText="1"/>
    </xf>
    <xf numFmtId="0" fontId="33" fillId="0" borderId="2" xfId="1" quotePrefix="1" applyNumberFormat="1" applyFont="1" applyFill="1" applyBorder="1" applyAlignment="1">
      <alignment horizontal="center" vertical="center" wrapText="1"/>
    </xf>
    <xf numFmtId="165" fontId="33" fillId="0" borderId="2" xfId="1" quotePrefix="1"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3" fontId="33" fillId="0" borderId="2" xfId="1" applyNumberFormat="1" applyFont="1" applyFill="1" applyBorder="1" applyAlignment="1">
      <alignment horizontal="center" vertical="center" wrapText="1"/>
    </xf>
    <xf numFmtId="3" fontId="33" fillId="0" borderId="10" xfId="1" applyNumberFormat="1" applyFont="1" applyFill="1" applyBorder="1" applyAlignment="1">
      <alignment horizontal="center" vertical="center" wrapText="1"/>
    </xf>
    <xf numFmtId="3" fontId="33" fillId="0" borderId="11" xfId="1" applyNumberFormat="1" applyFont="1" applyFill="1" applyBorder="1" applyAlignment="1">
      <alignment horizontal="center" vertical="center" wrapText="1"/>
    </xf>
    <xf numFmtId="3" fontId="33" fillId="0" borderId="14" xfId="1" applyNumberFormat="1" applyFont="1" applyFill="1" applyBorder="1" applyAlignment="1">
      <alignment horizontal="center" vertical="center" wrapText="1"/>
    </xf>
    <xf numFmtId="3" fontId="33" fillId="0" borderId="15" xfId="1" applyNumberFormat="1" applyFont="1" applyFill="1" applyBorder="1" applyAlignment="1">
      <alignment horizontal="center" vertical="center" wrapText="1"/>
    </xf>
    <xf numFmtId="165" fontId="33" fillId="0" borderId="2" xfId="1"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167" fontId="33" fillId="0" borderId="2"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30" fillId="0" borderId="0" xfId="0" applyFont="1" applyFill="1" applyAlignment="1">
      <alignment horizontal="center" vertical="center"/>
    </xf>
    <xf numFmtId="0" fontId="30" fillId="0" borderId="8" xfId="0" applyFont="1" applyFill="1" applyBorder="1" applyAlignment="1">
      <alignment horizontal="center" vertical="center"/>
    </xf>
    <xf numFmtId="1" fontId="33" fillId="0" borderId="2" xfId="0" applyNumberFormat="1" applyFont="1" applyFill="1" applyBorder="1" applyAlignment="1">
      <alignment horizontal="center" vertical="center" wrapText="1"/>
    </xf>
    <xf numFmtId="0" fontId="33" fillId="0" borderId="2" xfId="1" applyNumberFormat="1" applyFont="1" applyFill="1" applyBorder="1" applyAlignment="1">
      <alignment horizontal="center" vertical="center" wrapText="1"/>
    </xf>
    <xf numFmtId="164" fontId="33" fillId="0" borderId="2" xfId="1" applyNumberFormat="1" applyFont="1" applyFill="1" applyBorder="1" applyAlignment="1">
      <alignment horizontal="center" vertical="center" wrapText="1"/>
    </xf>
    <xf numFmtId="164" fontId="33" fillId="0" borderId="2" xfId="0" applyNumberFormat="1" applyFont="1" applyFill="1" applyBorder="1" applyAlignment="1">
      <alignment horizontal="center" vertical="center" wrapText="1"/>
    </xf>
    <xf numFmtId="0" fontId="11" fillId="0" borderId="1" xfId="2" applyFont="1" applyFill="1" applyBorder="1" applyAlignment="1">
      <alignment horizontal="center" vertical="center"/>
    </xf>
    <xf numFmtId="0" fontId="11" fillId="0" borderId="5"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1" xfId="2" applyNumberFormat="1" applyFont="1" applyFill="1" applyBorder="1" applyAlignment="1">
      <alignment horizontal="center" vertical="center" wrapText="1"/>
    </xf>
    <xf numFmtId="0" fontId="11" fillId="0" borderId="5" xfId="2" applyNumberFormat="1" applyFont="1" applyFill="1" applyBorder="1" applyAlignment="1">
      <alignment horizontal="center" vertical="center" wrapText="1"/>
    </xf>
    <xf numFmtId="0" fontId="11" fillId="0" borderId="6" xfId="2" applyNumberFormat="1" applyFont="1" applyFill="1" applyBorder="1" applyAlignment="1">
      <alignment horizontal="center" vertical="center" wrapText="1"/>
    </xf>
    <xf numFmtId="165" fontId="11" fillId="0" borderId="1" xfId="6" applyNumberFormat="1" applyFont="1" applyFill="1" applyBorder="1" applyAlignment="1">
      <alignment horizontal="center" vertical="center"/>
    </xf>
    <xf numFmtId="165" fontId="11" fillId="0" borderId="5" xfId="6" applyNumberFormat="1" applyFont="1" applyFill="1" applyBorder="1" applyAlignment="1">
      <alignment horizontal="center" vertical="center"/>
    </xf>
    <xf numFmtId="165" fontId="11" fillId="0" borderId="6" xfId="6" applyNumberFormat="1" applyFont="1" applyFill="1" applyBorder="1" applyAlignment="1">
      <alignment horizontal="center" vertical="center"/>
    </xf>
    <xf numFmtId="165" fontId="11" fillId="0" borderId="1" xfId="6" applyNumberFormat="1" applyFont="1" applyFill="1" applyBorder="1" applyAlignment="1">
      <alignment horizontal="center" vertical="center" wrapText="1"/>
    </xf>
    <xf numFmtId="165" fontId="11" fillId="0" borderId="5" xfId="6" applyNumberFormat="1" applyFont="1" applyFill="1" applyBorder="1" applyAlignment="1">
      <alignment horizontal="center" vertical="center" wrapText="1"/>
    </xf>
    <xf numFmtId="165" fontId="11" fillId="0" borderId="6" xfId="6" applyNumberFormat="1" applyFont="1" applyFill="1" applyBorder="1" applyAlignment="1">
      <alignment horizontal="center" vertical="center" wrapText="1"/>
    </xf>
    <xf numFmtId="0" fontId="11" fillId="0" borderId="2" xfId="2" applyFont="1" applyFill="1" applyBorder="1" applyAlignment="1">
      <alignment horizontal="center" vertical="center"/>
    </xf>
    <xf numFmtId="165" fontId="11" fillId="0" borderId="2" xfId="6" applyNumberFormat="1" applyFont="1" applyFill="1" applyBorder="1" applyAlignment="1">
      <alignment horizontal="center" vertical="center"/>
    </xf>
    <xf numFmtId="0" fontId="11" fillId="0" borderId="2" xfId="2" applyNumberFormat="1" applyFont="1" applyFill="1" applyBorder="1" applyAlignment="1">
      <alignment horizontal="center" vertical="center" wrapText="1"/>
    </xf>
    <xf numFmtId="165" fontId="11" fillId="0" borderId="2" xfId="6" applyNumberFormat="1" applyFont="1" applyFill="1" applyBorder="1" applyAlignment="1">
      <alignment horizontal="center" vertical="center" wrapText="1"/>
    </xf>
    <xf numFmtId="3" fontId="22" fillId="0" borderId="4" xfId="2" applyNumberFormat="1" applyFont="1" applyFill="1" applyBorder="1" applyAlignment="1">
      <alignment horizontal="center" vertical="center" wrapText="1"/>
    </xf>
    <xf numFmtId="3" fontId="22" fillId="0" borderId="3" xfId="2" applyNumberFormat="1" applyFont="1" applyFill="1" applyBorder="1" applyAlignment="1">
      <alignment horizontal="center" vertical="center" wrapText="1"/>
    </xf>
    <xf numFmtId="3" fontId="22" fillId="0" borderId="10" xfId="2" applyNumberFormat="1" applyFont="1" applyFill="1" applyBorder="1" applyAlignment="1">
      <alignment horizontal="center" vertical="center" wrapText="1"/>
    </xf>
    <xf numFmtId="3" fontId="22" fillId="0" borderId="11" xfId="2" applyNumberFormat="1" applyFont="1" applyFill="1" applyBorder="1" applyAlignment="1">
      <alignment horizontal="center" vertical="center" wrapText="1"/>
    </xf>
    <xf numFmtId="165" fontId="22" fillId="0" borderId="1" xfId="6" applyNumberFormat="1" applyFont="1" applyFill="1" applyBorder="1" applyAlignment="1">
      <alignment horizontal="center" vertical="center" wrapText="1"/>
    </xf>
    <xf numFmtId="165" fontId="22" fillId="0" borderId="6" xfId="6" applyNumberFormat="1" applyFont="1" applyFill="1" applyBorder="1" applyAlignment="1">
      <alignment horizontal="center" vertical="center" wrapText="1"/>
    </xf>
    <xf numFmtId="165" fontId="22" fillId="0" borderId="2" xfId="6" applyNumberFormat="1" applyFont="1" applyFill="1" applyBorder="1" applyAlignment="1">
      <alignment horizontal="center" vertical="center" wrapText="1"/>
    </xf>
    <xf numFmtId="165" fontId="22" fillId="0" borderId="4" xfId="6" applyNumberFormat="1" applyFont="1" applyFill="1" applyBorder="1" applyAlignment="1">
      <alignment horizontal="center" vertical="center" wrapText="1"/>
    </xf>
    <xf numFmtId="165" fontId="22" fillId="0" borderId="9" xfId="6" applyNumberFormat="1" applyFont="1" applyFill="1" applyBorder="1" applyAlignment="1">
      <alignment horizontal="center" vertical="center" wrapText="1"/>
    </xf>
    <xf numFmtId="165" fontId="22" fillId="0" borderId="3" xfId="6" applyNumberFormat="1" applyFont="1" applyFill="1" applyBorder="1" applyAlignment="1">
      <alignment horizontal="center" vertical="center" wrapText="1"/>
    </xf>
    <xf numFmtId="164" fontId="22" fillId="0" borderId="2" xfId="6" applyNumberFormat="1" applyFont="1" applyFill="1" applyBorder="1" applyAlignment="1">
      <alignment horizontal="center" vertical="center" wrapText="1"/>
    </xf>
    <xf numFmtId="43" fontId="22" fillId="0" borderId="2" xfId="6"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2" fillId="0" borderId="3" xfId="2" applyFont="1" applyFill="1" applyBorder="1" applyAlignment="1">
      <alignment horizontal="center" vertical="center" wrapText="1"/>
    </xf>
    <xf numFmtId="165" fontId="22" fillId="0" borderId="4" xfId="2" applyNumberFormat="1" applyFont="1" applyFill="1" applyBorder="1" applyAlignment="1">
      <alignment horizontal="center" vertical="center" wrapText="1"/>
    </xf>
    <xf numFmtId="165" fontId="22" fillId="0" borderId="3" xfId="2" applyNumberFormat="1" applyFont="1" applyFill="1" applyBorder="1" applyAlignment="1">
      <alignment horizontal="center" vertical="center" wrapText="1"/>
    </xf>
    <xf numFmtId="0" fontId="45" fillId="0" borderId="8" xfId="2" applyFont="1" applyFill="1" applyBorder="1" applyAlignment="1">
      <alignment horizontal="center" vertical="center" wrapText="1"/>
    </xf>
    <xf numFmtId="0" fontId="45" fillId="0" borderId="15" xfId="2" applyFont="1" applyFill="1" applyBorder="1" applyAlignment="1">
      <alignment horizontal="center" vertical="center" wrapText="1"/>
    </xf>
    <xf numFmtId="0" fontId="22" fillId="0" borderId="2" xfId="2" applyFont="1" applyFill="1" applyBorder="1" applyAlignment="1">
      <alignment horizontal="center" vertical="center"/>
    </xf>
    <xf numFmtId="0" fontId="22" fillId="0" borderId="2" xfId="2" applyNumberFormat="1" applyFont="1" applyFill="1" applyBorder="1" applyAlignment="1">
      <alignment horizontal="center" vertical="center" wrapText="1"/>
    </xf>
    <xf numFmtId="0" fontId="0" fillId="0" borderId="0" xfId="0" applyAlignment="1">
      <alignment horizont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xf>
    <xf numFmtId="0" fontId="9" fillId="0" borderId="8" xfId="0" applyFont="1" applyBorder="1" applyAlignment="1">
      <alignment horizontal="center"/>
    </xf>
    <xf numFmtId="0" fontId="7" fillId="9" borderId="1"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0" borderId="0" xfId="0" applyFont="1" applyAlignment="1">
      <alignment horizontal="center"/>
    </xf>
    <xf numFmtId="0" fontId="3" fillId="0" borderId="2"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7" fillId="7" borderId="2" xfId="0" applyFont="1" applyFill="1" applyBorder="1" applyAlignment="1">
      <alignment horizontal="center" vertical="center"/>
    </xf>
    <xf numFmtId="0" fontId="7" fillId="0" borderId="2" xfId="0" applyFont="1" applyBorder="1" applyAlignment="1">
      <alignment horizontal="center" vertical="center"/>
    </xf>
    <xf numFmtId="0" fontId="7" fillId="10" borderId="2" xfId="0" applyFont="1" applyFill="1" applyBorder="1" applyAlignment="1">
      <alignment horizontal="center" vertical="center"/>
    </xf>
    <xf numFmtId="0" fontId="7" fillId="9" borderId="2" xfId="0" applyFont="1" applyFill="1" applyBorder="1" applyAlignment="1">
      <alignment horizontal="center" vertical="center"/>
    </xf>
    <xf numFmtId="0" fontId="7" fillId="11" borderId="2" xfId="0" applyFont="1" applyFill="1" applyBorder="1" applyAlignment="1">
      <alignment horizontal="center" vertical="center"/>
    </xf>
    <xf numFmtId="0" fontId="7" fillId="8"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7" fillId="6" borderId="2" xfId="0" applyFont="1" applyFill="1" applyBorder="1" applyAlignment="1">
      <alignment horizontal="center" vertical="center"/>
    </xf>
    <xf numFmtId="0" fontId="7" fillId="4" borderId="2" xfId="0" applyFont="1" applyFill="1" applyBorder="1" applyAlignment="1">
      <alignment horizontal="center" vertical="center"/>
    </xf>
  </cellXfs>
  <cellStyles count="8">
    <cellStyle name="Comma" xfId="1" builtinId="3"/>
    <cellStyle name="Comma 2" xfId="3"/>
    <cellStyle name="Comma 2 2" xfId="5"/>
    <cellStyle name="Comma 3" xfId="6"/>
    <cellStyle name="Comma 3 2" xfId="7"/>
    <cellStyle name="Normal" xfId="0" builtinId="0"/>
    <cellStyle name="Normal 2" xfId="2"/>
    <cellStyle name="Normal 2 2" xfId="4"/>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583E5"/>
      <color rgb="FF8EE1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B%20l&#224;m%20vi&#7879;c\Excel\PA%20M\PA%20l&#25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OQUAN\DuAn\KDC%20Lan%20Son%201%20-%20GD1\H&#7891;%20S&#417;%20GPMB\4%20-%20Ph&#234;%20duy&#7879;t%20ph&#432;&#417;ng%20&#225;n%20&#272;&#7907;t%201\TNMT\Ph&#432;&#417;ng%20&#225;n%20BT-HT%20&#272;&#7907;t%201%20-%20th&#244;n%20N&#7897;i%20&#272;&#236;n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OQUAN\DuAn\KDC%20Lan%20Son%201%20-%20GD1\H&#7891;%20S&#417;%20GPMB\4%20-%20Ph&#234;%20duy&#7879;t%20ph&#432;&#417;ng%20&#225;n%20&#272;&#7907;t%201\TNMT\Ph&#432;&#417;ng%20&#225;n%20BT-HT%20&#272;&#7907;t%201%20-%20th&#244;n%20N&#7897;i%20Ch&#249;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AT_TAISAN"/>
      <sheetName val="MÃ TÀI SẢN"/>
      <sheetName val="TỔNG HỢP VỀ TÀI SẢN"/>
      <sheetName val="TỔNG HỢP BT VỀ ĐẤT"/>
      <sheetName val="PHUONG AN BT+THĐT"/>
      <sheetName val="TONG HOP DT"/>
      <sheetName val="DS CHI TRA TIEN"/>
    </sheetNames>
    <sheetDataSet>
      <sheetData sheetId="0" refreshError="1"/>
      <sheetData sheetId="1" refreshError="1"/>
      <sheetData sheetId="2" refreshError="1"/>
      <sheetData sheetId="3" refreshError="1"/>
      <sheetData sheetId="4" refreshError="1">
        <row r="8">
          <cell r="L8">
            <v>0</v>
          </cell>
          <cell r="M8">
            <v>0</v>
          </cell>
          <cell r="N8">
            <v>0</v>
          </cell>
          <cell r="P8">
            <v>0</v>
          </cell>
          <cell r="Q8">
            <v>0</v>
          </cell>
          <cell r="S8" t="str">
            <v/>
          </cell>
          <cell r="T8" t="str">
            <v/>
          </cell>
          <cell r="V8">
            <v>0</v>
          </cell>
          <cell r="W8" t="str">
            <v/>
          </cell>
          <cell r="X8">
            <v>0</v>
          </cell>
          <cell r="Y8">
            <v>0</v>
          </cell>
          <cell r="Z8">
            <v>0</v>
          </cell>
          <cell r="AA8">
            <v>0</v>
          </cell>
          <cell r="AB8">
            <v>0</v>
          </cell>
          <cell r="AC8">
            <v>0</v>
          </cell>
          <cell r="AD8">
            <v>0</v>
          </cell>
          <cell r="AE8">
            <v>0</v>
          </cell>
          <cell r="AF8">
            <v>0</v>
          </cell>
          <cell r="AG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t="str">
            <v>vì thế này, thế kia</v>
          </cell>
          <cell r="BB8">
            <v>0</v>
          </cell>
          <cell r="BC8">
            <v>0</v>
          </cell>
          <cell r="BD8">
            <v>0</v>
          </cell>
          <cell r="BE8">
            <v>0</v>
          </cell>
          <cell r="BF8">
            <v>0</v>
          </cell>
          <cell r="BG8">
            <v>0</v>
          </cell>
          <cell r="BH8">
            <v>0</v>
          </cell>
          <cell r="BI8">
            <v>0</v>
          </cell>
          <cell r="BJ8" t="str">
            <v xml:space="preserve"> </v>
          </cell>
          <cell r="BK8">
            <v>0</v>
          </cell>
          <cell r="BL8">
            <v>0</v>
          </cell>
        </row>
        <row r="9">
          <cell r="A9" t="str">
            <v xml:space="preserve"> </v>
          </cell>
          <cell r="L9">
            <v>0</v>
          </cell>
          <cell r="M9">
            <v>0</v>
          </cell>
          <cell r="N9">
            <v>0</v>
          </cell>
          <cell r="P9">
            <v>0</v>
          </cell>
          <cell r="Q9">
            <v>0</v>
          </cell>
          <cell r="S9" t="str">
            <v/>
          </cell>
          <cell r="T9" t="str">
            <v/>
          </cell>
          <cell r="V9">
            <v>0</v>
          </cell>
          <cell r="W9" t="str">
            <v/>
          </cell>
          <cell r="X9">
            <v>0</v>
          </cell>
          <cell r="Y9">
            <v>0</v>
          </cell>
          <cell r="Z9">
            <v>0</v>
          </cell>
          <cell r="AA9">
            <v>0</v>
          </cell>
          <cell r="AB9">
            <v>0</v>
          </cell>
          <cell r="AC9">
            <v>0</v>
          </cell>
          <cell r="AD9">
            <v>0</v>
          </cell>
          <cell r="AE9">
            <v>0</v>
          </cell>
          <cell r="AF9">
            <v>0</v>
          </cell>
          <cell r="AG9">
            <v>0</v>
          </cell>
          <cell r="AH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BH9">
            <v>0</v>
          </cell>
          <cell r="BK9">
            <v>0</v>
          </cell>
          <cell r="BL9">
            <v>0</v>
          </cell>
        </row>
        <row r="10">
          <cell r="J10">
            <v>0</v>
          </cell>
          <cell r="L10">
            <v>0</v>
          </cell>
          <cell r="M10">
            <v>0</v>
          </cell>
          <cell r="N10">
            <v>0</v>
          </cell>
          <cell r="P10">
            <v>0</v>
          </cell>
          <cell r="Q10">
            <v>0</v>
          </cell>
          <cell r="S10" t="str">
            <v/>
          </cell>
          <cell r="T10" t="str">
            <v/>
          </cell>
          <cell r="V10">
            <v>0</v>
          </cell>
          <cell r="W10" t="str">
            <v/>
          </cell>
          <cell r="X10">
            <v>0</v>
          </cell>
          <cell r="Y10">
            <v>0</v>
          </cell>
          <cell r="Z10">
            <v>0</v>
          </cell>
          <cell r="AA10">
            <v>0</v>
          </cell>
          <cell r="AB10">
            <v>0</v>
          </cell>
          <cell r="AD10">
            <v>0</v>
          </cell>
          <cell r="AE10">
            <v>0</v>
          </cell>
          <cell r="AF10">
            <v>0</v>
          </cell>
          <cell r="AG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Y10">
            <v>0</v>
          </cell>
          <cell r="BH10">
            <v>0</v>
          </cell>
          <cell r="BK10">
            <v>0</v>
          </cell>
          <cell r="BL10">
            <v>0</v>
          </cell>
        </row>
        <row r="11">
          <cell r="I11">
            <v>0</v>
          </cell>
          <cell r="J11">
            <v>0</v>
          </cell>
          <cell r="K11">
            <v>0</v>
          </cell>
          <cell r="L11">
            <v>0</v>
          </cell>
          <cell r="M11">
            <v>0</v>
          </cell>
          <cell r="N11">
            <v>0</v>
          </cell>
          <cell r="P11">
            <v>0</v>
          </cell>
          <cell r="Q11">
            <v>0</v>
          </cell>
          <cell r="S11" t="str">
            <v/>
          </cell>
          <cell r="T11" t="str">
            <v/>
          </cell>
          <cell r="V11">
            <v>0</v>
          </cell>
          <cell r="W11" t="str">
            <v/>
          </cell>
          <cell r="X11">
            <v>0</v>
          </cell>
          <cell r="Y11">
            <v>0</v>
          </cell>
          <cell r="Z11">
            <v>0</v>
          </cell>
          <cell r="AA11">
            <v>0</v>
          </cell>
          <cell r="AB11">
            <v>0</v>
          </cell>
          <cell r="AD11">
            <v>0</v>
          </cell>
          <cell r="AE11">
            <v>0</v>
          </cell>
          <cell r="AF11">
            <v>0</v>
          </cell>
          <cell r="AG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Y11">
            <v>0</v>
          </cell>
          <cell r="BH11">
            <v>0</v>
          </cell>
          <cell r="BK11">
            <v>0</v>
          </cell>
          <cell r="BL11">
            <v>0</v>
          </cell>
        </row>
        <row r="12">
          <cell r="I12">
            <v>0</v>
          </cell>
          <cell r="J12">
            <v>0</v>
          </cell>
          <cell r="K12">
            <v>0</v>
          </cell>
          <cell r="L12">
            <v>0</v>
          </cell>
          <cell r="M12">
            <v>0</v>
          </cell>
          <cell r="N12">
            <v>0</v>
          </cell>
          <cell r="P12">
            <v>0</v>
          </cell>
          <cell r="Q12">
            <v>0</v>
          </cell>
          <cell r="S12" t="str">
            <v/>
          </cell>
          <cell r="T12" t="str">
            <v/>
          </cell>
          <cell r="V12">
            <v>0</v>
          </cell>
          <cell r="W12" t="str">
            <v/>
          </cell>
          <cell r="X12">
            <v>0</v>
          </cell>
          <cell r="Y12">
            <v>0</v>
          </cell>
          <cell r="Z12">
            <v>0</v>
          </cell>
          <cell r="AA12">
            <v>0</v>
          </cell>
          <cell r="AB12">
            <v>0</v>
          </cell>
          <cell r="AD12">
            <v>0</v>
          </cell>
          <cell r="AE12">
            <v>0</v>
          </cell>
          <cell r="AF12">
            <v>0</v>
          </cell>
          <cell r="AG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Y12">
            <v>0</v>
          </cell>
          <cell r="BH12">
            <v>0</v>
          </cell>
          <cell r="BK12">
            <v>0</v>
          </cell>
          <cell r="BL12">
            <v>0</v>
          </cell>
        </row>
        <row r="13">
          <cell r="I13">
            <v>0</v>
          </cell>
          <cell r="J13">
            <v>0</v>
          </cell>
          <cell r="K13">
            <v>0</v>
          </cell>
          <cell r="L13">
            <v>0</v>
          </cell>
          <cell r="M13">
            <v>0</v>
          </cell>
          <cell r="N13">
            <v>0</v>
          </cell>
          <cell r="P13">
            <v>0</v>
          </cell>
          <cell r="Q13">
            <v>0</v>
          </cell>
          <cell r="S13" t="str">
            <v/>
          </cell>
          <cell r="T13" t="str">
            <v/>
          </cell>
          <cell r="V13">
            <v>0</v>
          </cell>
          <cell r="W13" t="str">
            <v/>
          </cell>
          <cell r="X13">
            <v>0</v>
          </cell>
          <cell r="Y13">
            <v>0</v>
          </cell>
          <cell r="Z13">
            <v>0</v>
          </cell>
          <cell r="AA13">
            <v>0</v>
          </cell>
          <cell r="AB13">
            <v>0</v>
          </cell>
          <cell r="AD13">
            <v>0</v>
          </cell>
          <cell r="AE13">
            <v>0</v>
          </cell>
          <cell r="AF13">
            <v>0</v>
          </cell>
          <cell r="AG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Y13">
            <v>0</v>
          </cell>
          <cell r="BH13">
            <v>0</v>
          </cell>
          <cell r="BK13">
            <v>0</v>
          </cell>
          <cell r="BL13">
            <v>0</v>
          </cell>
        </row>
        <row r="14">
          <cell r="I14">
            <v>0</v>
          </cell>
          <cell r="J14">
            <v>0</v>
          </cell>
          <cell r="K14">
            <v>0</v>
          </cell>
          <cell r="L14">
            <v>0</v>
          </cell>
          <cell r="M14">
            <v>0</v>
          </cell>
          <cell r="N14">
            <v>0</v>
          </cell>
          <cell r="P14">
            <v>0</v>
          </cell>
          <cell r="Q14">
            <v>0</v>
          </cell>
          <cell r="S14" t="str">
            <v/>
          </cell>
          <cell r="T14" t="str">
            <v/>
          </cell>
          <cell r="V14">
            <v>0</v>
          </cell>
          <cell r="W14" t="str">
            <v/>
          </cell>
          <cell r="X14">
            <v>0</v>
          </cell>
          <cell r="Y14">
            <v>0</v>
          </cell>
          <cell r="Z14">
            <v>0</v>
          </cell>
          <cell r="AA14">
            <v>0</v>
          </cell>
          <cell r="AB14">
            <v>0</v>
          </cell>
          <cell r="AD14">
            <v>0</v>
          </cell>
          <cell r="AE14">
            <v>0</v>
          </cell>
          <cell r="AF14">
            <v>0</v>
          </cell>
          <cell r="AG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Y14">
            <v>0</v>
          </cell>
          <cell r="BH14">
            <v>0</v>
          </cell>
          <cell r="BK14">
            <v>0</v>
          </cell>
          <cell r="BL14">
            <v>0</v>
          </cell>
        </row>
        <row r="15">
          <cell r="I15">
            <v>0</v>
          </cell>
          <cell r="J15">
            <v>0</v>
          </cell>
          <cell r="K15">
            <v>0</v>
          </cell>
          <cell r="L15">
            <v>0</v>
          </cell>
          <cell r="M15">
            <v>0</v>
          </cell>
          <cell r="N15">
            <v>0</v>
          </cell>
          <cell r="P15">
            <v>0</v>
          </cell>
          <cell r="Q15">
            <v>0</v>
          </cell>
          <cell r="S15" t="str">
            <v/>
          </cell>
          <cell r="T15" t="str">
            <v/>
          </cell>
          <cell r="V15">
            <v>0</v>
          </cell>
          <cell r="W15" t="str">
            <v/>
          </cell>
          <cell r="X15">
            <v>0</v>
          </cell>
          <cell r="Y15">
            <v>0</v>
          </cell>
          <cell r="Z15">
            <v>0</v>
          </cell>
          <cell r="AA15">
            <v>0</v>
          </cell>
          <cell r="AB15">
            <v>0</v>
          </cell>
          <cell r="AD15">
            <v>0</v>
          </cell>
          <cell r="AE15">
            <v>0</v>
          </cell>
          <cell r="AF15">
            <v>0</v>
          </cell>
          <cell r="AG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Y15">
            <v>0</v>
          </cell>
          <cell r="BH15">
            <v>0</v>
          </cell>
          <cell r="BK15">
            <v>0</v>
          </cell>
          <cell r="BL15">
            <v>0</v>
          </cell>
        </row>
        <row r="16">
          <cell r="I16">
            <v>0</v>
          </cell>
          <cell r="J16">
            <v>0</v>
          </cell>
          <cell r="K16">
            <v>0</v>
          </cell>
          <cell r="L16">
            <v>0</v>
          </cell>
          <cell r="M16">
            <v>0</v>
          </cell>
          <cell r="N16">
            <v>0</v>
          </cell>
          <cell r="P16">
            <v>0</v>
          </cell>
          <cell r="Q16">
            <v>0</v>
          </cell>
          <cell r="S16" t="str">
            <v/>
          </cell>
          <cell r="T16" t="str">
            <v/>
          </cell>
          <cell r="U16">
            <v>0</v>
          </cell>
          <cell r="V16">
            <v>0</v>
          </cell>
          <cell r="W16" t="str">
            <v/>
          </cell>
          <cell r="X16">
            <v>0</v>
          </cell>
          <cell r="Y16">
            <v>0</v>
          </cell>
          <cell r="Z16">
            <v>0</v>
          </cell>
          <cell r="AA16">
            <v>0</v>
          </cell>
          <cell r="AB16">
            <v>0</v>
          </cell>
          <cell r="AC16">
            <v>0</v>
          </cell>
          <cell r="AD16">
            <v>0</v>
          </cell>
          <cell r="AE16">
            <v>0</v>
          </cell>
          <cell r="AF16">
            <v>0</v>
          </cell>
          <cell r="AG16">
            <v>0</v>
          </cell>
          <cell r="AH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H16">
            <v>0</v>
          </cell>
          <cell r="BK16">
            <v>0</v>
          </cell>
          <cell r="BL16">
            <v>0</v>
          </cell>
        </row>
        <row r="17">
          <cell r="I17">
            <v>0</v>
          </cell>
          <cell r="J17">
            <v>0</v>
          </cell>
          <cell r="K17">
            <v>0</v>
          </cell>
          <cell r="L17">
            <v>0</v>
          </cell>
          <cell r="M17">
            <v>0</v>
          </cell>
          <cell r="N17">
            <v>0</v>
          </cell>
          <cell r="P17">
            <v>0</v>
          </cell>
          <cell r="Q17">
            <v>0</v>
          </cell>
          <cell r="S17" t="str">
            <v/>
          </cell>
          <cell r="T17" t="str">
            <v/>
          </cell>
          <cell r="V17">
            <v>0</v>
          </cell>
          <cell r="W17" t="str">
            <v/>
          </cell>
          <cell r="X17">
            <v>0</v>
          </cell>
          <cell r="Y17">
            <v>0</v>
          </cell>
          <cell r="Z17">
            <v>0</v>
          </cell>
          <cell r="AA17">
            <v>0</v>
          </cell>
          <cell r="AB17">
            <v>0</v>
          </cell>
          <cell r="AC17">
            <v>0</v>
          </cell>
          <cell r="AD17">
            <v>0</v>
          </cell>
          <cell r="AE17">
            <v>0</v>
          </cell>
          <cell r="AF17">
            <v>0</v>
          </cell>
          <cell r="AG17">
            <v>0</v>
          </cell>
          <cell r="AH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BH17">
            <v>0</v>
          </cell>
          <cell r="BK17">
            <v>0</v>
          </cell>
          <cell r="BL17">
            <v>0</v>
          </cell>
        </row>
        <row r="18">
          <cell r="I18">
            <v>0</v>
          </cell>
          <cell r="J18">
            <v>0</v>
          </cell>
          <cell r="K18">
            <v>0</v>
          </cell>
          <cell r="L18">
            <v>0</v>
          </cell>
          <cell r="M18">
            <v>0</v>
          </cell>
          <cell r="N18">
            <v>0</v>
          </cell>
          <cell r="P18">
            <v>0</v>
          </cell>
          <cell r="Q18">
            <v>0</v>
          </cell>
          <cell r="S18" t="str">
            <v/>
          </cell>
          <cell r="T18" t="str">
            <v/>
          </cell>
          <cell r="V18">
            <v>0</v>
          </cell>
          <cell r="W18" t="str">
            <v/>
          </cell>
          <cell r="X18">
            <v>0</v>
          </cell>
          <cell r="Y18">
            <v>0</v>
          </cell>
          <cell r="Z18">
            <v>0</v>
          </cell>
          <cell r="AA18">
            <v>0</v>
          </cell>
          <cell r="AB18">
            <v>0</v>
          </cell>
          <cell r="AC18">
            <v>0</v>
          </cell>
          <cell r="AD18">
            <v>0</v>
          </cell>
          <cell r="AE18">
            <v>0</v>
          </cell>
          <cell r="AF18">
            <v>0</v>
          </cell>
          <cell r="AG18">
            <v>0</v>
          </cell>
          <cell r="AH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BH18">
            <v>0</v>
          </cell>
          <cell r="BK18">
            <v>0</v>
          </cell>
          <cell r="BL18">
            <v>0</v>
          </cell>
        </row>
        <row r="19">
          <cell r="I19">
            <v>0</v>
          </cell>
          <cell r="J19">
            <v>0</v>
          </cell>
          <cell r="K19">
            <v>0</v>
          </cell>
          <cell r="L19">
            <v>0</v>
          </cell>
          <cell r="M19">
            <v>0</v>
          </cell>
          <cell r="N19">
            <v>0</v>
          </cell>
          <cell r="P19">
            <v>0</v>
          </cell>
          <cell r="Q19">
            <v>0</v>
          </cell>
          <cell r="S19" t="str">
            <v/>
          </cell>
          <cell r="T19" t="str">
            <v/>
          </cell>
          <cell r="V19">
            <v>0</v>
          </cell>
          <cell r="W19" t="str">
            <v/>
          </cell>
          <cell r="X19">
            <v>0</v>
          </cell>
          <cell r="Y19">
            <v>0</v>
          </cell>
          <cell r="Z19">
            <v>0</v>
          </cell>
          <cell r="AA19">
            <v>0</v>
          </cell>
          <cell r="AB19">
            <v>0</v>
          </cell>
          <cell r="AC19">
            <v>0</v>
          </cell>
          <cell r="AD19">
            <v>0</v>
          </cell>
          <cell r="AE19">
            <v>0</v>
          </cell>
          <cell r="AF19">
            <v>0</v>
          </cell>
          <cell r="AG19">
            <v>0</v>
          </cell>
          <cell r="AH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H19">
            <v>0</v>
          </cell>
          <cell r="BK19">
            <v>0</v>
          </cell>
          <cell r="BL19">
            <v>0</v>
          </cell>
        </row>
        <row r="20">
          <cell r="A20">
            <v>0</v>
          </cell>
          <cell r="K20">
            <v>0</v>
          </cell>
          <cell r="L20">
            <v>0</v>
          </cell>
          <cell r="M20">
            <v>0</v>
          </cell>
          <cell r="N20">
            <v>0</v>
          </cell>
          <cell r="P20">
            <v>0</v>
          </cell>
          <cell r="Q20">
            <v>0</v>
          </cell>
          <cell r="S20" t="str">
            <v/>
          </cell>
          <cell r="T20" t="str">
            <v/>
          </cell>
          <cell r="V20">
            <v>0</v>
          </cell>
          <cell r="W20" t="str">
            <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t="str">
            <v>vì thế này, thế kia</v>
          </cell>
          <cell r="BB20">
            <v>0</v>
          </cell>
          <cell r="BC20">
            <v>0</v>
          </cell>
          <cell r="BD20">
            <v>0</v>
          </cell>
          <cell r="BE20">
            <v>0</v>
          </cell>
          <cell r="BF20">
            <v>0</v>
          </cell>
          <cell r="BG20">
            <v>0</v>
          </cell>
          <cell r="BH20">
            <v>0</v>
          </cell>
          <cell r="BI20">
            <v>0</v>
          </cell>
          <cell r="BJ20" t="str">
            <v xml:space="preserve"> </v>
          </cell>
          <cell r="BK20">
            <v>0</v>
          </cell>
          <cell r="BL20">
            <v>0</v>
          </cell>
        </row>
        <row r="21">
          <cell r="M21">
            <v>0</v>
          </cell>
          <cell r="P21">
            <v>0</v>
          </cell>
          <cell r="Q21">
            <v>0</v>
          </cell>
          <cell r="S21" t="str">
            <v/>
          </cell>
          <cell r="T21" t="str">
            <v/>
          </cell>
          <cell r="V21">
            <v>0</v>
          </cell>
          <cell r="W21" t="str">
            <v/>
          </cell>
          <cell r="Y21">
            <v>0</v>
          </cell>
          <cell r="Z21">
            <v>0</v>
          </cell>
          <cell r="AA21">
            <v>0</v>
          </cell>
          <cell r="AB21">
            <v>0</v>
          </cell>
          <cell r="AD21">
            <v>0</v>
          </cell>
          <cell r="AE21">
            <v>0</v>
          </cell>
          <cell r="AF21">
            <v>0</v>
          </cell>
          <cell r="AG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Y21">
            <v>0</v>
          </cell>
          <cell r="BD21">
            <v>0</v>
          </cell>
          <cell r="BH21">
            <v>0</v>
          </cell>
          <cell r="BK21">
            <v>0</v>
          </cell>
          <cell r="BL21">
            <v>0</v>
          </cell>
        </row>
        <row r="22">
          <cell r="M22">
            <v>0</v>
          </cell>
          <cell r="P22">
            <v>0</v>
          </cell>
          <cell r="Q22">
            <v>0</v>
          </cell>
          <cell r="S22" t="str">
            <v/>
          </cell>
          <cell r="T22" t="str">
            <v/>
          </cell>
          <cell r="V22">
            <v>0</v>
          </cell>
          <cell r="W22" t="str">
            <v/>
          </cell>
          <cell r="X22">
            <v>0</v>
          </cell>
          <cell r="Y22">
            <v>0</v>
          </cell>
          <cell r="Z22">
            <v>0</v>
          </cell>
          <cell r="AA22">
            <v>0</v>
          </cell>
          <cell r="AB22">
            <v>0</v>
          </cell>
          <cell r="AD22">
            <v>0</v>
          </cell>
          <cell r="AE22">
            <v>0</v>
          </cell>
          <cell r="AF22">
            <v>0</v>
          </cell>
          <cell r="AG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Y22">
            <v>0</v>
          </cell>
          <cell r="BD22">
            <v>0</v>
          </cell>
          <cell r="BH22">
            <v>0</v>
          </cell>
          <cell r="BK22">
            <v>0</v>
          </cell>
          <cell r="BL22">
            <v>0</v>
          </cell>
        </row>
        <row r="23">
          <cell r="M23">
            <v>0</v>
          </cell>
          <cell r="P23">
            <v>0</v>
          </cell>
          <cell r="Q23">
            <v>0</v>
          </cell>
          <cell r="S23" t="str">
            <v/>
          </cell>
          <cell r="T23" t="str">
            <v/>
          </cell>
          <cell r="V23">
            <v>0</v>
          </cell>
          <cell r="W23" t="str">
            <v/>
          </cell>
          <cell r="X23">
            <v>0</v>
          </cell>
          <cell r="Y23">
            <v>0</v>
          </cell>
          <cell r="Z23">
            <v>0</v>
          </cell>
          <cell r="AA23">
            <v>0</v>
          </cell>
          <cell r="AB23">
            <v>0</v>
          </cell>
          <cell r="AD23">
            <v>0</v>
          </cell>
          <cell r="AE23">
            <v>0</v>
          </cell>
          <cell r="AF23">
            <v>0</v>
          </cell>
          <cell r="AG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Y23">
            <v>0</v>
          </cell>
          <cell r="BD23">
            <v>0</v>
          </cell>
          <cell r="BH23">
            <v>0</v>
          </cell>
          <cell r="BK23">
            <v>0</v>
          </cell>
          <cell r="BL23">
            <v>0</v>
          </cell>
        </row>
        <row r="24">
          <cell r="P24">
            <v>0</v>
          </cell>
          <cell r="Q24">
            <v>0</v>
          </cell>
          <cell r="S24" t="str">
            <v/>
          </cell>
          <cell r="T24" t="str">
            <v/>
          </cell>
          <cell r="V24">
            <v>0</v>
          </cell>
          <cell r="W24" t="str">
            <v/>
          </cell>
          <cell r="X24">
            <v>0</v>
          </cell>
          <cell r="Y24">
            <v>0</v>
          </cell>
          <cell r="Z24">
            <v>0</v>
          </cell>
          <cell r="AA24">
            <v>0</v>
          </cell>
          <cell r="AB24">
            <v>0</v>
          </cell>
          <cell r="AD24">
            <v>0</v>
          </cell>
          <cell r="AE24">
            <v>0</v>
          </cell>
          <cell r="AF24">
            <v>0</v>
          </cell>
          <cell r="AG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Y24">
            <v>0</v>
          </cell>
          <cell r="BD24">
            <v>0</v>
          </cell>
          <cell r="BH24">
            <v>0</v>
          </cell>
          <cell r="BK24">
            <v>0</v>
          </cell>
          <cell r="BL24">
            <v>0</v>
          </cell>
        </row>
        <row r="25">
          <cell r="P25">
            <v>0</v>
          </cell>
          <cell r="Q25">
            <v>0</v>
          </cell>
          <cell r="S25" t="str">
            <v/>
          </cell>
          <cell r="T25" t="str">
            <v/>
          </cell>
          <cell r="V25">
            <v>0</v>
          </cell>
          <cell r="W25" t="str">
            <v/>
          </cell>
          <cell r="X25">
            <v>0</v>
          </cell>
          <cell r="Y25">
            <v>0</v>
          </cell>
          <cell r="Z25">
            <v>0</v>
          </cell>
          <cell r="AA25">
            <v>0</v>
          </cell>
          <cell r="AB25">
            <v>0</v>
          </cell>
          <cell r="AD25">
            <v>0</v>
          </cell>
          <cell r="AE25">
            <v>0</v>
          </cell>
          <cell r="AF25">
            <v>0</v>
          </cell>
          <cell r="AG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Y25">
            <v>0</v>
          </cell>
          <cell r="BD25">
            <v>0</v>
          </cell>
          <cell r="BH25">
            <v>0</v>
          </cell>
          <cell r="BK25">
            <v>0</v>
          </cell>
          <cell r="BL25">
            <v>0</v>
          </cell>
        </row>
        <row r="26">
          <cell r="P26">
            <v>0</v>
          </cell>
          <cell r="Q26">
            <v>0</v>
          </cell>
          <cell r="S26" t="str">
            <v/>
          </cell>
          <cell r="T26" t="str">
            <v/>
          </cell>
          <cell r="V26">
            <v>0</v>
          </cell>
          <cell r="W26" t="str">
            <v/>
          </cell>
          <cell r="X26">
            <v>0</v>
          </cell>
          <cell r="Y26">
            <v>0</v>
          </cell>
          <cell r="Z26">
            <v>0</v>
          </cell>
          <cell r="AA26">
            <v>0</v>
          </cell>
          <cell r="AB26">
            <v>0</v>
          </cell>
          <cell r="AD26">
            <v>0</v>
          </cell>
          <cell r="AE26">
            <v>0</v>
          </cell>
          <cell r="AF26">
            <v>0</v>
          </cell>
          <cell r="AG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Y26">
            <v>0</v>
          </cell>
          <cell r="BD26">
            <v>0</v>
          </cell>
          <cell r="BH26">
            <v>0</v>
          </cell>
          <cell r="BK26">
            <v>0</v>
          </cell>
          <cell r="BL26">
            <v>0</v>
          </cell>
        </row>
        <row r="27">
          <cell r="P27">
            <v>0</v>
          </cell>
          <cell r="Q27">
            <v>0</v>
          </cell>
          <cell r="S27" t="str">
            <v/>
          </cell>
          <cell r="T27" t="str">
            <v/>
          </cell>
          <cell r="V27">
            <v>0</v>
          </cell>
          <cell r="W27" t="str">
            <v/>
          </cell>
          <cell r="X27">
            <v>0</v>
          </cell>
          <cell r="Y27">
            <v>0</v>
          </cell>
          <cell r="Z27">
            <v>0</v>
          </cell>
          <cell r="AA27">
            <v>0</v>
          </cell>
          <cell r="AB27">
            <v>0</v>
          </cell>
          <cell r="AD27">
            <v>0</v>
          </cell>
          <cell r="AE27">
            <v>0</v>
          </cell>
          <cell r="AF27">
            <v>0</v>
          </cell>
          <cell r="AG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Y27">
            <v>0</v>
          </cell>
          <cell r="BD27">
            <v>0</v>
          </cell>
          <cell r="BH27">
            <v>0</v>
          </cell>
          <cell r="BK27">
            <v>0</v>
          </cell>
          <cell r="BL27">
            <v>0</v>
          </cell>
        </row>
        <row r="28">
          <cell r="P28">
            <v>0</v>
          </cell>
          <cell r="Q28">
            <v>0</v>
          </cell>
          <cell r="S28" t="str">
            <v/>
          </cell>
          <cell r="T28" t="str">
            <v/>
          </cell>
          <cell r="V28">
            <v>0</v>
          </cell>
          <cell r="W28" t="str">
            <v/>
          </cell>
          <cell r="X28">
            <v>0</v>
          </cell>
          <cell r="Y28">
            <v>0</v>
          </cell>
          <cell r="Z28">
            <v>0</v>
          </cell>
          <cell r="AA28">
            <v>0</v>
          </cell>
          <cell r="AB28">
            <v>0</v>
          </cell>
          <cell r="AD28">
            <v>0</v>
          </cell>
          <cell r="AE28">
            <v>0</v>
          </cell>
          <cell r="AF28">
            <v>0</v>
          </cell>
          <cell r="AG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Y28">
            <v>0</v>
          </cell>
          <cell r="BD28">
            <v>0</v>
          </cell>
          <cell r="BH28">
            <v>0</v>
          </cell>
          <cell r="BK28">
            <v>0</v>
          </cell>
          <cell r="BL28">
            <v>0</v>
          </cell>
        </row>
        <row r="29">
          <cell r="P29">
            <v>0</v>
          </cell>
          <cell r="Q29">
            <v>0</v>
          </cell>
          <cell r="S29" t="str">
            <v/>
          </cell>
          <cell r="T29" t="str">
            <v/>
          </cell>
          <cell r="V29">
            <v>0</v>
          </cell>
          <cell r="W29" t="str">
            <v/>
          </cell>
          <cell r="X29">
            <v>0</v>
          </cell>
          <cell r="Y29">
            <v>0</v>
          </cell>
          <cell r="Z29">
            <v>0</v>
          </cell>
          <cell r="AA29">
            <v>0</v>
          </cell>
          <cell r="AB29">
            <v>0</v>
          </cell>
          <cell r="AD29">
            <v>0</v>
          </cell>
          <cell r="AE29">
            <v>0</v>
          </cell>
          <cell r="AF29">
            <v>0</v>
          </cell>
          <cell r="AG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Y29">
            <v>0</v>
          </cell>
          <cell r="BD29">
            <v>0</v>
          </cell>
          <cell r="BH29">
            <v>0</v>
          </cell>
          <cell r="BK29">
            <v>0</v>
          </cell>
          <cell r="BL29">
            <v>0</v>
          </cell>
        </row>
        <row r="30">
          <cell r="P30">
            <v>0</v>
          </cell>
          <cell r="Q30">
            <v>0</v>
          </cell>
          <cell r="S30" t="str">
            <v/>
          </cell>
          <cell r="T30" t="str">
            <v/>
          </cell>
          <cell r="V30">
            <v>0</v>
          </cell>
          <cell r="W30" t="str">
            <v/>
          </cell>
          <cell r="X30">
            <v>0</v>
          </cell>
          <cell r="Y30">
            <v>0</v>
          </cell>
          <cell r="Z30">
            <v>0</v>
          </cell>
          <cell r="AA30">
            <v>0</v>
          </cell>
          <cell r="AB30">
            <v>0</v>
          </cell>
          <cell r="AD30">
            <v>0</v>
          </cell>
          <cell r="AE30">
            <v>0</v>
          </cell>
          <cell r="AF30">
            <v>0</v>
          </cell>
          <cell r="AG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Y30">
            <v>0</v>
          </cell>
          <cell r="BD30">
            <v>0</v>
          </cell>
          <cell r="BH30">
            <v>0</v>
          </cell>
          <cell r="BK30">
            <v>0</v>
          </cell>
          <cell r="BL30">
            <v>0</v>
          </cell>
        </row>
        <row r="31">
          <cell r="P31">
            <v>0</v>
          </cell>
          <cell r="Q31">
            <v>0</v>
          </cell>
          <cell r="S31" t="str">
            <v/>
          </cell>
          <cell r="T31" t="str">
            <v/>
          </cell>
          <cell r="V31">
            <v>0</v>
          </cell>
          <cell r="W31" t="str">
            <v/>
          </cell>
          <cell r="X31">
            <v>0</v>
          </cell>
          <cell r="Y31">
            <v>0</v>
          </cell>
          <cell r="Z31">
            <v>0</v>
          </cell>
          <cell r="AA31">
            <v>0</v>
          </cell>
          <cell r="AB31">
            <v>0</v>
          </cell>
          <cell r="AD31">
            <v>0</v>
          </cell>
          <cell r="AE31">
            <v>0</v>
          </cell>
          <cell r="AF31">
            <v>0</v>
          </cell>
          <cell r="AG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Y31">
            <v>0</v>
          </cell>
          <cell r="BD31">
            <v>0</v>
          </cell>
          <cell r="BH31">
            <v>0</v>
          </cell>
          <cell r="BK31">
            <v>0</v>
          </cell>
          <cell r="BL31">
            <v>0</v>
          </cell>
        </row>
        <row r="32">
          <cell r="P32">
            <v>0</v>
          </cell>
          <cell r="Q32">
            <v>0</v>
          </cell>
          <cell r="S32" t="str">
            <v/>
          </cell>
          <cell r="T32" t="str">
            <v/>
          </cell>
          <cell r="V32">
            <v>0</v>
          </cell>
          <cell r="W32" t="str">
            <v/>
          </cell>
          <cell r="X32">
            <v>0</v>
          </cell>
          <cell r="Y32">
            <v>0</v>
          </cell>
          <cell r="Z32">
            <v>0</v>
          </cell>
          <cell r="AA32">
            <v>0</v>
          </cell>
          <cell r="AB32">
            <v>0</v>
          </cell>
          <cell r="AD32">
            <v>0</v>
          </cell>
          <cell r="AE32">
            <v>0</v>
          </cell>
          <cell r="AF32">
            <v>0</v>
          </cell>
          <cell r="AG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Y32">
            <v>0</v>
          </cell>
          <cell r="BD32">
            <v>0</v>
          </cell>
          <cell r="BH32">
            <v>0</v>
          </cell>
          <cell r="BK32">
            <v>0</v>
          </cell>
          <cell r="BL32">
            <v>0</v>
          </cell>
        </row>
        <row r="33">
          <cell r="P33">
            <v>0</v>
          </cell>
          <cell r="Q33">
            <v>0</v>
          </cell>
          <cell r="S33" t="str">
            <v/>
          </cell>
          <cell r="T33" t="str">
            <v/>
          </cell>
          <cell r="V33">
            <v>0</v>
          </cell>
          <cell r="W33" t="str">
            <v/>
          </cell>
          <cell r="X33">
            <v>0</v>
          </cell>
          <cell r="Y33">
            <v>0</v>
          </cell>
          <cell r="Z33">
            <v>0</v>
          </cell>
          <cell r="AA33">
            <v>0</v>
          </cell>
          <cell r="AB33">
            <v>0</v>
          </cell>
          <cell r="AD33">
            <v>0</v>
          </cell>
          <cell r="AE33">
            <v>0</v>
          </cell>
          <cell r="AF33">
            <v>0</v>
          </cell>
          <cell r="AG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Y33">
            <v>0</v>
          </cell>
          <cell r="BD33">
            <v>0</v>
          </cell>
          <cell r="BH33">
            <v>0</v>
          </cell>
          <cell r="BK33">
            <v>0</v>
          </cell>
          <cell r="BL33">
            <v>0</v>
          </cell>
        </row>
        <row r="34">
          <cell r="P34">
            <v>0</v>
          </cell>
          <cell r="Q34">
            <v>0</v>
          </cell>
          <cell r="S34" t="str">
            <v/>
          </cell>
          <cell r="T34" t="str">
            <v/>
          </cell>
          <cell r="V34">
            <v>0</v>
          </cell>
          <cell r="W34" t="str">
            <v/>
          </cell>
          <cell r="X34">
            <v>0</v>
          </cell>
          <cell r="Y34">
            <v>0</v>
          </cell>
          <cell r="Z34">
            <v>0</v>
          </cell>
          <cell r="AA34">
            <v>0</v>
          </cell>
          <cell r="AB34">
            <v>0</v>
          </cell>
          <cell r="AD34">
            <v>0</v>
          </cell>
          <cell r="AE34">
            <v>0</v>
          </cell>
          <cell r="AF34">
            <v>0</v>
          </cell>
          <cell r="AG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Y34">
            <v>0</v>
          </cell>
          <cell r="BD34">
            <v>0</v>
          </cell>
          <cell r="BH34">
            <v>0</v>
          </cell>
          <cell r="BK34">
            <v>0</v>
          </cell>
          <cell r="BL34">
            <v>0</v>
          </cell>
        </row>
        <row r="35">
          <cell r="P35">
            <v>0</v>
          </cell>
          <cell r="Q35">
            <v>0</v>
          </cell>
          <cell r="S35" t="str">
            <v/>
          </cell>
          <cell r="T35" t="str">
            <v/>
          </cell>
          <cell r="V35">
            <v>0</v>
          </cell>
          <cell r="W35" t="str">
            <v/>
          </cell>
          <cell r="X35">
            <v>0</v>
          </cell>
          <cell r="Y35">
            <v>0</v>
          </cell>
          <cell r="Z35">
            <v>0</v>
          </cell>
          <cell r="AA35">
            <v>0</v>
          </cell>
          <cell r="AB35">
            <v>0</v>
          </cell>
          <cell r="AD35">
            <v>0</v>
          </cell>
          <cell r="AE35">
            <v>0</v>
          </cell>
          <cell r="AF35">
            <v>0</v>
          </cell>
          <cell r="AG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Y35">
            <v>0</v>
          </cell>
          <cell r="BD35">
            <v>0</v>
          </cell>
          <cell r="BH35">
            <v>0</v>
          </cell>
          <cell r="BK35">
            <v>0</v>
          </cell>
          <cell r="BL35">
            <v>0</v>
          </cell>
        </row>
        <row r="36">
          <cell r="P36">
            <v>0</v>
          </cell>
          <cell r="Q36">
            <v>0</v>
          </cell>
          <cell r="S36" t="str">
            <v/>
          </cell>
          <cell r="T36" t="str">
            <v/>
          </cell>
          <cell r="V36">
            <v>0</v>
          </cell>
          <cell r="W36" t="str">
            <v/>
          </cell>
          <cell r="X36">
            <v>0</v>
          </cell>
          <cell r="Y36">
            <v>0</v>
          </cell>
          <cell r="Z36">
            <v>0</v>
          </cell>
          <cell r="AA36">
            <v>0</v>
          </cell>
          <cell r="AB36">
            <v>0</v>
          </cell>
          <cell r="AD36">
            <v>0</v>
          </cell>
          <cell r="AE36">
            <v>0</v>
          </cell>
          <cell r="AF36">
            <v>0</v>
          </cell>
          <cell r="AG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Y36">
            <v>0</v>
          </cell>
          <cell r="BD36">
            <v>0</v>
          </cell>
          <cell r="BH36">
            <v>0</v>
          </cell>
          <cell r="BK36">
            <v>0</v>
          </cell>
          <cell r="BL36">
            <v>0</v>
          </cell>
        </row>
        <row r="37">
          <cell r="P37">
            <v>0</v>
          </cell>
          <cell r="Q37">
            <v>0</v>
          </cell>
          <cell r="S37" t="str">
            <v/>
          </cell>
          <cell r="T37" t="str">
            <v/>
          </cell>
          <cell r="V37">
            <v>0</v>
          </cell>
          <cell r="W37" t="str">
            <v/>
          </cell>
          <cell r="X37">
            <v>0</v>
          </cell>
          <cell r="Y37">
            <v>0</v>
          </cell>
          <cell r="Z37">
            <v>0</v>
          </cell>
          <cell r="AA37">
            <v>0</v>
          </cell>
          <cell r="AB37">
            <v>0</v>
          </cell>
          <cell r="AD37">
            <v>0</v>
          </cell>
          <cell r="AE37">
            <v>0</v>
          </cell>
          <cell r="AF37">
            <v>0</v>
          </cell>
          <cell r="AG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Y37">
            <v>0</v>
          </cell>
          <cell r="BD37">
            <v>0</v>
          </cell>
          <cell r="BH37">
            <v>0</v>
          </cell>
          <cell r="BK37">
            <v>0</v>
          </cell>
          <cell r="BL37">
            <v>0</v>
          </cell>
        </row>
        <row r="38">
          <cell r="P38">
            <v>0</v>
          </cell>
          <cell r="Q38">
            <v>0</v>
          </cell>
          <cell r="S38" t="str">
            <v/>
          </cell>
          <cell r="T38" t="str">
            <v/>
          </cell>
          <cell r="V38">
            <v>0</v>
          </cell>
          <cell r="W38" t="str">
            <v/>
          </cell>
          <cell r="X38">
            <v>0</v>
          </cell>
          <cell r="Y38">
            <v>0</v>
          </cell>
          <cell r="Z38">
            <v>0</v>
          </cell>
          <cell r="AA38">
            <v>0</v>
          </cell>
          <cell r="AB38">
            <v>0</v>
          </cell>
          <cell r="AD38">
            <v>0</v>
          </cell>
          <cell r="AE38">
            <v>0</v>
          </cell>
          <cell r="AF38">
            <v>0</v>
          </cell>
          <cell r="AG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Y38">
            <v>0</v>
          </cell>
          <cell r="BD38">
            <v>0</v>
          </cell>
          <cell r="BH38">
            <v>0</v>
          </cell>
          <cell r="BK38">
            <v>0</v>
          </cell>
          <cell r="BL38">
            <v>0</v>
          </cell>
        </row>
        <row r="39">
          <cell r="P39">
            <v>0</v>
          </cell>
          <cell r="Q39">
            <v>0</v>
          </cell>
          <cell r="S39" t="str">
            <v/>
          </cell>
          <cell r="T39" t="str">
            <v/>
          </cell>
          <cell r="V39">
            <v>0</v>
          </cell>
          <cell r="W39" t="str">
            <v/>
          </cell>
          <cell r="X39">
            <v>0</v>
          </cell>
          <cell r="Y39">
            <v>0</v>
          </cell>
          <cell r="Z39">
            <v>0</v>
          </cell>
          <cell r="AA39">
            <v>0</v>
          </cell>
          <cell r="AB39">
            <v>0</v>
          </cell>
          <cell r="AD39">
            <v>0</v>
          </cell>
          <cell r="AE39">
            <v>0</v>
          </cell>
          <cell r="AF39">
            <v>0</v>
          </cell>
          <cell r="AG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Y39">
            <v>0</v>
          </cell>
          <cell r="BD39">
            <v>0</v>
          </cell>
          <cell r="BH39">
            <v>0</v>
          </cell>
          <cell r="BK39">
            <v>0</v>
          </cell>
          <cell r="BL39">
            <v>0</v>
          </cell>
        </row>
        <row r="40">
          <cell r="P40">
            <v>0</v>
          </cell>
          <cell r="Q40">
            <v>0</v>
          </cell>
          <cell r="S40" t="str">
            <v/>
          </cell>
          <cell r="T40" t="str">
            <v/>
          </cell>
          <cell r="V40">
            <v>0</v>
          </cell>
          <cell r="W40" t="str">
            <v/>
          </cell>
          <cell r="X40">
            <v>0</v>
          </cell>
          <cell r="Y40">
            <v>0</v>
          </cell>
          <cell r="Z40">
            <v>0</v>
          </cell>
          <cell r="AA40">
            <v>0</v>
          </cell>
          <cell r="AB40">
            <v>0</v>
          </cell>
          <cell r="AD40">
            <v>0</v>
          </cell>
          <cell r="AE40">
            <v>0</v>
          </cell>
          <cell r="AF40">
            <v>0</v>
          </cell>
          <cell r="AG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Y40">
            <v>0</v>
          </cell>
          <cell r="BD40">
            <v>0</v>
          </cell>
          <cell r="BH40">
            <v>0</v>
          </cell>
          <cell r="BK40">
            <v>0</v>
          </cell>
          <cell r="BL40">
            <v>0</v>
          </cell>
        </row>
        <row r="41">
          <cell r="P41">
            <v>0</v>
          </cell>
          <cell r="Q41">
            <v>0</v>
          </cell>
          <cell r="S41" t="str">
            <v/>
          </cell>
          <cell r="T41" t="str">
            <v/>
          </cell>
          <cell r="V41">
            <v>0</v>
          </cell>
          <cell r="W41" t="str">
            <v/>
          </cell>
          <cell r="X41">
            <v>0</v>
          </cell>
          <cell r="Y41">
            <v>0</v>
          </cell>
          <cell r="Z41">
            <v>0</v>
          </cell>
          <cell r="AA41">
            <v>0</v>
          </cell>
          <cell r="AB41">
            <v>0</v>
          </cell>
          <cell r="AD41">
            <v>0</v>
          </cell>
          <cell r="AE41">
            <v>0</v>
          </cell>
          <cell r="AF41">
            <v>0</v>
          </cell>
          <cell r="AG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Y41">
            <v>0</v>
          </cell>
          <cell r="BD41">
            <v>0</v>
          </cell>
          <cell r="BH41">
            <v>0</v>
          </cell>
          <cell r="BK41">
            <v>0</v>
          </cell>
          <cell r="BL41">
            <v>0</v>
          </cell>
        </row>
        <row r="42">
          <cell r="P42">
            <v>0</v>
          </cell>
          <cell r="Q42">
            <v>0</v>
          </cell>
          <cell r="S42" t="str">
            <v/>
          </cell>
          <cell r="T42" t="str">
            <v/>
          </cell>
          <cell r="V42">
            <v>0</v>
          </cell>
          <cell r="W42" t="str">
            <v/>
          </cell>
          <cell r="X42">
            <v>0</v>
          </cell>
          <cell r="Y42">
            <v>0</v>
          </cell>
          <cell r="Z42">
            <v>0</v>
          </cell>
          <cell r="AA42">
            <v>0</v>
          </cell>
          <cell r="AB42">
            <v>0</v>
          </cell>
          <cell r="AD42">
            <v>0</v>
          </cell>
          <cell r="AE42">
            <v>0</v>
          </cell>
          <cell r="AF42">
            <v>0</v>
          </cell>
          <cell r="AG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Y42">
            <v>0</v>
          </cell>
          <cell r="BD42">
            <v>0</v>
          </cell>
          <cell r="BH42">
            <v>0</v>
          </cell>
          <cell r="BK42">
            <v>0</v>
          </cell>
          <cell r="BL42">
            <v>0</v>
          </cell>
        </row>
        <row r="43">
          <cell r="P43">
            <v>0</v>
          </cell>
          <cell r="Q43">
            <v>0</v>
          </cell>
          <cell r="S43" t="str">
            <v/>
          </cell>
          <cell r="T43" t="str">
            <v/>
          </cell>
          <cell r="V43">
            <v>0</v>
          </cell>
          <cell r="W43" t="str">
            <v/>
          </cell>
          <cell r="X43">
            <v>0</v>
          </cell>
          <cell r="Y43">
            <v>0</v>
          </cell>
          <cell r="Z43">
            <v>0</v>
          </cell>
          <cell r="AA43">
            <v>0</v>
          </cell>
          <cell r="AB43">
            <v>0</v>
          </cell>
          <cell r="AD43">
            <v>0</v>
          </cell>
          <cell r="AE43">
            <v>0</v>
          </cell>
          <cell r="AF43">
            <v>0</v>
          </cell>
          <cell r="AG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Y43">
            <v>0</v>
          </cell>
          <cell r="BD43">
            <v>0</v>
          </cell>
          <cell r="BG43">
            <v>0</v>
          </cell>
          <cell r="BH43">
            <v>0</v>
          </cell>
          <cell r="BK43">
            <v>0</v>
          </cell>
          <cell r="BL43">
            <v>0</v>
          </cell>
        </row>
        <row r="44">
          <cell r="P44">
            <v>0</v>
          </cell>
          <cell r="Q44">
            <v>0</v>
          </cell>
          <cell r="S44" t="str">
            <v/>
          </cell>
          <cell r="T44" t="str">
            <v/>
          </cell>
          <cell r="V44">
            <v>0</v>
          </cell>
          <cell r="W44" t="str">
            <v/>
          </cell>
          <cell r="X44">
            <v>0</v>
          </cell>
          <cell r="Y44">
            <v>0</v>
          </cell>
          <cell r="Z44">
            <v>0</v>
          </cell>
          <cell r="AA44">
            <v>0</v>
          </cell>
          <cell r="AB44">
            <v>0</v>
          </cell>
          <cell r="AD44">
            <v>0</v>
          </cell>
          <cell r="AE44">
            <v>0</v>
          </cell>
          <cell r="AF44">
            <v>0</v>
          </cell>
          <cell r="AG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Y44">
            <v>0</v>
          </cell>
          <cell r="BD44">
            <v>0</v>
          </cell>
          <cell r="BG44">
            <v>0</v>
          </cell>
          <cell r="BH44">
            <v>0</v>
          </cell>
          <cell r="BK44">
            <v>0</v>
          </cell>
          <cell r="BL44">
            <v>0</v>
          </cell>
        </row>
        <row r="45">
          <cell r="S45" t="str">
            <v/>
          </cell>
          <cell r="V45">
            <v>0</v>
          </cell>
          <cell r="W45" t="str">
            <v/>
          </cell>
          <cell r="X45">
            <v>0</v>
          </cell>
          <cell r="Y45">
            <v>0</v>
          </cell>
          <cell r="Z45">
            <v>0</v>
          </cell>
          <cell r="AA45">
            <v>0</v>
          </cell>
          <cell r="AB45">
            <v>0</v>
          </cell>
        </row>
        <row r="46">
          <cell r="S46" t="str">
            <v/>
          </cell>
          <cell r="V46">
            <v>0</v>
          </cell>
          <cell r="W46" t="str">
            <v/>
          </cell>
          <cell r="X46">
            <v>0</v>
          </cell>
          <cell r="Y46">
            <v>0</v>
          </cell>
          <cell r="Z46">
            <v>0</v>
          </cell>
          <cell r="AA46">
            <v>0</v>
          </cell>
          <cell r="AB46">
            <v>0</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foxz"/>
      <sheetName val="Kangatang"/>
      <sheetName val="Kangatang_2"/>
      <sheetName val="Kangatang_3"/>
      <sheetName val="Kangatang_4"/>
      <sheetName val="Kangatang_5"/>
      <sheetName val="Kangatang_6"/>
      <sheetName val="Kangatang_7"/>
      <sheetName val="Kangatang_8"/>
      <sheetName val="Kangatang_9"/>
      <sheetName val="Kangatang_10"/>
      <sheetName val="Kangatang_11"/>
      <sheetName val="Kangatang_12"/>
      <sheetName val="Kangatang_13"/>
      <sheetName val="Kangatang_14"/>
      <sheetName val="Kangatang_15"/>
      <sheetName val="Kangatang_16"/>
      <sheetName val="Kangatang_17"/>
      <sheetName val="Kangatang_18"/>
      <sheetName val="Kangatang_19"/>
      <sheetName val="Kangatang_20"/>
      <sheetName val="Kangatang_21"/>
      <sheetName val="Kangatang_22"/>
      <sheetName val="Kangatang_23"/>
      <sheetName val="Kangatang_24"/>
      <sheetName val="Kangatang_25"/>
      <sheetName val="Kangatang_26"/>
      <sheetName val="Kangatang_27"/>
      <sheetName val="Kangatang_28"/>
      <sheetName val="Kangatang_29"/>
      <sheetName val="Kangatang_30"/>
      <sheetName val="Kangatang_31"/>
      <sheetName val="Kangatang_32"/>
      <sheetName val="Kangatang_33"/>
      <sheetName val="Kangatang_34"/>
      <sheetName val="Kangatang_35"/>
      <sheetName val="Kangatang_36"/>
      <sheetName val="Kangatang_37"/>
      <sheetName val="Kangatang_38"/>
      <sheetName val="Kangatang_39"/>
      <sheetName val="Kangatang_40"/>
      <sheetName val="Kangatang_41"/>
      <sheetName val="Kangatang_42"/>
      <sheetName val="Kangatang_43"/>
      <sheetName val="Kangatang_44"/>
      <sheetName val="Kangatang_45"/>
      <sheetName val="Kangatang_46"/>
      <sheetName val="Kangatang_47"/>
      <sheetName val="Kangatang_48"/>
      <sheetName val="Kangatang_49"/>
      <sheetName val="Kangatang_50"/>
      <sheetName val="Kangatang_51"/>
      <sheetName val="Kangatang_52"/>
      <sheetName val="Kangatang_53"/>
      <sheetName val="Kangatang_54"/>
      <sheetName val="Kangatang_55"/>
      <sheetName val="Kangatang_56"/>
      <sheetName val="Kangatang_57"/>
      <sheetName val="Kangatang_58"/>
      <sheetName val="Kangatang_59"/>
      <sheetName val="Kangatang_60"/>
      <sheetName val="Kangatang_61"/>
      <sheetName val="Kangatang_62"/>
      <sheetName val="Kangatang_63"/>
      <sheetName val="Kangatang_64"/>
      <sheetName val="Kangatang_65"/>
      <sheetName val="Kangatang_66"/>
      <sheetName val="Kangatang_67"/>
      <sheetName val="Kangatang_68"/>
      <sheetName val="Kangatang_69"/>
      <sheetName val="Kangatang_70"/>
      <sheetName val="Kangatang_71"/>
      <sheetName val="Kangatang_72"/>
      <sheetName val="Kangatang_73"/>
      <sheetName val="Kangatang_74"/>
      <sheetName val="Kangatang_75"/>
      <sheetName val="Kangatang_76"/>
      <sheetName val="Kangatang_77"/>
      <sheetName val="Kangatang_78"/>
      <sheetName val="Kangatang_79"/>
      <sheetName val="Kangatang_80"/>
      <sheetName val="Kangatang_81"/>
      <sheetName val="Kangatang_82"/>
      <sheetName val="Kangatang_83"/>
      <sheetName val="Kangatang_84"/>
      <sheetName val="Kangatang_85"/>
      <sheetName val="Kangatang_86"/>
      <sheetName val="Kangatang_87"/>
      <sheetName val="Kangatang_88"/>
      <sheetName val="Kangatang_89"/>
      <sheetName val="Kangatang_90"/>
      <sheetName val="Kangatang_91"/>
      <sheetName val="Kangatang_92"/>
      <sheetName val="Kangatang_93"/>
      <sheetName val="Kangatang_94"/>
      <sheetName val="Kangatang_95"/>
      <sheetName val="Kangatang_96"/>
      <sheetName val="Kangatang_97"/>
      <sheetName val="Kangatang_98"/>
      <sheetName val="Kangatang_99"/>
      <sheetName val="Kangatang_100"/>
      <sheetName val="Kangatang_101"/>
      <sheetName val="Kangatang_102"/>
      <sheetName val="Kangatang_103"/>
      <sheetName val="Kangatang_104"/>
      <sheetName val="Kangatang_105"/>
      <sheetName val="Kangatang_106"/>
      <sheetName val="Kangatang_107"/>
      <sheetName val="Kangatang_108"/>
      <sheetName val="Kangatang_109"/>
      <sheetName val="Kangatang_110"/>
      <sheetName val="Kangatang_111"/>
      <sheetName val="Kangatang_112"/>
      <sheetName val="Kangatang_113"/>
      <sheetName val="Kangatang_114"/>
      <sheetName val="Kangatang_115"/>
      <sheetName val="Kangatang_116"/>
      <sheetName val="Kangatang_117"/>
      <sheetName val="Kangatang_118"/>
      <sheetName val="Kangatang_119"/>
      <sheetName val="Kangatang_120"/>
      <sheetName val="Kangatang_121"/>
      <sheetName val="Kangatang_122"/>
      <sheetName val="Kangatang_123"/>
      <sheetName val="Kangatang_124"/>
      <sheetName val="Kangatang_125"/>
      <sheetName val="Kangatang_126"/>
      <sheetName val="Kangatang_127"/>
      <sheetName val="Kangatang_128"/>
      <sheetName val="Kangatang_129"/>
      <sheetName val="Kangatang_130"/>
      <sheetName val="Kangatang_131"/>
      <sheetName val="Kangatang_132"/>
      <sheetName val="Kangatang_133"/>
      <sheetName val="Kangatang_134"/>
      <sheetName val="MADAT_TAISAN"/>
      <sheetName val="MÃ TÀI SẢN"/>
      <sheetName val="TỔNG HỢP VỀ TÀI SẢN"/>
      <sheetName val="TỔNG HỢP BT VỀ ĐẤT"/>
      <sheetName val="PHƯƠNG ÁN CÔNG KHAI "/>
      <sheetName val="Sheet1"/>
      <sheetName val="Phương án Nội Đìn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ow r="6">
          <cell r="B6" t="str">
            <v xml:space="preserve">LOẠI ĐẤT, TÀI SẢN </v>
          </cell>
          <cell r="C6" t="str">
            <v>ĐƠN GIÁ BT</v>
          </cell>
          <cell r="D6" t="str">
            <v>HỖ TRỢ 10.000;7.000,5.000,1.500</v>
          </cell>
          <cell r="E6" t="str">
            <v>HỖ TRỢ 3 LẦN GIÁ 
ĐẤT</v>
          </cell>
          <cell r="F6" t="str">
            <v xml:space="preserve">HỖ TRỢ CHI PHÍ ĐẦU TƯ VÀO ĐẤT CỦA ĐẤT GT </v>
          </cell>
          <cell r="G6" t="str">
            <v>HỖ TRỢ ĐẤT CÔNG ÍCH BẰNG 100% ĐƠN GIÁ BT</v>
          </cell>
          <cell r="H6" t="str">
            <v>HỖ TRỢ DI CHUYỂN CHỖ Ở</v>
          </cell>
          <cell r="I6" t="str">
            <v>HỖ TRỢ DI CHUYỂN
MỒ MẢ</v>
          </cell>
          <cell r="J6" t="str">
            <v>CHI PHÍ BỐ TRÍ ĐẤT ĐAI ĐỂ TIẾP NHẬN MỘ</v>
          </cell>
          <cell r="K6" t="str">
            <v>Ghi chú</v>
          </cell>
          <cell r="L6" t="str">
            <v xml:space="preserve"> </v>
          </cell>
          <cell r="M6" t="str">
            <v xml:space="preserve"> </v>
          </cell>
          <cell r="N6" t="str">
            <v xml:space="preserve"> </v>
          </cell>
        </row>
        <row r="7">
          <cell r="B7">
            <v>1</v>
          </cell>
          <cell r="C7">
            <v>2</v>
          </cell>
          <cell r="D7">
            <v>3</v>
          </cell>
          <cell r="E7">
            <v>4</v>
          </cell>
          <cell r="F7">
            <v>5</v>
          </cell>
          <cell r="G7">
            <v>6</v>
          </cell>
          <cell r="H7">
            <v>7</v>
          </cell>
          <cell r="I7">
            <v>8</v>
          </cell>
          <cell r="J7">
            <v>9</v>
          </cell>
          <cell r="K7">
            <v>10</v>
          </cell>
          <cell r="L7">
            <v>11</v>
          </cell>
          <cell r="M7">
            <v>12</v>
          </cell>
          <cell r="N7">
            <v>13</v>
          </cell>
          <cell r="O7">
            <v>14</v>
          </cell>
        </row>
        <row r="8">
          <cell r="B8" t="str">
            <v>VỀ CÁC LOẠI ĐẤT</v>
          </cell>
        </row>
        <row r="9">
          <cell r="B9" t="str">
            <v>ONT</v>
          </cell>
          <cell r="H9">
            <v>0</v>
          </cell>
          <cell r="K9" t="str">
            <v>Đất ở thuộc đoạn ...</v>
          </cell>
        </row>
        <row r="10">
          <cell r="B10" t="str">
            <v>ONT2</v>
          </cell>
          <cell r="H10">
            <v>0</v>
          </cell>
          <cell r="K10" t="str">
            <v>Đất ở thuộc đoạn ...</v>
          </cell>
        </row>
        <row r="11">
          <cell r="B11" t="str">
            <v>ONT3</v>
          </cell>
          <cell r="H11">
            <v>0</v>
          </cell>
          <cell r="K11" t="str">
            <v>Đất ở thuộc đoạn ...</v>
          </cell>
        </row>
        <row r="12">
          <cell r="B12" t="str">
            <v>ONT4</v>
          </cell>
          <cell r="H12">
            <v>0</v>
          </cell>
          <cell r="K12" t="str">
            <v>Đất ở thuộc đoạn ...</v>
          </cell>
        </row>
        <row r="13">
          <cell r="B13" t="str">
            <v>ONT+CLN</v>
          </cell>
          <cell r="C13">
            <v>227500</v>
          </cell>
        </row>
        <row r="14">
          <cell r="B14" t="str">
            <v>CLN</v>
          </cell>
          <cell r="C14">
            <v>21000</v>
          </cell>
          <cell r="H14">
            <v>0</v>
          </cell>
          <cell r="K14">
            <v>0</v>
          </cell>
        </row>
        <row r="15">
          <cell r="B15" t="str">
            <v>LUCCI</v>
          </cell>
          <cell r="C15">
            <v>25000</v>
          </cell>
          <cell r="H15">
            <v>0</v>
          </cell>
          <cell r="K15" t="str">
            <v>Đất nông nghiệp xen kẽ khu dân cư (diện tích đã tính 3 lần hạn mức)</v>
          </cell>
        </row>
        <row r="16">
          <cell r="B16" t="str">
            <v>LNQ12</v>
          </cell>
          <cell r="C16">
            <v>42000</v>
          </cell>
          <cell r="D16">
            <v>7000</v>
          </cell>
          <cell r="E16">
            <v>126000</v>
          </cell>
          <cell r="H16">
            <v>0</v>
          </cell>
          <cell r="K16" t="str">
            <v>Đất nông nghiệp xen kẽ khu dân cư (diện tích đã tính 3 lần hạn mức)</v>
          </cell>
        </row>
        <row r="17">
          <cell r="B17" t="str">
            <v>LNQ13</v>
          </cell>
          <cell r="C17">
            <v>42000</v>
          </cell>
          <cell r="D17">
            <v>7000</v>
          </cell>
          <cell r="E17">
            <v>126000</v>
          </cell>
          <cell r="H17">
            <v>0</v>
          </cell>
          <cell r="K17" t="str">
            <v>Đất nông nghiệp xen kẽ khu dân cư (diện tích đã tính 3 lần hạn mức)</v>
          </cell>
        </row>
        <row r="18">
          <cell r="B18" t="str">
            <v>LNQ14</v>
          </cell>
          <cell r="C18">
            <v>42000</v>
          </cell>
          <cell r="D18">
            <v>7000</v>
          </cell>
          <cell r="E18">
            <v>126000</v>
          </cell>
          <cell r="H18">
            <v>0</v>
          </cell>
          <cell r="K18" t="str">
            <v>Đất nông nghiệp xen kẽ khu dân cư (diện tích đã tính 3 lần hạn mức)</v>
          </cell>
        </row>
        <row r="19">
          <cell r="B19" t="str">
            <v>LNQ21</v>
          </cell>
          <cell r="C19">
            <v>42000</v>
          </cell>
          <cell r="D19">
            <v>7000</v>
          </cell>
          <cell r="E19">
            <v>126000</v>
          </cell>
          <cell r="H19">
            <v>0</v>
          </cell>
          <cell r="K19" t="str">
            <v>Đất vườn ao trong cùng thửa đất có nhà ở (diện tích đã tính 3 lần hạn mức)</v>
          </cell>
        </row>
        <row r="20">
          <cell r="B20" t="str">
            <v>LNQ22</v>
          </cell>
          <cell r="C20">
            <v>42000</v>
          </cell>
          <cell r="D20">
            <v>7000</v>
          </cell>
          <cell r="E20">
            <v>126000</v>
          </cell>
          <cell r="H20">
            <v>0</v>
          </cell>
          <cell r="K20" t="str">
            <v>Đất vườn ao trong cùng thửa đất có nhà ở (diện tích đã tính 3 lần hạn mức)</v>
          </cell>
        </row>
        <row r="21">
          <cell r="B21" t="str">
            <v>LNQ23</v>
          </cell>
          <cell r="C21">
            <v>42000</v>
          </cell>
          <cell r="D21">
            <v>7000</v>
          </cell>
          <cell r="E21">
            <v>126000</v>
          </cell>
          <cell r="H21">
            <v>0</v>
          </cell>
          <cell r="K21" t="str">
            <v>Đất vườn ao trong cùng thửa đất có nhà ở (diện tích đã tính 3 lần hạn mức)</v>
          </cell>
        </row>
        <row r="22">
          <cell r="B22" t="str">
            <v>LNQ24</v>
          </cell>
          <cell r="C22">
            <v>42000</v>
          </cell>
          <cell r="D22">
            <v>7000</v>
          </cell>
          <cell r="E22">
            <v>126000</v>
          </cell>
          <cell r="H22">
            <v>0</v>
          </cell>
          <cell r="K22" t="str">
            <v>Đất vườn ao trong cùng thửa đất có nhà ở (diện tích đã tính 3 lần hạn mức)</v>
          </cell>
        </row>
        <row r="23">
          <cell r="B23" t="str">
            <v>BHK</v>
          </cell>
          <cell r="C23">
            <v>70000</v>
          </cell>
          <cell r="D23">
            <v>10000</v>
          </cell>
          <cell r="E23">
            <v>210000</v>
          </cell>
          <cell r="H23">
            <v>0</v>
          </cell>
          <cell r="K23">
            <v>0</v>
          </cell>
        </row>
        <row r="24">
          <cell r="B24" t="str">
            <v>LUC</v>
          </cell>
          <cell r="C24">
            <v>70000</v>
          </cell>
          <cell r="D24">
            <v>10000</v>
          </cell>
          <cell r="E24">
            <v>210000</v>
          </cell>
          <cell r="H24">
            <v>0</v>
          </cell>
          <cell r="K24">
            <v>0</v>
          </cell>
        </row>
        <row r="25">
          <cell r="B25" t="str">
            <v>TSN</v>
          </cell>
          <cell r="C25">
            <v>16500</v>
          </cell>
          <cell r="H25">
            <v>0</v>
          </cell>
          <cell r="K25">
            <v>0</v>
          </cell>
        </row>
        <row r="26">
          <cell r="B26" t="str">
            <v>RSX1</v>
          </cell>
          <cell r="C26">
            <v>7000</v>
          </cell>
          <cell r="D26">
            <v>5000</v>
          </cell>
          <cell r="E26">
            <v>21000</v>
          </cell>
          <cell r="H26">
            <v>0</v>
          </cell>
          <cell r="K26">
            <v>0</v>
          </cell>
        </row>
        <row r="27">
          <cell r="B27" t="str">
            <v>RSX2</v>
          </cell>
          <cell r="C27">
            <v>7000</v>
          </cell>
          <cell r="D27">
            <v>1500</v>
          </cell>
          <cell r="E27">
            <v>21000</v>
          </cell>
          <cell r="H27">
            <v>0</v>
          </cell>
          <cell r="K27">
            <v>0</v>
          </cell>
        </row>
        <row r="28">
          <cell r="B28" t="str">
            <v>BHKGT</v>
          </cell>
          <cell r="C28">
            <v>35000</v>
          </cell>
        </row>
        <row r="29">
          <cell r="B29" t="str">
            <v>LUCGT</v>
          </cell>
          <cell r="C29">
            <v>35000</v>
          </cell>
        </row>
        <row r="30">
          <cell r="B30" t="str">
            <v>LNQGT</v>
          </cell>
          <cell r="C30">
            <v>10500</v>
          </cell>
        </row>
        <row r="31">
          <cell r="B31" t="str">
            <v>TSNGT</v>
          </cell>
          <cell r="C31">
            <v>8250</v>
          </cell>
        </row>
        <row r="32">
          <cell r="B32" t="str">
            <v>BHKCI</v>
          </cell>
          <cell r="C32">
            <v>70000</v>
          </cell>
        </row>
        <row r="33">
          <cell r="B33" t="str">
            <v>LUCCI</v>
          </cell>
          <cell r="C33">
            <v>70000</v>
          </cell>
        </row>
        <row r="34">
          <cell r="B34" t="str">
            <v>MNCCI</v>
          </cell>
          <cell r="C34">
            <v>16500</v>
          </cell>
        </row>
        <row r="35">
          <cell r="B35" t="str">
            <v>LNQCI</v>
          </cell>
          <cell r="C35">
            <v>21000</v>
          </cell>
        </row>
        <row r="36">
          <cell r="B36" t="str">
            <v>DGT</v>
          </cell>
          <cell r="C36">
            <v>0</v>
          </cell>
          <cell r="D36">
            <v>0</v>
          </cell>
          <cell r="E36">
            <v>0</v>
          </cell>
          <cell r="F36">
            <v>0</v>
          </cell>
        </row>
        <row r="38">
          <cell r="B38" t="str">
            <v>VỀ TÀI SẢN TRÊN ĐẤT</v>
          </cell>
          <cell r="H38">
            <v>0</v>
          </cell>
          <cell r="K38">
            <v>0</v>
          </cell>
        </row>
        <row r="39">
          <cell r="B39" t="str">
            <v>NC1</v>
          </cell>
          <cell r="C39">
            <v>5120000</v>
          </cell>
          <cell r="H39">
            <v>0</v>
          </cell>
          <cell r="K39">
            <v>0</v>
          </cell>
        </row>
        <row r="40">
          <cell r="B40" t="str">
            <v>NC31</v>
          </cell>
          <cell r="C40">
            <v>4834000</v>
          </cell>
          <cell r="H40">
            <v>0</v>
          </cell>
          <cell r="K40">
            <v>0</v>
          </cell>
        </row>
        <row r="41">
          <cell r="B41" t="str">
            <v>NC32</v>
          </cell>
          <cell r="C41">
            <v>3668000</v>
          </cell>
          <cell r="H41">
            <v>0</v>
          </cell>
          <cell r="K41">
            <v>0</v>
          </cell>
        </row>
        <row r="42">
          <cell r="B42" t="str">
            <v>NC33</v>
          </cell>
          <cell r="C42">
            <v>3318000</v>
          </cell>
          <cell r="H42">
            <v>0</v>
          </cell>
          <cell r="K42">
            <v>0</v>
          </cell>
        </row>
        <row r="43">
          <cell r="B43" t="str">
            <v>NC41</v>
          </cell>
          <cell r="C43">
            <v>2544000</v>
          </cell>
          <cell r="H43">
            <v>0</v>
          </cell>
          <cell r="K43">
            <v>0</v>
          </cell>
        </row>
        <row r="44">
          <cell r="B44" t="str">
            <v>NC42</v>
          </cell>
          <cell r="C44">
            <v>2131000</v>
          </cell>
          <cell r="H44">
            <v>0</v>
          </cell>
          <cell r="K44">
            <v>0</v>
          </cell>
        </row>
        <row r="45">
          <cell r="B45" t="str">
            <v>NTA</v>
          </cell>
          <cell r="C45">
            <v>1102000</v>
          </cell>
          <cell r="H45">
            <v>0</v>
          </cell>
          <cell r="K45">
            <v>0</v>
          </cell>
        </row>
        <row r="46">
          <cell r="B46" t="str">
            <v>NTB</v>
          </cell>
          <cell r="C46">
            <v>933000</v>
          </cell>
          <cell r="H46">
            <v>0</v>
          </cell>
          <cell r="K46">
            <v>0</v>
          </cell>
        </row>
        <row r="47">
          <cell r="B47" t="str">
            <v>NTC</v>
          </cell>
          <cell r="C47">
            <v>795000</v>
          </cell>
          <cell r="H47">
            <v>0</v>
          </cell>
          <cell r="K47">
            <v>0</v>
          </cell>
        </row>
        <row r="48">
          <cell r="B48" t="str">
            <v>MXDD</v>
          </cell>
          <cell r="C48">
            <v>965000</v>
          </cell>
          <cell r="H48">
            <v>0</v>
          </cell>
          <cell r="I48">
            <v>2000000</v>
          </cell>
          <cell r="J48">
            <v>1500000</v>
          </cell>
          <cell r="K48">
            <v>0</v>
          </cell>
        </row>
        <row r="49">
          <cell r="B49" t="str">
            <v>MXĐV4</v>
          </cell>
          <cell r="C49">
            <v>2078000</v>
          </cell>
          <cell r="H49">
            <v>0</v>
          </cell>
          <cell r="I49">
            <v>2000000</v>
          </cell>
          <cell r="J49">
            <v>1500000</v>
          </cell>
          <cell r="K49">
            <v>0</v>
          </cell>
        </row>
        <row r="50">
          <cell r="B50" t="str">
            <v>MXĐV45</v>
          </cell>
          <cell r="C50">
            <v>2682000</v>
          </cell>
          <cell r="H50">
            <v>0</v>
          </cell>
          <cell r="I50">
            <v>2000000</v>
          </cell>
          <cell r="J50">
            <v>1500000</v>
          </cell>
          <cell r="K50">
            <v>0</v>
          </cell>
        </row>
        <row r="51">
          <cell r="B51" t="str">
            <v>MXĐV5</v>
          </cell>
          <cell r="C51">
            <v>2926000</v>
          </cell>
          <cell r="H51">
            <v>0</v>
          </cell>
          <cell r="I51">
            <v>2000000</v>
          </cell>
          <cell r="J51">
            <v>1500000</v>
          </cell>
          <cell r="K51">
            <v>0</v>
          </cell>
        </row>
        <row r="52">
          <cell r="B52" t="str">
            <v>MXĐV8</v>
          </cell>
          <cell r="C52">
            <v>4017000</v>
          </cell>
          <cell r="H52">
            <v>0</v>
          </cell>
          <cell r="I52">
            <v>2000000</v>
          </cell>
          <cell r="J52">
            <v>1500000</v>
          </cell>
          <cell r="K52">
            <v>0</v>
          </cell>
        </row>
        <row r="53">
          <cell r="B53" t="str">
            <v>MXĐO4</v>
          </cell>
          <cell r="C53">
            <v>3265000</v>
          </cell>
          <cell r="H53">
            <v>0</v>
          </cell>
          <cell r="I53">
            <v>2000000</v>
          </cell>
          <cell r="J53">
            <v>1500000</v>
          </cell>
          <cell r="K53">
            <v>0</v>
          </cell>
        </row>
        <row r="54">
          <cell r="B54" t="str">
            <v>MXĐO45</v>
          </cell>
          <cell r="C54">
            <v>3911000</v>
          </cell>
          <cell r="H54">
            <v>0</v>
          </cell>
          <cell r="I54">
            <v>2000000</v>
          </cell>
          <cell r="J54">
            <v>1500000</v>
          </cell>
          <cell r="K54">
            <v>0</v>
          </cell>
        </row>
        <row r="55">
          <cell r="B55" t="str">
            <v>MXĐO5</v>
          </cell>
          <cell r="C55">
            <v>4622000</v>
          </cell>
          <cell r="H55">
            <v>0</v>
          </cell>
          <cell r="I55">
            <v>2000000</v>
          </cell>
          <cell r="J55">
            <v>1500000</v>
          </cell>
          <cell r="K55">
            <v>0</v>
          </cell>
        </row>
        <row r="56">
          <cell r="B56" t="str">
            <v>MXĐO8</v>
          </cell>
          <cell r="C56">
            <v>5565000</v>
          </cell>
          <cell r="H56">
            <v>0</v>
          </cell>
          <cell r="I56">
            <v>2000000</v>
          </cell>
          <cell r="J56">
            <v>1500000</v>
          </cell>
          <cell r="K56">
            <v>0</v>
          </cell>
        </row>
        <row r="57">
          <cell r="B57" t="str">
            <v>MC</v>
          </cell>
          <cell r="C57">
            <v>5587000</v>
          </cell>
          <cell r="H57">
            <v>0</v>
          </cell>
          <cell r="I57">
            <v>5000000</v>
          </cell>
          <cell r="J57">
            <v>1500000</v>
          </cell>
          <cell r="K57">
            <v>0</v>
          </cell>
        </row>
        <row r="58">
          <cell r="B58" t="str">
            <v>MC1</v>
          </cell>
          <cell r="C58">
            <v>5587000</v>
          </cell>
          <cell r="H58">
            <v>0</v>
          </cell>
          <cell r="I58">
            <v>5000000</v>
          </cell>
          <cell r="J58">
            <v>1500000</v>
          </cell>
          <cell r="K58">
            <v>0</v>
          </cell>
        </row>
        <row r="59">
          <cell r="B59" t="str">
            <v>MC2</v>
          </cell>
          <cell r="C59">
            <v>5587000</v>
          </cell>
          <cell r="H59">
            <v>0</v>
          </cell>
          <cell r="I59">
            <v>5000000</v>
          </cell>
          <cell r="J59">
            <v>1500000</v>
          </cell>
          <cell r="K59">
            <v>0</v>
          </cell>
        </row>
        <row r="60">
          <cell r="B60" t="str">
            <v>MC3</v>
          </cell>
          <cell r="C60">
            <v>5587000</v>
          </cell>
          <cell r="H60">
            <v>0</v>
          </cell>
          <cell r="I60">
            <v>5000000</v>
          </cell>
          <cell r="J60">
            <v>1500000</v>
          </cell>
          <cell r="K60">
            <v>0</v>
          </cell>
        </row>
        <row r="61">
          <cell r="B61" t="str">
            <v>MCN</v>
          </cell>
          <cell r="C61">
            <v>975000</v>
          </cell>
          <cell r="H61">
            <v>0</v>
          </cell>
          <cell r="I61">
            <v>2000000</v>
          </cell>
          <cell r="J61">
            <v>1500000</v>
          </cell>
          <cell r="K61">
            <v>0</v>
          </cell>
        </row>
        <row r="65">
          <cell r="B65">
            <v>1</v>
          </cell>
          <cell r="C65">
            <v>360</v>
          </cell>
        </row>
        <row r="66">
          <cell r="B66">
            <v>1</v>
          </cell>
          <cell r="C66">
            <v>24</v>
          </cell>
        </row>
        <row r="67">
          <cell r="B67">
            <v>1</v>
          </cell>
          <cell r="C67">
            <v>3600</v>
          </cell>
        </row>
        <row r="68">
          <cell r="B68">
            <v>1</v>
          </cell>
          <cell r="C68">
            <v>10000</v>
          </cell>
        </row>
      </sheetData>
      <sheetData sheetId="137">
        <row r="2">
          <cell r="A2" t="str">
            <v>Mã loại</v>
          </cell>
          <cell r="B2" t="str">
            <v>Mã quy cách</v>
          </cell>
          <cell r="C2" t="str">
            <v>quy cách</v>
          </cell>
          <cell r="D2" t="str">
            <v xml:space="preserve">Phân loại </v>
          </cell>
          <cell r="E2" t="str">
            <v>Đơn vị tính</v>
          </cell>
          <cell r="F2" t="str">
            <v>Đơn giá</v>
          </cell>
          <cell r="G2" t="str">
            <v>Hỗ trợ di chuyển chỗ ở trong phạm vi xã</v>
          </cell>
          <cell r="H2" t="str">
            <v>bồi thường bố trí đất để tiếp nhận mộ (1.5)</v>
          </cell>
          <cell r="I2" t="str">
            <v>BỒI THƯỜNG CHI PHÍ ĐÀO,BỐC,DI CHUYỂN</v>
          </cell>
          <cell r="J2" t="str">
            <v>Bồi thường chi phí bố trí đất đai, đầu tư xây dựng để tiếp nhận mộ</v>
          </cell>
          <cell r="K2" t="str">
            <v>HỖ TRỢ TÂM LINH</v>
          </cell>
          <cell r="L2" t="str">
            <v>HỖ TRỢ KINH PHÍ TỰ DI CHUYỂN</v>
          </cell>
        </row>
        <row r="3">
          <cell r="A3" t="str">
            <v>NBT1</v>
          </cell>
          <cell r="B3" t="str">
            <v>NBT1</v>
          </cell>
          <cell r="C3" t="str">
            <v>Nhà ở biệt thự</v>
          </cell>
          <cell r="D3" t="str">
            <v>Nhà biệt thự</v>
          </cell>
          <cell r="E3" t="str">
            <v>đ/m2 sàn</v>
          </cell>
          <cell r="F3">
            <v>5830000</v>
          </cell>
          <cell r="G3">
            <v>3500000</v>
          </cell>
        </row>
        <row r="4">
          <cell r="A4" t="str">
            <v>NC31</v>
          </cell>
          <cell r="B4" t="str">
            <v>NC31</v>
          </cell>
          <cell r="C4" t="str">
            <v>Nhà ở cấp 3 loại 1 (công trình khép kín từ 3 đến &lt;7 tầng có kết cấu khung chịu lực).</v>
          </cell>
          <cell r="D4" t="str">
            <v>Nhà ở cấp 3, loại 1</v>
          </cell>
          <cell r="E4" t="str">
            <v>đ/m2 sàn</v>
          </cell>
          <cell r="F4">
            <v>5500000</v>
          </cell>
          <cell r="G4">
            <v>3500000</v>
          </cell>
        </row>
        <row r="5">
          <cell r="A5" t="str">
            <v>NC32</v>
          </cell>
          <cell r="B5" t="str">
            <v>NC32</v>
          </cell>
          <cell r="C5" t="str">
            <v>Nhà ở cấp 3 loại 2 (công trình khép kín từ 1 đến 3 tầng có kết cấu khung hoặc tường chịu lực).</v>
          </cell>
          <cell r="D5" t="str">
            <v>Nhà ở cấp 3, loại 2</v>
          </cell>
          <cell r="E5" t="str">
            <v>đ/m2 sàn</v>
          </cell>
          <cell r="F5">
            <v>4180000</v>
          </cell>
          <cell r="G5">
            <v>3500000</v>
          </cell>
        </row>
        <row r="6">
          <cell r="A6" t="str">
            <v>NC33</v>
          </cell>
          <cell r="B6" t="str">
            <v>NC33</v>
          </cell>
          <cell r="C6" t="str">
            <v>Nhà ở cấp 3 loại 3 (công trình khép kín, 1 tầng mái bằng, có kết cấu tường chịu lực)</v>
          </cell>
          <cell r="D6" t="str">
            <v>Nhà ở cấp 3, loại 3</v>
          </cell>
          <cell r="E6" t="str">
            <v>đ/m2 sàn</v>
          </cell>
          <cell r="F6">
            <v>3780000</v>
          </cell>
          <cell r="G6">
            <v>3500000</v>
          </cell>
        </row>
        <row r="7">
          <cell r="A7" t="str">
            <v>NC41</v>
          </cell>
          <cell r="B7" t="str">
            <v>NC41</v>
          </cell>
          <cell r="C7" t="str">
            <v>Nhà ở cấp 4 loại 1 (độc lập, không có công trình phụ, 1 tầng mái tôn, mái ngói)</v>
          </cell>
          <cell r="D7" t="str">
            <v>Nhà ở cấp 4, loại 1</v>
          </cell>
          <cell r="E7" t="str">
            <v>đ/m2 XD</v>
          </cell>
          <cell r="F7">
            <v>2900000</v>
          </cell>
          <cell r="G7">
            <v>3500000</v>
          </cell>
        </row>
        <row r="8">
          <cell r="A8" t="str">
            <v>NC42</v>
          </cell>
          <cell r="B8" t="str">
            <v>NC42</v>
          </cell>
          <cell r="C8" t="str">
            <v>Nhà ở cấp 4 loại 2 (độc lập, không có công trình phụ, 1 tầng mái ngói dạng đơn giản)</v>
          </cell>
          <cell r="D8" t="str">
            <v>Nhà ở cấp 4, loại 2</v>
          </cell>
          <cell r="E8" t="str">
            <v>đ/m2 XD</v>
          </cell>
          <cell r="F8">
            <v>2430000</v>
          </cell>
          <cell r="G8">
            <v>3500000</v>
          </cell>
        </row>
        <row r="10">
          <cell r="C10" t="str">
            <v xml:space="preserve">Công trình phụ: </v>
          </cell>
        </row>
        <row r="11">
          <cell r="C11" t="str">
            <v>(tính cho công trình riêng biệt)</v>
          </cell>
        </row>
        <row r="12">
          <cell r="A12" t="str">
            <v>NBA</v>
          </cell>
          <cell r="B12" t="str">
            <v>NBA</v>
          </cell>
          <cell r="C12" t="str">
            <v>Nhà Bếp loại A</v>
          </cell>
          <cell r="D12" t="str">
            <v>Nhà Bếp loại A</v>
          </cell>
          <cell r="E12" t="str">
            <v>m2/XD</v>
          </cell>
          <cell r="F12">
            <v>1090000</v>
          </cell>
        </row>
        <row r="13">
          <cell r="A13" t="str">
            <v>NBB</v>
          </cell>
          <cell r="B13" t="str">
            <v>NBB</v>
          </cell>
          <cell r="C13" t="str">
            <v>Nhà Bếp loại B</v>
          </cell>
          <cell r="D13" t="str">
            <v>Nhà Bếp loại B</v>
          </cell>
          <cell r="E13" t="str">
            <v>m2/XD</v>
          </cell>
          <cell r="F13">
            <v>920000</v>
          </cell>
        </row>
        <row r="14">
          <cell r="A14" t="str">
            <v>NBC</v>
          </cell>
          <cell r="B14" t="str">
            <v>NBC</v>
          </cell>
          <cell r="C14" t="str">
            <v>Nhà Bếp loại C</v>
          </cell>
          <cell r="D14" t="str">
            <v>Nhà Bếp loại C</v>
          </cell>
          <cell r="E14" t="str">
            <v>m2/XD</v>
          </cell>
          <cell r="F14">
            <v>800000</v>
          </cell>
        </row>
        <row r="15">
          <cell r="A15" t="str">
            <v>CNA1</v>
          </cell>
          <cell r="B15" t="str">
            <v>CNA1</v>
          </cell>
          <cell r="C15" t="str">
            <v>Khu chăn nuôi loại A</v>
          </cell>
          <cell r="D15" t="str">
            <v>Khu chăn nuôi loại A</v>
          </cell>
          <cell r="E15" t="str">
            <v>m2/XD</v>
          </cell>
          <cell r="F15">
            <v>940000</v>
          </cell>
        </row>
        <row r="16">
          <cell r="A16" t="str">
            <v>CNB</v>
          </cell>
          <cell r="B16" t="str">
            <v>CNB</v>
          </cell>
          <cell r="C16" t="str">
            <v>Khu chăn nuôi loại B</v>
          </cell>
          <cell r="D16" t="str">
            <v>Khu chăn nuôi loại B</v>
          </cell>
          <cell r="E16" t="str">
            <v>m2/XD</v>
          </cell>
          <cell r="F16">
            <v>760000</v>
          </cell>
        </row>
        <row r="17">
          <cell r="A17" t="str">
            <v>CNC</v>
          </cell>
          <cell r="B17" t="str">
            <v>CNC</v>
          </cell>
          <cell r="C17" t="str">
            <v>Khu chăn nuôi loại C</v>
          </cell>
          <cell r="D17" t="str">
            <v>Khu chăn nuôi loại C</v>
          </cell>
          <cell r="E17" t="str">
            <v>m2/XD</v>
          </cell>
          <cell r="F17">
            <v>680000</v>
          </cell>
        </row>
        <row r="18">
          <cell r="A18" t="str">
            <v>VSA</v>
          </cell>
          <cell r="B18" t="str">
            <v>VSA</v>
          </cell>
          <cell r="C18" t="str">
            <v>Nhà vệ sinh loại A</v>
          </cell>
          <cell r="D18" t="str">
            <v>Nhà vệ sinh loại A</v>
          </cell>
          <cell r="E18" t="str">
            <v>m2/XD</v>
          </cell>
          <cell r="F18">
            <v>1270000</v>
          </cell>
        </row>
        <row r="19">
          <cell r="A19" t="str">
            <v>VSB</v>
          </cell>
          <cell r="B19" t="str">
            <v>VSB</v>
          </cell>
          <cell r="C19" t="str">
            <v>Nhà vệ sinh loại B</v>
          </cell>
          <cell r="D19" t="str">
            <v>Nhà vệ sinh loại B</v>
          </cell>
          <cell r="E19" t="str">
            <v>m2/XD</v>
          </cell>
          <cell r="F19">
            <v>810000</v>
          </cell>
        </row>
        <row r="20">
          <cell r="A20" t="str">
            <v>VSC</v>
          </cell>
          <cell r="B20" t="str">
            <v>VSC</v>
          </cell>
          <cell r="C20" t="str">
            <v>Nhà vệ sinh loại C</v>
          </cell>
          <cell r="D20" t="str">
            <v>Nhà vệ sinh loại C</v>
          </cell>
          <cell r="E20" t="str">
            <v>m2/XD</v>
          </cell>
          <cell r="F20">
            <v>350000</v>
          </cell>
        </row>
        <row r="21">
          <cell r="A21" t="str">
            <v>VST</v>
          </cell>
          <cell r="B21" t="str">
            <v>VST</v>
          </cell>
          <cell r="C21" t="str">
            <v>Nhà vệ sinh chất lượng thấp</v>
          </cell>
          <cell r="D21" t="str">
            <v>Nhà vệ sinh chất lượng thấp</v>
          </cell>
          <cell r="E21" t="str">
            <v>m2/XD</v>
          </cell>
          <cell r="F21">
            <v>230000</v>
          </cell>
        </row>
        <row r="22">
          <cell r="C22" t="str">
            <v>Các công trình khác</v>
          </cell>
        </row>
        <row r="23">
          <cell r="A23" t="str">
            <v>KOA</v>
          </cell>
          <cell r="B23" t="str">
            <v>KOA</v>
          </cell>
          <cell r="C23" t="str">
            <v>Kiốt loại A</v>
          </cell>
          <cell r="D23" t="str">
            <v>Kiốt loại A</v>
          </cell>
          <cell r="E23" t="str">
            <v>m2</v>
          </cell>
          <cell r="F23">
            <v>770000</v>
          </cell>
        </row>
        <row r="24">
          <cell r="A24" t="str">
            <v>KOB</v>
          </cell>
          <cell r="B24" t="str">
            <v>KOB</v>
          </cell>
          <cell r="C24" t="str">
            <v>Kiốt loại B</v>
          </cell>
          <cell r="D24" t="str">
            <v>Kiốt loại B</v>
          </cell>
          <cell r="E24" t="str">
            <v>m2</v>
          </cell>
          <cell r="F24">
            <v>460000</v>
          </cell>
        </row>
        <row r="25">
          <cell r="A25" t="str">
            <v>KOC</v>
          </cell>
          <cell r="B25" t="str">
            <v>KOC</v>
          </cell>
          <cell r="C25" t="str">
            <v>Kiốt loại C</v>
          </cell>
          <cell r="D25" t="str">
            <v>Kiốt loại C</v>
          </cell>
          <cell r="E25" t="str">
            <v>m2</v>
          </cell>
          <cell r="F25">
            <v>220000</v>
          </cell>
        </row>
        <row r="26">
          <cell r="A26" t="str">
            <v>GXG5</v>
          </cell>
          <cell r="B26" t="str">
            <v>GXG4,5</v>
          </cell>
          <cell r="C26" t="str">
            <v>Gác xép gỗ nhóm 4, 5</v>
          </cell>
          <cell r="D26" t="str">
            <v>Gác xép gỗ nhóm 5</v>
          </cell>
          <cell r="E26" t="str">
            <v>m2</v>
          </cell>
          <cell r="F26">
            <v>360000</v>
          </cell>
        </row>
        <row r="27">
          <cell r="A27" t="str">
            <v>GXG4</v>
          </cell>
          <cell r="B27" t="str">
            <v>GXG4,5</v>
          </cell>
          <cell r="C27" t="str">
            <v>Gác xép gỗ nhóm 4, 5</v>
          </cell>
          <cell r="D27" t="str">
            <v>Gác xép gỗ nhóm 4</v>
          </cell>
          <cell r="E27" t="str">
            <v>m2</v>
          </cell>
          <cell r="F27">
            <v>360000</v>
          </cell>
        </row>
        <row r="28">
          <cell r="A28" t="str">
            <v>GXBT</v>
          </cell>
          <cell r="B28" t="str">
            <v>GXBT</v>
          </cell>
          <cell r="C28" t="str">
            <v>Gác xép bê tông</v>
          </cell>
          <cell r="D28" t="str">
            <v>Gác xép bê tông</v>
          </cell>
          <cell r="E28" t="str">
            <v>m2</v>
          </cell>
          <cell r="F28">
            <v>720000</v>
          </cell>
        </row>
        <row r="29">
          <cell r="A29" t="str">
            <v>TRG1</v>
          </cell>
          <cell r="B29" t="str">
            <v>TRG1</v>
          </cell>
          <cell r="C29" t="str">
            <v>Tường rào xây gạch chỉ 110mm  bổ trụ</v>
          </cell>
          <cell r="D29" t="str">
            <v>Tường rào xây gạch chỉ 110mm  bổ trụ</v>
          </cell>
          <cell r="E29" t="str">
            <v>m2</v>
          </cell>
          <cell r="F29">
            <v>380000</v>
          </cell>
        </row>
        <row r="30">
          <cell r="A30" t="str">
            <v>TRG2</v>
          </cell>
          <cell r="B30" t="str">
            <v>TRG2</v>
          </cell>
          <cell r="C30" t="str">
            <v>Tường rào xây gạch chỉ dày 220mm</v>
          </cell>
          <cell r="D30" t="str">
            <v>Tường rào xây gạch chỉ dày 220mm</v>
          </cell>
          <cell r="E30" t="str">
            <v>m2</v>
          </cell>
          <cell r="F30">
            <v>500000</v>
          </cell>
        </row>
        <row r="31">
          <cell r="A31" t="str">
            <v>TRCN</v>
          </cell>
          <cell r="B31" t="str">
            <v>TRCN</v>
          </cell>
          <cell r="C31" t="str">
            <v>Tường rào xây cay xỉ (cay vôi) dày 100mm, bổ trụ</v>
          </cell>
          <cell r="D31" t="str">
            <v>Tường rào xây cay xỉ dày 110mm</v>
          </cell>
          <cell r="E31" t="str">
            <v>m2</v>
          </cell>
          <cell r="F31">
            <v>140000</v>
          </cell>
        </row>
        <row r="32">
          <cell r="A32" t="str">
            <v>TRC250</v>
          </cell>
          <cell r="B32" t="str">
            <v>TRC250</v>
          </cell>
          <cell r="C32" t="str">
            <v>Tường rào xây cay xỉ ( cay vôi)  dày 250mm</v>
          </cell>
          <cell r="D32" t="str">
            <v>Tường rào xây cay xỉ  dày 250mm</v>
          </cell>
          <cell r="E32" t="str">
            <v>m2</v>
          </cell>
          <cell r="F32">
            <v>220000</v>
          </cell>
        </row>
        <row r="33">
          <cell r="A33" t="str">
            <v>TRBT11</v>
          </cell>
          <cell r="B33" t="str">
            <v>TRBT1</v>
          </cell>
          <cell r="C33" t="str">
            <v>Tường rào xây cay bê tông (gạch papanh) dày 110mm, bổ trụ</v>
          </cell>
          <cell r="D33" t="str">
            <v>Tường rào xây cay bê tông (gạch papanh) dày 110mm, bổ trụ</v>
          </cell>
          <cell r="E33" t="str">
            <v>m2</v>
          </cell>
          <cell r="F33">
            <v>200000</v>
          </cell>
        </row>
        <row r="34">
          <cell r="A34" t="str">
            <v>TRBT13</v>
          </cell>
          <cell r="B34" t="str">
            <v>TRBT2</v>
          </cell>
          <cell r="C34" t="str">
            <v>Tường rào xây cay bê tông (gạch papanh) dày 130mm, bổ trụ</v>
          </cell>
          <cell r="D34" t="str">
            <v>Tường rào xây cay bê tông (gạch papanh) dày 130mm, bổ trụ</v>
          </cell>
          <cell r="E34" t="str">
            <v>m2</v>
          </cell>
          <cell r="F34">
            <v>240000</v>
          </cell>
        </row>
        <row r="35">
          <cell r="A35" t="str">
            <v>TRBT25</v>
          </cell>
          <cell r="B35" t="str">
            <v>TRC250</v>
          </cell>
          <cell r="C35" t="str">
            <v>Tường rào xây cay bê tông (gạch papanh) dày 250mm, bổ trụ</v>
          </cell>
          <cell r="D35" t="str">
            <v>Tường rào xây cay bê tông (gạch papanh) dày 250mm, bổ trụ</v>
          </cell>
          <cell r="E35" t="str">
            <v>m2</v>
          </cell>
          <cell r="F35">
            <v>410000</v>
          </cell>
        </row>
        <row r="36">
          <cell r="A36" t="str">
            <v>TRCĐ</v>
          </cell>
          <cell r="B36" t="str">
            <v>TRCĐ</v>
          </cell>
          <cell r="C36" t="str">
            <v>Tường rào xây cay đất</v>
          </cell>
          <cell r="D36" t="str">
            <v>Tường rào xây cay đất</v>
          </cell>
          <cell r="E36" t="str">
            <v>m2</v>
          </cell>
          <cell r="F36">
            <v>70000</v>
          </cell>
        </row>
        <row r="37">
          <cell r="A37" t="str">
            <v>BMG</v>
          </cell>
          <cell r="B37" t="str">
            <v>BMG</v>
          </cell>
          <cell r="C37" t="str">
            <v>Bán mái có kết cấu:  cột , kèo, xà gồ (đòn tay) làm bằng gỗ hồng sắc hoặc bạch đàn, lợp Fibrô xi măng không có tường bao che</v>
          </cell>
          <cell r="D37" t="str">
            <v>Bán mái kết cấu gỗ, lợp Fibro ximăng</v>
          </cell>
          <cell r="E37" t="str">
            <v>m2</v>
          </cell>
          <cell r="F37">
            <v>153000</v>
          </cell>
        </row>
        <row r="38">
          <cell r="A38" t="str">
            <v>BMS</v>
          </cell>
          <cell r="B38" t="str">
            <v>BMS</v>
          </cell>
          <cell r="C38" t="str">
            <v>Bán mái có kết cấu:  cột , kèo, xà gồ (đòn tay) làm bằng sắt các loại (sắt góc, sắt hộp 40–60, thép bản các loại) lợp tôn Austnam màu, không có tường bao che</v>
          </cell>
          <cell r="D38" t="str">
            <v>Bán mái kết cấu sắt góc,  lợp tôn</v>
          </cell>
          <cell r="E38" t="str">
            <v>m2</v>
          </cell>
          <cell r="F38">
            <v>647000</v>
          </cell>
        </row>
        <row r="39">
          <cell r="A39" t="str">
            <v>KSB40</v>
          </cell>
          <cell r="B39" t="str">
            <v>KSB40</v>
          </cell>
          <cell r="C39" t="str">
            <v>Khung lưới sắt B 40 làm rào chắn</v>
          </cell>
          <cell r="D39" t="str">
            <v>Khung lưới sắt B 40</v>
          </cell>
          <cell r="E39" t="str">
            <v>m2</v>
          </cell>
          <cell r="F39">
            <v>180000</v>
          </cell>
        </row>
        <row r="40">
          <cell r="A40" t="str">
            <v>NLG</v>
          </cell>
          <cell r="B40" t="str">
            <v>NLG</v>
          </cell>
          <cell r="C40" t="str">
            <v>Nền lát gạch liên doanh KT 30x30; 40x40</v>
          </cell>
          <cell r="D40" t="str">
            <v>Nền lát gạch liên doanh</v>
          </cell>
          <cell r="E40" t="str">
            <v>m2</v>
          </cell>
          <cell r="F40">
            <v>280000</v>
          </cell>
        </row>
        <row r="41">
          <cell r="A41" t="str">
            <v>SBT</v>
          </cell>
          <cell r="B41" t="str">
            <v>SBT</v>
          </cell>
          <cell r="C41" t="str">
            <v>Sân bê tông gạch vỡ láng vữa xi măng cát mác 150 dày 2-:- 3 cm</v>
          </cell>
          <cell r="D41" t="str">
            <v>Sân bê tông gạch vỡ, láng vữa xi măng</v>
          </cell>
          <cell r="E41" t="str">
            <v>m2</v>
          </cell>
          <cell r="F41">
            <v>100000</v>
          </cell>
        </row>
        <row r="42">
          <cell r="A42" t="str">
            <v>SGC</v>
          </cell>
          <cell r="B42" t="str">
            <v>SGC</v>
          </cell>
          <cell r="C42" t="str">
            <v>Sân lát gạch chỉ</v>
          </cell>
          <cell r="D42" t="str">
            <v>Sân lát gạch chỉ</v>
          </cell>
          <cell r="E42" t="str">
            <v>m2</v>
          </cell>
          <cell r="F42">
            <v>120000</v>
          </cell>
        </row>
        <row r="43">
          <cell r="A43" t="str">
            <v>SGLN</v>
          </cell>
          <cell r="B43" t="str">
            <v>SGLN</v>
          </cell>
          <cell r="C43" t="str">
            <v>Sân lát gạch lá nem</v>
          </cell>
          <cell r="D43" t="str">
            <v xml:space="preserve">Sân lát gạch lá nem </v>
          </cell>
          <cell r="E43" t="str">
            <v>m2</v>
          </cell>
          <cell r="F43">
            <v>120000</v>
          </cell>
        </row>
        <row r="44">
          <cell r="A44" t="str">
            <v>SV</v>
          </cell>
          <cell r="B44" t="str">
            <v>SV</v>
          </cell>
          <cell r="C44" t="str">
            <v>Sân vôi (dày 5 -:- 10 cm)</v>
          </cell>
          <cell r="D44" t="str">
            <v>Sân vôi dày 5-10 cm</v>
          </cell>
          <cell r="E44" t="str">
            <v>m2</v>
          </cell>
          <cell r="F44">
            <v>60000</v>
          </cell>
        </row>
        <row r="45">
          <cell r="A45" t="str">
            <v>BNK1</v>
          </cell>
          <cell r="B45" t="str">
            <v>BNK1</v>
          </cell>
          <cell r="C45" t="str">
            <v xml:space="preserve"> Bể nước không có tấm đan thành 110 trát vữa xi măng 1 mặt</v>
          </cell>
          <cell r="D45" t="str">
            <v>Bể nước không có tấm đan thành xây 110 trát 1 mặt</v>
          </cell>
          <cell r="E45" t="str">
            <v>m3</v>
          </cell>
          <cell r="F45">
            <v>750000</v>
          </cell>
        </row>
        <row r="46">
          <cell r="A46" t="str">
            <v>BNK2</v>
          </cell>
          <cell r="B46" t="str">
            <v>BNK2</v>
          </cell>
          <cell r="C46" t="str">
            <v xml:space="preserve"> Bể nước không có tấm đan thành 110 trát vữa xi măng 2 mặt</v>
          </cell>
          <cell r="D46" t="str">
            <v>Bể nước không có tấm đan thành xây 110 trát 2 mặt</v>
          </cell>
          <cell r="E46" t="str">
            <v>m3</v>
          </cell>
          <cell r="F46">
            <v>890000</v>
          </cell>
        </row>
        <row r="47">
          <cell r="C47" t="str">
            <v>Bể nước có tấm đan bê tông</v>
          </cell>
        </row>
        <row r="48">
          <cell r="A48" t="str">
            <v>BNC1</v>
          </cell>
          <cell r="B48" t="str">
            <v>BNC1</v>
          </cell>
          <cell r="C48" t="str">
            <v xml:space="preserve"> Bể nước có tấm đan thành 110 trát vữa xi măng 1 mặt</v>
          </cell>
          <cell r="D48" t="str">
            <v>Bể nước có tấm đan bê tông, thành 110, trát vữa xi măng 1 mặt</v>
          </cell>
          <cell r="E48" t="str">
            <v>m3</v>
          </cell>
          <cell r="F48">
            <v>1280000</v>
          </cell>
        </row>
        <row r="49">
          <cell r="A49" t="str">
            <v>BNC2</v>
          </cell>
          <cell r="B49" t="str">
            <v>BNC2</v>
          </cell>
          <cell r="C49" t="str">
            <v xml:space="preserve"> Bể nước có tấm đan thành 110 trát vữa xi măng 2 mặt</v>
          </cell>
          <cell r="D49" t="str">
            <v>Bể nước có tấm đan bê tông, thành 110, trát vữa xi măng 2 mặt</v>
          </cell>
          <cell r="E49" t="str">
            <v>m3</v>
          </cell>
          <cell r="F49">
            <v>1680000</v>
          </cell>
        </row>
        <row r="50">
          <cell r="A50" t="str">
            <v>GK</v>
          </cell>
          <cell r="B50" t="str">
            <v>GK</v>
          </cell>
          <cell r="C50" t="str">
            <v>Giếng khoan thủ công có ống vách lọc, hút nước sâu ≤50 m</v>
          </cell>
          <cell r="D50" t="str">
            <v>Giếng khoan thủ công có ống vách lọc, hút nước sâu</v>
          </cell>
          <cell r="E50" t="str">
            <v>m</v>
          </cell>
          <cell r="F50">
            <v>130000</v>
          </cell>
        </row>
        <row r="51">
          <cell r="C51" t="str">
            <v>Giếng ĐK  ≤ 0,8 m, sâu ≤6 m</v>
          </cell>
        </row>
        <row r="52">
          <cell r="A52" t="str">
            <v>GĐC1</v>
          </cell>
          <cell r="B52" t="str">
            <v>GĐC6</v>
          </cell>
          <cell r="C52" t="str">
            <v>Giếng ĐK ≤ 0,8 m, sâu ≤6 m, đất đào cổ xây gạch</v>
          </cell>
          <cell r="D52" t="str">
            <v>Giếng đất đào, cổ xây gạch sâu 1 m</v>
          </cell>
          <cell r="E52" t="str">
            <v>cái</v>
          </cell>
          <cell r="F52">
            <v>3040000</v>
          </cell>
        </row>
        <row r="53">
          <cell r="A53" t="str">
            <v>GĐC2</v>
          </cell>
          <cell r="B53" t="str">
            <v>GĐC6</v>
          </cell>
          <cell r="C53" t="str">
            <v>Giếng ĐK ≤ 0,8 m, sâu ≤6 m, đất đào cổ xây gạch</v>
          </cell>
          <cell r="D53" t="str">
            <v>Giếng đất đào, cổ xây gạch sâu 2 m</v>
          </cell>
          <cell r="E53" t="str">
            <v>cái</v>
          </cell>
          <cell r="F53">
            <v>3040000</v>
          </cell>
        </row>
        <row r="54">
          <cell r="A54" t="str">
            <v>GĐC3</v>
          </cell>
          <cell r="B54" t="str">
            <v>GĐC6</v>
          </cell>
          <cell r="C54" t="str">
            <v>Giếng ĐK ≤ 0,8 m, sâu ≤6 m, đất đào cổ xây gạch</v>
          </cell>
          <cell r="D54" t="str">
            <v>Giếng đất đào, cổ xây gạch sâu 3 m</v>
          </cell>
          <cell r="E54" t="str">
            <v>cái</v>
          </cell>
          <cell r="F54">
            <v>3040000</v>
          </cell>
        </row>
        <row r="55">
          <cell r="A55" t="str">
            <v>GĐC4</v>
          </cell>
          <cell r="B55" t="str">
            <v>GĐC6</v>
          </cell>
          <cell r="C55" t="str">
            <v>Giếng ĐK ≤ 0,8 m, sâu ≤6 m, đất đào cổ xây gạch</v>
          </cell>
          <cell r="D55" t="str">
            <v>Giếng đất đào, cổ xây gạch sâu 4 m</v>
          </cell>
          <cell r="E55" t="str">
            <v>cái</v>
          </cell>
          <cell r="F55">
            <v>3040000</v>
          </cell>
        </row>
        <row r="56">
          <cell r="A56" t="str">
            <v>GĐC5</v>
          </cell>
          <cell r="B56" t="str">
            <v>GĐC6</v>
          </cell>
          <cell r="C56" t="str">
            <v>Giếng ĐK ≤ 0,8 m, sâu ≤6 m, đất đào cổ xây gạch</v>
          </cell>
          <cell r="D56" t="str">
            <v>Giếng đất đào, cổ xây gạch sâu 5 m</v>
          </cell>
          <cell r="E56" t="str">
            <v>cái</v>
          </cell>
          <cell r="F56">
            <v>3040000</v>
          </cell>
        </row>
        <row r="57">
          <cell r="A57" t="str">
            <v>GĐC6</v>
          </cell>
          <cell r="B57" t="str">
            <v>GĐC6</v>
          </cell>
          <cell r="C57" t="str">
            <v>Giếng ĐK ≤ 0,8 m, sâu ≤6 m, đất đào cổ xây gạch</v>
          </cell>
          <cell r="D57" t="str">
            <v>Giếng đất đào, cổ xây gạch sâu 6 m</v>
          </cell>
          <cell r="E57" t="str">
            <v>cái</v>
          </cell>
          <cell r="F57">
            <v>3040000</v>
          </cell>
        </row>
        <row r="58">
          <cell r="A58" t="str">
            <v>GCG1</v>
          </cell>
          <cell r="B58" t="str">
            <v>GCG6</v>
          </cell>
          <cell r="C58" t="str">
            <v>Giếng ĐK ≤ 0,8 m, sâu ≤6 m, cuốn gạch từ đáy lên</v>
          </cell>
          <cell r="D58" t="str">
            <v>Giếng cuốn gạch từ đáy lên sâu 1 m</v>
          </cell>
          <cell r="E58" t="str">
            <v>cái</v>
          </cell>
          <cell r="F58">
            <v>4270000</v>
          </cell>
        </row>
        <row r="59">
          <cell r="A59" t="str">
            <v>GCG2</v>
          </cell>
          <cell r="B59" t="str">
            <v>GCG6</v>
          </cell>
          <cell r="C59" t="str">
            <v>Giếng ĐK ≤ 0,8 m, sâu ≤6 m, cuốn gạch từ đáy lên</v>
          </cell>
          <cell r="D59" t="str">
            <v>Giếng cuốn gạch từ đáy lên sâu 2 m</v>
          </cell>
          <cell r="E59" t="str">
            <v>cái</v>
          </cell>
          <cell r="F59">
            <v>4270000</v>
          </cell>
        </row>
        <row r="60">
          <cell r="A60" t="str">
            <v>GCG3</v>
          </cell>
          <cell r="B60" t="str">
            <v>GCG6</v>
          </cell>
          <cell r="C60" t="str">
            <v>Giếng ĐK ≤ 0,8 m, sâu ≤6 m, cuốn gạch từ đáy lên</v>
          </cell>
          <cell r="D60" t="str">
            <v>Giếng cuốn gạch từ đáy lên sâu 3 m</v>
          </cell>
          <cell r="E60" t="str">
            <v>cái</v>
          </cell>
          <cell r="F60">
            <v>4270000</v>
          </cell>
        </row>
        <row r="61">
          <cell r="A61" t="str">
            <v>GCG4</v>
          </cell>
          <cell r="B61" t="str">
            <v>GCG6</v>
          </cell>
          <cell r="C61" t="str">
            <v>Giếng ĐK ≤ 0,8 m, sâu ≤6 m, cuốn gạch từ đáy lên</v>
          </cell>
          <cell r="D61" t="str">
            <v>Giếng cuốn gạch từ đáy lên sâu 4 m</v>
          </cell>
          <cell r="E61" t="str">
            <v>cái</v>
          </cell>
          <cell r="F61">
            <v>4270000</v>
          </cell>
        </row>
        <row r="62">
          <cell r="A62" t="str">
            <v>GCG5</v>
          </cell>
          <cell r="B62" t="str">
            <v>GCG6</v>
          </cell>
          <cell r="C62" t="str">
            <v>Giếng ĐK ≤ 0,8 m, sâu ≤6 m, cuốn gạch từ đáy lên</v>
          </cell>
          <cell r="D62" t="str">
            <v>Giếng cuốn gạch từ đáy lên sâu 5 m</v>
          </cell>
          <cell r="E62" t="str">
            <v>cái</v>
          </cell>
          <cell r="F62">
            <v>4270000</v>
          </cell>
        </row>
        <row r="63">
          <cell r="A63" t="str">
            <v>GCG6</v>
          </cell>
          <cell r="B63" t="str">
            <v>GCG6</v>
          </cell>
          <cell r="C63" t="str">
            <v>Giếng ĐK ≤ 0,8 m, sâu ≤6 m, cuốn gạch từ đáy lên</v>
          </cell>
          <cell r="D63" t="str">
            <v>Giếng cuốn gạch từ đáy lên sâu 6 m</v>
          </cell>
          <cell r="E63" t="str">
            <v>cái</v>
          </cell>
          <cell r="F63">
            <v>4270000</v>
          </cell>
        </row>
        <row r="64">
          <cell r="C64" t="str">
            <v>Giếng ĐK từ 0,9 -:- 1,0 m, sâu 7-:-10 m</v>
          </cell>
        </row>
        <row r="65">
          <cell r="A65" t="str">
            <v>GĐC7</v>
          </cell>
          <cell r="B65" t="str">
            <v>GĐC7</v>
          </cell>
          <cell r="C65" t="str">
            <v>Giếng ĐK từ 0,9 -:- 1,0 m, sâu 7-:-10 m, đất đào, cổ xây gạch</v>
          </cell>
          <cell r="D65" t="str">
            <v>Giếng đất đào, cổ xây gạch sâu 7 m</v>
          </cell>
          <cell r="E65" t="str">
            <v>cái</v>
          </cell>
          <cell r="F65">
            <v>4790000</v>
          </cell>
        </row>
        <row r="66">
          <cell r="A66" t="str">
            <v>GĐC8</v>
          </cell>
          <cell r="B66" t="str">
            <v>GĐC7</v>
          </cell>
          <cell r="C66" t="str">
            <v>Giếng ĐK từ 0,9 -:- 1,0 m, sâu 7-:-10 m, đất đào, cổ xây gạch</v>
          </cell>
          <cell r="D66" t="str">
            <v>Giếng đất đào, cổ xây gạch sâu 8 m</v>
          </cell>
          <cell r="E66" t="str">
            <v>cái</v>
          </cell>
          <cell r="F66">
            <v>4790000</v>
          </cell>
        </row>
        <row r="67">
          <cell r="A67" t="str">
            <v>GĐC9</v>
          </cell>
          <cell r="B67" t="str">
            <v>GĐC7</v>
          </cell>
          <cell r="C67" t="str">
            <v>Giếng ĐK từ 0,9 -:- 1,0 m, sâu 7-:-10 m, đất đào, cổ xây gạch</v>
          </cell>
          <cell r="D67" t="str">
            <v>Giếng đất đào, cổ xây gạch sâu 9 m</v>
          </cell>
          <cell r="E67" t="str">
            <v>cái</v>
          </cell>
          <cell r="F67">
            <v>4790000</v>
          </cell>
        </row>
        <row r="68">
          <cell r="A68" t="str">
            <v>GĐC10</v>
          </cell>
          <cell r="B68" t="str">
            <v>GĐC7</v>
          </cell>
          <cell r="C68" t="str">
            <v>Giếng ĐK từ 0,9 -:- 1,0 m, sâu 7-:-10 m, đất đào, cổ xây gạch</v>
          </cell>
          <cell r="D68" t="str">
            <v>Giếng đất đào, cổ xây gạch sâu 10 m</v>
          </cell>
          <cell r="E68" t="str">
            <v>cái</v>
          </cell>
          <cell r="F68">
            <v>4790000</v>
          </cell>
        </row>
        <row r="69">
          <cell r="A69" t="str">
            <v>GCG7</v>
          </cell>
          <cell r="B69" t="str">
            <v>GCG7</v>
          </cell>
          <cell r="C69" t="str">
            <v xml:space="preserve">Giếng ĐK từ 0,9 -:- 1,0 m, sâu 7-:-10 m, cuốn gạch từ đáy lên </v>
          </cell>
          <cell r="D69" t="str">
            <v xml:space="preserve">Giếng cuốn gạch từ đáy lên sâu 7 m </v>
          </cell>
          <cell r="E69" t="str">
            <v>cái</v>
          </cell>
          <cell r="F69">
            <v>6890000</v>
          </cell>
        </row>
        <row r="70">
          <cell r="A70" t="str">
            <v>GCG8</v>
          </cell>
          <cell r="B70" t="str">
            <v>GCG7</v>
          </cell>
          <cell r="C70" t="str">
            <v xml:space="preserve">Giếng ĐK từ 0,9 -:- 1,0 m, sâu 7-:-10 m, cuốn gạch từ đáy lên </v>
          </cell>
          <cell r="D70" t="str">
            <v xml:space="preserve">Giếng cuốn gạch từ đáy lên sâu 8 m </v>
          </cell>
          <cell r="E70" t="str">
            <v>cái</v>
          </cell>
          <cell r="F70">
            <v>6890000</v>
          </cell>
        </row>
        <row r="71">
          <cell r="A71" t="str">
            <v>GCG9</v>
          </cell>
          <cell r="B71" t="str">
            <v>GCG7</v>
          </cell>
          <cell r="C71" t="str">
            <v xml:space="preserve">Giếng ĐK từ 0,9 -:- 1,0 m, sâu 7-:-10 m, cuốn gạch từ đáy lên </v>
          </cell>
          <cell r="D71" t="str">
            <v xml:space="preserve">Giếng cuốn gạch từ đáy lên sâu 9 m </v>
          </cell>
          <cell r="E71" t="str">
            <v>cái</v>
          </cell>
          <cell r="F71">
            <v>6890000</v>
          </cell>
        </row>
        <row r="72">
          <cell r="A72" t="str">
            <v>GCG10</v>
          </cell>
          <cell r="B72" t="str">
            <v>GCG7</v>
          </cell>
          <cell r="C72" t="str">
            <v xml:space="preserve">Giếng ĐK từ 0,9 -:- 1,0 m, sâu 7-:-10 m, cuốn gạch từ đáy lên </v>
          </cell>
          <cell r="D72" t="str">
            <v xml:space="preserve">Giếng cuốn gạch từ đáy lên sâu 10 m </v>
          </cell>
          <cell r="E72" t="str">
            <v>cái</v>
          </cell>
          <cell r="F72">
            <v>6890000</v>
          </cell>
        </row>
        <row r="73">
          <cell r="C73" t="str">
            <v>Giếng ĐK từ 1-:-1,5  m, sâu &gt;10 m</v>
          </cell>
        </row>
        <row r="74">
          <cell r="A74" t="str">
            <v>GCG11</v>
          </cell>
          <cell r="B74" t="str">
            <v>CGC10</v>
          </cell>
          <cell r="C74" t="str">
            <v xml:space="preserve">Giếng ĐK từ 1-:-1,5  m, sâu &gt;10 m, đất đào, cổ xây gạch </v>
          </cell>
          <cell r="D74" t="str">
            <v>Giếng đất đào, cổ xây gạch sâu 11 m</v>
          </cell>
          <cell r="E74" t="str">
            <v>cái</v>
          </cell>
          <cell r="F74">
            <v>5360000</v>
          </cell>
        </row>
        <row r="75">
          <cell r="A75" t="str">
            <v>GCG12</v>
          </cell>
          <cell r="B75" t="str">
            <v>CGC10</v>
          </cell>
          <cell r="C75" t="str">
            <v xml:space="preserve">Giếng ĐK từ 1-:-1,5  m, sâu &gt;10 m, đất đào, cổ xây gạch </v>
          </cell>
          <cell r="D75" t="str">
            <v>Giếng đất đào, cổ xây gạch sâu 12 m</v>
          </cell>
          <cell r="E75" t="str">
            <v>cái</v>
          </cell>
          <cell r="F75">
            <v>5360000</v>
          </cell>
        </row>
        <row r="76">
          <cell r="A76" t="str">
            <v>GCG13</v>
          </cell>
          <cell r="B76" t="str">
            <v>CGC10</v>
          </cell>
          <cell r="C76" t="str">
            <v xml:space="preserve">Giếng ĐK từ 1-:-1,5  m, sâu &gt;10 m, đất đào, cổ xây gạch </v>
          </cell>
          <cell r="D76" t="str">
            <v>Giếng đất đào, cổ xây gạch sâu 13 m</v>
          </cell>
          <cell r="E76" t="str">
            <v>cái</v>
          </cell>
          <cell r="F76">
            <v>5360000</v>
          </cell>
        </row>
        <row r="77">
          <cell r="A77" t="str">
            <v>GCG14</v>
          </cell>
          <cell r="B77" t="str">
            <v>CGC10</v>
          </cell>
          <cell r="C77" t="str">
            <v xml:space="preserve">Giếng ĐK từ 1-:-1,5  m, sâu &gt;10 m, đất đào, cổ xây gạch </v>
          </cell>
          <cell r="D77" t="str">
            <v>Giếng đất đào, cổ xây gạch sâu 14 m</v>
          </cell>
          <cell r="E77" t="str">
            <v>cái</v>
          </cell>
          <cell r="F77">
            <v>5360000</v>
          </cell>
        </row>
        <row r="78">
          <cell r="A78" t="str">
            <v>GCG15</v>
          </cell>
          <cell r="B78" t="str">
            <v>CGC10</v>
          </cell>
          <cell r="C78" t="str">
            <v xml:space="preserve">Giếng ĐK từ 1-:-1,5  m, sâu &gt;10 m, đất đào, cổ xây gạch </v>
          </cell>
          <cell r="D78" t="str">
            <v>Giếng đất đào, cổ xây gạch sâu 15 m</v>
          </cell>
          <cell r="E78" t="str">
            <v>cái</v>
          </cell>
          <cell r="F78">
            <v>5360000</v>
          </cell>
        </row>
        <row r="79">
          <cell r="A79" t="str">
            <v>GCG 11</v>
          </cell>
          <cell r="B79" t="str">
            <v>GCG10</v>
          </cell>
          <cell r="C79" t="str">
            <v>Giếng ĐK từ 1-:-1,5  m, sâu &gt;10 m, cuốn gạch từ đáy lên</v>
          </cell>
          <cell r="D79" t="str">
            <v xml:space="preserve">Giếng cuốn gạch từ đáy lên sâu 11 m </v>
          </cell>
          <cell r="E79" t="str">
            <v>cái</v>
          </cell>
          <cell r="F79">
            <v>10360000</v>
          </cell>
        </row>
        <row r="80">
          <cell r="A80" t="str">
            <v>GCG 12</v>
          </cell>
          <cell r="B80" t="str">
            <v>GCG10</v>
          </cell>
          <cell r="C80" t="str">
            <v>Giếng ĐK từ 1-:-1,5  m, sâu &gt;10 m, cuốn gạch từ đáy lên</v>
          </cell>
          <cell r="D80" t="str">
            <v xml:space="preserve">Giếng cuốn gạch từ đáy lên sâu 12 m </v>
          </cell>
          <cell r="E80" t="str">
            <v>cái</v>
          </cell>
          <cell r="F80">
            <v>10360000</v>
          </cell>
        </row>
        <row r="81">
          <cell r="A81" t="str">
            <v>GCG 13</v>
          </cell>
          <cell r="B81" t="str">
            <v>GCG10</v>
          </cell>
          <cell r="C81" t="str">
            <v>Giếng ĐK từ 1-:-1,5  m, sâu &gt;10 m, cuốn gạch từ đáy lên</v>
          </cell>
          <cell r="D81" t="str">
            <v xml:space="preserve">Giếng cuốn gạch từ đáy lên sâu 13 m </v>
          </cell>
          <cell r="E81" t="str">
            <v>cái</v>
          </cell>
          <cell r="F81">
            <v>10360000</v>
          </cell>
        </row>
        <row r="82">
          <cell r="A82" t="str">
            <v>GCG 14</v>
          </cell>
          <cell r="B82" t="str">
            <v>GCG10</v>
          </cell>
          <cell r="C82" t="str">
            <v>Giếng ĐK từ 1-:-1,5  m, sâu &gt;10 m, cuốn gạch từ đáy lên</v>
          </cell>
          <cell r="D82" t="str">
            <v xml:space="preserve">Giếng cuốn gạch từ đáy lên sâu 14 m </v>
          </cell>
          <cell r="E82" t="str">
            <v>cái</v>
          </cell>
          <cell r="F82">
            <v>10360000</v>
          </cell>
        </row>
        <row r="83">
          <cell r="A83" t="str">
            <v>GCG 15</v>
          </cell>
          <cell r="B83" t="str">
            <v>GCG10</v>
          </cell>
          <cell r="C83" t="str">
            <v>Giếng ĐK từ 1-:-1,5  m, sâu &gt;10 m, cuốn gạch từ đáy lên</v>
          </cell>
          <cell r="D83" t="str">
            <v xml:space="preserve">Giếng cuốn gạch từ đáy lên sâu 15 m </v>
          </cell>
          <cell r="E83" t="str">
            <v>cái</v>
          </cell>
          <cell r="F83">
            <v>10360000</v>
          </cell>
        </row>
        <row r="84">
          <cell r="C84" t="str">
            <v>Mộ đã cải táng, diện tích chiếm đất (DTCĐ)</v>
          </cell>
        </row>
        <row r="85">
          <cell r="C85" t="str">
            <v>Mộ vô chủ khi đưa vào nghĩa trang</v>
          </cell>
        </row>
        <row r="86">
          <cell r="A86" t="str">
            <v>MDVC</v>
          </cell>
          <cell r="B86" t="str">
            <v>MDVC</v>
          </cell>
          <cell r="C86" t="str">
            <v>Mộ đất vô chủ</v>
          </cell>
          <cell r="D86" t="str">
            <v>Mộ đất vô chủ</v>
          </cell>
          <cell r="E86" t="str">
            <v>mộ</v>
          </cell>
          <cell r="F86">
            <v>1060000</v>
          </cell>
          <cell r="I86">
            <v>2000000</v>
          </cell>
          <cell r="J86">
            <v>1500000</v>
          </cell>
          <cell r="K86">
            <v>500000</v>
          </cell>
        </row>
        <row r="87">
          <cell r="A87" t="str">
            <v>MXĐVVC</v>
          </cell>
          <cell r="B87" t="str">
            <v>MXĐVVC</v>
          </cell>
          <cell r="C87" t="str">
            <v>Mộ xây gạch, trát xung quanh vữa mác 25 đến 50, quét vôi ve, xi măng hay sơn</v>
          </cell>
          <cell r="D87" t="str">
            <v>Mộ xây gạch, trát xung quanh vữa mác 25 đến 50, quét vôi ve, xi măng hay sơn</v>
          </cell>
          <cell r="E87" t="str">
            <v>mộ</v>
          </cell>
          <cell r="F87" t="str">
            <v>có cụ thể theo số lượng viên gạch và DTCĐ</v>
          </cell>
        </row>
        <row r="88">
          <cell r="A88" t="str">
            <v>MXĐV4VC</v>
          </cell>
          <cell r="B88" t="str">
            <v>MXĐV4VC</v>
          </cell>
          <cell r="C88" t="str">
            <v>Mộ xây gạch, trát xung quanh vữa mác 25 đến 50, quét vôi ve, xi măng hay sơn dưới 400 viên, DTCĐ ≤1,5 m2, đã cải táng</v>
          </cell>
          <cell r="D88" t="str">
            <v>Mộ xây gạch, trát vữa xi măng dưới 400 viên, đã cải táng</v>
          </cell>
          <cell r="E88" t="str">
            <v>mộ</v>
          </cell>
          <cell r="F88">
            <v>2370000</v>
          </cell>
          <cell r="I88">
            <v>2000000</v>
          </cell>
          <cell r="J88">
            <v>1500000</v>
          </cell>
          <cell r="K88">
            <v>1500000</v>
          </cell>
        </row>
        <row r="89">
          <cell r="A89" t="str">
            <v>MXĐV45VC</v>
          </cell>
          <cell r="B89" t="str">
            <v>MXĐV45VC</v>
          </cell>
          <cell r="C89" t="str">
            <v>Mộ xây gạch, trát xung quanh vữa mác 25 đến 50, quét vôi ve, xi măng hay sơn từ 400 đến dưới 500 viên, DTCĐ  từ 1,5 m2 -:- 2 m2, đã cải táng</v>
          </cell>
          <cell r="D89" t="str">
            <v>Mộ xây gạch, trát vữa xi măng từ 400 đến dưới 500 viên, đã cải táng</v>
          </cell>
          <cell r="E89" t="str">
            <v>mộ</v>
          </cell>
          <cell r="F89">
            <v>3050000</v>
          </cell>
          <cell r="I89">
            <v>2000000</v>
          </cell>
          <cell r="J89">
            <v>1500000</v>
          </cell>
          <cell r="K89">
            <v>1500000</v>
          </cell>
        </row>
        <row r="90">
          <cell r="A90" t="str">
            <v>MXĐV5VC</v>
          </cell>
          <cell r="B90" t="str">
            <v>MXĐV5VC</v>
          </cell>
          <cell r="C90" t="str">
            <v>Mộ xây gạch, trát xung quanh vữa mác 25 đến 50, quét vôi ve, xi măng hay sơn từ 500 đến dưới 800 viên, DTCĐ  từ 2 m2 -:- 2,5 m2, đã cải táng</v>
          </cell>
          <cell r="D90" t="str">
            <v>Mộ xây gạch, trát vữa xi măng từ 500 dưới 800 viên, đã cải táng</v>
          </cell>
          <cell r="E90" t="str">
            <v>mộ</v>
          </cell>
          <cell r="F90">
            <v>3330000</v>
          </cell>
          <cell r="I90">
            <v>2000000</v>
          </cell>
          <cell r="J90">
            <v>1500000</v>
          </cell>
          <cell r="K90">
            <v>1500000</v>
          </cell>
        </row>
        <row r="91">
          <cell r="A91" t="str">
            <v>MXĐV8VC</v>
          </cell>
          <cell r="B91" t="str">
            <v>MXĐV8VC</v>
          </cell>
          <cell r="C91" t="str">
            <v>Mộ xây gạch, trát xung quanh vữa mác 25 đến 50, quét vôi ve, xi măng hay sơn trên 800 viên, DTCĐ  &gt;2,5 m2, đã cải táng</v>
          </cell>
          <cell r="D91" t="str">
            <v>Mộ xây gạch, trát vữa ximăng trên 800 viên, đã cải táng</v>
          </cell>
          <cell r="E91" t="str">
            <v>mộ</v>
          </cell>
          <cell r="F91">
            <v>4570000</v>
          </cell>
          <cell r="I91">
            <v>2000000</v>
          </cell>
          <cell r="J91">
            <v>1500000</v>
          </cell>
          <cell r="K91">
            <v>1500000</v>
          </cell>
        </row>
        <row r="92">
          <cell r="A92" t="str">
            <v>MXĐOVC</v>
          </cell>
          <cell r="B92" t="str">
            <v>MXĐOVC</v>
          </cell>
          <cell r="C92" t="str">
            <v>Mộ xây gạch ốp xung quanh bằng gạch men sứ  các màu, vữa XM mác 50</v>
          </cell>
          <cell r="D92" t="str">
            <v>Mộ xây gạch ốp xung quanh bằng gạch men sứ  các màu, vữa mác 50</v>
          </cell>
          <cell r="E92" t="str">
            <v>mộ</v>
          </cell>
          <cell r="F92" t="str">
            <v>có cụ thể theo số lượng viên gạch và DTCĐ</v>
          </cell>
        </row>
        <row r="93">
          <cell r="A93" t="str">
            <v>MXĐO4VC</v>
          </cell>
          <cell r="B93" t="str">
            <v>MXĐO4VC</v>
          </cell>
          <cell r="C93" t="str">
            <v>Dưới 400 viên, DTCĐ ≤ 1,5 m2</v>
          </cell>
          <cell r="D93" t="str">
            <v>Mộ xây gạch, ốp xung quanh bằng gạch men sứ,  dưới 400 viên, đã cải táng</v>
          </cell>
          <cell r="E93" t="str">
            <v>mộ</v>
          </cell>
          <cell r="F93">
            <v>3700000</v>
          </cell>
          <cell r="I93">
            <v>2000000</v>
          </cell>
          <cell r="J93">
            <v>1500000</v>
          </cell>
          <cell r="K93">
            <v>1500000</v>
          </cell>
        </row>
        <row r="94">
          <cell r="A94" t="str">
            <v>MXĐO45VC</v>
          </cell>
          <cell r="B94" t="str">
            <v>MXĐO45VC</v>
          </cell>
          <cell r="C94" t="str">
            <v>từ 400 - 500 viên, DTCĐ  từ 1,5 m2 -:- 2 m2</v>
          </cell>
          <cell r="D94" t="str">
            <v>Mộ xây gạch, ốp xung quanh bằng gạch men sứ,  từ 400 đến dưới 500 viên, đã cải táng</v>
          </cell>
          <cell r="E94" t="str">
            <v>mộ</v>
          </cell>
          <cell r="F94">
            <v>4500000</v>
          </cell>
          <cell r="I94">
            <v>2000000</v>
          </cell>
          <cell r="J94">
            <v>1500000</v>
          </cell>
          <cell r="K94">
            <v>1500000</v>
          </cell>
        </row>
        <row r="95">
          <cell r="A95" t="str">
            <v>MXĐO5VC</v>
          </cell>
          <cell r="B95" t="str">
            <v>MXĐO5VC</v>
          </cell>
          <cell r="C95" t="str">
            <v>từ 500 - 800 viên, DTCĐ  từ 2 m2 -:- 2,5 m2</v>
          </cell>
          <cell r="D95" t="str">
            <v>Mộ xây gạch,ốp xung quanh bằng gạch men sứ, từ 500 dưới 800 viên, đã cải táng</v>
          </cell>
          <cell r="E95" t="str">
            <v>mộ</v>
          </cell>
          <cell r="F95">
            <v>5300000</v>
          </cell>
          <cell r="I95">
            <v>2000000</v>
          </cell>
          <cell r="J95">
            <v>1500000</v>
          </cell>
          <cell r="K95">
            <v>1500000</v>
          </cell>
        </row>
        <row r="96">
          <cell r="A96" t="str">
            <v>MXĐO8VC</v>
          </cell>
          <cell r="B96" t="str">
            <v>MXĐO8VC</v>
          </cell>
          <cell r="C96" t="str">
            <v>trên 800 viên, DTCĐ  &gt;2,5 m2</v>
          </cell>
          <cell r="D96" t="str">
            <v>Mộ xây gạch, ốp xung quanh bằng gạch men sứ, trên 800 viên, đã cải táng</v>
          </cell>
          <cell r="E96" t="str">
            <v>mộ</v>
          </cell>
          <cell r="F96">
            <v>6300000</v>
          </cell>
          <cell r="I96">
            <v>2000000</v>
          </cell>
          <cell r="J96">
            <v>1500000</v>
          </cell>
          <cell r="K96">
            <v>1500000</v>
          </cell>
        </row>
        <row r="97">
          <cell r="C97" t="str">
            <v>Mộ chưa cải táng</v>
          </cell>
        </row>
        <row r="98">
          <cell r="A98" t="str">
            <v>MCVC</v>
          </cell>
          <cell r="B98" t="str">
            <v>MCVC</v>
          </cell>
          <cell r="C98" t="str">
            <v>Mộ đến thời gian cải táng nhưng chưa cải táng trên 36 tháng tính từ ngày chôn)</v>
          </cell>
          <cell r="D98" t="str">
            <v>Mộ đến thời gian cải táng nhưng chưa cải táng trên 36 tháng tính từ ngày chôn)</v>
          </cell>
          <cell r="E98" t="str">
            <v>mộ</v>
          </cell>
          <cell r="F98">
            <v>6150000</v>
          </cell>
          <cell r="I98">
            <v>5000000</v>
          </cell>
          <cell r="J98">
            <v>1500000</v>
          </cell>
          <cell r="K98">
            <v>1500000</v>
          </cell>
        </row>
        <row r="99">
          <cell r="C99" t="str">
            <v>Mộ chưa đến thời gian cải táng:</v>
          </cell>
          <cell r="E99" t="str">
            <v>mộ</v>
          </cell>
        </row>
        <row r="100">
          <cell r="A100" t="str">
            <v>MC1VC</v>
          </cell>
          <cell r="B100" t="str">
            <v>MC1VC</v>
          </cell>
          <cell r="C100" t="str">
            <v>Mộ chưa đến thời gian cải táng, đã chôn cất Dưới 1 năm</v>
          </cell>
          <cell r="D100" t="str">
            <v xml:space="preserve">Mộ chưa cải táng, chôn cất dưới 1 năm </v>
          </cell>
          <cell r="E100" t="str">
            <v>mộ</v>
          </cell>
          <cell r="F100">
            <v>6150000</v>
          </cell>
          <cell r="I100">
            <v>5000000</v>
          </cell>
          <cell r="J100">
            <v>1500000</v>
          </cell>
          <cell r="K100">
            <v>1500000</v>
          </cell>
        </row>
        <row r="101">
          <cell r="A101" t="str">
            <v>MC2VC</v>
          </cell>
          <cell r="B101" t="str">
            <v>MC2VC</v>
          </cell>
          <cell r="C101" t="str">
            <v>Mộ chưa đến thời gian cải táng, đã chôn cất  từ 1 năm -:- 2 năm</v>
          </cell>
          <cell r="D101" t="str">
            <v>Mộ chưa cải táng, chôn cất từ 1 - 2 năm</v>
          </cell>
          <cell r="E101" t="str">
            <v>mộ</v>
          </cell>
          <cell r="F101">
            <v>6150000</v>
          </cell>
          <cell r="I101">
            <v>5000000</v>
          </cell>
          <cell r="J101">
            <v>1500000</v>
          </cell>
          <cell r="K101">
            <v>1500000</v>
          </cell>
        </row>
        <row r="102">
          <cell r="A102" t="str">
            <v>MC3VC</v>
          </cell>
          <cell r="B102" t="str">
            <v>MC3VC</v>
          </cell>
          <cell r="C102" t="str">
            <v>Mộ chưa đến thời gian cải táng, đã chôn cất  từ 2 năm -:-  Dưới 3 năm</v>
          </cell>
          <cell r="D102" t="str">
            <v>Mộ chưa cải táng, chôn cất từ 2 - 3 năm</v>
          </cell>
          <cell r="E102" t="str">
            <v>mộ</v>
          </cell>
          <cell r="F102">
            <v>6150000</v>
          </cell>
          <cell r="I102">
            <v>5000000</v>
          </cell>
          <cell r="J102">
            <v>1500000</v>
          </cell>
          <cell r="K102">
            <v>1500000</v>
          </cell>
        </row>
        <row r="103">
          <cell r="A103" t="str">
            <v>MCNVC</v>
          </cell>
          <cell r="B103" t="str">
            <v>MCNVC</v>
          </cell>
          <cell r="C103" t="str">
            <v>Mộ trẻ nhỏ (mới sinh đến 48 tháng )</v>
          </cell>
          <cell r="D103" t="str">
            <v xml:space="preserve">Mộ trẻ nhỏ </v>
          </cell>
          <cell r="E103" t="str">
            <v>mộ</v>
          </cell>
          <cell r="F103">
            <v>1070000</v>
          </cell>
          <cell r="I103">
            <v>2000000</v>
          </cell>
          <cell r="J103">
            <v>1500000</v>
          </cell>
          <cell r="K103">
            <v>1500000</v>
          </cell>
        </row>
        <row r="104">
          <cell r="C104" t="str">
            <v>Mộ có chủ khi gia đình tự lo địa điểm di chuyển mộ(không vào nghĩa trang)</v>
          </cell>
        </row>
        <row r="105">
          <cell r="A105" t="str">
            <v>MDD</v>
          </cell>
          <cell r="B105" t="str">
            <v>MDD</v>
          </cell>
          <cell r="C105" t="str">
            <v>Mộ đất</v>
          </cell>
          <cell r="D105" t="str">
            <v>Mộ đất đã cải táng</v>
          </cell>
          <cell r="E105" t="str">
            <v>mộ</v>
          </cell>
          <cell r="F105">
            <v>1060000</v>
          </cell>
          <cell r="H105">
            <v>1500000</v>
          </cell>
          <cell r="I105">
            <v>2000000</v>
          </cell>
          <cell r="J105">
            <v>1500000</v>
          </cell>
          <cell r="K105">
            <v>1500000</v>
          </cell>
          <cell r="L105">
            <v>2000000</v>
          </cell>
        </row>
        <row r="106">
          <cell r="A106" t="str">
            <v>MXĐV</v>
          </cell>
          <cell r="B106" t="str">
            <v>MXĐV</v>
          </cell>
          <cell r="C106" t="str">
            <v>Mộ xây gạch, trát xung quanh vữa mác 25 đến 50, quét vôi ve, xi măng hay sơn</v>
          </cell>
          <cell r="D106" t="str">
            <v>Mộ xây gạch, trát xung quanh vữa mác 25 đến 50, quét vôi ve, xi măng hay sơn</v>
          </cell>
          <cell r="E106" t="str">
            <v>mộ</v>
          </cell>
          <cell r="F106" t="str">
            <v>có cụ thể theo số lượng viên gạch và DTCĐ</v>
          </cell>
        </row>
        <row r="107">
          <cell r="A107" t="str">
            <v>MXĐV4</v>
          </cell>
          <cell r="B107" t="str">
            <v>MXĐV4</v>
          </cell>
          <cell r="C107" t="str">
            <v>Mộ xây gạch, trát xung quanh vữa mác 25 đến 50, quét vôi ve, xi măng hay sơn dưới 400 viên, DTCĐ ≤1,5 m2, đã cải táng</v>
          </cell>
          <cell r="D107" t="str">
            <v>Mộ xây gạch, trát vữa xi măng dưới 400 viên, đã cải táng</v>
          </cell>
          <cell r="E107" t="str">
            <v>mộ</v>
          </cell>
          <cell r="F107">
            <v>2370000</v>
          </cell>
          <cell r="H107">
            <v>1500000</v>
          </cell>
          <cell r="I107">
            <v>2000000</v>
          </cell>
          <cell r="J107">
            <v>1500000</v>
          </cell>
          <cell r="K107">
            <v>1500000</v>
          </cell>
          <cell r="L107">
            <v>2000000</v>
          </cell>
        </row>
        <row r="108">
          <cell r="A108" t="str">
            <v>MXĐV45</v>
          </cell>
          <cell r="B108" t="str">
            <v>MXĐV45</v>
          </cell>
          <cell r="C108" t="str">
            <v>Mộ xây gạch, trát xung quanh vữa mác 25 đến 50, quét vôi ve, xi măng hay sơn từ 400 đến dưới 500 viên, DTCĐ  từ 1,5 m2 -:- 2 m2, đã cải táng</v>
          </cell>
          <cell r="D108" t="str">
            <v>Mộ xây gạch, trát vữa xi măng từ 400 đến dưới 500 viên, đã cải táng</v>
          </cell>
          <cell r="E108" t="str">
            <v>mộ</v>
          </cell>
          <cell r="F108">
            <v>3050000</v>
          </cell>
          <cell r="H108">
            <v>1500000</v>
          </cell>
          <cell r="I108">
            <v>2000000</v>
          </cell>
          <cell r="J108">
            <v>1500000</v>
          </cell>
          <cell r="K108">
            <v>1500000</v>
          </cell>
          <cell r="L108">
            <v>2000000</v>
          </cell>
        </row>
        <row r="109">
          <cell r="A109" t="str">
            <v>MXĐV5</v>
          </cell>
          <cell r="B109" t="str">
            <v>MXĐV5</v>
          </cell>
          <cell r="C109" t="str">
            <v>Mộ xây gạch, trát xung quanh vữa mác 25 đến 50, quét vôi ve, xi măng hay sơn từ 500 đến dưới 800 viên, DTCĐ  từ 2 m2 -:- 2,5 m2, đã cải táng</v>
          </cell>
          <cell r="D109" t="str">
            <v>Mộ xây gạch, trát vữa xi măng từ 500 dưới 800 viên, đã cải táng</v>
          </cell>
          <cell r="E109" t="str">
            <v>mộ</v>
          </cell>
          <cell r="F109">
            <v>3330000</v>
          </cell>
          <cell r="H109">
            <v>1500000</v>
          </cell>
          <cell r="I109">
            <v>2000000</v>
          </cell>
          <cell r="J109">
            <v>1500000</v>
          </cell>
          <cell r="K109">
            <v>1500000</v>
          </cell>
          <cell r="L109">
            <v>2000000</v>
          </cell>
        </row>
        <row r="110">
          <cell r="A110" t="str">
            <v>MXĐV8</v>
          </cell>
          <cell r="B110" t="str">
            <v>MXĐV8</v>
          </cell>
          <cell r="C110" t="str">
            <v>Mộ xây gạch, trát xung quanh vữa mác 25 đến 50, quét vôi ve, xi măng hay sơn trên 800 viên, DTCĐ  &gt;2,5 m2, đã cải táng</v>
          </cell>
          <cell r="D110" t="str">
            <v>Mộ xây gạch, trát vữa ximăng trên 800 viên, đã cải táng</v>
          </cell>
          <cell r="E110" t="str">
            <v>mộ</v>
          </cell>
          <cell r="F110">
            <v>4570000</v>
          </cell>
          <cell r="H110">
            <v>1500000</v>
          </cell>
          <cell r="I110">
            <v>2000000</v>
          </cell>
          <cell r="J110">
            <v>1500000</v>
          </cell>
          <cell r="K110">
            <v>1500000</v>
          </cell>
          <cell r="L110">
            <v>2000000</v>
          </cell>
        </row>
        <row r="111">
          <cell r="A111" t="str">
            <v>MXĐO</v>
          </cell>
          <cell r="B111" t="str">
            <v>MXĐO</v>
          </cell>
          <cell r="C111" t="str">
            <v>Mộ xây gạch ốp xung quanh bằng gạch men sứ  các màu, vữa mác 50</v>
          </cell>
          <cell r="D111" t="str">
            <v>Mộ xây gạch ốp xung quanh bằng gạch men sứ  các màu, vữa mác 50</v>
          </cell>
          <cell r="E111" t="str">
            <v>mộ</v>
          </cell>
          <cell r="F111" t="str">
            <v>có cụ thể theo số lượng viên gạch và DTCĐ</v>
          </cell>
        </row>
        <row r="112">
          <cell r="A112" t="str">
            <v>MXĐO4</v>
          </cell>
          <cell r="B112" t="str">
            <v>MXĐO4</v>
          </cell>
          <cell r="C112" t="str">
            <v>Dưới 400 viên, DTCĐ ≤ 1,5 m2</v>
          </cell>
          <cell r="D112" t="str">
            <v>Mộ xây gạch, ốp xung quanh bằng gạch men sứ,  dưới 400 viên, đã cải táng</v>
          </cell>
          <cell r="E112" t="str">
            <v>mộ</v>
          </cell>
          <cell r="F112">
            <v>3700000</v>
          </cell>
          <cell r="H112">
            <v>1500000</v>
          </cell>
          <cell r="I112">
            <v>2000000</v>
          </cell>
          <cell r="J112">
            <v>1500000</v>
          </cell>
          <cell r="K112">
            <v>1500000</v>
          </cell>
          <cell r="L112">
            <v>2000000</v>
          </cell>
        </row>
        <row r="113">
          <cell r="A113" t="str">
            <v>MXĐO45</v>
          </cell>
          <cell r="B113" t="str">
            <v>MXĐO45</v>
          </cell>
          <cell r="C113" t="str">
            <v>từ 400 - 500 viên, DTCĐ  từ 1,5 m2 -:- 2 m2</v>
          </cell>
          <cell r="D113" t="str">
            <v>Mộ xây gạch, ốp xung quanh bằng gạch men sứ,  từ 400 đến dưới 500 viên, đã cải táng</v>
          </cell>
          <cell r="E113" t="str">
            <v>mộ</v>
          </cell>
          <cell r="F113">
            <v>4500000</v>
          </cell>
          <cell r="H113">
            <v>1500000</v>
          </cell>
          <cell r="I113">
            <v>2000000</v>
          </cell>
          <cell r="J113">
            <v>1500000</v>
          </cell>
          <cell r="K113">
            <v>1500000</v>
          </cell>
          <cell r="L113">
            <v>2000000</v>
          </cell>
        </row>
        <row r="114">
          <cell r="A114" t="str">
            <v>MXĐO5</v>
          </cell>
          <cell r="B114" t="str">
            <v>MXĐO5</v>
          </cell>
          <cell r="C114" t="str">
            <v>từ 500 - 800 viên, DTCĐ  từ 2 m2 -:- 2,5 m2</v>
          </cell>
          <cell r="D114" t="str">
            <v>Mộ xây gạch,ốp xung quanh bằng gạch men sứ, từ 500 dưới 800 viên, đã cải táng</v>
          </cell>
          <cell r="E114" t="str">
            <v>mộ</v>
          </cell>
          <cell r="F114">
            <v>5300000</v>
          </cell>
          <cell r="H114">
            <v>1500000</v>
          </cell>
          <cell r="I114">
            <v>2000000</v>
          </cell>
          <cell r="J114">
            <v>1500000</v>
          </cell>
          <cell r="K114">
            <v>1500000</v>
          </cell>
          <cell r="L114">
            <v>2000000</v>
          </cell>
        </row>
        <row r="115">
          <cell r="A115" t="str">
            <v>MXĐO8</v>
          </cell>
          <cell r="B115" t="str">
            <v>MXĐO8</v>
          </cell>
          <cell r="C115" t="str">
            <v>trên 800 viên, DTCĐ  &gt;2,5 m2</v>
          </cell>
          <cell r="D115" t="str">
            <v>Mộ xây gạch, ốp xung quanh bằng gạch men sứ, trên 800 viên, đã cải táng</v>
          </cell>
          <cell r="E115" t="str">
            <v>mộ</v>
          </cell>
          <cell r="F115">
            <v>6300000</v>
          </cell>
          <cell r="H115">
            <v>1500000</v>
          </cell>
          <cell r="I115">
            <v>2000000</v>
          </cell>
          <cell r="J115">
            <v>1500000</v>
          </cell>
          <cell r="K115">
            <v>1500000</v>
          </cell>
          <cell r="L115">
            <v>2000000</v>
          </cell>
        </row>
        <row r="116">
          <cell r="C116" t="str">
            <v>Mộ chưa cải táng</v>
          </cell>
        </row>
        <row r="117">
          <cell r="A117" t="str">
            <v>MC</v>
          </cell>
          <cell r="B117" t="str">
            <v>MC</v>
          </cell>
          <cell r="C117" t="str">
            <v>Mộ đến thời gian cải táng nhưng chưa cải táng trên 36 tháng tính từ ngày chôn)</v>
          </cell>
          <cell r="D117" t="str">
            <v>Mộ đến thời gian cải táng nhưng chưa cải táng trên 36 tháng tính từ ngày chôn)</v>
          </cell>
          <cell r="E117" t="str">
            <v>mộ</v>
          </cell>
          <cell r="F117">
            <v>6150000</v>
          </cell>
          <cell r="H117">
            <v>1500000</v>
          </cell>
          <cell r="I117">
            <v>5000000</v>
          </cell>
          <cell r="J117">
            <v>1500000</v>
          </cell>
          <cell r="K117">
            <v>1500000</v>
          </cell>
          <cell r="L117">
            <v>2000000</v>
          </cell>
        </row>
        <row r="118">
          <cell r="C118" t="str">
            <v>Mộ chưa đến thời gian cải táng:</v>
          </cell>
        </row>
        <row r="119">
          <cell r="A119" t="str">
            <v>MC1</v>
          </cell>
          <cell r="B119" t="str">
            <v>MC1</v>
          </cell>
          <cell r="C119" t="str">
            <v>Mộ chưa đến thời gian cải táng, đã chôn cất Dưới 1 năm</v>
          </cell>
          <cell r="D119" t="str">
            <v xml:space="preserve">Mộ chưa cải táng, chôn cất dưới 1 năm </v>
          </cell>
          <cell r="E119" t="str">
            <v>mộ</v>
          </cell>
          <cell r="F119">
            <v>6150000</v>
          </cell>
          <cell r="H119">
            <v>1500000</v>
          </cell>
          <cell r="I119">
            <v>5000000</v>
          </cell>
          <cell r="J119">
            <v>1500000</v>
          </cell>
          <cell r="K119">
            <v>1500000</v>
          </cell>
          <cell r="L119">
            <v>2000000</v>
          </cell>
        </row>
        <row r="120">
          <cell r="A120" t="str">
            <v>MC2</v>
          </cell>
          <cell r="B120" t="str">
            <v>MC2</v>
          </cell>
          <cell r="C120" t="str">
            <v>Mộ chưa đến thời gian cải táng, đã chôn cất  từ 1 năm -:- 2 năm</v>
          </cell>
          <cell r="D120" t="str">
            <v>Mộ chưa cải táng, chôn cất từ 1 - 2 năm</v>
          </cell>
          <cell r="E120" t="str">
            <v>mộ</v>
          </cell>
          <cell r="F120">
            <v>6150000</v>
          </cell>
          <cell r="H120">
            <v>1500000</v>
          </cell>
          <cell r="I120">
            <v>5000000</v>
          </cell>
          <cell r="J120">
            <v>1500000</v>
          </cell>
          <cell r="K120">
            <v>1500000</v>
          </cell>
          <cell r="L120">
            <v>2000000</v>
          </cell>
        </row>
        <row r="121">
          <cell r="A121" t="str">
            <v>MC3</v>
          </cell>
          <cell r="B121" t="str">
            <v>MC3</v>
          </cell>
          <cell r="C121" t="str">
            <v>Mộ chưa đến thời gian cải táng, đã chôn cất  từ 2 năm -:-  Dưới 3 năm</v>
          </cell>
          <cell r="D121" t="str">
            <v>Mộ chưa cải táng, chôn cất từ 2 - 3 năm</v>
          </cell>
          <cell r="E121" t="str">
            <v>mộ</v>
          </cell>
          <cell r="F121">
            <v>6150000</v>
          </cell>
          <cell r="H121">
            <v>1500000</v>
          </cell>
          <cell r="I121">
            <v>5000000</v>
          </cell>
          <cell r="J121">
            <v>1500000</v>
          </cell>
          <cell r="K121">
            <v>1500000</v>
          </cell>
          <cell r="L121">
            <v>2000000</v>
          </cell>
        </row>
        <row r="122">
          <cell r="A122" t="str">
            <v>MCN</v>
          </cell>
          <cell r="B122" t="str">
            <v>MCN</v>
          </cell>
          <cell r="C122" t="str">
            <v>Mộ trẻ nhỏ (mới sinh đến 48 tháng )</v>
          </cell>
          <cell r="D122" t="str">
            <v xml:space="preserve">Mộ trẻ nhỏ </v>
          </cell>
          <cell r="E122" t="str">
            <v>mộ</v>
          </cell>
          <cell r="F122">
            <v>1070000</v>
          </cell>
          <cell r="H122">
            <v>1500000</v>
          </cell>
          <cell r="I122">
            <v>2000000</v>
          </cell>
          <cell r="J122">
            <v>1500000</v>
          </cell>
          <cell r="K122">
            <v>1500000</v>
          </cell>
          <cell r="L122">
            <v>2000000</v>
          </cell>
        </row>
        <row r="123">
          <cell r="C123" t="str">
            <v>Ao thả cá (không tính xây bờ, cống)</v>
          </cell>
        </row>
        <row r="124">
          <cell r="A124" t="str">
            <v>AĐB11</v>
          </cell>
          <cell r="B124" t="str">
            <v>AĐB11</v>
          </cell>
          <cell r="C124" t="str">
            <v>Ao thả cá (không tính xây bờ, cống) đất đào 100 %</v>
          </cell>
          <cell r="D124" t="str">
            <v>Ao thả cá (không tính xây bờ, cống) đất đào 100 %</v>
          </cell>
          <cell r="E124" t="str">
            <v>m3</v>
          </cell>
          <cell r="F124">
            <v>20000</v>
          </cell>
          <cell r="I124" t="str">
            <v xml:space="preserve"> </v>
          </cell>
        </row>
        <row r="125">
          <cell r="A125" t="str">
            <v>AĐB55</v>
          </cell>
          <cell r="B125" t="str">
            <v>AĐB55</v>
          </cell>
          <cell r="C125" t="str">
            <v>Ao thả cá (không tính xây bờ, cống) đất đào 50 %, đắp 50%</v>
          </cell>
          <cell r="D125" t="str">
            <v>Ao thả cá (không tính xây bờ, cống) đất đào 50 %, đắp 50%</v>
          </cell>
          <cell r="E125" t="str">
            <v>m3</v>
          </cell>
          <cell r="F125">
            <v>12000</v>
          </cell>
        </row>
        <row r="126">
          <cell r="A126" t="str">
            <v>AĐB12</v>
          </cell>
          <cell r="B126" t="str">
            <v>AĐB12</v>
          </cell>
          <cell r="C126" t="str">
            <v>Ao thả cá (không tính xây bờ, cống) đắp bờ 100 %</v>
          </cell>
          <cell r="D126" t="str">
            <v>Ao thả cá (không tính xây bờ, cống) đắp bờ 100 %</v>
          </cell>
          <cell r="E126" t="str">
            <v>m3</v>
          </cell>
          <cell r="F126">
            <v>12000</v>
          </cell>
        </row>
        <row r="127">
          <cell r="A127" t="str">
            <v>CS</v>
          </cell>
          <cell r="B127" t="str">
            <v>CS</v>
          </cell>
          <cell r="C127" t="str">
            <v>Cổng sắt: khung làm bằng (ống kẽm, sắt góc, sắt hộp,..) phần dưới bịt tôn, phần trên chấn song bằng sắt hình, sắt tròn, hoa sắt, sơn màu.</v>
          </cell>
          <cell r="D127" t="str">
            <v>Cổng sắt</v>
          </cell>
          <cell r="E127" t="str">
            <v>m2</v>
          </cell>
          <cell r="F127">
            <v>920000</v>
          </cell>
        </row>
        <row r="128">
          <cell r="A128" t="str">
            <v>HRS</v>
          </cell>
          <cell r="B128" t="str">
            <v>HRS</v>
          </cell>
          <cell r="C128" t="str">
            <v>Hàng rào làm bằng sắt hình các loại, sắt tròn (từ Φ10 -:-Φ14) có điểm hoa sắt, sơn chống gỉ.</v>
          </cell>
          <cell r="D128" t="str">
            <v>Hàng rào sắt</v>
          </cell>
          <cell r="E128" t="str">
            <v>m2</v>
          </cell>
          <cell r="F128">
            <v>400000</v>
          </cell>
        </row>
        <row r="129">
          <cell r="A129" t="str">
            <v>CGA</v>
          </cell>
          <cell r="B129" t="str">
            <v>CGA</v>
          </cell>
          <cell r="C129" t="str">
            <v>Chuồng nuôi gà, vịt xây gạch, mái Fibrô ximăng, cao ≥1,5m (tính DTXD).</v>
          </cell>
          <cell r="D129" t="str">
            <v>Chuồng gà xây gạch, mái Fibro xi măng, cao &gt;1,5 m</v>
          </cell>
          <cell r="E129" t="str">
            <v>m2</v>
          </cell>
          <cell r="F129">
            <v>480000</v>
          </cell>
        </row>
        <row r="130">
          <cell r="A130" t="str">
            <v>CVI</v>
          </cell>
          <cell r="B130" t="str">
            <v>CVI</v>
          </cell>
          <cell r="C130" t="str">
            <v>Chuồng nuôi gà, vịt xây gạch, mái Fibrô ximăng, cao ≥1,5m (tính DTXD).</v>
          </cell>
          <cell r="D130" t="str">
            <v>Chuồng vịt xây gạch, mái Fibro xi măng, cao &gt;1,5 m</v>
          </cell>
          <cell r="E130" t="str">
            <v>m2</v>
          </cell>
          <cell r="F130">
            <v>439000</v>
          </cell>
        </row>
        <row r="131">
          <cell r="A131" t="str">
            <v>KXG</v>
          </cell>
          <cell r="B131" t="str">
            <v>KXG</v>
          </cell>
          <cell r="C131" t="str">
            <v xml:space="preserve">Khối xây gạch chỉ dày &gt; 330mm </v>
          </cell>
          <cell r="D131" t="str">
            <v>Khối xây gạch</v>
          </cell>
          <cell r="E131" t="str">
            <v>m3</v>
          </cell>
          <cell r="F131">
            <v>1130000</v>
          </cell>
        </row>
        <row r="132">
          <cell r="A132" t="str">
            <v>KXĐ</v>
          </cell>
          <cell r="B132" t="str">
            <v>KXĐ</v>
          </cell>
          <cell r="C132" t="str">
            <v>Khối xây đá</v>
          </cell>
          <cell r="D132" t="str">
            <v>Khối xây đá</v>
          </cell>
          <cell r="E132" t="str">
            <v>m3</v>
          </cell>
          <cell r="F132">
            <v>889000</v>
          </cell>
        </row>
        <row r="133">
          <cell r="A133" t="str">
            <v>DTG</v>
          </cell>
          <cell r="B133" t="str">
            <v>DTG</v>
          </cell>
          <cell r="C133" t="str">
            <v>Dây thép gai</v>
          </cell>
          <cell r="D133" t="str">
            <v>Dây thép gai</v>
          </cell>
          <cell r="E133" t="str">
            <v>m</v>
          </cell>
          <cell r="F133">
            <v>7000</v>
          </cell>
        </row>
        <row r="134">
          <cell r="A134" t="str">
            <v>BRC</v>
          </cell>
          <cell r="B134" t="str">
            <v>BRC</v>
          </cell>
          <cell r="C134" t="str">
            <v>Bờ rào cắm bằng cây dóc, nứa khoảng cách 20cm/cây.</v>
          </cell>
          <cell r="D134" t="str">
            <v xml:space="preserve">Bờ rào cây </v>
          </cell>
          <cell r="E134" t="str">
            <v>m</v>
          </cell>
          <cell r="F134">
            <v>11000</v>
          </cell>
        </row>
        <row r="135">
          <cell r="A135" t="str">
            <v>KBT</v>
          </cell>
          <cell r="B135" t="str">
            <v>KBT</v>
          </cell>
          <cell r="C135" t="str">
            <v>Khối bê tông mác 200</v>
          </cell>
          <cell r="D135" t="str">
            <v>Khối bê tông mác 200</v>
          </cell>
          <cell r="E135" t="str">
            <v>m3</v>
          </cell>
          <cell r="F135">
            <v>1646000</v>
          </cell>
        </row>
        <row r="136">
          <cell r="A136" t="str">
            <v>KBTCT</v>
          </cell>
          <cell r="B136" t="str">
            <v>KBTCT</v>
          </cell>
          <cell r="C136" t="str">
            <v>Khối Bê tông cốt thép mác 200</v>
          </cell>
          <cell r="D136" t="str">
            <v>Khối Bê tông cốt thép mác 200</v>
          </cell>
          <cell r="E136" t="str">
            <v>m3</v>
          </cell>
          <cell r="F136">
            <v>3193000</v>
          </cell>
        </row>
        <row r="137">
          <cell r="A137" t="str">
            <v>NTA</v>
          </cell>
          <cell r="B137" t="str">
            <v>NTA</v>
          </cell>
          <cell r="C137" t="str">
            <v>Nhà tạm Loại A</v>
          </cell>
          <cell r="D137" t="str">
            <v>Nhà tạm Loại A</v>
          </cell>
          <cell r="E137" t="str">
            <v>m2</v>
          </cell>
          <cell r="F137">
            <v>1141000</v>
          </cell>
        </row>
        <row r="138">
          <cell r="A138" t="str">
            <v>NTB</v>
          </cell>
          <cell r="B138" t="str">
            <v>NTB</v>
          </cell>
          <cell r="C138" t="str">
            <v>Nhà tạm Loại B</v>
          </cell>
          <cell r="D138" t="str">
            <v>Nhà tạm Loại B</v>
          </cell>
          <cell r="E138" t="str">
            <v>m2</v>
          </cell>
          <cell r="F138">
            <v>966000</v>
          </cell>
        </row>
        <row r="139">
          <cell r="A139" t="str">
            <v>NTC</v>
          </cell>
          <cell r="B139" t="str">
            <v>NTC</v>
          </cell>
          <cell r="C139" t="str">
            <v>Nhà tạm Loại C</v>
          </cell>
          <cell r="D139" t="str">
            <v>Nhà tạm Loại C</v>
          </cell>
          <cell r="E139" t="str">
            <v>m2</v>
          </cell>
          <cell r="F139">
            <v>823000</v>
          </cell>
        </row>
        <row r="140">
          <cell r="A140" t="str">
            <v>CHN</v>
          </cell>
          <cell r="B140" t="str">
            <v>CHN</v>
          </cell>
          <cell r="C140" t="str">
            <v>Cây hàng năm</v>
          </cell>
          <cell r="D140" t="str">
            <v xml:space="preserve">Cây hàng năm </v>
          </cell>
          <cell r="E140" t="str">
            <v>m2</v>
          </cell>
          <cell r="F140">
            <v>9500</v>
          </cell>
        </row>
        <row r="141">
          <cell r="C141" t="str">
            <v>Trường hợp chưa đến thời kỳ thu hoạch và không có ao để di chuyển</v>
          </cell>
        </row>
        <row r="142">
          <cell r="A142" t="str">
            <v>TCC</v>
          </cell>
          <cell r="B142" t="str">
            <v>TCC</v>
          </cell>
          <cell r="C142" t="str">
            <v>Tôm, cá nuôi chuyên canh</v>
          </cell>
          <cell r="D142" t="str">
            <v>Tôm, cá nuôi chuyên canh</v>
          </cell>
          <cell r="E142" t="str">
            <v>đ/m2</v>
          </cell>
          <cell r="F142">
            <v>12600</v>
          </cell>
        </row>
        <row r="143">
          <cell r="A143" t="str">
            <v>TCK</v>
          </cell>
          <cell r="B143" t="str">
            <v>TCK</v>
          </cell>
          <cell r="C143" t="str">
            <v>Tôm cá nuôi không chuyên canh ( cá - lúa, cá - sen, cá - cần,…)</v>
          </cell>
          <cell r="D143" t="str">
            <v>Tôm cá nuôi không chuyên canh ( cá - lúa, cá - sen, cá - cần,…)</v>
          </cell>
          <cell r="E143" t="str">
            <v>đ/m2</v>
          </cell>
          <cell r="F143">
            <v>7900</v>
          </cell>
        </row>
        <row r="144">
          <cell r="A144" t="str">
            <v>TCTN</v>
          </cell>
          <cell r="B144" t="str">
            <v>TCTN</v>
          </cell>
          <cell r="C144" t="str">
            <v>Tôm cá, tận dụng mặt nước tự nhiên nuôi thuỷ sản</v>
          </cell>
          <cell r="D144" t="str">
            <v>Tôm cá, tận dụng mặt nước tự nhiên nuôi thuỷ sản</v>
          </cell>
          <cell r="E144" t="str">
            <v>đ/m2</v>
          </cell>
          <cell r="F144">
            <v>5800</v>
          </cell>
        </row>
        <row r="145">
          <cell r="C145" t="str">
            <v>Trường hợp chưa đến thời kỳ thu hoạch và có ao để di chuyển ( bằng 60% muwac bồi thường của trường hợp 1 ở trên)</v>
          </cell>
        </row>
        <row r="146">
          <cell r="A146" t="str">
            <v>TCC1</v>
          </cell>
          <cell r="B146" t="str">
            <v>TCC1</v>
          </cell>
          <cell r="C146" t="str">
            <v>Tôm, cá nuôi chuyên canh</v>
          </cell>
          <cell r="D146" t="str">
            <v>Tôm, cá nuôi chuyên canh</v>
          </cell>
          <cell r="E146" t="str">
            <v>đ/m2</v>
          </cell>
          <cell r="F146">
            <v>7600</v>
          </cell>
        </row>
        <row r="147">
          <cell r="A147" t="str">
            <v>TCK1</v>
          </cell>
          <cell r="B147" t="str">
            <v>TCK1</v>
          </cell>
          <cell r="C147" t="str">
            <v>Tôm cá nuôi không chuyên canh ( cá - lúa, cá - sen, cá - cần,…)</v>
          </cell>
          <cell r="D147" t="str">
            <v>Tôm cá nuôi không chuyên canh ( cá - lúa, cá - sen, cá - cần,…)</v>
          </cell>
          <cell r="E147" t="str">
            <v>đ/m2</v>
          </cell>
          <cell r="F147">
            <v>4700</v>
          </cell>
        </row>
        <row r="148">
          <cell r="A148" t="str">
            <v>TCTN1</v>
          </cell>
          <cell r="B148" t="str">
            <v>TCTN1</v>
          </cell>
          <cell r="C148" t="str">
            <v>Tôm cá, tận dụng mặt nước tự nhiên nuôi thuỷ sản</v>
          </cell>
          <cell r="D148" t="str">
            <v>Tôm cá, tận dụng mặt nước tự nhiên nuôi thuỷ sản</v>
          </cell>
          <cell r="E148" t="str">
            <v>đ/m2</v>
          </cell>
          <cell r="F148">
            <v>3500</v>
          </cell>
        </row>
        <row r="149">
          <cell r="C149" t="str">
            <v xml:space="preserve"> Các loại hoa (trồng thành luống theo hàng) </v>
          </cell>
        </row>
        <row r="150">
          <cell r="A150" t="str">
            <v>H1ĐT</v>
          </cell>
          <cell r="B150" t="str">
            <v>H1</v>
          </cell>
          <cell r="C150" t="str">
            <v>Hoa Đồng tiền, Hà lan, Nụ Tầm xuân,Hoa Hồng, trồng theo luống, hàng</v>
          </cell>
          <cell r="D150" t="str">
            <v>Hoa Đồng tiền, trồng theo luống, hàng</v>
          </cell>
          <cell r="E150" t="str">
            <v>m2</v>
          </cell>
          <cell r="F150">
            <v>36200</v>
          </cell>
        </row>
        <row r="151">
          <cell r="A151" t="str">
            <v>H1HL</v>
          </cell>
          <cell r="B151" t="str">
            <v>H1</v>
          </cell>
          <cell r="C151" t="str">
            <v>Hoa Đồng tiền, Hà lan, Nụ Tầm xuân,Hoa Hồng, trồng theo luống, hàng</v>
          </cell>
          <cell r="D151" t="str">
            <v>Hoa Hà lan, trồng theo luống, hàng</v>
          </cell>
          <cell r="E151" t="str">
            <v>m2</v>
          </cell>
          <cell r="F151">
            <v>36200</v>
          </cell>
        </row>
        <row r="152">
          <cell r="A152" t="str">
            <v>H1NTX</v>
          </cell>
          <cell r="B152" t="str">
            <v>H1</v>
          </cell>
          <cell r="C152" t="str">
            <v>Hoa Đồng tiền, Hà lan, Nụ Tầm xuân,Hoa Hồng, trồng theo luống, hàng</v>
          </cell>
          <cell r="D152" t="str">
            <v>Hoa Nụ Tầm xuân, trồng theo luống, hàng</v>
          </cell>
          <cell r="E152" t="str">
            <v>m2</v>
          </cell>
          <cell r="F152">
            <v>36200</v>
          </cell>
        </row>
        <row r="153">
          <cell r="A153" t="str">
            <v>H1H</v>
          </cell>
          <cell r="B153" t="str">
            <v>H1</v>
          </cell>
          <cell r="C153" t="str">
            <v>Hoa Đồng tiền, Hà lan, Nụ Tầm xuân,Hoa Hồng, trồng theo luống, hàng</v>
          </cell>
          <cell r="D153" t="str">
            <v>Hoa Hoa Hồng, trồng theo luống, hàng</v>
          </cell>
          <cell r="E153" t="str">
            <v>m2</v>
          </cell>
          <cell r="F153">
            <v>36200</v>
          </cell>
        </row>
        <row r="154">
          <cell r="A154" t="str">
            <v>H1LO</v>
          </cell>
          <cell r="B154" t="str">
            <v>H1</v>
          </cell>
          <cell r="C154" t="str">
            <v>Hoa Lay Ơn, Loa Kèn trồng theo luống, hàng</v>
          </cell>
          <cell r="D154" t="str">
            <v>Hoa Lay Ơn, trồng theo luống, hàng</v>
          </cell>
          <cell r="E154" t="str">
            <v>m2</v>
          </cell>
          <cell r="F154">
            <v>33900</v>
          </cell>
        </row>
        <row r="155">
          <cell r="A155" t="str">
            <v>H2LK</v>
          </cell>
          <cell r="B155" t="str">
            <v>H1</v>
          </cell>
          <cell r="C155" t="str">
            <v>Hoa Lay Ơn, Loa Kèn trồng theo luống, hàng</v>
          </cell>
          <cell r="D155" t="str">
            <v>Hoa Loa kèn, trồng theo luống, hàng</v>
          </cell>
          <cell r="E155" t="str">
            <v>m2</v>
          </cell>
          <cell r="F155">
            <v>33900</v>
          </cell>
        </row>
        <row r="156">
          <cell r="A156" t="str">
            <v>H2DC</v>
          </cell>
          <cell r="B156" t="str">
            <v>H1</v>
          </cell>
          <cell r="C156" t="str">
            <v xml:space="preserve"> Hoa Dương cát, Hoa huệ, Hoa cúc, Ngọc trâm, Trồng theo luống, hàng</v>
          </cell>
          <cell r="D156" t="str">
            <v>Hoa Dương Cát, trồng theo luống, hàng</v>
          </cell>
          <cell r="E156" t="str">
            <v>m2</v>
          </cell>
          <cell r="F156">
            <v>29000</v>
          </cell>
        </row>
        <row r="157">
          <cell r="A157" t="str">
            <v>H2H</v>
          </cell>
          <cell r="B157" t="str">
            <v>H1</v>
          </cell>
          <cell r="C157" t="str">
            <v xml:space="preserve"> Hoa Dương cát, Hoa huệ, Hoa cúc, Ngọc trâm, Trồng theo luống, hàng</v>
          </cell>
          <cell r="D157" t="str">
            <v>Hoa Huệ, trồng theo luống, hàng</v>
          </cell>
          <cell r="E157" t="str">
            <v>m2</v>
          </cell>
          <cell r="F157">
            <v>29000</v>
          </cell>
        </row>
        <row r="158">
          <cell r="A158" t="str">
            <v>H2C</v>
          </cell>
          <cell r="B158" t="str">
            <v>H1</v>
          </cell>
          <cell r="C158" t="str">
            <v xml:space="preserve"> Hoa Dương cát, Hoa huệ, Hoa cúc, Ngọc trâm, Trồng theo luống, hàng</v>
          </cell>
          <cell r="D158" t="str">
            <v>Hoa Cúc, trồng theo luống, hàng</v>
          </cell>
          <cell r="E158" t="str">
            <v>m2</v>
          </cell>
          <cell r="F158">
            <v>29000</v>
          </cell>
        </row>
        <row r="159">
          <cell r="A159" t="str">
            <v>H2NT</v>
          </cell>
          <cell r="B159" t="str">
            <v>H1</v>
          </cell>
          <cell r="C159" t="str">
            <v xml:space="preserve"> Hoa Dương cát, Hoa huệ, Hoa cúc, Ngọc trâm, Trồng theo luống, hàng</v>
          </cell>
          <cell r="D159" t="str">
            <v>Hoa Ngọc Trâm trồng theo luống, hàng</v>
          </cell>
          <cell r="E159" t="str">
            <v>m2</v>
          </cell>
          <cell r="F159">
            <v>29000</v>
          </cell>
        </row>
        <row r="160">
          <cell r="A160" t="str">
            <v>H3LL</v>
          </cell>
          <cell r="B160" t="str">
            <v>H2</v>
          </cell>
          <cell r="C160" t="str">
            <v xml:space="preserve"> Hoa Lưu ly, Sen cạn, Thạch thảo, trồng theo luống, hàng</v>
          </cell>
          <cell r="D160" t="str">
            <v>Hoa Lưu Ly, trồng theo luống, hàng</v>
          </cell>
          <cell r="E160" t="str">
            <v>m2</v>
          </cell>
          <cell r="F160">
            <v>24800</v>
          </cell>
        </row>
        <row r="161">
          <cell r="A161" t="str">
            <v>H3SC</v>
          </cell>
          <cell r="B161" t="str">
            <v>H2</v>
          </cell>
          <cell r="C161" t="str">
            <v xml:space="preserve"> Hoa Lưu ly, Sen cạn, Thạch thảo, trồng theo luống, hàng</v>
          </cell>
          <cell r="D161" t="str">
            <v xml:space="preserve"> Sen Cạn, trồng theo luống, hàng</v>
          </cell>
          <cell r="E161" t="str">
            <v>m2</v>
          </cell>
          <cell r="F161">
            <v>24800</v>
          </cell>
        </row>
        <row r="162">
          <cell r="A162" t="str">
            <v>H3TT</v>
          </cell>
          <cell r="B162" t="str">
            <v>H2</v>
          </cell>
          <cell r="C162" t="str">
            <v xml:space="preserve"> Hoa Lưu ly, Sen cạn, Thạch thảo, trồng theo luống, hàng</v>
          </cell>
          <cell r="D162" t="str">
            <v>Thạch thảo trồng theo luống, hàng</v>
          </cell>
          <cell r="E162" t="str">
            <v>m2</v>
          </cell>
          <cell r="F162">
            <v>24800</v>
          </cell>
        </row>
        <row r="163">
          <cell r="A163" t="str">
            <v>HLL1</v>
          </cell>
          <cell r="B163" t="str">
            <v>H1</v>
          </cell>
          <cell r="C163" t="str">
            <v>Hoa Lili ( mật độ bình quân từ 13 - 14 cây/m2)</v>
          </cell>
          <cell r="D163" t="str">
            <v>Cây cao dưới 20cm</v>
          </cell>
          <cell r="F163">
            <v>17800</v>
          </cell>
        </row>
        <row r="164">
          <cell r="A164" t="str">
            <v>HLL2</v>
          </cell>
          <cell r="B164" t="str">
            <v>H2</v>
          </cell>
          <cell r="C164" t="str">
            <v>Hoa Lili ( mật độ bình quân từ 13 - 14 cây/m2)</v>
          </cell>
          <cell r="D164" t="str">
            <v>Cây cao trên 20cm</v>
          </cell>
          <cell r="F164">
            <v>24200</v>
          </cell>
        </row>
        <row r="165">
          <cell r="A165" t="str">
            <v>HS</v>
          </cell>
          <cell r="B165" t="str">
            <v>HS</v>
          </cell>
          <cell r="C165" t="str">
            <v>Cây hoa sen ( đã cho thu hoạch)</v>
          </cell>
          <cell r="D165" t="str">
            <v>Cây hoa sen ( đã cho thu hoạch)</v>
          </cell>
          <cell r="F165">
            <v>24800</v>
          </cell>
        </row>
        <row r="166">
          <cell r="A166" t="str">
            <v>HK</v>
          </cell>
          <cell r="B166" t="str">
            <v>HK</v>
          </cell>
          <cell r="C166" t="str">
            <v xml:space="preserve"> Các loại hoa khác</v>
          </cell>
          <cell r="D166" t="str">
            <v>Các loại hoa khác</v>
          </cell>
          <cell r="E166" t="str">
            <v>m2</v>
          </cell>
          <cell r="F166">
            <v>18600</v>
          </cell>
        </row>
        <row r="167">
          <cell r="A167" t="str">
            <v>CC</v>
          </cell>
          <cell r="B167" t="str">
            <v>CC</v>
          </cell>
          <cell r="C167" t="str">
            <v>Cây cảnh</v>
          </cell>
        </row>
        <row r="168">
          <cell r="A168" t="str">
            <v>CD</v>
          </cell>
          <cell r="B168" t="str">
            <v>CD</v>
          </cell>
          <cell r="C168" t="str">
            <v>Cây Đào (trồng thành luống, hàng)</v>
          </cell>
        </row>
        <row r="169">
          <cell r="A169" t="str">
            <v>CD1</v>
          </cell>
          <cell r="B169" t="str">
            <v>CD1</v>
          </cell>
          <cell r="C169" t="str">
            <v>Đào giống mật độ bình quân 20 cây/m2, trồng thành luống, theo hàng</v>
          </cell>
          <cell r="D169" t="str">
            <v>Đào giống mật độ bình quân 20 cây/m2, trồng thành luống, theo hàng</v>
          </cell>
          <cell r="E169" t="str">
            <v>m2</v>
          </cell>
          <cell r="F169">
            <v>42500</v>
          </cell>
        </row>
        <row r="170">
          <cell r="A170" t="str">
            <v>CD2</v>
          </cell>
          <cell r="B170" t="str">
            <v>CD2</v>
          </cell>
          <cell r="C170" t="str">
            <v>Đào 50cm  ≤ chiều cao  &lt; 150cm,  mật độ BQ 0,5 cây/m2</v>
          </cell>
          <cell r="D170" t="str">
            <v>Đào 50cm  ≤ chiều cao  &lt; 150cm,  mật độ BQ 0,5 cây/m2</v>
          </cell>
          <cell r="E170" t="str">
            <v>m2</v>
          </cell>
          <cell r="F170">
            <v>32900</v>
          </cell>
        </row>
        <row r="171">
          <cell r="A171" t="str">
            <v>CD3</v>
          </cell>
          <cell r="B171" t="str">
            <v>CD3</v>
          </cell>
          <cell r="C171" t="str">
            <v>Đào 150cm  ≤ chiều cao  &lt; 200cm,  mật độ BQ 0,5 cây/m2</v>
          </cell>
          <cell r="D171" t="str">
            <v>Đào 150cm  ≤ chiều cao  &lt; 200cm,  mật độ BQ 0,5 cây/m2</v>
          </cell>
          <cell r="E171" t="str">
            <v>m2</v>
          </cell>
          <cell r="F171">
            <v>41700</v>
          </cell>
        </row>
        <row r="172">
          <cell r="A172" t="str">
            <v>CD4</v>
          </cell>
          <cell r="B172" t="str">
            <v>CD4</v>
          </cell>
          <cell r="C172" t="str">
            <v>Đào Chiều cao ≥ 200cm,  mật độ BQ 0,5 cây/m2</v>
          </cell>
          <cell r="D172" t="str">
            <v>Đào Chiều cao ≥ 200cm,  mật độ BQ 0,5 cây/m2</v>
          </cell>
          <cell r="E172" t="str">
            <v>m2</v>
          </cell>
          <cell r="F172">
            <v>52000</v>
          </cell>
        </row>
        <row r="173">
          <cell r="A173" t="str">
            <v>DT1</v>
          </cell>
          <cell r="B173" t="str">
            <v>DT1</v>
          </cell>
          <cell r="C173" t="str">
            <v>Đào thế 50cm  ≤ chiều cao  &lt; 150cm,  mật độ BQ 0,5 cây/m2</v>
          </cell>
          <cell r="D173" t="str">
            <v>Đào thế 50cm  ≤ chiều cao  &lt; 150cm,  mật độ BQ 0,5 cây/m2</v>
          </cell>
          <cell r="E173" t="str">
            <v>m2</v>
          </cell>
          <cell r="F173">
            <v>41700</v>
          </cell>
        </row>
        <row r="174">
          <cell r="A174" t="str">
            <v>DT2</v>
          </cell>
          <cell r="B174" t="str">
            <v>DT2</v>
          </cell>
          <cell r="C174" t="str">
            <v>Đào thế 150cm  ≤ chiều cao  &lt; 200cm,  mật độ BQ 0,5 cây/m2</v>
          </cell>
          <cell r="D174" t="str">
            <v>Đào thế 150cm  ≤ chiều cao  &lt; 200cm,  mật độ BQ 0,5 cây/m2</v>
          </cell>
          <cell r="E174" t="str">
            <v>m2</v>
          </cell>
          <cell r="F174">
            <v>52000</v>
          </cell>
        </row>
        <row r="175">
          <cell r="A175" t="str">
            <v>DT3</v>
          </cell>
          <cell r="B175" t="str">
            <v>DT3</v>
          </cell>
          <cell r="C175" t="str">
            <v>Đào thế Chiều cao ≥ 200cm,  mật độ BQ 0,5 cây/m2</v>
          </cell>
          <cell r="D175" t="str">
            <v>Đào thế Chiều cao ≥ 200cm,  mật độ BQ 0,5 cây/m2</v>
          </cell>
          <cell r="E175" t="str">
            <v>m2</v>
          </cell>
          <cell r="F175">
            <v>57200</v>
          </cell>
        </row>
        <row r="176">
          <cell r="A176" t="str">
            <v>CQ</v>
          </cell>
          <cell r="B176" t="str">
            <v>CQ</v>
          </cell>
          <cell r="C176" t="str">
            <v>Cây quất (trồng thành luống, hàng)</v>
          </cell>
          <cell r="D176" t="str">
            <v>Cây quất (trồng thành luống, hàng)</v>
          </cell>
        </row>
        <row r="177">
          <cell r="A177" t="str">
            <v>CQ1</v>
          </cell>
          <cell r="B177" t="str">
            <v>CQ1</v>
          </cell>
          <cell r="C177" t="str">
            <v>Cây&lt;1năm, cao 0,3-0,5m, thân 1-2cm, tán &lt; 0,4m, mật độ BQ 1cây/m2</v>
          </cell>
          <cell r="D177" t="str">
            <v>Cây&lt;1năm, cao 0,3-0,5m, thân 1-2cm, tán &lt; 0,4m, mật độ BQ 1cây/m2</v>
          </cell>
          <cell r="E177" t="str">
            <v>m2</v>
          </cell>
          <cell r="F177">
            <v>33000</v>
          </cell>
        </row>
        <row r="178">
          <cell r="A178" t="str">
            <v>CQ2</v>
          </cell>
          <cell r="B178" t="str">
            <v>CQ2</v>
          </cell>
          <cell r="C178" t="str">
            <v>Cây 1-2 năm, cao 0,5-1m, thân 1-3 cm, tán ≤ 0,8m, mật độ BQ 0,8 cây/m2</v>
          </cell>
          <cell r="D178" t="str">
            <v>Cây 1-2 năm, cao 0,5-1m, thân 1-3 cm, tán ≤ 0,8m, mật độ BQ 0,8 cây/m2</v>
          </cell>
          <cell r="E178" t="str">
            <v>m2</v>
          </cell>
          <cell r="F178">
            <v>38200</v>
          </cell>
        </row>
        <row r="179">
          <cell r="A179" t="str">
            <v>CQ3</v>
          </cell>
          <cell r="B179" t="str">
            <v>CQ3</v>
          </cell>
          <cell r="C179" t="str">
            <v>Cây trên 2 năm, cao trên 1m, ĐK thân, trên 3cm, tán &gt; 0,8m, MĐBQ 0,7c/m2</v>
          </cell>
          <cell r="D179" t="str">
            <v>Cây trên 2 năm, cao trên 1m, ĐK thân, trên 3cm, tán &gt; 0,8m, MĐBQ 0,7c/m2</v>
          </cell>
          <cell r="E179" t="str">
            <v>m2</v>
          </cell>
          <cell r="F179">
            <v>45100</v>
          </cell>
        </row>
        <row r="180">
          <cell r="A180" t="str">
            <v>CCN3</v>
          </cell>
          <cell r="B180" t="str">
            <v>CCN3</v>
          </cell>
          <cell r="C180" t="str">
            <v>Cây cảnh nhóm 3 (trồng thành vườn)</v>
          </cell>
          <cell r="D180" t="str">
            <v>Cây cảnh nhóm 3 (trồng thành vườn)</v>
          </cell>
          <cell r="E180" t="str">
            <v>m2</v>
          </cell>
          <cell r="F180">
            <v>37500</v>
          </cell>
        </row>
        <row r="181">
          <cell r="A181" t="str">
            <v>CCN4</v>
          </cell>
          <cell r="B181" t="str">
            <v>CCN4</v>
          </cell>
          <cell r="C181" t="str">
            <v>Cây cảnh nhóm 4 (trồng thành vườn)</v>
          </cell>
          <cell r="D181" t="str">
            <v>Cây cảnh nhóm 4 (trồng thành vườn)</v>
          </cell>
        </row>
        <row r="182">
          <cell r="A182" t="str">
            <v>CCN41</v>
          </cell>
          <cell r="B182" t="str">
            <v>CCN41</v>
          </cell>
          <cell r="C182" t="str">
            <v>Cây nhỏ hơn 1 năm, MĐBQ 1cây/m2</v>
          </cell>
          <cell r="D182" t="str">
            <v>Cây nhỏ hơn 1 năm, MĐBQ 1cây/m2</v>
          </cell>
          <cell r="E182" t="str">
            <v>m2</v>
          </cell>
          <cell r="F182">
            <v>44000</v>
          </cell>
        </row>
        <row r="183">
          <cell r="A183" t="str">
            <v>CCN42</v>
          </cell>
          <cell r="B183" t="str">
            <v>CCM42</v>
          </cell>
          <cell r="C183" t="str">
            <v>Cây 1- 2 năm, MĐBQ 0,7 cây/m2</v>
          </cell>
          <cell r="D183" t="str">
            <v>Cây 1- 2 năm, MĐBQ 0,7 cây/m2</v>
          </cell>
          <cell r="E183" t="str">
            <v>m2</v>
          </cell>
          <cell r="F183">
            <v>84500</v>
          </cell>
        </row>
        <row r="184">
          <cell r="A184" t="str">
            <v>CCN43</v>
          </cell>
          <cell r="B184" t="str">
            <v>CCN43</v>
          </cell>
          <cell r="C184" t="str">
            <v>Cây 2- 3 năm, MĐBQ 0,5 cây/m2</v>
          </cell>
          <cell r="D184" t="str">
            <v>Cây 2- 3 năm, MĐBQ 0,5 cây/m2</v>
          </cell>
          <cell r="E184" t="str">
            <v>m2</v>
          </cell>
          <cell r="F184">
            <v>135500</v>
          </cell>
        </row>
        <row r="185">
          <cell r="A185" t="str">
            <v>CAV</v>
          </cell>
          <cell r="B185" t="str">
            <v>CAV</v>
          </cell>
          <cell r="C185" t="str">
            <v>Cây cau vua (đường kính gốc đo cách mặt đất 30cm)</v>
          </cell>
        </row>
        <row r="186">
          <cell r="A186" t="str">
            <v>CAV1</v>
          </cell>
          <cell r="B186" t="str">
            <v>CAV1</v>
          </cell>
          <cell r="C186" t="str">
            <v>Cây giống trồng thành luống theo hàng; mật độ từ 10 cây trở xuống trên 1 m2</v>
          </cell>
          <cell r="D186" t="str">
            <v>Cau vua giống mật độc &lt;10 cây/m2</v>
          </cell>
          <cell r="E186" t="str">
            <v>cây</v>
          </cell>
          <cell r="F186">
            <v>22300</v>
          </cell>
        </row>
        <row r="187">
          <cell r="A187" t="str">
            <v>CAV2</v>
          </cell>
          <cell r="B187" t="str">
            <v>CAV26</v>
          </cell>
          <cell r="C187" t="str">
            <v>Cây cau vua cao từ 0,3 m đến 0,7 m, ĐK gốc từ 2-6 cm</v>
          </cell>
          <cell r="D187" t="str">
            <v>cau vua đường kính gốc bằng 2 cm</v>
          </cell>
          <cell r="E187" t="str">
            <v>cây</v>
          </cell>
          <cell r="F187">
            <v>57000</v>
          </cell>
        </row>
        <row r="188">
          <cell r="A188" t="str">
            <v>CAV3</v>
          </cell>
          <cell r="B188" t="str">
            <v>CAV26</v>
          </cell>
          <cell r="C188" t="str">
            <v>Cây cau vua cao từ 0,3 m đến 0,7 m, ĐK gốc từ 2-6 cm</v>
          </cell>
          <cell r="D188" t="str">
            <v>cau vua đường kính gốc bằng 3 cm</v>
          </cell>
          <cell r="E188" t="str">
            <v>cây</v>
          </cell>
          <cell r="F188">
            <v>57000</v>
          </cell>
        </row>
        <row r="189">
          <cell r="A189" t="str">
            <v>CAV4</v>
          </cell>
          <cell r="B189" t="str">
            <v>CAV26</v>
          </cell>
          <cell r="C189" t="str">
            <v>Cây cau vua cao từ 0,3 m đến 0,7 m, ĐK gốc từ 2-6 cm</v>
          </cell>
          <cell r="D189" t="str">
            <v>cau vua đường kính gốc bằng 4 cm</v>
          </cell>
          <cell r="E189" t="str">
            <v>cây</v>
          </cell>
          <cell r="F189">
            <v>57000</v>
          </cell>
        </row>
        <row r="190">
          <cell r="A190" t="str">
            <v>CAV5</v>
          </cell>
          <cell r="B190" t="str">
            <v>CAV26</v>
          </cell>
          <cell r="C190" t="str">
            <v>Cây cau vua cao từ 0,3 m đến 0,7 m, ĐK gốc từ 2-6 cm</v>
          </cell>
          <cell r="D190" t="str">
            <v>cau vua đường kính gốc bằng 5 cm</v>
          </cell>
          <cell r="E190" t="str">
            <v>cây</v>
          </cell>
          <cell r="F190">
            <v>57000</v>
          </cell>
        </row>
        <row r="191">
          <cell r="A191" t="str">
            <v>CAV6</v>
          </cell>
          <cell r="B191" t="str">
            <v>CAV26</v>
          </cell>
          <cell r="C191" t="str">
            <v>Cây cau vua cao từ 0,3 m đến 0,7 m, ĐK gốc từ 2-6 cm</v>
          </cell>
          <cell r="D191" t="str">
            <v>cau vua đường kính gốc bằng 6 cm</v>
          </cell>
          <cell r="E191" t="str">
            <v>cây</v>
          </cell>
          <cell r="F191">
            <v>57000</v>
          </cell>
        </row>
        <row r="192">
          <cell r="A192" t="str">
            <v>CAV7</v>
          </cell>
          <cell r="B192" t="str">
            <v>CAV715</v>
          </cell>
          <cell r="C192" t="str">
            <v>Cây cau vua cao từ 0,8 m đến 1,5 m, ĐK gốc từ 7-15 cm</v>
          </cell>
          <cell r="D192" t="str">
            <v>cau vua đường kính gốc bằng 7 cm</v>
          </cell>
          <cell r="E192" t="str">
            <v>cây</v>
          </cell>
          <cell r="F192">
            <v>114800</v>
          </cell>
        </row>
        <row r="193">
          <cell r="A193" t="str">
            <v>CAV8</v>
          </cell>
          <cell r="B193" t="str">
            <v>CAV715</v>
          </cell>
          <cell r="C193" t="str">
            <v>Cây cau vua cao từ 0,8 m đến 1,5 m, ĐK gốc từ 7-15 cm</v>
          </cell>
          <cell r="D193" t="str">
            <v>cau vua đường kính gốc bằng 8 cm</v>
          </cell>
          <cell r="E193" t="str">
            <v>cây</v>
          </cell>
          <cell r="F193">
            <v>114800</v>
          </cell>
        </row>
        <row r="194">
          <cell r="A194" t="str">
            <v>CAV9</v>
          </cell>
          <cell r="B194" t="str">
            <v>CAV715</v>
          </cell>
          <cell r="C194" t="str">
            <v>Cây cau vua cao từ 0,8 m đến 1,5 m, ĐK gốc từ 7-15 cm</v>
          </cell>
          <cell r="D194" t="str">
            <v>cau vua đường kính gốc bằng 9 cm</v>
          </cell>
          <cell r="E194" t="str">
            <v>cây</v>
          </cell>
          <cell r="F194">
            <v>114800</v>
          </cell>
        </row>
        <row r="195">
          <cell r="A195" t="str">
            <v>CAV10</v>
          </cell>
          <cell r="B195" t="str">
            <v>CAV715</v>
          </cell>
          <cell r="C195" t="str">
            <v>Cây cau vua cao từ 0,8 m đến 1,5 m, ĐK gốc từ 7-15 cm</v>
          </cell>
          <cell r="D195" t="str">
            <v>cau vua đường kính gốc bằng 10 cm</v>
          </cell>
          <cell r="E195" t="str">
            <v>cây</v>
          </cell>
          <cell r="F195">
            <v>114800</v>
          </cell>
        </row>
        <row r="196">
          <cell r="A196" t="str">
            <v>CAV11</v>
          </cell>
          <cell r="B196" t="str">
            <v>CAV715</v>
          </cell>
          <cell r="C196" t="str">
            <v>Cây cau vua cao từ 0,8 m đến 1,5 m, ĐK gốc từ 7-15 cm</v>
          </cell>
          <cell r="D196" t="str">
            <v>cau vua đường kính gốc bằng 11 cm</v>
          </cell>
          <cell r="E196" t="str">
            <v>cây</v>
          </cell>
          <cell r="F196">
            <v>114800</v>
          </cell>
        </row>
        <row r="197">
          <cell r="A197" t="str">
            <v>CAV12</v>
          </cell>
          <cell r="B197" t="str">
            <v>CAV715</v>
          </cell>
          <cell r="C197" t="str">
            <v>Cây cau vua cao từ 0,8 m đến 1,5 m, ĐK gốc từ 7-15 cm</v>
          </cell>
          <cell r="D197" t="str">
            <v>cau vua đường kính gốc bằng 12 cm</v>
          </cell>
          <cell r="E197" t="str">
            <v>cây</v>
          </cell>
          <cell r="F197">
            <v>114800</v>
          </cell>
        </row>
        <row r="198">
          <cell r="A198" t="str">
            <v>CAV13</v>
          </cell>
          <cell r="B198" t="str">
            <v>CAV715</v>
          </cell>
          <cell r="C198" t="str">
            <v>Cây cau vua cao từ 0,8 m đến 1,5 m, ĐK gốc từ 7-15 cm</v>
          </cell>
          <cell r="D198" t="str">
            <v>cau vua đường kính gốc bằng 13 cm</v>
          </cell>
          <cell r="E198" t="str">
            <v>cây</v>
          </cell>
          <cell r="F198">
            <v>114800</v>
          </cell>
        </row>
        <row r="199">
          <cell r="A199" t="str">
            <v>CAV14</v>
          </cell>
          <cell r="B199" t="str">
            <v>CAV715</v>
          </cell>
          <cell r="C199" t="str">
            <v>Cây cau vua cao từ 0,8 m đến 1,5 m, ĐK gốc từ 7-15 cm</v>
          </cell>
          <cell r="D199" t="str">
            <v>cau vua đường kính gốc bằng 14 cm</v>
          </cell>
          <cell r="E199" t="str">
            <v>cây</v>
          </cell>
          <cell r="F199">
            <v>114800</v>
          </cell>
        </row>
        <row r="200">
          <cell r="A200" t="str">
            <v>CAV15</v>
          </cell>
          <cell r="B200" t="str">
            <v>CAV715</v>
          </cell>
          <cell r="C200" t="str">
            <v>Cây cau vua cao từ 0,8 m đến 1,5 m, ĐK gốc từ 7-15 cm</v>
          </cell>
          <cell r="D200" t="str">
            <v>cau vua đường kính gốc bằng 15 cm</v>
          </cell>
          <cell r="E200" t="str">
            <v>cây</v>
          </cell>
          <cell r="F200">
            <v>114800</v>
          </cell>
        </row>
        <row r="201">
          <cell r="A201" t="str">
            <v>CAV16</v>
          </cell>
          <cell r="B201" t="str">
            <v>CAV1625</v>
          </cell>
          <cell r="C201" t="str">
            <v>Cây cau vua cao từ 1,6 m đến 3 m, ĐK gốc từ 16-25 cm</v>
          </cell>
          <cell r="D201" t="str">
            <v>cau vua đường kính gốc bằng 16 cm</v>
          </cell>
          <cell r="E201" t="str">
            <v>cây</v>
          </cell>
          <cell r="F201">
            <v>176400</v>
          </cell>
        </row>
        <row r="202">
          <cell r="A202" t="str">
            <v>CAV17</v>
          </cell>
          <cell r="B202" t="str">
            <v>CAV1625</v>
          </cell>
          <cell r="C202" t="str">
            <v>Cây cau vua cao từ 1,6 m đến 3 m, ĐK gốc từ 16-25 cm</v>
          </cell>
          <cell r="D202" t="str">
            <v>cau vua đường kính gốc bằng 17 cm</v>
          </cell>
          <cell r="E202" t="str">
            <v>cây</v>
          </cell>
          <cell r="F202">
            <v>176400</v>
          </cell>
        </row>
        <row r="203">
          <cell r="A203" t="str">
            <v>CAV18</v>
          </cell>
          <cell r="B203" t="str">
            <v>CAV1625</v>
          </cell>
          <cell r="C203" t="str">
            <v>Cây cau vua cao từ 1,6 m đến 3 m, ĐK gốc từ 16-25 cm</v>
          </cell>
          <cell r="D203" t="str">
            <v>cau vua đường kính gốc bằng 18 cm</v>
          </cell>
          <cell r="E203" t="str">
            <v>cây</v>
          </cell>
          <cell r="F203">
            <v>176400</v>
          </cell>
        </row>
        <row r="204">
          <cell r="A204" t="str">
            <v>CAV19</v>
          </cell>
          <cell r="B204" t="str">
            <v>CAV1625</v>
          </cell>
          <cell r="C204" t="str">
            <v>Cây cau vua cao từ 1,6 m đến 3 m, ĐK gốc từ 16-25 cm</v>
          </cell>
          <cell r="D204" t="str">
            <v>cau vua đường kính gốc bằng 19 cm</v>
          </cell>
          <cell r="E204" t="str">
            <v>cây</v>
          </cell>
          <cell r="F204">
            <v>176400</v>
          </cell>
        </row>
        <row r="205">
          <cell r="A205" t="str">
            <v>CAV20</v>
          </cell>
          <cell r="B205" t="str">
            <v>CAV1625</v>
          </cell>
          <cell r="C205" t="str">
            <v>Cây cau vua cao từ 1,6 m đến 3 m, ĐK gốc từ 16-25 cm</v>
          </cell>
          <cell r="D205" t="str">
            <v>cau vua đường kính gốc bằng 20cm</v>
          </cell>
          <cell r="E205" t="str">
            <v>cây</v>
          </cell>
          <cell r="F205">
            <v>176400</v>
          </cell>
        </row>
        <row r="206">
          <cell r="A206" t="str">
            <v>CAV21</v>
          </cell>
          <cell r="B206" t="str">
            <v>CAV1625</v>
          </cell>
          <cell r="C206" t="str">
            <v>Cây cau vua cao từ 1,6 m đến 3 m, ĐK gốc từ 16-25 cm</v>
          </cell>
          <cell r="D206" t="str">
            <v>cau vua đường kính gốc bằng 21 cm</v>
          </cell>
          <cell r="E206" t="str">
            <v>cây</v>
          </cell>
          <cell r="F206">
            <v>176400</v>
          </cell>
        </row>
        <row r="207">
          <cell r="A207" t="str">
            <v>CAV22</v>
          </cell>
          <cell r="B207" t="str">
            <v>CAV1625</v>
          </cell>
          <cell r="C207" t="str">
            <v>Cây cau vua cao từ 1,6 m đến 3 m, ĐK gốc từ 16-25 cm</v>
          </cell>
          <cell r="D207" t="str">
            <v>cau vua đường kính gốc bằng 22 cm</v>
          </cell>
          <cell r="E207" t="str">
            <v>cây</v>
          </cell>
          <cell r="F207">
            <v>176400</v>
          </cell>
        </row>
        <row r="208">
          <cell r="A208" t="str">
            <v>CAV23</v>
          </cell>
          <cell r="B208" t="str">
            <v>CAV1625</v>
          </cell>
          <cell r="C208" t="str">
            <v>Cây cau vua cao từ 1,6 m đến 3 m, ĐK gốc từ 16-25 cm</v>
          </cell>
          <cell r="D208" t="str">
            <v>cau vua đường kính gốc bằng 23 cm</v>
          </cell>
          <cell r="E208" t="str">
            <v>cây</v>
          </cell>
          <cell r="F208">
            <v>176400</v>
          </cell>
        </row>
        <row r="209">
          <cell r="A209" t="str">
            <v>CAV24</v>
          </cell>
          <cell r="B209" t="str">
            <v>CAV1625</v>
          </cell>
          <cell r="C209" t="str">
            <v>Cây cau vua cao từ 1,6 m đến 3 m, ĐK gốc từ 16-25 cm</v>
          </cell>
          <cell r="D209" t="str">
            <v>cau vua đường kính gốc bằng 24 cm</v>
          </cell>
          <cell r="E209" t="str">
            <v>cây</v>
          </cell>
          <cell r="F209">
            <v>176400</v>
          </cell>
        </row>
        <row r="210">
          <cell r="A210" t="str">
            <v>CAV25</v>
          </cell>
          <cell r="B210" t="str">
            <v>CAV1625</v>
          </cell>
          <cell r="C210" t="str">
            <v>Cây cau vua cao từ 1,6 m đến 3 m, ĐK gốc từ 16-25 cm</v>
          </cell>
          <cell r="D210" t="str">
            <v>cau vua đường kính gốc bằng 25 cm</v>
          </cell>
          <cell r="E210" t="str">
            <v>cây</v>
          </cell>
          <cell r="F210">
            <v>176400</v>
          </cell>
        </row>
        <row r="211">
          <cell r="A211" t="str">
            <v>CAV26</v>
          </cell>
          <cell r="B211" t="str">
            <v>CAV2635</v>
          </cell>
          <cell r="C211" t="str">
            <v>Cây cau vua cao từ 3,1 m đến 4 m, ĐK gốc từ 26-35 cm</v>
          </cell>
          <cell r="D211" t="str">
            <v>cau vua đường kính gốc bằng 26 cm</v>
          </cell>
          <cell r="E211" t="str">
            <v>cây</v>
          </cell>
          <cell r="F211">
            <v>252000</v>
          </cell>
        </row>
        <row r="212">
          <cell r="A212" t="str">
            <v>CAV27</v>
          </cell>
          <cell r="B212" t="str">
            <v>CAV2635</v>
          </cell>
          <cell r="C212" t="str">
            <v>Cây cau vua cao từ 3,1 m đến 4 m, ĐK gốc từ 26-35 cm</v>
          </cell>
          <cell r="D212" t="str">
            <v>cau vua đường kính gốc bằng 27 cm</v>
          </cell>
          <cell r="E212" t="str">
            <v>cây</v>
          </cell>
          <cell r="F212">
            <v>252000</v>
          </cell>
        </row>
        <row r="213">
          <cell r="A213" t="str">
            <v>CAV28</v>
          </cell>
          <cell r="B213" t="str">
            <v>CAV2635</v>
          </cell>
          <cell r="C213" t="str">
            <v>Cây cau vua cao từ 3,1 m đến 4 m, ĐK gốc từ 26-35 cm</v>
          </cell>
          <cell r="D213" t="str">
            <v>cau vua đường kính gốc bằng 28 cm</v>
          </cell>
          <cell r="E213" t="str">
            <v>cây</v>
          </cell>
          <cell r="F213">
            <v>252000</v>
          </cell>
        </row>
        <row r="214">
          <cell r="A214" t="str">
            <v>CAV29</v>
          </cell>
          <cell r="B214" t="str">
            <v>CAV2635</v>
          </cell>
          <cell r="C214" t="str">
            <v>Cây cau vua cao từ 3,1 m đến 4 m, ĐK gốc từ 26-35 cm</v>
          </cell>
          <cell r="D214" t="str">
            <v>cau vua đường kính gốc bằng 29 cm</v>
          </cell>
          <cell r="E214" t="str">
            <v>cây</v>
          </cell>
          <cell r="F214">
            <v>252000</v>
          </cell>
        </row>
        <row r="215">
          <cell r="A215" t="str">
            <v>CAV30</v>
          </cell>
          <cell r="B215" t="str">
            <v>CAV2635</v>
          </cell>
          <cell r="C215" t="str">
            <v>Cây cau vua cao từ 3,1 m đến 4 m, ĐK gốc từ 26-35 cm</v>
          </cell>
          <cell r="D215" t="str">
            <v>cau vua đường kính gốc bằng 30 cm</v>
          </cell>
          <cell r="E215" t="str">
            <v>cây</v>
          </cell>
          <cell r="F215">
            <v>252000</v>
          </cell>
        </row>
        <row r="216">
          <cell r="A216" t="str">
            <v>CAV31</v>
          </cell>
          <cell r="B216" t="str">
            <v>CAV2635</v>
          </cell>
          <cell r="C216" t="str">
            <v>Cây cau vua cao từ 3,1 m đến 4 m, ĐK gốc từ 26-35 cm</v>
          </cell>
          <cell r="D216" t="str">
            <v>cau vua đường kính gốc bằng 31 cm</v>
          </cell>
          <cell r="E216" t="str">
            <v>cây</v>
          </cell>
          <cell r="F216">
            <v>252000</v>
          </cell>
        </row>
        <row r="217">
          <cell r="A217" t="str">
            <v>CAV32</v>
          </cell>
          <cell r="B217" t="str">
            <v>CAV2635</v>
          </cell>
          <cell r="C217" t="str">
            <v>Cây cau vua cao từ 3,1 m đến 4 m, ĐK gốc từ 26-35 cm</v>
          </cell>
          <cell r="D217" t="str">
            <v>cau vua đường kính gốc bằng 32 cm</v>
          </cell>
          <cell r="E217" t="str">
            <v>cây</v>
          </cell>
          <cell r="F217">
            <v>252000</v>
          </cell>
        </row>
        <row r="218">
          <cell r="A218" t="str">
            <v>CAV33</v>
          </cell>
          <cell r="B218" t="str">
            <v>CAV2635</v>
          </cell>
          <cell r="C218" t="str">
            <v>Cây cau vua cao từ 3,1 m đến 4 m, ĐK gốc từ 26-35 cm</v>
          </cell>
          <cell r="D218" t="str">
            <v>cau vua đường kính gốc bằng 33 cm</v>
          </cell>
          <cell r="E218" t="str">
            <v>cây</v>
          </cell>
          <cell r="F218">
            <v>252000</v>
          </cell>
        </row>
        <row r="219">
          <cell r="A219" t="str">
            <v>CAV34</v>
          </cell>
          <cell r="B219" t="str">
            <v>CAV2635</v>
          </cell>
          <cell r="C219" t="str">
            <v>Cây cau vua cao từ 3,1 m đến 4 m, ĐK gốc từ 26-35 cm</v>
          </cell>
          <cell r="D219" t="str">
            <v>cau vua đường kính gốc bằng 34 cm</v>
          </cell>
          <cell r="E219" t="str">
            <v>cây</v>
          </cell>
          <cell r="F219">
            <v>252000</v>
          </cell>
        </row>
        <row r="220">
          <cell r="A220" t="str">
            <v>CAV35</v>
          </cell>
          <cell r="B220" t="str">
            <v>CAV2635</v>
          </cell>
          <cell r="C220" t="str">
            <v>Cây cau vua cao từ 3,1 m đến 4 m, ĐK gốc từ 26-35 cm</v>
          </cell>
          <cell r="D220" t="str">
            <v>cau vua đường kính gốc bằng 35 cm</v>
          </cell>
          <cell r="E220" t="str">
            <v>cây</v>
          </cell>
          <cell r="F220">
            <v>252000</v>
          </cell>
        </row>
        <row r="221">
          <cell r="A221" t="str">
            <v>CAV36</v>
          </cell>
          <cell r="B221" t="str">
            <v>CAV36</v>
          </cell>
          <cell r="C221" t="str">
            <v>Cây cau vua cao trên 4 m, ĐK gốc từ  36 cm trở lên</v>
          </cell>
          <cell r="D221" t="str">
            <v>cau vua đường kính gốc bằng 36 cm</v>
          </cell>
          <cell r="E221" t="str">
            <v>cây</v>
          </cell>
          <cell r="F221">
            <v>321600</v>
          </cell>
        </row>
        <row r="222">
          <cell r="A222" t="str">
            <v>CAV37</v>
          </cell>
          <cell r="B222" t="str">
            <v>CAV36</v>
          </cell>
          <cell r="C222" t="str">
            <v>Cây cau vua cao trên 4 m, ĐK gốc từ  36 cm trở lên</v>
          </cell>
          <cell r="D222" t="str">
            <v>cau vua đường kính gốc bằng 37 cm</v>
          </cell>
          <cell r="E222" t="str">
            <v>cây</v>
          </cell>
          <cell r="F222">
            <v>321600</v>
          </cell>
        </row>
        <row r="223">
          <cell r="A223" t="str">
            <v>CAV38</v>
          </cell>
          <cell r="B223" t="str">
            <v>CAV36</v>
          </cell>
          <cell r="C223" t="str">
            <v>Cây cau vua cao trên 4 m, ĐK gốc từ  36 cm trở lên</v>
          </cell>
          <cell r="D223" t="str">
            <v>cau vua đường kính gốc bằng 38 cm</v>
          </cell>
          <cell r="E223" t="str">
            <v>cây</v>
          </cell>
          <cell r="F223">
            <v>321600</v>
          </cell>
        </row>
        <row r="224">
          <cell r="A224" t="str">
            <v>CAV39</v>
          </cell>
          <cell r="B224" t="str">
            <v>CAV36</v>
          </cell>
          <cell r="C224" t="str">
            <v>Cây cau vua cao trên 4 m, ĐK gốc từ  36 cm trở lên</v>
          </cell>
          <cell r="D224" t="str">
            <v>cau vua đường kính gốc bằng 39 cm</v>
          </cell>
          <cell r="E224" t="str">
            <v>cây</v>
          </cell>
          <cell r="F224">
            <v>321600</v>
          </cell>
        </row>
        <row r="225">
          <cell r="A225" t="str">
            <v>CAV40</v>
          </cell>
          <cell r="B225" t="str">
            <v>CAV36</v>
          </cell>
          <cell r="C225" t="str">
            <v>Cây cau vua cao trên 4 m, ĐK gốc từ  36 cm trở lên</v>
          </cell>
          <cell r="D225" t="str">
            <v>cau vua đường kính gốc bằng 40 cm</v>
          </cell>
          <cell r="E225" t="str">
            <v>cây</v>
          </cell>
          <cell r="F225">
            <v>321600</v>
          </cell>
        </row>
        <row r="226">
          <cell r="A226" t="str">
            <v>CAV41</v>
          </cell>
          <cell r="B226" t="str">
            <v>CAV36</v>
          </cell>
          <cell r="C226" t="str">
            <v>Cây cau vua cao trên 4 m, ĐK gốc từ  36 cm trở lên</v>
          </cell>
          <cell r="D226" t="str">
            <v>cau vua đường kính gốc bằng 41 cm</v>
          </cell>
          <cell r="E226" t="str">
            <v>cây</v>
          </cell>
          <cell r="F226">
            <v>321600</v>
          </cell>
        </row>
        <row r="227">
          <cell r="A227" t="str">
            <v>CAV42</v>
          </cell>
          <cell r="B227" t="str">
            <v>CAV36</v>
          </cell>
          <cell r="C227" t="str">
            <v>Cây cau vua cao trên 4 m, ĐK gốc từ  36 cm trở lên</v>
          </cell>
          <cell r="D227" t="str">
            <v>cau vua đường kính gốc bằng 42 cm</v>
          </cell>
          <cell r="E227" t="str">
            <v>cây</v>
          </cell>
          <cell r="F227">
            <v>321600</v>
          </cell>
        </row>
        <row r="228">
          <cell r="A228" t="str">
            <v>CAV43</v>
          </cell>
          <cell r="B228" t="str">
            <v>CAV36</v>
          </cell>
          <cell r="C228" t="str">
            <v>Cây cau vua cao trên 4 m, ĐK gốc từ  36 cm trở lên</v>
          </cell>
          <cell r="D228" t="str">
            <v>cau vua đường kính gốc bằng 43 cm</v>
          </cell>
          <cell r="E228" t="str">
            <v>cây</v>
          </cell>
          <cell r="F228">
            <v>321600</v>
          </cell>
        </row>
        <row r="229">
          <cell r="A229" t="str">
            <v>CAV44</v>
          </cell>
          <cell r="B229" t="str">
            <v>CAV36</v>
          </cell>
          <cell r="C229" t="str">
            <v>Cây cau vua cao trên 4 m, ĐK gốc từ  36 cm trở lên</v>
          </cell>
          <cell r="D229" t="str">
            <v>cau vua đường kính gốc bằng 44 cm</v>
          </cell>
          <cell r="E229" t="str">
            <v>cây</v>
          </cell>
          <cell r="F229">
            <v>321600</v>
          </cell>
        </row>
        <row r="230">
          <cell r="A230" t="str">
            <v>CAV45</v>
          </cell>
          <cell r="B230" t="str">
            <v>CAV36</v>
          </cell>
          <cell r="C230" t="str">
            <v>Cây cau vua cao trên 4 m, ĐK gốc từ  36 cm trở lên</v>
          </cell>
          <cell r="D230" t="str">
            <v>cau vua đường kính gốc bằng 45 cm</v>
          </cell>
          <cell r="E230" t="str">
            <v>cây</v>
          </cell>
          <cell r="F230">
            <v>321600</v>
          </cell>
        </row>
        <row r="231">
          <cell r="C231" t="str">
            <v>Cây ăn quả, đường kính gốc (ĐK) là Φ, ĐK tán là Φ, chiều cao cây là H</v>
          </cell>
          <cell r="E231" t="str">
            <v>cây</v>
          </cell>
        </row>
        <row r="232">
          <cell r="C232" t="str">
            <v xml:space="preserve"> Vải thiều, Hồng (theo ĐK gốc và ĐK tán lá của cây, đo ĐK gốc cách mặt đất 20 cm)</v>
          </cell>
          <cell r="E232" t="str">
            <v>cây</v>
          </cell>
        </row>
        <row r="233">
          <cell r="A233" t="str">
            <v>VTM</v>
          </cell>
          <cell r="B233" t="str">
            <v>VTM</v>
          </cell>
          <cell r="C233" t="str">
            <v xml:space="preserve"> Vải thiều mới trồng đến dưới 1 năm</v>
          </cell>
          <cell r="D233" t="str">
            <v>Cây vải thiều  mới trồng</v>
          </cell>
          <cell r="E233" t="str">
            <v>cây</v>
          </cell>
          <cell r="F233">
            <v>62000</v>
          </cell>
        </row>
        <row r="234">
          <cell r="A234" t="str">
            <v>VT1</v>
          </cell>
          <cell r="B234" t="str">
            <v>VT1</v>
          </cell>
          <cell r="C234" t="str">
            <v>Vải thiều trồng từ 1 năm ( ĐK tán lá 0,5m ≤ F&lt;1m</v>
          </cell>
          <cell r="D234" t="str">
            <v>Vải thiều trồng từ 1 năm ( ĐK tán lá 0,5m ≤ F&lt;1m</v>
          </cell>
          <cell r="E234" t="str">
            <v>cây</v>
          </cell>
          <cell r="F234">
            <v>146000</v>
          </cell>
        </row>
        <row r="235">
          <cell r="A235" t="str">
            <v>VT2</v>
          </cell>
          <cell r="B235" t="str">
            <v>VT115</v>
          </cell>
          <cell r="C235" t="str">
            <v xml:space="preserve"> Vải thiều đường kính tán 1 ≤ F   &lt; 1,5m</v>
          </cell>
          <cell r="D235" t="str">
            <v xml:space="preserve"> Vải thiều đường kính tán F =1m</v>
          </cell>
          <cell r="E235" t="str">
            <v>cây</v>
          </cell>
          <cell r="F235">
            <v>396000</v>
          </cell>
        </row>
        <row r="236">
          <cell r="A236" t="str">
            <v>VT3</v>
          </cell>
          <cell r="B236" t="str">
            <v>VT115</v>
          </cell>
          <cell r="C236" t="str">
            <v xml:space="preserve"> Vải thiều đường kính tán 1 ≤ F   &lt; 1,5m</v>
          </cell>
          <cell r="D236" t="str">
            <v xml:space="preserve"> Vải thiều đường kính tán F =1,1m</v>
          </cell>
          <cell r="E236" t="str">
            <v>cây</v>
          </cell>
          <cell r="F236">
            <v>396000</v>
          </cell>
        </row>
        <row r="237">
          <cell r="A237" t="str">
            <v>VT4</v>
          </cell>
          <cell r="B237" t="str">
            <v>VT115</v>
          </cell>
          <cell r="C237" t="str">
            <v xml:space="preserve"> Vải thiều đường kính tán 1 ≤ F   &lt; 1,5m</v>
          </cell>
          <cell r="D237" t="str">
            <v xml:space="preserve"> Vải thiều đường kính tán F =1,2m</v>
          </cell>
          <cell r="E237" t="str">
            <v>cây</v>
          </cell>
          <cell r="F237">
            <v>396000</v>
          </cell>
        </row>
        <row r="238">
          <cell r="A238" t="str">
            <v>VT5</v>
          </cell>
          <cell r="B238" t="str">
            <v>VT115</v>
          </cell>
          <cell r="C238" t="str">
            <v xml:space="preserve"> Vải thiều đường kính tán 1 ≤ F   &lt; 1,5m</v>
          </cell>
          <cell r="D238" t="str">
            <v xml:space="preserve"> Vải thiều đường kính tán F =1,3m</v>
          </cell>
          <cell r="E238" t="str">
            <v>cây</v>
          </cell>
          <cell r="F238">
            <v>396000</v>
          </cell>
        </row>
        <row r="239">
          <cell r="A239" t="str">
            <v>VT6</v>
          </cell>
          <cell r="B239" t="str">
            <v>VT115</v>
          </cell>
          <cell r="C239" t="str">
            <v xml:space="preserve"> Vải thiều đường kính tán 1 ≤ F   &lt; 1,5m</v>
          </cell>
          <cell r="D239" t="str">
            <v xml:space="preserve"> Vải thiều đường kính tán F =1,4m</v>
          </cell>
          <cell r="E239" t="str">
            <v>cây</v>
          </cell>
          <cell r="F239">
            <v>396000</v>
          </cell>
        </row>
        <row r="240">
          <cell r="A240" t="str">
            <v>VT7</v>
          </cell>
          <cell r="B240" t="str">
            <v>VT1152</v>
          </cell>
          <cell r="C240" t="str">
            <v xml:space="preserve"> Vải thiều đường kính tán 1,5 ≤ F   &lt; 2m</v>
          </cell>
          <cell r="D240" t="str">
            <v xml:space="preserve"> Vải thiều đường kính tán F =1,5m</v>
          </cell>
          <cell r="E240" t="str">
            <v>cây</v>
          </cell>
          <cell r="F240">
            <v>632000</v>
          </cell>
        </row>
        <row r="241">
          <cell r="A241" t="str">
            <v>VT8</v>
          </cell>
          <cell r="B241" t="str">
            <v>VT1152</v>
          </cell>
          <cell r="C241" t="str">
            <v xml:space="preserve"> Vải thiều đường kính tán 1,5 ≤ F   &lt; 2m</v>
          </cell>
          <cell r="D241" t="str">
            <v xml:space="preserve"> Vải thiều đường kính tán F =1,6m</v>
          </cell>
          <cell r="E241" t="str">
            <v>cây</v>
          </cell>
          <cell r="F241">
            <v>632000</v>
          </cell>
        </row>
        <row r="242">
          <cell r="A242" t="str">
            <v>VT9</v>
          </cell>
          <cell r="B242" t="str">
            <v>VT1152</v>
          </cell>
          <cell r="C242" t="str">
            <v xml:space="preserve"> Vải thiều đường kính tán 1,5 ≤ F   &lt; 2m</v>
          </cell>
          <cell r="D242" t="str">
            <v xml:space="preserve"> Vải thiều đường kính tán F =1,7m</v>
          </cell>
          <cell r="E242" t="str">
            <v>cây</v>
          </cell>
          <cell r="F242">
            <v>632000</v>
          </cell>
        </row>
        <row r="243">
          <cell r="A243" t="str">
            <v>VT10</v>
          </cell>
          <cell r="B243" t="str">
            <v>VT1152</v>
          </cell>
          <cell r="C243" t="str">
            <v xml:space="preserve"> Vải thiều đường kính tán 1,5 ≤ F   &lt; 2m</v>
          </cell>
          <cell r="D243" t="str">
            <v xml:space="preserve"> Vải thiều đường kính tán F =1,8m</v>
          </cell>
          <cell r="E243" t="str">
            <v>cây</v>
          </cell>
          <cell r="F243">
            <v>632000</v>
          </cell>
        </row>
        <row r="244">
          <cell r="A244" t="str">
            <v>VT11</v>
          </cell>
          <cell r="B244" t="str">
            <v>VT1152</v>
          </cell>
          <cell r="C244" t="str">
            <v xml:space="preserve"> Vải thiều đường kính tán 1,5 ≤ F   &lt; 2m</v>
          </cell>
          <cell r="D244" t="str">
            <v xml:space="preserve"> Vải thiều đường kính tán F =1,9m</v>
          </cell>
          <cell r="E244" t="str">
            <v>cây</v>
          </cell>
          <cell r="F244">
            <v>632000</v>
          </cell>
        </row>
        <row r="245">
          <cell r="A245" t="str">
            <v>VT12</v>
          </cell>
          <cell r="B245" t="str">
            <v>VT0610</v>
          </cell>
          <cell r="C245" t="str">
            <v xml:space="preserve"> Vải thiều đường kính tán 2 ≤ F   &lt; 2,5m</v>
          </cell>
          <cell r="D245" t="str">
            <v xml:space="preserve"> Vải thiều đường kính tán F =2m</v>
          </cell>
          <cell r="E245" t="str">
            <v>cây</v>
          </cell>
          <cell r="F245">
            <v>1034000</v>
          </cell>
        </row>
        <row r="246">
          <cell r="A246" t="str">
            <v>VT13</v>
          </cell>
          <cell r="B246" t="str">
            <v>VT1015</v>
          </cell>
          <cell r="C246" t="str">
            <v xml:space="preserve"> Vải thiều đường kính tán 01 ≤ F   &lt; 1,5m</v>
          </cell>
          <cell r="D246" t="str">
            <v xml:space="preserve"> Vải thiều đường kính tán F =2,1m</v>
          </cell>
          <cell r="E246" t="str">
            <v>cây</v>
          </cell>
          <cell r="F246">
            <v>1034000</v>
          </cell>
        </row>
        <row r="247">
          <cell r="A247" t="str">
            <v>VT14</v>
          </cell>
          <cell r="B247" t="str">
            <v>VT1015</v>
          </cell>
          <cell r="C247" t="str">
            <v xml:space="preserve"> Vải thiều đường kính tán 2 ≤ F   &lt; 2,5m</v>
          </cell>
          <cell r="D247" t="str">
            <v xml:space="preserve"> Vải thiều đường kính tán F =2,2m</v>
          </cell>
          <cell r="E247" t="str">
            <v>cây</v>
          </cell>
          <cell r="F247">
            <v>1034000</v>
          </cell>
        </row>
        <row r="248">
          <cell r="A248" t="str">
            <v>VT15</v>
          </cell>
          <cell r="B248" t="str">
            <v>VT1015</v>
          </cell>
          <cell r="C248" t="str">
            <v xml:space="preserve"> Vải thiều đường kính tán 2 ≤ F   &lt; 2,5m</v>
          </cell>
          <cell r="D248" t="str">
            <v xml:space="preserve"> Vải thiều đường kính tán F =2,3m</v>
          </cell>
          <cell r="E248" t="str">
            <v>cây</v>
          </cell>
          <cell r="F248">
            <v>1034000</v>
          </cell>
        </row>
        <row r="249">
          <cell r="A249" t="str">
            <v>VT16</v>
          </cell>
          <cell r="B249" t="str">
            <v>VT1015</v>
          </cell>
          <cell r="C249" t="str">
            <v xml:space="preserve"> Vải thiều đường kính tán 2 ≤ F   &lt; 2,5m</v>
          </cell>
          <cell r="D249" t="str">
            <v xml:space="preserve"> Vải thiều đường kính tán F =2,4m</v>
          </cell>
          <cell r="E249" t="str">
            <v>cây</v>
          </cell>
          <cell r="F249">
            <v>1034000</v>
          </cell>
        </row>
        <row r="250">
          <cell r="A250" t="str">
            <v>VT17</v>
          </cell>
          <cell r="B250" t="str">
            <v>VT1015</v>
          </cell>
          <cell r="C250" t="str">
            <v xml:space="preserve"> Vải thiều đường kính tán 2,5 ≤ F   &lt; 3m</v>
          </cell>
          <cell r="D250" t="str">
            <v xml:space="preserve"> Vải thiều đường kính tán F =2,5m</v>
          </cell>
          <cell r="E250" t="str">
            <v>cây</v>
          </cell>
          <cell r="F250">
            <v>1713000</v>
          </cell>
        </row>
        <row r="251">
          <cell r="A251" t="str">
            <v>VT18</v>
          </cell>
          <cell r="B251" t="str">
            <v>VT1520</v>
          </cell>
          <cell r="C251" t="str">
            <v xml:space="preserve"> Vải thiều đường kính tán 2,5 ≤ F   &lt; 3m</v>
          </cell>
          <cell r="D251" t="str">
            <v xml:space="preserve"> Vải thiều đường kính tán F =2,6m</v>
          </cell>
          <cell r="E251" t="str">
            <v>cây</v>
          </cell>
          <cell r="F251">
            <v>1713000</v>
          </cell>
        </row>
        <row r="252">
          <cell r="A252" t="str">
            <v>VT19</v>
          </cell>
          <cell r="B252" t="str">
            <v>VT1520</v>
          </cell>
          <cell r="C252" t="str">
            <v xml:space="preserve"> Vải thiều đường kính tán 2,5 ≤ F   &lt; 3m</v>
          </cell>
          <cell r="D252" t="str">
            <v xml:space="preserve"> Vải thiều đường kính tán F =2,7m</v>
          </cell>
          <cell r="E252" t="str">
            <v>cây</v>
          </cell>
          <cell r="F252">
            <v>1713000</v>
          </cell>
        </row>
        <row r="253">
          <cell r="A253" t="str">
            <v>VT20</v>
          </cell>
          <cell r="B253" t="str">
            <v>VT1520</v>
          </cell>
          <cell r="C253" t="str">
            <v xml:space="preserve"> Vải thiều đường kính tán 2,5 ≤ F   &lt; 3m</v>
          </cell>
          <cell r="D253" t="str">
            <v xml:space="preserve"> Vải thiều đường kính tán F =2,8m</v>
          </cell>
          <cell r="E253" t="str">
            <v>cây</v>
          </cell>
          <cell r="F253">
            <v>1713000</v>
          </cell>
        </row>
        <row r="254">
          <cell r="A254" t="str">
            <v>VT21</v>
          </cell>
          <cell r="B254" t="str">
            <v>VT1520</v>
          </cell>
          <cell r="C254" t="str">
            <v xml:space="preserve"> Vải thiều đường kính tán 2,5 ≤ F   &lt; 3m</v>
          </cell>
          <cell r="D254" t="str">
            <v xml:space="preserve"> Vải thiều đường kính tán F =2,9m</v>
          </cell>
          <cell r="E254" t="str">
            <v>cây</v>
          </cell>
          <cell r="F254">
            <v>1713000</v>
          </cell>
        </row>
        <row r="255">
          <cell r="A255" t="str">
            <v>VT22</v>
          </cell>
          <cell r="B255" t="str">
            <v>VT1520</v>
          </cell>
          <cell r="C255" t="str">
            <v xml:space="preserve"> Vải thiều đường kính tán3 ≤ F  &lt; 3,5m</v>
          </cell>
          <cell r="D255" t="str">
            <v xml:space="preserve"> Vải thiều đường kính tán F = 3m</v>
          </cell>
          <cell r="E255" t="str">
            <v>cây</v>
          </cell>
          <cell r="F255">
            <v>2281000</v>
          </cell>
        </row>
        <row r="256">
          <cell r="A256" t="str">
            <v>VT23</v>
          </cell>
          <cell r="B256" t="str">
            <v>VT2025</v>
          </cell>
          <cell r="C256" t="str">
            <v xml:space="preserve"> Vải thiều đường kính tán3 ≤ F  &lt; 3,5m</v>
          </cell>
          <cell r="D256" t="str">
            <v xml:space="preserve"> Vải thiều đường kính tán F = 3,1m</v>
          </cell>
          <cell r="E256" t="str">
            <v>cây</v>
          </cell>
          <cell r="F256">
            <v>2281000</v>
          </cell>
        </row>
        <row r="257">
          <cell r="A257" t="str">
            <v>VT24</v>
          </cell>
          <cell r="B257" t="str">
            <v>VT2025</v>
          </cell>
          <cell r="C257" t="str">
            <v xml:space="preserve"> Vải thiều đường kính tán3 ≤ F  &lt; 3,5m</v>
          </cell>
          <cell r="D257" t="str">
            <v xml:space="preserve"> Vải thiều đường kính tán F = 3,2m</v>
          </cell>
          <cell r="E257" t="str">
            <v>cây</v>
          </cell>
          <cell r="F257">
            <v>2281000</v>
          </cell>
        </row>
        <row r="258">
          <cell r="A258" t="str">
            <v>VT25</v>
          </cell>
          <cell r="B258" t="str">
            <v>VT2025</v>
          </cell>
          <cell r="C258" t="str">
            <v xml:space="preserve"> Vải thiều đường kính tán3 ≤ F  &lt; 3,5m</v>
          </cell>
          <cell r="D258" t="str">
            <v xml:space="preserve"> Vải thiều đường kính tán F = 3,3m</v>
          </cell>
          <cell r="E258" t="str">
            <v>cây</v>
          </cell>
          <cell r="F258">
            <v>2281000</v>
          </cell>
        </row>
        <row r="259">
          <cell r="A259" t="str">
            <v>VT26</v>
          </cell>
          <cell r="B259" t="str">
            <v>VT2025</v>
          </cell>
          <cell r="C259" t="str">
            <v xml:space="preserve"> Vải thiều đường kính tán3 ≤ F  &lt; 3,5m</v>
          </cell>
          <cell r="D259" t="str">
            <v xml:space="preserve"> Vải thiều đường kính tán F = 3,4m</v>
          </cell>
          <cell r="E259" t="str">
            <v>cây</v>
          </cell>
          <cell r="F259">
            <v>2281000</v>
          </cell>
        </row>
        <row r="260">
          <cell r="A260" t="str">
            <v>VT27</v>
          </cell>
          <cell r="B260" t="str">
            <v>VT2025</v>
          </cell>
          <cell r="C260" t="str">
            <v xml:space="preserve"> Vải thiều đường kính tán3 ≤ F  &lt; 3,5m</v>
          </cell>
          <cell r="D260" t="str">
            <v xml:space="preserve"> Vải thiều đường kính tán F = 3,5m</v>
          </cell>
          <cell r="E260" t="str">
            <v>cây</v>
          </cell>
          <cell r="F260">
            <v>2517000</v>
          </cell>
        </row>
        <row r="261">
          <cell r="A261" t="str">
            <v>VT28</v>
          </cell>
          <cell r="B261" t="str">
            <v>VT2530</v>
          </cell>
          <cell r="C261" t="str">
            <v xml:space="preserve"> Vải thiều đường kính tán 3,5 ≤ F  &lt; 4m</v>
          </cell>
          <cell r="D261" t="str">
            <v xml:space="preserve"> Vải thiều đường kính tán F = 3,6m</v>
          </cell>
          <cell r="E261" t="str">
            <v>cây</v>
          </cell>
          <cell r="F261">
            <v>2517000</v>
          </cell>
        </row>
        <row r="262">
          <cell r="A262" t="str">
            <v>VT29</v>
          </cell>
          <cell r="B262" t="str">
            <v>VT2530</v>
          </cell>
          <cell r="C262" t="str">
            <v xml:space="preserve"> Vải thiều đường kính tán 3,5 ≤ F  &lt; 4m</v>
          </cell>
          <cell r="D262" t="str">
            <v xml:space="preserve"> Vải thiều đường kính tán F = 3,7m</v>
          </cell>
          <cell r="E262" t="str">
            <v>cây</v>
          </cell>
          <cell r="F262">
            <v>2517000</v>
          </cell>
        </row>
        <row r="263">
          <cell r="A263" t="str">
            <v>VT30</v>
          </cell>
          <cell r="B263" t="str">
            <v>VT2530</v>
          </cell>
          <cell r="C263" t="str">
            <v xml:space="preserve"> Vải thiều đường kính tán 3,5 ≤ F  &lt; 4m</v>
          </cell>
          <cell r="D263" t="str">
            <v xml:space="preserve"> Vải thiều đường kính tán F = 3,8m</v>
          </cell>
          <cell r="E263" t="str">
            <v>cây</v>
          </cell>
          <cell r="F263">
            <v>2517000</v>
          </cell>
        </row>
        <row r="264">
          <cell r="A264" t="str">
            <v>VT31</v>
          </cell>
          <cell r="B264" t="str">
            <v>VT2530</v>
          </cell>
          <cell r="C264" t="str">
            <v xml:space="preserve"> Vải thiều đường kính tán 3,5 ≤ F  &lt; 4m</v>
          </cell>
          <cell r="D264" t="str">
            <v xml:space="preserve"> Vải thiều đường kính tán F = 3,9m</v>
          </cell>
          <cell r="E264" t="str">
            <v>cây</v>
          </cell>
          <cell r="F264">
            <v>2517000</v>
          </cell>
        </row>
        <row r="265">
          <cell r="A265" t="str">
            <v>VT32</v>
          </cell>
          <cell r="B265" t="str">
            <v>VT2530</v>
          </cell>
          <cell r="C265" t="str">
            <v xml:space="preserve"> Vải thiều đường kính tán 4 ≤ F  &lt; 4,5m</v>
          </cell>
          <cell r="D265" t="str">
            <v xml:space="preserve"> Vải thiều đường kính tán F = 4m</v>
          </cell>
          <cell r="E265" t="str">
            <v>cây</v>
          </cell>
          <cell r="F265">
            <v>2754000</v>
          </cell>
        </row>
        <row r="266">
          <cell r="A266" t="str">
            <v>VT33</v>
          </cell>
          <cell r="B266" t="str">
            <v>VT3035</v>
          </cell>
          <cell r="C266" t="str">
            <v xml:space="preserve"> Vải thiều đường kính tán 4 ≤ F  &lt; 4,5m</v>
          </cell>
          <cell r="D266" t="str">
            <v xml:space="preserve"> Vải thiều đường kính tán F = 4,1m</v>
          </cell>
          <cell r="E266" t="str">
            <v>cây</v>
          </cell>
          <cell r="F266">
            <v>2754000</v>
          </cell>
        </row>
        <row r="267">
          <cell r="A267" t="str">
            <v>VT34</v>
          </cell>
          <cell r="B267" t="str">
            <v>VT3035</v>
          </cell>
          <cell r="C267" t="str">
            <v xml:space="preserve"> Vải thiều đường kính tán 4 ≤ F  &lt; 4,5m</v>
          </cell>
          <cell r="D267" t="str">
            <v xml:space="preserve"> Vải thiều đường kính tán F = 4,2m</v>
          </cell>
          <cell r="E267" t="str">
            <v>cây</v>
          </cell>
          <cell r="F267">
            <v>2754000</v>
          </cell>
        </row>
        <row r="268">
          <cell r="A268" t="str">
            <v>VT35</v>
          </cell>
          <cell r="B268" t="str">
            <v>VT3035</v>
          </cell>
          <cell r="C268" t="str">
            <v xml:space="preserve"> Vải thiều đường kính tán 4 ≤ F  &lt; 4,5m</v>
          </cell>
          <cell r="D268" t="str">
            <v xml:space="preserve"> Vải thiều đường kính tán F = 4,3m</v>
          </cell>
          <cell r="E268" t="str">
            <v>cây</v>
          </cell>
          <cell r="F268">
            <v>2754000</v>
          </cell>
        </row>
        <row r="269">
          <cell r="A269" t="str">
            <v>VT36</v>
          </cell>
          <cell r="B269" t="str">
            <v>VT3035</v>
          </cell>
          <cell r="C269" t="str">
            <v xml:space="preserve"> Vải thiều đường kính tán 4 ≤ F  &lt; 4,5m</v>
          </cell>
          <cell r="D269" t="str">
            <v xml:space="preserve"> Vải thiều đường kính tán F = 4,4m</v>
          </cell>
          <cell r="E269" t="str">
            <v>cây</v>
          </cell>
          <cell r="F269">
            <v>2754000</v>
          </cell>
        </row>
        <row r="270">
          <cell r="A270" t="str">
            <v>VT37</v>
          </cell>
          <cell r="B270" t="str">
            <v>VT3035</v>
          </cell>
          <cell r="C270" t="str">
            <v xml:space="preserve"> Vải thiều đường kính tán 4,5 ≤ F  &lt; 5,5m</v>
          </cell>
          <cell r="D270" t="str">
            <v xml:space="preserve"> Vải thiều đường kính tán F = 4,5m</v>
          </cell>
          <cell r="E270" t="str">
            <v>cây</v>
          </cell>
          <cell r="F270">
            <v>2991000</v>
          </cell>
        </row>
        <row r="271">
          <cell r="A271" t="str">
            <v>VT38</v>
          </cell>
          <cell r="B271" t="str">
            <v>VT3540</v>
          </cell>
          <cell r="C271" t="str">
            <v xml:space="preserve"> Vải thiều đường kính tán 4,5 ≤ F  &lt; 5,5m</v>
          </cell>
          <cell r="D271" t="str">
            <v xml:space="preserve"> Vải thiều đường kính tán F = 4,6m</v>
          </cell>
          <cell r="E271" t="str">
            <v>cây</v>
          </cell>
          <cell r="F271">
            <v>2991000</v>
          </cell>
        </row>
        <row r="272">
          <cell r="A272" t="str">
            <v>VT39</v>
          </cell>
          <cell r="B272" t="str">
            <v>VT3540</v>
          </cell>
          <cell r="C272" t="str">
            <v xml:space="preserve"> Vải thiều đường kính tán 4,5 ≤ F  &lt; 5,5m</v>
          </cell>
          <cell r="D272" t="str">
            <v xml:space="preserve"> Vải thiều đường kính tán F = 4,7m</v>
          </cell>
          <cell r="E272" t="str">
            <v>cây</v>
          </cell>
          <cell r="F272">
            <v>2991000</v>
          </cell>
        </row>
        <row r="273">
          <cell r="A273" t="str">
            <v>VT40</v>
          </cell>
          <cell r="B273" t="str">
            <v>VT3540</v>
          </cell>
          <cell r="C273" t="str">
            <v xml:space="preserve"> Vải thiều đường kính tán 4,5 ≤ F  &lt; 5,5m</v>
          </cell>
          <cell r="D273" t="str">
            <v xml:space="preserve"> Vải thiều đường kính tán F = 4,8m</v>
          </cell>
          <cell r="E273" t="str">
            <v>cây</v>
          </cell>
          <cell r="F273">
            <v>2991000</v>
          </cell>
        </row>
        <row r="274">
          <cell r="A274" t="str">
            <v>VT41</v>
          </cell>
          <cell r="B274" t="str">
            <v>VT3540</v>
          </cell>
          <cell r="C274" t="str">
            <v xml:space="preserve"> Vải thiều đường kính tán 4,5 ≤ F  &lt; 5,5m</v>
          </cell>
          <cell r="D274" t="str">
            <v xml:space="preserve"> Vải thiều đường kính tán F = 4,9m</v>
          </cell>
          <cell r="E274" t="str">
            <v>cây</v>
          </cell>
          <cell r="F274">
            <v>2991000</v>
          </cell>
        </row>
        <row r="275">
          <cell r="A275" t="str">
            <v>VT42</v>
          </cell>
          <cell r="B275" t="str">
            <v>VT3540</v>
          </cell>
          <cell r="C275" t="str">
            <v xml:space="preserve"> Vải thiều đường kính tán 4,5 ≤ F  &lt; 5,5m</v>
          </cell>
          <cell r="D275" t="str">
            <v xml:space="preserve"> Vải thiều đường kính tán F = 5m</v>
          </cell>
          <cell r="E275" t="str">
            <v>cây</v>
          </cell>
          <cell r="F275">
            <v>2991000</v>
          </cell>
        </row>
        <row r="276">
          <cell r="A276" t="str">
            <v>VT43</v>
          </cell>
          <cell r="B276" t="str">
            <v>VT4045</v>
          </cell>
          <cell r="C276" t="str">
            <v xml:space="preserve"> Vải thiều đường kính tán 4,5 ≤ F  &lt; 5,5m</v>
          </cell>
          <cell r="D276" t="str">
            <v xml:space="preserve"> Vải thiều đường kính tán F = 5,1m</v>
          </cell>
          <cell r="E276" t="str">
            <v>cây</v>
          </cell>
          <cell r="F276">
            <v>2991000</v>
          </cell>
        </row>
        <row r="277">
          <cell r="A277" t="str">
            <v>VT44</v>
          </cell>
          <cell r="B277" t="str">
            <v>VT4045</v>
          </cell>
          <cell r="C277" t="str">
            <v xml:space="preserve"> Vải thiều đường kính tán 4,5 ≤ F  &lt; 5,5m</v>
          </cell>
          <cell r="D277" t="str">
            <v xml:space="preserve"> Vải thiều đường kính tán F = 5,2m</v>
          </cell>
          <cell r="E277" t="str">
            <v>cây</v>
          </cell>
          <cell r="F277">
            <v>2991000</v>
          </cell>
        </row>
        <row r="278">
          <cell r="A278" t="str">
            <v>VT45</v>
          </cell>
          <cell r="B278" t="str">
            <v>VT4045</v>
          </cell>
          <cell r="C278" t="str">
            <v xml:space="preserve"> Vải thiều đường kính tán 4,5 ≤ F  &lt; 5,5m</v>
          </cell>
          <cell r="D278" t="str">
            <v xml:space="preserve"> Vải thiều đường kính tán F = 5,3m</v>
          </cell>
          <cell r="E278" t="str">
            <v>cây</v>
          </cell>
          <cell r="F278">
            <v>2991000</v>
          </cell>
        </row>
        <row r="279">
          <cell r="A279" t="str">
            <v>VT46</v>
          </cell>
          <cell r="B279" t="str">
            <v>VT4045</v>
          </cell>
          <cell r="C279" t="str">
            <v xml:space="preserve"> Vải thiều đường kính tán 4,5 ≤ F  &lt; 5,5m</v>
          </cell>
          <cell r="D279" t="str">
            <v xml:space="preserve"> Vải thiều đường kính tán F = 5,4m</v>
          </cell>
          <cell r="E279" t="str">
            <v>cây</v>
          </cell>
          <cell r="F279">
            <v>2991000</v>
          </cell>
        </row>
        <row r="280">
          <cell r="A280" t="str">
            <v>VT47</v>
          </cell>
          <cell r="B280" t="str">
            <v>VT4555</v>
          </cell>
          <cell r="C280" t="str">
            <v xml:space="preserve"> Vải thiều đường kính tán 5,5≤ F  &lt; 6,5m</v>
          </cell>
          <cell r="D280" t="str">
            <v xml:space="preserve"> Vải thiều đường kính tán F = 5,5m</v>
          </cell>
          <cell r="E280" t="str">
            <v>cây</v>
          </cell>
          <cell r="F280">
            <v>3227000</v>
          </cell>
        </row>
        <row r="281">
          <cell r="A281" t="str">
            <v>VT48</v>
          </cell>
          <cell r="B281" t="str">
            <v>VT4555</v>
          </cell>
          <cell r="C281" t="str">
            <v xml:space="preserve"> Vải thiều đường kính tán 5,5≤ F  &lt; 6,5m</v>
          </cell>
          <cell r="D281" t="str">
            <v xml:space="preserve"> Vải thiều đường kính tán F = 5,6m</v>
          </cell>
          <cell r="E281" t="str">
            <v>cây</v>
          </cell>
          <cell r="F281">
            <v>3227000</v>
          </cell>
        </row>
        <row r="282">
          <cell r="A282" t="str">
            <v>VT49</v>
          </cell>
          <cell r="B282" t="str">
            <v>VT4555</v>
          </cell>
          <cell r="C282" t="str">
            <v xml:space="preserve"> Vải thiều đường kính tán 5,5≤ F  &lt; 6,5m</v>
          </cell>
          <cell r="D282" t="str">
            <v xml:space="preserve"> Vải thiều đường kính tán F = 5,7m</v>
          </cell>
          <cell r="E282" t="str">
            <v>cây</v>
          </cell>
          <cell r="F282">
            <v>3227000</v>
          </cell>
        </row>
        <row r="283">
          <cell r="A283" t="str">
            <v>VT50</v>
          </cell>
          <cell r="B283" t="str">
            <v>VT4555</v>
          </cell>
          <cell r="C283" t="str">
            <v xml:space="preserve"> Vải thiều đường kính tán 5,5≤ F  &lt; 6,5m</v>
          </cell>
          <cell r="D283" t="str">
            <v xml:space="preserve"> Vải thiều đường kính tán F = 5,8m</v>
          </cell>
          <cell r="E283" t="str">
            <v>cây</v>
          </cell>
          <cell r="F283">
            <v>3227000</v>
          </cell>
        </row>
        <row r="284">
          <cell r="A284" t="str">
            <v>VT51</v>
          </cell>
          <cell r="B284" t="str">
            <v>VT4555</v>
          </cell>
          <cell r="C284" t="str">
            <v xml:space="preserve"> Vải thiều đường kính tán 5,5≤ F  &lt; 6,5m</v>
          </cell>
          <cell r="D284" t="str">
            <v xml:space="preserve"> Vải thiều đường kính tán F = 5,9m</v>
          </cell>
          <cell r="E284" t="str">
            <v>cây</v>
          </cell>
          <cell r="F284">
            <v>3227000</v>
          </cell>
        </row>
        <row r="285">
          <cell r="A285" t="str">
            <v>VT52</v>
          </cell>
          <cell r="B285" t="str">
            <v>VT4555</v>
          </cell>
          <cell r="C285" t="str">
            <v xml:space="preserve"> Vải thiều đường kính tán 5,5≤ F  &lt; 6,5m</v>
          </cell>
          <cell r="D285" t="str">
            <v xml:space="preserve"> Vải thiều đường kính tán F = 6m</v>
          </cell>
          <cell r="E285" t="str">
            <v>cây</v>
          </cell>
          <cell r="F285">
            <v>3227000</v>
          </cell>
        </row>
        <row r="286">
          <cell r="A286" t="str">
            <v>VT53</v>
          </cell>
          <cell r="B286" t="str">
            <v>VT4555</v>
          </cell>
          <cell r="C286" t="str">
            <v xml:space="preserve"> Vải thiều đường kính tán 5,5≤ F  &lt; 6,5m</v>
          </cell>
          <cell r="D286" t="str">
            <v xml:space="preserve"> Vải thiều đường kính tán F = 6,1m</v>
          </cell>
          <cell r="E286" t="str">
            <v>cây</v>
          </cell>
          <cell r="F286">
            <v>3227000</v>
          </cell>
        </row>
        <row r="287">
          <cell r="A287" t="str">
            <v>VT54</v>
          </cell>
          <cell r="B287" t="str">
            <v>VT4555</v>
          </cell>
          <cell r="C287" t="str">
            <v xml:space="preserve"> Vải thiều đường kính tán 5,5≤ F  &lt; 6,5m</v>
          </cell>
          <cell r="D287" t="str">
            <v xml:space="preserve"> Vải thiều đường kính tán F = 6,2m</v>
          </cell>
          <cell r="E287" t="str">
            <v>cây</v>
          </cell>
          <cell r="F287">
            <v>3227000</v>
          </cell>
        </row>
        <row r="288">
          <cell r="A288" t="str">
            <v>VT55</v>
          </cell>
          <cell r="B288" t="str">
            <v>VT4555</v>
          </cell>
          <cell r="C288" t="str">
            <v xml:space="preserve"> Vải thiều đường kính tán 5,5≤ F  &lt; 6,5m</v>
          </cell>
          <cell r="D288" t="str">
            <v xml:space="preserve"> Vải thiều đường kính tán F = 6,3m</v>
          </cell>
          <cell r="E288" t="str">
            <v>cây</v>
          </cell>
          <cell r="F288">
            <v>3227000</v>
          </cell>
        </row>
        <row r="289">
          <cell r="A289" t="str">
            <v>VT56</v>
          </cell>
          <cell r="B289" t="str">
            <v>VT4555</v>
          </cell>
          <cell r="C289" t="str">
            <v xml:space="preserve"> Vải thiều đường kính tán 5,5≤ F  &lt; 6,5m</v>
          </cell>
          <cell r="D289" t="str">
            <v xml:space="preserve"> Vải thiều đường kính tán F = 6,4m</v>
          </cell>
          <cell r="E289" t="str">
            <v>cây</v>
          </cell>
          <cell r="F289">
            <v>3227000</v>
          </cell>
        </row>
        <row r="290">
          <cell r="A290" t="str">
            <v>VT57</v>
          </cell>
          <cell r="B290" t="str">
            <v>VT5565</v>
          </cell>
          <cell r="C290" t="str">
            <v xml:space="preserve"> Vải thiều đường kính tán 6,5≤ F  &lt; 7,5m</v>
          </cell>
          <cell r="D290" t="str">
            <v xml:space="preserve"> Vải thiều đường kính tán F = 6,5m</v>
          </cell>
          <cell r="E290" t="str">
            <v>cây</v>
          </cell>
          <cell r="F290">
            <v>3463000</v>
          </cell>
        </row>
        <row r="291">
          <cell r="A291" t="str">
            <v>VT58</v>
          </cell>
          <cell r="B291" t="str">
            <v>VT5565</v>
          </cell>
          <cell r="C291" t="str">
            <v xml:space="preserve"> Vải thiều đường kính tán 6,5≤ F  &lt; 7,5m</v>
          </cell>
          <cell r="D291" t="str">
            <v xml:space="preserve"> Vải thiều đường kính tán F = 6,6m</v>
          </cell>
          <cell r="E291" t="str">
            <v>cây</v>
          </cell>
          <cell r="F291">
            <v>3463000</v>
          </cell>
        </row>
        <row r="292">
          <cell r="A292" t="str">
            <v>VT59</v>
          </cell>
          <cell r="B292" t="str">
            <v>VT5565</v>
          </cell>
          <cell r="C292" t="str">
            <v xml:space="preserve"> Vải thiều đường kính tán 6,5≤ F  &lt; 7,5m</v>
          </cell>
          <cell r="D292" t="str">
            <v xml:space="preserve"> Vải thiều đường kính tán F = 6,7m</v>
          </cell>
          <cell r="E292" t="str">
            <v>cây</v>
          </cell>
          <cell r="F292">
            <v>3463000</v>
          </cell>
        </row>
        <row r="293">
          <cell r="A293" t="str">
            <v>VT60</v>
          </cell>
          <cell r="B293" t="str">
            <v>VT5565</v>
          </cell>
          <cell r="C293" t="str">
            <v xml:space="preserve"> Vải thiều đường kính tán 6,5≤ F  &lt; 7,5m</v>
          </cell>
          <cell r="D293" t="str">
            <v xml:space="preserve"> Vải thiều đường kính tán F = 6,8m</v>
          </cell>
          <cell r="E293" t="str">
            <v>cây</v>
          </cell>
          <cell r="F293">
            <v>3463000</v>
          </cell>
        </row>
        <row r="294">
          <cell r="A294" t="str">
            <v>VT61</v>
          </cell>
          <cell r="B294" t="str">
            <v>VT5565</v>
          </cell>
          <cell r="C294" t="str">
            <v xml:space="preserve"> Vải thiều đường kính tán 6,5≤ F  &lt; 7,5m</v>
          </cell>
          <cell r="D294" t="str">
            <v xml:space="preserve"> Vải thiều đường kính tán F = 6,9m</v>
          </cell>
          <cell r="E294" t="str">
            <v>cây</v>
          </cell>
          <cell r="F294">
            <v>3463000</v>
          </cell>
        </row>
        <row r="295">
          <cell r="A295" t="str">
            <v>VT62</v>
          </cell>
          <cell r="B295" t="str">
            <v>VT5565</v>
          </cell>
          <cell r="C295" t="str">
            <v xml:space="preserve"> Vải thiều đường kính tán 6,5≤ F  &lt; 7,5m</v>
          </cell>
          <cell r="D295" t="str">
            <v xml:space="preserve"> Vải thiều đường kính tán F = 7m</v>
          </cell>
          <cell r="E295" t="str">
            <v>cây</v>
          </cell>
          <cell r="F295">
            <v>3463000</v>
          </cell>
        </row>
        <row r="296">
          <cell r="A296" t="str">
            <v>VT63</v>
          </cell>
          <cell r="B296" t="str">
            <v>VT5565</v>
          </cell>
          <cell r="C296" t="str">
            <v xml:space="preserve"> Vải thiều đường kính tán 6,5≤ F  &lt; 7,5m</v>
          </cell>
          <cell r="D296" t="str">
            <v xml:space="preserve"> Vải thiều đường kính tán F = 7,1m</v>
          </cell>
          <cell r="E296" t="str">
            <v>cây</v>
          </cell>
          <cell r="F296">
            <v>3463000</v>
          </cell>
        </row>
        <row r="297">
          <cell r="A297" t="str">
            <v>VT64</v>
          </cell>
          <cell r="B297" t="str">
            <v>VT5565</v>
          </cell>
          <cell r="C297" t="str">
            <v xml:space="preserve"> Vải thiều đường kính tán 6,5≤ F  &lt; 7,5m</v>
          </cell>
          <cell r="D297" t="str">
            <v xml:space="preserve"> Vải thiều đường kính tán F = 7,2m</v>
          </cell>
          <cell r="E297" t="str">
            <v>cây</v>
          </cell>
          <cell r="F297">
            <v>3463000</v>
          </cell>
        </row>
        <row r="298">
          <cell r="A298" t="str">
            <v>VT65</v>
          </cell>
          <cell r="B298" t="str">
            <v>VT5565</v>
          </cell>
          <cell r="C298" t="str">
            <v xml:space="preserve"> Vải thiều đường kính tán 6,5≤ F  &lt; 7,5m</v>
          </cell>
          <cell r="D298" t="str">
            <v xml:space="preserve"> Vải thiều đường kính tán F = 7,3m</v>
          </cell>
          <cell r="E298" t="str">
            <v>cây</v>
          </cell>
          <cell r="F298">
            <v>3463000</v>
          </cell>
        </row>
        <row r="299">
          <cell r="A299" t="str">
            <v>VT66</v>
          </cell>
          <cell r="B299" t="str">
            <v>VT5565</v>
          </cell>
          <cell r="C299" t="str">
            <v xml:space="preserve"> Vải thiều đường kính tán 6,5≤ F  &lt; 7,5m</v>
          </cell>
          <cell r="D299" t="str">
            <v xml:space="preserve"> Vải thiều đường kính tán F = 7,4m</v>
          </cell>
          <cell r="E299" t="str">
            <v>cây</v>
          </cell>
          <cell r="F299">
            <v>3463000</v>
          </cell>
        </row>
        <row r="300">
          <cell r="A300" t="str">
            <v>VT67</v>
          </cell>
          <cell r="B300" t="str">
            <v>VT6575</v>
          </cell>
          <cell r="C300" t="str">
            <v xml:space="preserve"> Vải thiều đường kính tán ≥ 7,5 m</v>
          </cell>
          <cell r="D300" t="str">
            <v xml:space="preserve"> Vải thiều đường kính tán ≥ 7,5 m</v>
          </cell>
          <cell r="E300" t="str">
            <v>cây</v>
          </cell>
          <cell r="F300">
            <v>3700000</v>
          </cell>
        </row>
        <row r="301">
          <cell r="A301" t="str">
            <v>HOM</v>
          </cell>
          <cell r="B301" t="str">
            <v>HOM</v>
          </cell>
          <cell r="C301" t="str">
            <v>Hồng mới trồng đến dưới 1 năm</v>
          </cell>
          <cell r="D301" t="str">
            <v>Cây hồng mới trồng</v>
          </cell>
          <cell r="E301" t="str">
            <v>cây</v>
          </cell>
          <cell r="F301">
            <v>34000</v>
          </cell>
        </row>
        <row r="302">
          <cell r="A302" t="str">
            <v>HO1</v>
          </cell>
          <cell r="B302" t="str">
            <v>HO12</v>
          </cell>
          <cell r="C302" t="str">
            <v>Hồng  ĐK gốc 1cm ≤ Φ &lt;2 cm( cây cách cây &gt; 3m)</v>
          </cell>
          <cell r="D302" t="str">
            <v>Hồng  ĐK gốc 1cm ≤ Φ &lt;2 cm( cây cách cây &gt; 3m)</v>
          </cell>
          <cell r="E302" t="str">
            <v>cây</v>
          </cell>
          <cell r="F302">
            <v>58000</v>
          </cell>
        </row>
        <row r="303">
          <cell r="A303" t="str">
            <v>HO2</v>
          </cell>
          <cell r="B303" t="str">
            <v>HO25</v>
          </cell>
          <cell r="C303" t="str">
            <v>Hồng  ĐK gốc 2cm ≤ Φ &lt;5 cm( cây cách cây &gt; 3m)</v>
          </cell>
          <cell r="D303" t="str">
            <v xml:space="preserve">Hồng đường kính gốc 2 cm </v>
          </cell>
          <cell r="E303" t="str">
            <v>cây</v>
          </cell>
          <cell r="F303">
            <v>122000</v>
          </cell>
        </row>
        <row r="304">
          <cell r="A304" t="str">
            <v>HO3</v>
          </cell>
          <cell r="B304" t="str">
            <v>HO25</v>
          </cell>
          <cell r="C304" t="str">
            <v>Hồng  ĐK gốc 2cm ≤ Φ &lt;5 cm( cây cách cây &gt; 3m)</v>
          </cell>
          <cell r="D304" t="str">
            <v xml:space="preserve">Hồng đường kính gốc 3 cm </v>
          </cell>
          <cell r="E304" t="str">
            <v>cây</v>
          </cell>
          <cell r="F304">
            <v>122000</v>
          </cell>
        </row>
        <row r="305">
          <cell r="A305" t="str">
            <v>HO4</v>
          </cell>
          <cell r="B305" t="str">
            <v>HO25</v>
          </cell>
          <cell r="C305" t="str">
            <v>Hồng  ĐK gốc 2cm ≤ Φ &lt;5 cm( cây cách cây &gt; 3m)</v>
          </cell>
          <cell r="D305" t="str">
            <v xml:space="preserve">Hồng đường kính gốc 4 cm </v>
          </cell>
          <cell r="E305" t="str">
            <v>cây</v>
          </cell>
          <cell r="F305">
            <v>122000</v>
          </cell>
        </row>
        <row r="306">
          <cell r="A306" t="str">
            <v>HO5</v>
          </cell>
          <cell r="B306" t="str">
            <v>HO57</v>
          </cell>
          <cell r="C306" t="str">
            <v>Hồng  ĐK gốc 5cm ≤ Φ &lt;7 cm( cây cách cây &gt; 3m)</v>
          </cell>
          <cell r="D306" t="str">
            <v xml:space="preserve">Hồng đường kính gốc 5 cm </v>
          </cell>
          <cell r="E306" t="str">
            <v>cây</v>
          </cell>
          <cell r="F306">
            <v>186000</v>
          </cell>
        </row>
        <row r="307">
          <cell r="A307" t="str">
            <v>HO6</v>
          </cell>
          <cell r="B307" t="str">
            <v>HO57</v>
          </cell>
          <cell r="C307" t="str">
            <v>Hồng  ĐK gốc 5cm ≤ Φ &lt;7 cm( cây cách cây &gt; 3m)</v>
          </cell>
          <cell r="D307" t="str">
            <v xml:space="preserve">Hồng đường kính gốc 6 cm </v>
          </cell>
          <cell r="E307" t="str">
            <v>cây</v>
          </cell>
          <cell r="F307">
            <v>186000</v>
          </cell>
        </row>
        <row r="308">
          <cell r="A308" t="str">
            <v>HO7</v>
          </cell>
          <cell r="B308" t="str">
            <v>HO79</v>
          </cell>
          <cell r="C308" t="str">
            <v>Hồng  ĐK gốc 7cm ≤ Φ &lt;9 cm( cây cách cây &gt; 3m)</v>
          </cell>
          <cell r="D308" t="str">
            <v xml:space="preserve">Hồng đường kính gốc 7 cm </v>
          </cell>
          <cell r="E308" t="str">
            <v>cây</v>
          </cell>
          <cell r="F308">
            <v>250000</v>
          </cell>
        </row>
        <row r="309">
          <cell r="A309" t="str">
            <v>HO8</v>
          </cell>
          <cell r="B309" t="str">
            <v>HO79</v>
          </cell>
          <cell r="C309" t="str">
            <v>Hồng  ĐK gốc 7cm ≤ Φ &lt;9 cm( cây cách cây &gt; 3m)</v>
          </cell>
          <cell r="D309" t="str">
            <v xml:space="preserve">Hồng đường kính gốc 8 cm </v>
          </cell>
          <cell r="E309" t="str">
            <v>cây</v>
          </cell>
          <cell r="F309">
            <v>250000</v>
          </cell>
        </row>
        <row r="310">
          <cell r="A310" t="str">
            <v>HO9</v>
          </cell>
          <cell r="B310" t="str">
            <v>HO912</v>
          </cell>
          <cell r="C310" t="str">
            <v>Hồng  ĐK gốc 9cm ≤ Φ &lt;12 cm( cây cách cây &gt; 3m)</v>
          </cell>
          <cell r="D310" t="str">
            <v xml:space="preserve">Hồng đường kính gốc 9 cm </v>
          </cell>
          <cell r="E310" t="str">
            <v>cây</v>
          </cell>
          <cell r="F310">
            <v>314000</v>
          </cell>
        </row>
        <row r="311">
          <cell r="A311" t="str">
            <v>HO10</v>
          </cell>
          <cell r="B311" t="str">
            <v>HO912</v>
          </cell>
          <cell r="C311" t="str">
            <v>Hồng  ĐK gốc 9cm ≤ Φ &lt;12 cm( cây cách cây &gt; 3m)</v>
          </cell>
          <cell r="D311" t="str">
            <v xml:space="preserve">Hồng đường kính gốc 10 cm </v>
          </cell>
          <cell r="E311" t="str">
            <v>cây</v>
          </cell>
          <cell r="F311">
            <v>314000</v>
          </cell>
        </row>
        <row r="312">
          <cell r="A312" t="str">
            <v>HO11</v>
          </cell>
          <cell r="B312" t="str">
            <v>HO912</v>
          </cell>
          <cell r="C312" t="str">
            <v>Hồng  ĐK gốc 9cm ≤ Φ &lt;12 cm( cây cách cây &gt; 3m)</v>
          </cell>
          <cell r="D312" t="str">
            <v xml:space="preserve">Hồng đường kính gốc 11 cm </v>
          </cell>
          <cell r="E312" t="str">
            <v>cây</v>
          </cell>
          <cell r="F312">
            <v>314000</v>
          </cell>
        </row>
        <row r="313">
          <cell r="A313" t="str">
            <v>HO12</v>
          </cell>
          <cell r="B313" t="str">
            <v>HO1215</v>
          </cell>
          <cell r="C313" t="str">
            <v>Hồng  ĐK gốc 12cm ≤ Φ &lt;15 cm</v>
          </cell>
          <cell r="D313" t="str">
            <v xml:space="preserve">Hồng đường kính gốc 12 cm </v>
          </cell>
          <cell r="E313" t="str">
            <v>cây</v>
          </cell>
          <cell r="F313">
            <v>510000</v>
          </cell>
        </row>
        <row r="314">
          <cell r="A314" t="str">
            <v>HO13</v>
          </cell>
          <cell r="B314" t="str">
            <v>HO1215</v>
          </cell>
          <cell r="C314" t="str">
            <v>Hồng  ĐK gốc 12cm ≤ Φ &lt;15 cm</v>
          </cell>
          <cell r="D314" t="str">
            <v xml:space="preserve">Hồng đường kính gốc 13 cm </v>
          </cell>
          <cell r="E314" t="str">
            <v>cây</v>
          </cell>
          <cell r="F314">
            <v>510000</v>
          </cell>
        </row>
        <row r="315">
          <cell r="A315" t="str">
            <v>HO14</v>
          </cell>
          <cell r="B315" t="str">
            <v>HO1215</v>
          </cell>
          <cell r="C315" t="str">
            <v>Hồng  ĐK gốc 12cm ≤ Φ &lt;15 cm</v>
          </cell>
          <cell r="D315" t="str">
            <v xml:space="preserve">Hồng đường kính gốc 14 cm </v>
          </cell>
          <cell r="E315" t="str">
            <v>cây</v>
          </cell>
          <cell r="F315">
            <v>510000</v>
          </cell>
        </row>
        <row r="316">
          <cell r="A316" t="str">
            <v>HO15</v>
          </cell>
          <cell r="B316" t="str">
            <v>HO1520</v>
          </cell>
          <cell r="C316" t="str">
            <v>Hồng  ĐK gốc 15cm ≤ Φ &lt;20 cm</v>
          </cell>
          <cell r="D316" t="str">
            <v xml:space="preserve">Hồng đường kính gốc 15 cm </v>
          </cell>
          <cell r="E316" t="str">
            <v>cây</v>
          </cell>
          <cell r="F316">
            <v>682000</v>
          </cell>
        </row>
        <row r="317">
          <cell r="A317" t="str">
            <v>HO16</v>
          </cell>
          <cell r="B317" t="str">
            <v>HO1520</v>
          </cell>
          <cell r="C317" t="str">
            <v>Hồng  ĐK gốc 15cm ≤ Φ &lt;20 cm</v>
          </cell>
          <cell r="D317" t="str">
            <v xml:space="preserve">Hồng đường kính gốc 16 cm </v>
          </cell>
          <cell r="E317" t="str">
            <v>cây</v>
          </cell>
          <cell r="F317">
            <v>682000</v>
          </cell>
        </row>
        <row r="318">
          <cell r="A318" t="str">
            <v>HO17</v>
          </cell>
          <cell r="B318" t="str">
            <v>HO1520</v>
          </cell>
          <cell r="C318" t="str">
            <v>Hồng  ĐK gốc 15cm ≤ Φ &lt;20 cm</v>
          </cell>
          <cell r="D318" t="str">
            <v xml:space="preserve">Hồng đường kính gốc 17 cm </v>
          </cell>
          <cell r="E318" t="str">
            <v>cây</v>
          </cell>
          <cell r="F318">
            <v>682000</v>
          </cell>
        </row>
        <row r="319">
          <cell r="A319" t="str">
            <v>HO18</v>
          </cell>
          <cell r="B319" t="str">
            <v>HO1520</v>
          </cell>
          <cell r="C319" t="str">
            <v>Hồng  ĐK gốc 15cm ≤ Φ &lt;20 cm</v>
          </cell>
          <cell r="D319" t="str">
            <v xml:space="preserve">Hồng đường kính gốc 18 cm </v>
          </cell>
          <cell r="E319" t="str">
            <v>cây</v>
          </cell>
          <cell r="F319">
            <v>682000</v>
          </cell>
        </row>
        <row r="320">
          <cell r="A320" t="str">
            <v>HO19</v>
          </cell>
          <cell r="B320" t="str">
            <v>HO1520</v>
          </cell>
          <cell r="C320" t="str">
            <v>Hồng  ĐK gốc 15cm ≤ Φ &lt;20 cm</v>
          </cell>
          <cell r="D320" t="str">
            <v xml:space="preserve">Hồng đường kính gốc 19 cm </v>
          </cell>
          <cell r="E320" t="str">
            <v>cây</v>
          </cell>
          <cell r="F320">
            <v>682000</v>
          </cell>
        </row>
        <row r="321">
          <cell r="A321" t="str">
            <v>HO20</v>
          </cell>
          <cell r="B321" t="str">
            <v>HO2025</v>
          </cell>
          <cell r="C321" t="str">
            <v>Hồng  ĐK gốc 20cm ≤ Φ &lt;25 cm</v>
          </cell>
          <cell r="D321" t="str">
            <v xml:space="preserve">Hồng đường kính gốc 20 cm </v>
          </cell>
          <cell r="E321" t="str">
            <v>cây</v>
          </cell>
          <cell r="F321">
            <v>902000</v>
          </cell>
        </row>
        <row r="322">
          <cell r="A322" t="str">
            <v>HO21</v>
          </cell>
          <cell r="B322" t="str">
            <v>HO2025</v>
          </cell>
          <cell r="C322" t="str">
            <v>Hồng  ĐK gốc 20cm ≤ Φ &lt;25 cm</v>
          </cell>
          <cell r="D322" t="str">
            <v xml:space="preserve">Hồng đường kính gốc 21 cm </v>
          </cell>
          <cell r="E322" t="str">
            <v>cây</v>
          </cell>
          <cell r="F322">
            <v>902000</v>
          </cell>
        </row>
        <row r="323">
          <cell r="A323" t="str">
            <v>HO22</v>
          </cell>
          <cell r="B323" t="str">
            <v>HO2025</v>
          </cell>
          <cell r="C323" t="str">
            <v>Hồng  ĐK gốc 20cm ≤ Φ &lt;25 cm</v>
          </cell>
          <cell r="D323" t="str">
            <v xml:space="preserve">Hồng đường kính gốc 22 cm </v>
          </cell>
          <cell r="E323" t="str">
            <v>cây</v>
          </cell>
          <cell r="F323">
            <v>902000</v>
          </cell>
        </row>
        <row r="324">
          <cell r="A324" t="str">
            <v>HO23</v>
          </cell>
          <cell r="B324" t="str">
            <v>HO2025</v>
          </cell>
          <cell r="C324" t="str">
            <v>Hồng  ĐK gốc 20cm ≤ Φ &lt;25 cm</v>
          </cell>
          <cell r="D324" t="str">
            <v xml:space="preserve">Hồng đường kính gốc 23 cm </v>
          </cell>
          <cell r="E324" t="str">
            <v>cây</v>
          </cell>
          <cell r="F324">
            <v>902000</v>
          </cell>
        </row>
        <row r="325">
          <cell r="A325" t="str">
            <v>HO24</v>
          </cell>
          <cell r="B325" t="str">
            <v>HO2025</v>
          </cell>
          <cell r="C325" t="str">
            <v>Hồng  ĐK gốc 20cm ≤ Φ &lt;25 cm</v>
          </cell>
          <cell r="D325" t="str">
            <v xml:space="preserve">Hồng đường kính gốc 24 cm </v>
          </cell>
          <cell r="E325" t="str">
            <v>cây</v>
          </cell>
          <cell r="F325">
            <v>902000</v>
          </cell>
        </row>
        <row r="326">
          <cell r="A326" t="str">
            <v>HO25</v>
          </cell>
          <cell r="B326" t="str">
            <v>HO2530</v>
          </cell>
          <cell r="C326" t="str">
            <v>Hồng  ĐK gốc 25cm ≤ Φ &lt;30 cm</v>
          </cell>
          <cell r="D326" t="str">
            <v xml:space="preserve">Hồng đường kính gốc 25 cm </v>
          </cell>
          <cell r="E326" t="str">
            <v>cây</v>
          </cell>
          <cell r="F326">
            <v>1098000</v>
          </cell>
        </row>
        <row r="327">
          <cell r="A327" t="str">
            <v>HO26</v>
          </cell>
          <cell r="B327" t="str">
            <v>HO2530</v>
          </cell>
          <cell r="C327" t="str">
            <v>Hồng  ĐK gốc 25cm ≤ Φ &lt;30 cm</v>
          </cell>
          <cell r="D327" t="str">
            <v xml:space="preserve">Hồng đường kính gốc 26 cm </v>
          </cell>
          <cell r="E327" t="str">
            <v>cây</v>
          </cell>
          <cell r="F327">
            <v>1098000</v>
          </cell>
        </row>
        <row r="328">
          <cell r="A328" t="str">
            <v>HO27</v>
          </cell>
          <cell r="B328" t="str">
            <v>HO2530</v>
          </cell>
          <cell r="C328" t="str">
            <v>Hồng  ĐK gốc 25cm ≤ Φ &lt;30 cm</v>
          </cell>
          <cell r="D328" t="str">
            <v xml:space="preserve">Hồng đường kính gốc 27 cm </v>
          </cell>
          <cell r="E328" t="str">
            <v>cây</v>
          </cell>
          <cell r="F328">
            <v>1098000</v>
          </cell>
        </row>
        <row r="329">
          <cell r="A329" t="str">
            <v>HO28</v>
          </cell>
          <cell r="B329" t="str">
            <v>HO2530</v>
          </cell>
          <cell r="C329" t="str">
            <v>Hồng  ĐK gốc 25cm ≤ Φ &lt;30 cm</v>
          </cell>
          <cell r="D329" t="str">
            <v xml:space="preserve">Hồng đường kính gốc 28 cm </v>
          </cell>
          <cell r="E329" t="str">
            <v>cây</v>
          </cell>
          <cell r="F329">
            <v>1098000</v>
          </cell>
        </row>
        <row r="330">
          <cell r="A330" t="str">
            <v>HO29</v>
          </cell>
          <cell r="B330" t="str">
            <v>HO2530</v>
          </cell>
          <cell r="C330" t="str">
            <v>Hồng  ĐK gốc 25cm ≤ Φ &lt;30 cm</v>
          </cell>
          <cell r="D330" t="str">
            <v xml:space="preserve">Hồng đường kính gốc 29 cm </v>
          </cell>
          <cell r="E330" t="str">
            <v>cây</v>
          </cell>
          <cell r="F330">
            <v>1098000</v>
          </cell>
        </row>
        <row r="331">
          <cell r="A331" t="str">
            <v>HO30</v>
          </cell>
          <cell r="B331" t="str">
            <v>HO3035</v>
          </cell>
          <cell r="C331" t="str">
            <v>Hồng  ĐK gốc 30 cm ≤ Φ &lt;35 cm</v>
          </cell>
          <cell r="D331" t="str">
            <v xml:space="preserve">Hồng đường kính gốc 30 cm </v>
          </cell>
          <cell r="E331" t="str">
            <v>cây</v>
          </cell>
          <cell r="F331">
            <v>1294000</v>
          </cell>
        </row>
        <row r="332">
          <cell r="A332" t="str">
            <v>HO31</v>
          </cell>
          <cell r="B332" t="str">
            <v>HO3035</v>
          </cell>
          <cell r="C332" t="str">
            <v>Hồng  ĐK gốc 30 cm ≤ Φ &lt;35 cm</v>
          </cell>
          <cell r="D332" t="str">
            <v xml:space="preserve">Hồng đường kính gốc 31 cm </v>
          </cell>
          <cell r="E332" t="str">
            <v>cây</v>
          </cell>
          <cell r="F332">
            <v>1294000</v>
          </cell>
        </row>
        <row r="333">
          <cell r="A333" t="str">
            <v>HO32</v>
          </cell>
          <cell r="B333" t="str">
            <v>HO3035</v>
          </cell>
          <cell r="C333" t="str">
            <v>Hồng  ĐK gốc 30 cm ≤ Φ &lt;35 cm</v>
          </cell>
          <cell r="D333" t="str">
            <v xml:space="preserve">Hồng đường kính gốc 32 cm </v>
          </cell>
          <cell r="E333" t="str">
            <v>cây</v>
          </cell>
          <cell r="F333">
            <v>1294000</v>
          </cell>
        </row>
        <row r="334">
          <cell r="A334" t="str">
            <v>HO33</v>
          </cell>
          <cell r="B334" t="str">
            <v>HO3035</v>
          </cell>
          <cell r="C334" t="str">
            <v>Hồng  ĐK gốc 30 cm ≤ Φ &lt;35 cm</v>
          </cell>
          <cell r="D334" t="str">
            <v xml:space="preserve">Hồng đường kính gốc 33 cm </v>
          </cell>
          <cell r="E334" t="str">
            <v>cây</v>
          </cell>
          <cell r="F334">
            <v>1294000</v>
          </cell>
        </row>
        <row r="335">
          <cell r="A335" t="str">
            <v>HO34</v>
          </cell>
          <cell r="B335" t="str">
            <v>HO3035</v>
          </cell>
          <cell r="C335" t="str">
            <v>Hồng  ĐK gốc 30 cm ≤ Φ &lt;35 cm</v>
          </cell>
          <cell r="D335" t="str">
            <v xml:space="preserve">Hồng đường kính gốc 34 cm </v>
          </cell>
          <cell r="E335" t="str">
            <v>cây</v>
          </cell>
          <cell r="F335">
            <v>1294000</v>
          </cell>
        </row>
        <row r="336">
          <cell r="A336" t="str">
            <v>HO35</v>
          </cell>
          <cell r="B336" t="str">
            <v>HO35</v>
          </cell>
          <cell r="C336" t="str">
            <v>Hồng  ĐK gốc  Φ &gt;35 cm</v>
          </cell>
          <cell r="D336" t="str">
            <v xml:space="preserve">Hồng đường kính gốc 35 cm </v>
          </cell>
          <cell r="E336" t="str">
            <v>cây</v>
          </cell>
          <cell r="F336">
            <v>1490000</v>
          </cell>
        </row>
        <row r="337">
          <cell r="A337" t="str">
            <v>HO36</v>
          </cell>
          <cell r="B337" t="str">
            <v>HO35</v>
          </cell>
          <cell r="C337" t="str">
            <v>Hồng  ĐK gốc  Φ &gt;35 cm</v>
          </cell>
          <cell r="D337" t="str">
            <v xml:space="preserve">Hồng đường kính gốc 36 cm </v>
          </cell>
          <cell r="E337" t="str">
            <v>cây</v>
          </cell>
          <cell r="F337">
            <v>1490000</v>
          </cell>
        </row>
        <row r="338">
          <cell r="A338" t="str">
            <v>HO37</v>
          </cell>
          <cell r="B338" t="str">
            <v>HO35</v>
          </cell>
          <cell r="C338" t="str">
            <v>Hồng  ĐK gốc  Φ &gt;35 cm</v>
          </cell>
          <cell r="D338" t="str">
            <v xml:space="preserve">Hồng đường kính gốc 37 cm </v>
          </cell>
          <cell r="E338" t="str">
            <v>cây</v>
          </cell>
          <cell r="F338">
            <v>1490000</v>
          </cell>
        </row>
        <row r="339">
          <cell r="A339" t="str">
            <v>HO38</v>
          </cell>
          <cell r="B339" t="str">
            <v>HO35</v>
          </cell>
          <cell r="C339" t="str">
            <v>Hồng  ĐK gốc  Φ &gt;35 cm</v>
          </cell>
          <cell r="D339" t="str">
            <v xml:space="preserve">Hồng đường kính gốc 38 cm </v>
          </cell>
          <cell r="E339" t="str">
            <v>cây</v>
          </cell>
          <cell r="F339">
            <v>1490000</v>
          </cell>
        </row>
        <row r="340">
          <cell r="A340" t="str">
            <v>HO39</v>
          </cell>
          <cell r="B340" t="str">
            <v>HO35</v>
          </cell>
          <cell r="C340" t="str">
            <v>Hồng  ĐK gốc  Φ &gt;35 cm</v>
          </cell>
          <cell r="D340" t="str">
            <v xml:space="preserve">Hồng đường kính gốc 39 cm </v>
          </cell>
          <cell r="E340" t="str">
            <v>cây</v>
          </cell>
          <cell r="F340">
            <v>1490000</v>
          </cell>
        </row>
        <row r="341">
          <cell r="A341" t="str">
            <v>HO40</v>
          </cell>
          <cell r="B341" t="str">
            <v>HO35</v>
          </cell>
          <cell r="C341" t="str">
            <v>Hồng  ĐK gốc  Φ &gt;35 cm</v>
          </cell>
          <cell r="D341" t="str">
            <v xml:space="preserve">Hồng đường kính gốc 40 cm </v>
          </cell>
          <cell r="E341" t="str">
            <v>cây</v>
          </cell>
          <cell r="F341">
            <v>1490000</v>
          </cell>
        </row>
        <row r="342">
          <cell r="A342" t="str">
            <v>HO41</v>
          </cell>
          <cell r="B342" t="str">
            <v>HO35</v>
          </cell>
          <cell r="C342" t="str">
            <v>Hồng  ĐK gốc  Φ &gt;35 cm</v>
          </cell>
          <cell r="D342" t="str">
            <v xml:space="preserve">Hồng đường kính gốc 41 cm </v>
          </cell>
          <cell r="E342" t="str">
            <v>cây</v>
          </cell>
          <cell r="F342">
            <v>1490000</v>
          </cell>
        </row>
        <row r="343">
          <cell r="A343" t="str">
            <v>HO42</v>
          </cell>
          <cell r="B343" t="str">
            <v>HO35</v>
          </cell>
          <cell r="C343" t="str">
            <v>Hồng  ĐK gốc  Φ &gt;35 cm</v>
          </cell>
          <cell r="D343" t="str">
            <v xml:space="preserve">Hồng đường kính gốc 42 cm </v>
          </cell>
          <cell r="E343" t="str">
            <v>cây</v>
          </cell>
          <cell r="F343">
            <v>1490000</v>
          </cell>
        </row>
        <row r="344">
          <cell r="A344" t="str">
            <v>HO43</v>
          </cell>
          <cell r="B344" t="str">
            <v>HO35</v>
          </cell>
          <cell r="C344" t="str">
            <v>Hồng  ĐK gốc  Φ &gt;35 cm</v>
          </cell>
          <cell r="D344" t="str">
            <v xml:space="preserve">Hồng đường kính gốc 43 cm </v>
          </cell>
          <cell r="E344" t="str">
            <v>cây</v>
          </cell>
          <cell r="F344">
            <v>1490000</v>
          </cell>
        </row>
        <row r="345">
          <cell r="A345" t="str">
            <v>HO44</v>
          </cell>
          <cell r="B345" t="str">
            <v>HO35</v>
          </cell>
          <cell r="C345" t="str">
            <v>Hồng  ĐK gốc  Φ &gt;35 cm</v>
          </cell>
          <cell r="D345" t="str">
            <v xml:space="preserve">Hồng đường kính gốc 44 cm </v>
          </cell>
          <cell r="E345" t="str">
            <v>cây</v>
          </cell>
          <cell r="F345">
            <v>1490000</v>
          </cell>
        </row>
        <row r="346">
          <cell r="A346" t="str">
            <v>HO45</v>
          </cell>
          <cell r="B346" t="str">
            <v>HO35</v>
          </cell>
          <cell r="C346" t="str">
            <v>Hồng  ĐK gốc  Φ &gt;35 cm</v>
          </cell>
          <cell r="D346" t="str">
            <v xml:space="preserve">Hồng đường kính gốc 45 cm </v>
          </cell>
          <cell r="E346" t="str">
            <v>cây</v>
          </cell>
          <cell r="F346">
            <v>1490000</v>
          </cell>
        </row>
        <row r="347">
          <cell r="C347" t="str">
            <v xml:space="preserve">Nhãn (Tính theo đường kính tán lá - F) </v>
          </cell>
          <cell r="E347" t="str">
            <v>cây</v>
          </cell>
        </row>
        <row r="348">
          <cell r="A348" t="str">
            <v>NHAM</v>
          </cell>
          <cell r="B348" t="str">
            <v>NHAM</v>
          </cell>
          <cell r="C348" t="str">
            <v>Nhãn mới trồng (3 tháng đến dưới 1 năm)</v>
          </cell>
          <cell r="D348" t="str">
            <v>Nhãn mới trồng nhỏ hơn 1 năm tuổi</v>
          </cell>
          <cell r="E348" t="str">
            <v>cây</v>
          </cell>
          <cell r="F348">
            <v>47000</v>
          </cell>
        </row>
        <row r="349">
          <cell r="A349" t="str">
            <v>NHAM1</v>
          </cell>
          <cell r="B349" t="str">
            <v>NHAM1</v>
          </cell>
          <cell r="C349" t="str">
            <v>Nhãn trồng từ 1đến 2 năm, 0,7m ≤ F &lt;1m(cây cách cây &gt;3m)</v>
          </cell>
          <cell r="D349" t="str">
            <v>Nhãn trồng từ 1 đến 2 năm tuổi</v>
          </cell>
          <cell r="E349" t="str">
            <v>cây</v>
          </cell>
          <cell r="F349">
            <v>74000</v>
          </cell>
        </row>
        <row r="350">
          <cell r="A350" t="str">
            <v>NHA1015</v>
          </cell>
          <cell r="B350" t="str">
            <v>NHA1</v>
          </cell>
          <cell r="C350" t="str">
            <v xml:space="preserve"> Nhãn ĐK tán 1m ≤ F &lt;1,5m (cây cách cây &gt;3m)</v>
          </cell>
          <cell r="D350" t="str">
            <v xml:space="preserve"> Nhãn ĐK tán 1m ≤ F &lt;1,5m (cây cách cây &gt;3m)</v>
          </cell>
          <cell r="E350" t="str">
            <v>cây</v>
          </cell>
          <cell r="F350">
            <v>191000</v>
          </cell>
        </row>
        <row r="351">
          <cell r="A351" t="str">
            <v>NHA1520</v>
          </cell>
          <cell r="B351" t="str">
            <v>NHA2</v>
          </cell>
          <cell r="C351" t="str">
            <v xml:space="preserve"> Nhãn ĐK tán 1,5m ≤ F &lt;2m (cây cách cây &gt;3m)</v>
          </cell>
          <cell r="D351" t="str">
            <v xml:space="preserve"> Nhãn ĐK tán 1,5m ≤ F &lt;2m (cây cách cây &gt;3m)</v>
          </cell>
          <cell r="E351" t="str">
            <v>cây</v>
          </cell>
          <cell r="F351">
            <v>308000</v>
          </cell>
        </row>
        <row r="352">
          <cell r="A352" t="str">
            <v>NHA23</v>
          </cell>
          <cell r="B352" t="str">
            <v>NHA3</v>
          </cell>
          <cell r="C352" t="str">
            <v>Nhãn ĐK tán 2m ≤ F &lt;3m (cây cách cây &gt;3m)</v>
          </cell>
          <cell r="D352" t="str">
            <v>Nhãn ĐK tán 2m ≤ F &lt;3m (cây cách cây &gt;3m)</v>
          </cell>
          <cell r="E352" t="str">
            <v>cây</v>
          </cell>
          <cell r="F352">
            <v>437000</v>
          </cell>
        </row>
        <row r="353">
          <cell r="A353" t="str">
            <v>NHA34</v>
          </cell>
          <cell r="B353" t="str">
            <v>NHA4</v>
          </cell>
          <cell r="C353" t="str">
            <v>Nhãn ĐK tán 3m ≤ F &lt;4m (cây cách cây &gt;3m)</v>
          </cell>
          <cell r="D353" t="str">
            <v>Nhãn ĐK tán 3m ≤ F &lt;4m (cây cách cây &gt;3m)</v>
          </cell>
          <cell r="E353" t="str">
            <v>cây</v>
          </cell>
          <cell r="F353">
            <v>758000</v>
          </cell>
        </row>
        <row r="354">
          <cell r="A354" t="str">
            <v>NHA45</v>
          </cell>
          <cell r="B354" t="str">
            <v>NHA5</v>
          </cell>
          <cell r="C354" t="str">
            <v>Nhãn ĐK tán 4m ≤ F &lt;5m (cây cách cây &gt;3m)</v>
          </cell>
          <cell r="D354" t="str">
            <v>Nhãn ĐK tán 4m ≤ F &lt;5m (cây cách cây &gt;3m)</v>
          </cell>
          <cell r="E354" t="str">
            <v>cây</v>
          </cell>
          <cell r="F354">
            <v>1364000</v>
          </cell>
        </row>
        <row r="355">
          <cell r="A355" t="str">
            <v>NHA56</v>
          </cell>
          <cell r="B355" t="str">
            <v>NHA6</v>
          </cell>
          <cell r="C355" t="str">
            <v>Nhãn ĐK tán 5m ≤ F &lt;6m (cây cách cây &gt;3m)</v>
          </cell>
          <cell r="D355" t="str">
            <v>Nhãn ĐK tán 5m ≤ F &lt;6m (cây cách cây &gt;3m)</v>
          </cell>
          <cell r="E355" t="str">
            <v>cây</v>
          </cell>
          <cell r="F355">
            <v>1790000</v>
          </cell>
        </row>
        <row r="356">
          <cell r="A356" t="str">
            <v>NHA67</v>
          </cell>
          <cell r="B356" t="str">
            <v>NHA7</v>
          </cell>
          <cell r="C356" t="str">
            <v>Nhãn ĐK tán 6m ≤ F &lt;7m (cây cách cây &gt;3m)</v>
          </cell>
          <cell r="D356" t="str">
            <v>Nhãn ĐK tán 6m ≤ F &lt;7m (cây cách cây &gt;3m)</v>
          </cell>
          <cell r="E356" t="str">
            <v>cây</v>
          </cell>
          <cell r="F356">
            <v>2216000</v>
          </cell>
        </row>
        <row r="357">
          <cell r="A357" t="str">
            <v>NHA78</v>
          </cell>
          <cell r="B357" t="str">
            <v>NHA8</v>
          </cell>
          <cell r="C357" t="str">
            <v>Nhãn ĐK tán 7m ≤ F &lt;8m (cây cách cây &gt;3m)</v>
          </cell>
          <cell r="D357" t="str">
            <v>Nhãn ĐK tán 7m ≤ F &lt;8m (cây cách cây &gt;3m)</v>
          </cell>
          <cell r="E357" t="str">
            <v>cây</v>
          </cell>
          <cell r="F357">
            <v>2642000</v>
          </cell>
        </row>
        <row r="358">
          <cell r="A358" t="str">
            <v>NHA89</v>
          </cell>
          <cell r="B358" t="str">
            <v>NHA9</v>
          </cell>
          <cell r="C358" t="str">
            <v>Nhãn ĐK tán 8m ≤ F &lt;9m (cây cách cây &gt;3m)</v>
          </cell>
          <cell r="D358" t="str">
            <v>Nhãn ĐK tán 8m ≤ F &lt;9m (cây cách cây &gt;3m)</v>
          </cell>
          <cell r="E358" t="str">
            <v>cây</v>
          </cell>
          <cell r="F358">
            <v>3068000</v>
          </cell>
        </row>
        <row r="359">
          <cell r="A359" t="str">
            <v>NHA910</v>
          </cell>
          <cell r="B359" t="str">
            <v>NHA10</v>
          </cell>
          <cell r="C359" t="str">
            <v>Nhãn ĐK tán 9m ≤ F &lt;10m (cây cách cây &gt;3m)</v>
          </cell>
          <cell r="D359" t="str">
            <v>Nhãn ĐK tán 9m ≤ F &lt;10m (cây cách cây &gt;3m)</v>
          </cell>
          <cell r="E359" t="str">
            <v>cây</v>
          </cell>
          <cell r="F359">
            <v>3494000</v>
          </cell>
        </row>
        <row r="360">
          <cell r="A360" t="str">
            <v>NHA1011</v>
          </cell>
          <cell r="B360" t="str">
            <v>NHA11</v>
          </cell>
          <cell r="C360" t="str">
            <v>Nhãn ĐK tán 10m ≤ F &lt;12m (cây cách cây &gt;3m)</v>
          </cell>
          <cell r="D360" t="str">
            <v>Nhãn ĐK tán 10m ≤ F &lt;12m (cây cách cây &gt;3m)</v>
          </cell>
          <cell r="E360" t="str">
            <v>cây</v>
          </cell>
          <cell r="F360">
            <v>3920000</v>
          </cell>
        </row>
        <row r="361">
          <cell r="A361" t="str">
            <v>NH12</v>
          </cell>
          <cell r="B361" t="str">
            <v>NHA12</v>
          </cell>
          <cell r="C361" t="str">
            <v>Nhãn ĐK F&gt;12m ( cây cách cây &gt; 3m)</v>
          </cell>
          <cell r="D361" t="str">
            <v>Nhãn ĐK F&gt;12m ( cây cách cây &gt; 3m)</v>
          </cell>
          <cell r="E361" t="str">
            <v>cây</v>
          </cell>
          <cell r="F361">
            <v>4346000</v>
          </cell>
        </row>
        <row r="362">
          <cell r="A362" t="str">
            <v>NHA1212</v>
          </cell>
          <cell r="B362" t="str">
            <v>NHA12</v>
          </cell>
          <cell r="C362" t="str">
            <v>Nhãn ĐK tán F&gt;12m (cây cách cây &gt;3m)</v>
          </cell>
          <cell r="D362" t="str">
            <v>Nhãn ĐK tán F&gt;12m (cây cách cây &gt;3m)</v>
          </cell>
          <cell r="E362" t="str">
            <v>cây</v>
          </cell>
          <cell r="F362">
            <v>4346000</v>
          </cell>
        </row>
        <row r="363">
          <cell r="C363" t="str">
            <v xml:space="preserve"> Mít, Sấu  Xoài, Muỗm, Quéo (theo ĐK gốc của cây, đo ĐK gốc cách mặt đất 30cm)</v>
          </cell>
          <cell r="E363" t="str">
            <v>cây</v>
          </cell>
        </row>
        <row r="364">
          <cell r="A364" t="str">
            <v>MITM</v>
          </cell>
          <cell r="B364" t="str">
            <v>MITM</v>
          </cell>
          <cell r="C364" t="str">
            <v xml:space="preserve"> Mít, mới trồng (3 tháng đến dưới 1 năm)</v>
          </cell>
          <cell r="D364" t="str">
            <v>Mít mới trồng dưới 1 năm tuổi</v>
          </cell>
          <cell r="E364" t="str">
            <v>cây</v>
          </cell>
          <cell r="F364">
            <v>32000</v>
          </cell>
        </row>
        <row r="365">
          <cell r="A365" t="str">
            <v>MITM1</v>
          </cell>
          <cell r="B365" t="str">
            <v>MITM1</v>
          </cell>
          <cell r="C365" t="str">
            <v xml:space="preserve"> Mít, Trồng từ 1đến 2 năm, 0,4m ≤ H &lt;1m</v>
          </cell>
          <cell r="D365" t="str">
            <v>Mít mới trồng từ 1 đến 2 năm tuổi</v>
          </cell>
          <cell r="E365" t="str">
            <v>cây</v>
          </cell>
          <cell r="F365">
            <v>54000</v>
          </cell>
        </row>
        <row r="366">
          <cell r="A366" t="str">
            <v>MITM2</v>
          </cell>
          <cell r="B366" t="str">
            <v>MITM2</v>
          </cell>
          <cell r="C366" t="str">
            <v xml:space="preserve"> Mít, Trồng từ 2 năm, chiều cao H ≥ 1m</v>
          </cell>
          <cell r="D366" t="str">
            <v>Mít mới trồng trên 2 năm tuổi</v>
          </cell>
          <cell r="E366" t="str">
            <v>cây</v>
          </cell>
          <cell r="F366">
            <v>76000</v>
          </cell>
        </row>
        <row r="367">
          <cell r="A367" t="str">
            <v>MIT1</v>
          </cell>
          <cell r="B367" t="str">
            <v>MIT1</v>
          </cell>
          <cell r="C367" t="str">
            <v xml:space="preserve"> Mít, ĐK gốc 1cm ≤ Φ &lt;1,5cm</v>
          </cell>
          <cell r="D367" t="str">
            <v xml:space="preserve">Mít đường kính gốc 1 cm </v>
          </cell>
          <cell r="E367" t="str">
            <v>cây</v>
          </cell>
          <cell r="F367">
            <v>138000</v>
          </cell>
        </row>
        <row r="368">
          <cell r="A368" t="str">
            <v>MIT2</v>
          </cell>
          <cell r="B368" t="str">
            <v>MIT2</v>
          </cell>
          <cell r="C368" t="str">
            <v xml:space="preserve"> Mít, ĐK gốc 1,5 cm ≤ Φ &lt;3cm</v>
          </cell>
          <cell r="D368" t="str">
            <v xml:space="preserve">Mít đường kính gốc 2 cm </v>
          </cell>
          <cell r="E368" t="str">
            <v>cây</v>
          </cell>
          <cell r="F368">
            <v>200000</v>
          </cell>
        </row>
        <row r="369">
          <cell r="A369" t="str">
            <v>MIT3</v>
          </cell>
          <cell r="B369" t="str">
            <v>M IT37</v>
          </cell>
          <cell r="C369" t="str">
            <v xml:space="preserve"> Mít, ĐK gốc 3cm ≤ Φ &lt;7cm</v>
          </cell>
          <cell r="D369" t="str">
            <v>Mít đường kính gốc 3 cm</v>
          </cell>
          <cell r="E369" t="str">
            <v>cây</v>
          </cell>
          <cell r="F369">
            <v>302000</v>
          </cell>
        </row>
        <row r="370">
          <cell r="A370" t="str">
            <v>MIT4</v>
          </cell>
          <cell r="B370" t="str">
            <v>M IT37</v>
          </cell>
          <cell r="C370" t="str">
            <v xml:space="preserve"> Mít, ĐK gốc 3cm ≤ Φ &lt;7cm</v>
          </cell>
          <cell r="D370" t="str">
            <v>Mít đường kính gốc 4 cm</v>
          </cell>
          <cell r="E370" t="str">
            <v>cây</v>
          </cell>
          <cell r="F370">
            <v>302000</v>
          </cell>
        </row>
        <row r="371">
          <cell r="A371" t="str">
            <v>MIT5</v>
          </cell>
          <cell r="B371" t="str">
            <v>M IT37</v>
          </cell>
          <cell r="C371" t="str">
            <v xml:space="preserve"> Mít, ĐK gốc 3cm ≤ Φ &lt;7cm</v>
          </cell>
          <cell r="D371" t="str">
            <v>Mít đường kính gốc 5 cm</v>
          </cell>
          <cell r="E371" t="str">
            <v>cây</v>
          </cell>
          <cell r="F371">
            <v>302000</v>
          </cell>
        </row>
        <row r="372">
          <cell r="A372" t="str">
            <v>MIT6</v>
          </cell>
          <cell r="B372" t="str">
            <v>M IT37</v>
          </cell>
          <cell r="C372" t="str">
            <v xml:space="preserve"> Mít, ĐK gốc 3cm ≤ Φ &lt;7cm</v>
          </cell>
          <cell r="D372" t="str">
            <v>Mít đường kính gốc 6 cm</v>
          </cell>
          <cell r="E372" t="str">
            <v>cây</v>
          </cell>
          <cell r="F372">
            <v>302000</v>
          </cell>
        </row>
        <row r="373">
          <cell r="A373" t="str">
            <v>MIT7</v>
          </cell>
          <cell r="B373" t="str">
            <v>M IT37</v>
          </cell>
          <cell r="C373" t="str">
            <v xml:space="preserve"> Mít, ĐK gốc 3cm ≤ Φ &lt;7cm</v>
          </cell>
          <cell r="D373" t="str">
            <v>Mít đường kính gốc 7 cm</v>
          </cell>
          <cell r="E373" t="str">
            <v>cây</v>
          </cell>
          <cell r="F373">
            <v>302000</v>
          </cell>
        </row>
        <row r="374">
          <cell r="A374" t="str">
            <v>MIT8</v>
          </cell>
          <cell r="B374" t="str">
            <v>M IT37</v>
          </cell>
          <cell r="C374" t="str">
            <v xml:space="preserve"> Mít, ĐK gốc 3cm ≤ Φ &lt;7cm</v>
          </cell>
          <cell r="D374" t="str">
            <v>Mít đường kính gốc 8 cm</v>
          </cell>
          <cell r="E374" t="str">
            <v>cây</v>
          </cell>
          <cell r="F374">
            <v>302000</v>
          </cell>
        </row>
        <row r="375">
          <cell r="A375" t="str">
            <v>MIT9</v>
          </cell>
          <cell r="B375" t="str">
            <v>MIT912</v>
          </cell>
          <cell r="C375" t="str">
            <v xml:space="preserve"> Mít, ĐK gốc 9cm ≤ Φ &lt;12cm</v>
          </cell>
          <cell r="D375" t="str">
            <v>Mít đường kính gốc 9 cm</v>
          </cell>
          <cell r="E375" t="str">
            <v>cây</v>
          </cell>
          <cell r="F375">
            <v>404000</v>
          </cell>
        </row>
        <row r="376">
          <cell r="A376" t="str">
            <v>MIT10</v>
          </cell>
          <cell r="B376" t="str">
            <v>MIT912</v>
          </cell>
          <cell r="C376" t="str">
            <v xml:space="preserve"> Mít, ĐK gốc 9cm ≤ Φ &lt;12cm</v>
          </cell>
          <cell r="D376" t="str">
            <v>Mít đường kính gốc 10 cm</v>
          </cell>
          <cell r="E376" t="str">
            <v>cây</v>
          </cell>
          <cell r="F376">
            <v>404000</v>
          </cell>
        </row>
        <row r="377">
          <cell r="A377" t="str">
            <v>MIT11</v>
          </cell>
          <cell r="B377" t="str">
            <v>MIT912</v>
          </cell>
          <cell r="C377" t="str">
            <v xml:space="preserve"> Mít, ĐK gốc 9cm ≤ Φ &lt;12cm</v>
          </cell>
          <cell r="D377" t="str">
            <v>Mít đường kính gốc 11cm</v>
          </cell>
          <cell r="E377" t="str">
            <v>cây</v>
          </cell>
          <cell r="F377">
            <v>404000</v>
          </cell>
        </row>
        <row r="378">
          <cell r="A378" t="str">
            <v>MIT12</v>
          </cell>
          <cell r="B378" t="str">
            <v>MIT1215</v>
          </cell>
          <cell r="C378" t="str">
            <v xml:space="preserve"> Mít, ĐK gốc 12cm ≤ Φ &lt;15cm</v>
          </cell>
          <cell r="D378" t="str">
            <v>Mít đường kính gốc 12 cm</v>
          </cell>
          <cell r="E378" t="str">
            <v>cây</v>
          </cell>
          <cell r="F378">
            <v>506000</v>
          </cell>
        </row>
        <row r="379">
          <cell r="A379" t="str">
            <v>MIT13</v>
          </cell>
          <cell r="B379" t="str">
            <v>MIT1215</v>
          </cell>
          <cell r="C379" t="str">
            <v xml:space="preserve"> Mít, ĐK gốc 12cm ≤ Φ &lt;15cm</v>
          </cell>
          <cell r="D379" t="str">
            <v>Mít đường kính gốc 13 cm</v>
          </cell>
          <cell r="E379" t="str">
            <v>cây</v>
          </cell>
          <cell r="F379">
            <v>506000</v>
          </cell>
        </row>
        <row r="380">
          <cell r="A380" t="str">
            <v>MIT14</v>
          </cell>
          <cell r="B380" t="str">
            <v>MIT1215</v>
          </cell>
          <cell r="C380" t="str">
            <v xml:space="preserve"> Mít, ĐK gốc 12cm ≤ Φ &lt;15cm</v>
          </cell>
          <cell r="D380" t="str">
            <v>Mít đường kính gốc 14 cm</v>
          </cell>
          <cell r="E380" t="str">
            <v>cây</v>
          </cell>
          <cell r="F380">
            <v>506000</v>
          </cell>
        </row>
        <row r="381">
          <cell r="A381" t="str">
            <v>MIT15</v>
          </cell>
          <cell r="B381" t="str">
            <v>MIT1519</v>
          </cell>
          <cell r="C381" t="str">
            <v xml:space="preserve"> Mít, ĐK gốc 15cm ≤ Φ &lt;19cm</v>
          </cell>
          <cell r="D381" t="str">
            <v>Mít đường kính gốc 15 cm</v>
          </cell>
          <cell r="E381" t="str">
            <v>cây</v>
          </cell>
          <cell r="F381">
            <v>608000</v>
          </cell>
        </row>
        <row r="382">
          <cell r="A382" t="str">
            <v>MIT16</v>
          </cell>
          <cell r="B382" t="str">
            <v>MIT1519</v>
          </cell>
          <cell r="C382" t="str">
            <v xml:space="preserve"> Mít, ĐK gốc 15cm ≤ Φ &lt;19cm</v>
          </cell>
          <cell r="D382" t="str">
            <v>Mít đường kính gốc 16 cm</v>
          </cell>
          <cell r="E382" t="str">
            <v>cây</v>
          </cell>
          <cell r="F382">
            <v>608000</v>
          </cell>
        </row>
        <row r="383">
          <cell r="A383" t="str">
            <v>MIT17</v>
          </cell>
          <cell r="B383" t="str">
            <v>MIT1519</v>
          </cell>
          <cell r="C383" t="str">
            <v xml:space="preserve"> Mít, ĐK gốc 15cm ≤ Φ &lt;19cm</v>
          </cell>
          <cell r="D383" t="str">
            <v>Mít đường kính gốc 17 cm</v>
          </cell>
          <cell r="E383" t="str">
            <v>cây</v>
          </cell>
          <cell r="F383">
            <v>608000</v>
          </cell>
        </row>
        <row r="384">
          <cell r="A384" t="str">
            <v>MIT18</v>
          </cell>
          <cell r="B384" t="str">
            <v>MIT1519</v>
          </cell>
          <cell r="C384" t="str">
            <v xml:space="preserve"> Mít, ĐK gốc 15cm ≤ Φ &lt;19cm</v>
          </cell>
          <cell r="D384" t="str">
            <v>Mít đường kính gốc 18 cm</v>
          </cell>
          <cell r="E384" t="str">
            <v>cây</v>
          </cell>
          <cell r="F384">
            <v>608000</v>
          </cell>
        </row>
        <row r="385">
          <cell r="A385" t="str">
            <v>MIT19</v>
          </cell>
          <cell r="B385" t="str">
            <v>MIT1925</v>
          </cell>
          <cell r="C385" t="str">
            <v xml:space="preserve"> Mít, ĐK gốc 19cm  ≤ Φ &lt;25cm</v>
          </cell>
          <cell r="D385" t="str">
            <v>Mít đường kính gốc 19 cm</v>
          </cell>
          <cell r="E385" t="str">
            <v>cây</v>
          </cell>
          <cell r="F385">
            <v>710000</v>
          </cell>
        </row>
        <row r="386">
          <cell r="A386" t="str">
            <v>MIT20</v>
          </cell>
          <cell r="B386" t="str">
            <v>MIT1925</v>
          </cell>
          <cell r="C386" t="str">
            <v xml:space="preserve"> Mít, ĐK gốc 19cm  ≤ Φ &lt;25cm</v>
          </cell>
          <cell r="D386" t="str">
            <v>Mít đường kính gốc 20 cm</v>
          </cell>
          <cell r="E386" t="str">
            <v>cây</v>
          </cell>
          <cell r="F386">
            <v>710000</v>
          </cell>
        </row>
        <row r="387">
          <cell r="A387" t="str">
            <v>MIT21</v>
          </cell>
          <cell r="B387" t="str">
            <v>MIT1925</v>
          </cell>
          <cell r="C387" t="str">
            <v xml:space="preserve"> Mít, ĐK gốc 19cm  ≤ Φ &lt;25cm</v>
          </cell>
          <cell r="D387" t="str">
            <v>Mít đường kính gốc 21 cm</v>
          </cell>
          <cell r="E387" t="str">
            <v>cây</v>
          </cell>
          <cell r="F387">
            <v>710000</v>
          </cell>
        </row>
        <row r="388">
          <cell r="A388" t="str">
            <v>MIT22</v>
          </cell>
          <cell r="B388" t="str">
            <v>MIT1925</v>
          </cell>
          <cell r="C388" t="str">
            <v xml:space="preserve"> Mít, ĐK gốc 19cm  ≤ Φ &lt;25cm</v>
          </cell>
          <cell r="D388" t="str">
            <v>Mít đường kính gốc 22 cm</v>
          </cell>
          <cell r="E388" t="str">
            <v>cây</v>
          </cell>
          <cell r="F388">
            <v>710000</v>
          </cell>
        </row>
        <row r="389">
          <cell r="A389" t="str">
            <v>MIT23</v>
          </cell>
          <cell r="B389" t="str">
            <v>MIT1925</v>
          </cell>
          <cell r="C389" t="str">
            <v xml:space="preserve"> Mít, ĐK gốc 19cm  ≤ Φ &lt;25cm</v>
          </cell>
          <cell r="D389" t="str">
            <v>Mít đường kính gốc 23 cm</v>
          </cell>
          <cell r="E389" t="str">
            <v>cây</v>
          </cell>
          <cell r="F389">
            <v>710000</v>
          </cell>
        </row>
        <row r="390">
          <cell r="A390" t="str">
            <v>MIT24</v>
          </cell>
          <cell r="B390" t="str">
            <v>MIT1925</v>
          </cell>
          <cell r="C390" t="str">
            <v xml:space="preserve"> Mít, ĐK gốc 19cm  ≤ Φ &lt;25cm</v>
          </cell>
          <cell r="D390" t="str">
            <v>Mít đường kính gốc 24 cm</v>
          </cell>
          <cell r="E390" t="str">
            <v>cây</v>
          </cell>
          <cell r="F390">
            <v>710000</v>
          </cell>
        </row>
        <row r="391">
          <cell r="A391" t="str">
            <v>MIT25</v>
          </cell>
          <cell r="B391" t="str">
            <v>MIT2529</v>
          </cell>
          <cell r="C391" t="str">
            <v xml:space="preserve"> Mít, ĐK gốc 25cm ≤ Φ &lt;29cm</v>
          </cell>
          <cell r="D391" t="str">
            <v>Mít đường kính gốc 25 cm</v>
          </cell>
          <cell r="E391" t="str">
            <v>cây</v>
          </cell>
          <cell r="F391">
            <v>812000</v>
          </cell>
        </row>
        <row r="392">
          <cell r="A392" t="str">
            <v>MIT26</v>
          </cell>
          <cell r="B392" t="str">
            <v>MIT2529</v>
          </cell>
          <cell r="C392" t="str">
            <v xml:space="preserve"> Mít, ĐK gốc 25cm ≤ Φ &lt;29cm</v>
          </cell>
          <cell r="D392" t="str">
            <v>Mít đường kính gốc 26 cm</v>
          </cell>
          <cell r="E392" t="str">
            <v>cây</v>
          </cell>
          <cell r="F392">
            <v>812000</v>
          </cell>
        </row>
        <row r="393">
          <cell r="A393" t="str">
            <v>MIT27</v>
          </cell>
          <cell r="B393" t="str">
            <v>MIT2529</v>
          </cell>
          <cell r="C393" t="str">
            <v xml:space="preserve"> Mít, ĐK gốc 25cm ≤ Φ &lt;29cm</v>
          </cell>
          <cell r="D393" t="str">
            <v>Mít đường kính gốc 27 cm</v>
          </cell>
          <cell r="E393" t="str">
            <v>cây</v>
          </cell>
          <cell r="F393">
            <v>812000</v>
          </cell>
        </row>
        <row r="394">
          <cell r="A394" t="str">
            <v>MIT28</v>
          </cell>
          <cell r="B394" t="str">
            <v>MIT2529</v>
          </cell>
          <cell r="C394" t="str">
            <v xml:space="preserve"> Mít, ĐK gốc 25cm ≤ Φ &lt;29cm</v>
          </cell>
          <cell r="D394" t="str">
            <v>Mít đường kính gốc 28 cm</v>
          </cell>
          <cell r="E394" t="str">
            <v>cây</v>
          </cell>
          <cell r="F394">
            <v>812000</v>
          </cell>
        </row>
        <row r="395">
          <cell r="A395" t="str">
            <v>MIT29</v>
          </cell>
          <cell r="B395" t="str">
            <v>MIT2932</v>
          </cell>
          <cell r="C395" t="str">
            <v xml:space="preserve"> Mít, ĐK gốc 29cm ≤ Φ &lt;32cm</v>
          </cell>
          <cell r="D395" t="str">
            <v>Mít đường kính gốc 29 cm</v>
          </cell>
          <cell r="E395" t="str">
            <v>cây</v>
          </cell>
          <cell r="F395">
            <v>914000</v>
          </cell>
        </row>
        <row r="396">
          <cell r="A396" t="str">
            <v>MIT30</v>
          </cell>
          <cell r="B396" t="str">
            <v>MIT2932</v>
          </cell>
          <cell r="C396" t="str">
            <v xml:space="preserve"> Mít, ĐK gốc 29cm ≤ Φ &lt;32cm</v>
          </cell>
          <cell r="D396" t="str">
            <v>Mít đường kính gốc 30 cm</v>
          </cell>
          <cell r="E396" t="str">
            <v>cây</v>
          </cell>
          <cell r="F396">
            <v>914000</v>
          </cell>
        </row>
        <row r="397">
          <cell r="A397" t="str">
            <v>MIT31</v>
          </cell>
          <cell r="B397" t="str">
            <v>MIT2932</v>
          </cell>
          <cell r="C397" t="str">
            <v xml:space="preserve"> Mít, ĐK gốc 29cm ≤ Φ &lt;32cm</v>
          </cell>
          <cell r="D397" t="str">
            <v>Mít đường kính gốc 31 cm</v>
          </cell>
          <cell r="E397" t="str">
            <v>cây</v>
          </cell>
          <cell r="F397">
            <v>914000</v>
          </cell>
        </row>
        <row r="398">
          <cell r="A398" t="str">
            <v>MIT32</v>
          </cell>
          <cell r="B398" t="str">
            <v>MIT3239</v>
          </cell>
          <cell r="C398" t="str">
            <v xml:space="preserve"> Mít, ĐK gốc 32 cm ≤ Φ &lt;39cm</v>
          </cell>
          <cell r="D398" t="str">
            <v>Mít đường kính gốc 32 cm</v>
          </cell>
          <cell r="E398" t="str">
            <v>cây</v>
          </cell>
          <cell r="F398">
            <v>1016000</v>
          </cell>
        </row>
        <row r="399">
          <cell r="A399" t="str">
            <v>MIT33</v>
          </cell>
          <cell r="B399" t="str">
            <v>MIT3239</v>
          </cell>
          <cell r="C399" t="str">
            <v xml:space="preserve"> Mít, ĐK gốc 32 cm ≤ Φ &lt;39cm</v>
          </cell>
          <cell r="D399" t="str">
            <v>Mít đường kính gốc 33 cm</v>
          </cell>
          <cell r="E399" t="str">
            <v>cây</v>
          </cell>
          <cell r="F399">
            <v>1016000</v>
          </cell>
        </row>
        <row r="400">
          <cell r="A400" t="str">
            <v>MIT34</v>
          </cell>
          <cell r="B400" t="str">
            <v>MIT3239</v>
          </cell>
          <cell r="C400" t="str">
            <v xml:space="preserve"> Mít, ĐK gốc 32 cm ≤ Φ &lt;39cm</v>
          </cell>
          <cell r="D400" t="str">
            <v>Mít đường kính gốc 34 cm</v>
          </cell>
          <cell r="E400" t="str">
            <v>cây</v>
          </cell>
          <cell r="F400">
            <v>1016000</v>
          </cell>
        </row>
        <row r="401">
          <cell r="A401" t="str">
            <v>MIT35</v>
          </cell>
          <cell r="B401" t="str">
            <v>MIT3239</v>
          </cell>
          <cell r="C401" t="str">
            <v xml:space="preserve"> Mít, ĐK gốc 32 cm ≤ Φ &lt;39cm</v>
          </cell>
          <cell r="D401" t="str">
            <v>Mít đường kính gốc 35 cm</v>
          </cell>
          <cell r="E401" t="str">
            <v>cây</v>
          </cell>
          <cell r="F401">
            <v>1016000</v>
          </cell>
        </row>
        <row r="402">
          <cell r="A402" t="str">
            <v>MIT36</v>
          </cell>
          <cell r="B402" t="str">
            <v>MIT3239</v>
          </cell>
          <cell r="C402" t="str">
            <v xml:space="preserve"> Mít, ĐK gốc 32 cm ≤ Φ &lt;39cm</v>
          </cell>
          <cell r="D402" t="str">
            <v>Mít đường kính gốc 36 cm</v>
          </cell>
          <cell r="E402" t="str">
            <v>cây</v>
          </cell>
          <cell r="F402">
            <v>1016000</v>
          </cell>
        </row>
        <row r="403">
          <cell r="A403" t="str">
            <v>MIT37</v>
          </cell>
          <cell r="B403" t="str">
            <v>MIT3239</v>
          </cell>
          <cell r="C403" t="str">
            <v xml:space="preserve"> Mít, ĐK gốc 32 cm ≤ Φ &lt;39cm</v>
          </cell>
          <cell r="D403" t="str">
            <v>Mít đường kính gốc 37 cm</v>
          </cell>
          <cell r="E403" t="str">
            <v>cây</v>
          </cell>
          <cell r="F403">
            <v>1016000</v>
          </cell>
        </row>
        <row r="404">
          <cell r="A404" t="str">
            <v>MIT38</v>
          </cell>
          <cell r="B404" t="str">
            <v>MIT3239</v>
          </cell>
          <cell r="C404" t="str">
            <v xml:space="preserve"> Mít, ĐK gốc 32 cm ≤ Φ &lt;39cm</v>
          </cell>
          <cell r="D404" t="str">
            <v>Mít đường kính gốc 38 cm</v>
          </cell>
          <cell r="E404" t="str">
            <v>cây</v>
          </cell>
          <cell r="F404">
            <v>1016000</v>
          </cell>
        </row>
        <row r="405">
          <cell r="A405" t="str">
            <v>MIT40</v>
          </cell>
          <cell r="B405" t="str">
            <v>MIT4040</v>
          </cell>
          <cell r="C405" t="str">
            <v xml:space="preserve"> Mít, ĐK gốc trên 40 cm</v>
          </cell>
          <cell r="D405" t="str">
            <v>Mít đường kính gốc 40 cm</v>
          </cell>
          <cell r="E405" t="str">
            <v>cây</v>
          </cell>
          <cell r="F405">
            <v>1118000</v>
          </cell>
        </row>
        <row r="406">
          <cell r="A406" t="str">
            <v>MIT41</v>
          </cell>
          <cell r="B406" t="str">
            <v>MIT4040</v>
          </cell>
          <cell r="C406" t="str">
            <v xml:space="preserve"> Mít, ĐK gốc trên 40 cm</v>
          </cell>
          <cell r="D406" t="str">
            <v>Mít đường kính gốc 41 cm</v>
          </cell>
          <cell r="E406" t="str">
            <v>cây</v>
          </cell>
          <cell r="F406">
            <v>1118000</v>
          </cell>
        </row>
        <row r="407">
          <cell r="A407" t="str">
            <v>MIT42</v>
          </cell>
          <cell r="B407" t="str">
            <v>MIT4040</v>
          </cell>
          <cell r="C407" t="str">
            <v xml:space="preserve"> Mít, ĐK gốc trên 40 cm</v>
          </cell>
          <cell r="D407" t="str">
            <v>Mít đường kính gốc 42 cm</v>
          </cell>
          <cell r="E407" t="str">
            <v>cây</v>
          </cell>
          <cell r="F407">
            <v>1118000</v>
          </cell>
        </row>
        <row r="408">
          <cell r="A408" t="str">
            <v>MIT43</v>
          </cell>
          <cell r="B408" t="str">
            <v>MIT4040</v>
          </cell>
          <cell r="C408" t="str">
            <v xml:space="preserve"> Mít, ĐK gốc trên 40 cm</v>
          </cell>
          <cell r="D408" t="str">
            <v>Mít đường kính gốc 43 cm</v>
          </cell>
          <cell r="E408" t="str">
            <v>cây</v>
          </cell>
          <cell r="F408">
            <v>1118000</v>
          </cell>
        </row>
        <row r="409">
          <cell r="A409" t="str">
            <v>MIT44</v>
          </cell>
          <cell r="B409" t="str">
            <v>MIT4040</v>
          </cell>
          <cell r="C409" t="str">
            <v xml:space="preserve"> Mít, ĐK gốc trên 40 cm</v>
          </cell>
          <cell r="D409" t="str">
            <v>Mít đường kính gốc 44 cm</v>
          </cell>
          <cell r="E409" t="str">
            <v>cây</v>
          </cell>
          <cell r="F409">
            <v>1118000</v>
          </cell>
        </row>
        <row r="410">
          <cell r="A410" t="str">
            <v>MIT45</v>
          </cell>
          <cell r="B410" t="str">
            <v>MIT4040</v>
          </cell>
          <cell r="C410" t="str">
            <v xml:space="preserve"> Mít, ĐK gốc trên 40 cm</v>
          </cell>
          <cell r="D410" t="str">
            <v>Mít đường kính gốc 45 cm</v>
          </cell>
          <cell r="E410" t="str">
            <v>cây</v>
          </cell>
          <cell r="F410">
            <v>1118000</v>
          </cell>
        </row>
        <row r="411">
          <cell r="A411" t="str">
            <v>MIT46</v>
          </cell>
          <cell r="B411" t="str">
            <v>MIT4040</v>
          </cell>
          <cell r="C411" t="str">
            <v xml:space="preserve"> Mít, ĐK gốc trên 40 cm</v>
          </cell>
          <cell r="D411" t="str">
            <v>Mít đường kính gốc 46 cm</v>
          </cell>
          <cell r="E411" t="str">
            <v>cây</v>
          </cell>
          <cell r="F411">
            <v>1118000</v>
          </cell>
        </row>
        <row r="412">
          <cell r="A412" t="str">
            <v>MIT47</v>
          </cell>
          <cell r="B412" t="str">
            <v>MIT4040</v>
          </cell>
          <cell r="C412" t="str">
            <v xml:space="preserve"> Mít, ĐK gốc trên 40 cm</v>
          </cell>
          <cell r="D412" t="str">
            <v>Mít đường kính gốc 47 cm</v>
          </cell>
          <cell r="E412" t="str">
            <v>cây</v>
          </cell>
          <cell r="F412">
            <v>1118000</v>
          </cell>
        </row>
        <row r="413">
          <cell r="A413" t="str">
            <v>MIT48</v>
          </cell>
          <cell r="B413" t="str">
            <v>MIT4040</v>
          </cell>
          <cell r="C413" t="str">
            <v xml:space="preserve"> Mít, ĐK gốc trên 40 cm</v>
          </cell>
          <cell r="D413" t="str">
            <v>Mít đường kính gốc 48 cm</v>
          </cell>
          <cell r="E413" t="str">
            <v>cây</v>
          </cell>
          <cell r="F413">
            <v>1118000</v>
          </cell>
        </row>
        <row r="414">
          <cell r="A414" t="str">
            <v>MIT49</v>
          </cell>
          <cell r="B414" t="str">
            <v>MIT4040</v>
          </cell>
          <cell r="C414" t="str">
            <v xml:space="preserve"> Mít, ĐK gốc trên 40 cm</v>
          </cell>
          <cell r="D414" t="str">
            <v>Mít đường kính gốc 49 cm</v>
          </cell>
          <cell r="E414" t="str">
            <v>cây</v>
          </cell>
          <cell r="F414">
            <v>1118000</v>
          </cell>
        </row>
        <row r="415">
          <cell r="A415" t="str">
            <v>MIT50</v>
          </cell>
          <cell r="B415" t="str">
            <v>MIT4040</v>
          </cell>
          <cell r="C415" t="str">
            <v xml:space="preserve"> Mít, ĐK gốc trên 40 cm</v>
          </cell>
          <cell r="D415" t="str">
            <v>Mít đường kính gốc 50 cm</v>
          </cell>
          <cell r="E415" t="str">
            <v>cây</v>
          </cell>
          <cell r="F415">
            <v>1118000</v>
          </cell>
        </row>
        <row r="416">
          <cell r="A416" t="str">
            <v>SAUM</v>
          </cell>
          <cell r="B416" t="str">
            <v>SAUM</v>
          </cell>
          <cell r="C416" t="str">
            <v>Sấu, mới trồng (3 tháng đến dưới 1 năm)</v>
          </cell>
          <cell r="D416" t="str">
            <v>Sấu mới trồng dưới 1 năm tuổi</v>
          </cell>
          <cell r="E416" t="str">
            <v>cây</v>
          </cell>
          <cell r="F416">
            <v>32000</v>
          </cell>
        </row>
        <row r="417">
          <cell r="A417" t="str">
            <v>SAUM1</v>
          </cell>
          <cell r="B417" t="str">
            <v>SAUM1</v>
          </cell>
          <cell r="C417" t="str">
            <v xml:space="preserve"> Sấu,Trồng từ 1đến 2 năm, 0,4m ≤ H &lt;1m</v>
          </cell>
          <cell r="D417" t="str">
            <v xml:space="preserve"> Sấu, mới trồng từ 1 đến 2 năm tuổi</v>
          </cell>
          <cell r="E417" t="str">
            <v>cây</v>
          </cell>
          <cell r="F417">
            <v>54000</v>
          </cell>
        </row>
        <row r="418">
          <cell r="A418" t="str">
            <v>SAUM2</v>
          </cell>
          <cell r="B418" t="str">
            <v>SAUM2</v>
          </cell>
          <cell r="C418" t="str">
            <v xml:space="preserve"> Sấu, Trồng từ 2 năm, chiều cao H ≥ 1m</v>
          </cell>
          <cell r="D418" t="str">
            <v xml:space="preserve"> Sấu, mới trồng trên 2 năm tuổi</v>
          </cell>
          <cell r="E418" t="str">
            <v>cây</v>
          </cell>
          <cell r="F418">
            <v>76000</v>
          </cell>
        </row>
        <row r="419">
          <cell r="A419" t="str">
            <v>SAU1</v>
          </cell>
          <cell r="B419" t="str">
            <v>SAU1</v>
          </cell>
          <cell r="C419" t="str">
            <v>Sấu, ĐK gốc 1cm ≤ Φ &lt;1,5cm</v>
          </cell>
          <cell r="D419" t="str">
            <v xml:space="preserve">Sấu, đường kính gốc 1 cm </v>
          </cell>
          <cell r="E419" t="str">
            <v>cây</v>
          </cell>
          <cell r="F419">
            <v>138000</v>
          </cell>
        </row>
        <row r="420">
          <cell r="A420" t="str">
            <v>SAU2</v>
          </cell>
          <cell r="B420" t="str">
            <v>SAU2</v>
          </cell>
          <cell r="C420" t="str">
            <v>Sấu, ĐK gốc 1,5 cm ≤ Φ &lt;3cm</v>
          </cell>
          <cell r="D420" t="str">
            <v xml:space="preserve">Sấu, đường kính gốc 2 cm </v>
          </cell>
          <cell r="E420" t="str">
            <v>cây</v>
          </cell>
          <cell r="F420">
            <v>138000</v>
          </cell>
        </row>
        <row r="421">
          <cell r="A421" t="str">
            <v>SAU3</v>
          </cell>
          <cell r="B421" t="str">
            <v>SAU37</v>
          </cell>
          <cell r="C421" t="str">
            <v>Sấu, ĐK gốc 3cm ≤ Φ &lt;7cm</v>
          </cell>
          <cell r="D421" t="str">
            <v>Sấu, đường kính gốc 3 cm</v>
          </cell>
          <cell r="E421" t="str">
            <v>cây</v>
          </cell>
          <cell r="F421">
            <v>200000</v>
          </cell>
        </row>
        <row r="422">
          <cell r="A422" t="str">
            <v>SAU4</v>
          </cell>
          <cell r="B422" t="str">
            <v>SAU37</v>
          </cell>
          <cell r="C422" t="str">
            <v>Sấu, ĐK gốc 3cm ≤ Φ &lt;7cm</v>
          </cell>
          <cell r="D422" t="str">
            <v>Sấu, đường kính gốc 4 cm</v>
          </cell>
          <cell r="E422" t="str">
            <v>cây</v>
          </cell>
          <cell r="F422">
            <v>302000</v>
          </cell>
        </row>
        <row r="423">
          <cell r="A423" t="str">
            <v>SAU5</v>
          </cell>
          <cell r="B423" t="str">
            <v>SAU37</v>
          </cell>
          <cell r="C423" t="str">
            <v>Sấu, ĐK gốc 3cm ≤ Φ &lt;7cm</v>
          </cell>
          <cell r="D423" t="str">
            <v>Sấu, đường kính gốc 5 cm</v>
          </cell>
          <cell r="E423" t="str">
            <v>cây</v>
          </cell>
          <cell r="F423">
            <v>302000</v>
          </cell>
        </row>
        <row r="424">
          <cell r="A424" t="str">
            <v>SAU6</v>
          </cell>
          <cell r="B424" t="str">
            <v>SAU37</v>
          </cell>
          <cell r="C424" t="str">
            <v>Sấu, ĐK gốc 3cm ≤ Φ &lt;7cm</v>
          </cell>
          <cell r="D424" t="str">
            <v>Sấu, đường kính gốc 6 cm</v>
          </cell>
          <cell r="E424" t="str">
            <v>cây</v>
          </cell>
          <cell r="F424">
            <v>302000</v>
          </cell>
        </row>
        <row r="425">
          <cell r="A425" t="str">
            <v>SAU9</v>
          </cell>
          <cell r="B425" t="str">
            <v>SAU912</v>
          </cell>
          <cell r="C425" t="str">
            <v>Sấu, ĐK gốc 9cm ≤ Φ &lt;12cm</v>
          </cell>
          <cell r="D425" t="str">
            <v>Sấu, đường kính gốc 9 cm</v>
          </cell>
          <cell r="E425" t="str">
            <v>cây</v>
          </cell>
          <cell r="F425">
            <v>404000</v>
          </cell>
        </row>
        <row r="426">
          <cell r="A426" t="str">
            <v>SAU10</v>
          </cell>
          <cell r="B426" t="str">
            <v>SAU912</v>
          </cell>
          <cell r="C426" t="str">
            <v>Sấu, ĐK gốc 9cm ≤ Φ &lt;12cm</v>
          </cell>
          <cell r="D426" t="str">
            <v>Sấu, đường kính gốc 10 cm</v>
          </cell>
          <cell r="E426" t="str">
            <v>cây</v>
          </cell>
          <cell r="F426">
            <v>404000</v>
          </cell>
        </row>
        <row r="427">
          <cell r="A427" t="str">
            <v>SAU11</v>
          </cell>
          <cell r="B427" t="str">
            <v>SAU912</v>
          </cell>
          <cell r="C427" t="str">
            <v>Sấu, ĐK gốc 9cm ≤ Φ &lt;12cm</v>
          </cell>
          <cell r="D427" t="str">
            <v>Sấu, đường kính gốc 11cm</v>
          </cell>
          <cell r="E427" t="str">
            <v>cây</v>
          </cell>
          <cell r="F427">
            <v>404000</v>
          </cell>
        </row>
        <row r="428">
          <cell r="A428" t="str">
            <v>SAU12</v>
          </cell>
          <cell r="B428" t="str">
            <v>SAU1215</v>
          </cell>
          <cell r="C428" t="str">
            <v>Sấu, ĐK gốc 12cm ≤ Φ &lt;15cm</v>
          </cell>
          <cell r="D428" t="str">
            <v>Sấu, đường kính gốc 12 cm</v>
          </cell>
          <cell r="E428" t="str">
            <v>cây</v>
          </cell>
          <cell r="F428">
            <v>506000</v>
          </cell>
        </row>
        <row r="429">
          <cell r="A429" t="str">
            <v>SAU13</v>
          </cell>
          <cell r="B429" t="str">
            <v>SAU1215</v>
          </cell>
          <cell r="C429" t="str">
            <v xml:space="preserve"> Sấu,ĐK gốc 12cm ≤ Φ &lt;15cm</v>
          </cell>
          <cell r="D429" t="str">
            <v>Sấu, đường kính gốc 13 cm</v>
          </cell>
          <cell r="E429" t="str">
            <v>cây</v>
          </cell>
          <cell r="F429">
            <v>506000</v>
          </cell>
        </row>
        <row r="430">
          <cell r="A430" t="str">
            <v>SAU14</v>
          </cell>
          <cell r="B430" t="str">
            <v>SAU1215</v>
          </cell>
          <cell r="C430" t="str">
            <v xml:space="preserve"> Sấu, ĐK gốc 12cm ≤ Φ &lt;15cm</v>
          </cell>
          <cell r="D430" t="str">
            <v>Sấu, đường kính gốc 14 cm</v>
          </cell>
          <cell r="E430" t="str">
            <v>cây</v>
          </cell>
          <cell r="F430">
            <v>506000</v>
          </cell>
        </row>
        <row r="431">
          <cell r="A431" t="str">
            <v>SAU15</v>
          </cell>
          <cell r="B431" t="str">
            <v>SAU1519</v>
          </cell>
          <cell r="C431" t="str">
            <v xml:space="preserve"> Sấu, ĐK gốc 15cm ≤ Φ &lt;19cm</v>
          </cell>
          <cell r="D431" t="str">
            <v>Sấu, đường kính gốc 15 cm</v>
          </cell>
          <cell r="E431" t="str">
            <v>cây</v>
          </cell>
          <cell r="F431">
            <v>608000</v>
          </cell>
        </row>
        <row r="432">
          <cell r="A432" t="str">
            <v>SAU16</v>
          </cell>
          <cell r="B432" t="str">
            <v>SAU1519</v>
          </cell>
          <cell r="C432" t="str">
            <v xml:space="preserve"> Sấu, ĐK gốc 15cm ≤ Φ &lt;19cm</v>
          </cell>
          <cell r="D432" t="str">
            <v>Sấu, đường kính gốc 16 cm</v>
          </cell>
          <cell r="E432" t="str">
            <v>cây</v>
          </cell>
          <cell r="F432">
            <v>608000</v>
          </cell>
        </row>
        <row r="433">
          <cell r="A433" t="str">
            <v>SAU17</v>
          </cell>
          <cell r="B433" t="str">
            <v>SAU1519</v>
          </cell>
          <cell r="C433" t="str">
            <v xml:space="preserve"> Sấu, ĐK gốc 15cm ≤ Φ &lt;19cm</v>
          </cell>
          <cell r="D433" t="str">
            <v>Sấu, đường kính gốc 17 cm</v>
          </cell>
          <cell r="E433" t="str">
            <v>cây</v>
          </cell>
          <cell r="F433">
            <v>608000</v>
          </cell>
        </row>
        <row r="434">
          <cell r="A434" t="str">
            <v>SAU18</v>
          </cell>
          <cell r="B434" t="str">
            <v>SAU1519</v>
          </cell>
          <cell r="C434" t="str">
            <v xml:space="preserve"> Sấu, ĐK gốc 15cm ≤ Φ &lt;19cm</v>
          </cell>
          <cell r="D434" t="str">
            <v>Sấu, đường kính gốc 18 cm</v>
          </cell>
          <cell r="E434" t="str">
            <v>cây</v>
          </cell>
          <cell r="F434">
            <v>608000</v>
          </cell>
        </row>
        <row r="435">
          <cell r="A435" t="str">
            <v>SAU19</v>
          </cell>
          <cell r="B435" t="str">
            <v>SAU1925</v>
          </cell>
          <cell r="C435" t="str">
            <v xml:space="preserve"> Sấu, ĐK gốc 19cm  ≤ Φ &lt;25cm</v>
          </cell>
          <cell r="D435" t="str">
            <v>Sấu, đường kính gốc 19 cm</v>
          </cell>
          <cell r="E435" t="str">
            <v>cây</v>
          </cell>
          <cell r="F435">
            <v>710000</v>
          </cell>
        </row>
        <row r="436">
          <cell r="A436" t="str">
            <v>SAU20</v>
          </cell>
          <cell r="B436" t="str">
            <v>SAU1925</v>
          </cell>
          <cell r="C436" t="str">
            <v xml:space="preserve"> Sấu, ĐK gốc 19cm  ≤ Φ &lt;25cm</v>
          </cell>
          <cell r="D436" t="str">
            <v>Sấu, đường kính gốc 20 cm</v>
          </cell>
          <cell r="E436" t="str">
            <v>cây</v>
          </cell>
          <cell r="F436">
            <v>710000</v>
          </cell>
        </row>
        <row r="437">
          <cell r="A437" t="str">
            <v>SAU21</v>
          </cell>
          <cell r="B437" t="str">
            <v>SAU1925</v>
          </cell>
          <cell r="C437" t="str">
            <v xml:space="preserve"> Sấu, ĐK gốc 19cm  ≤ Φ &lt;25cm</v>
          </cell>
          <cell r="D437" t="str">
            <v>Sấu, đường kính gốc 21 cm</v>
          </cell>
          <cell r="E437" t="str">
            <v>cây</v>
          </cell>
          <cell r="F437">
            <v>710000</v>
          </cell>
        </row>
        <row r="438">
          <cell r="A438" t="str">
            <v>SAU22</v>
          </cell>
          <cell r="B438" t="str">
            <v>SAU1925</v>
          </cell>
          <cell r="C438" t="str">
            <v xml:space="preserve"> Sấu, ĐK gốc 19cm  ≤ Φ &lt;25cm</v>
          </cell>
          <cell r="D438" t="str">
            <v>Sấu, đường kính gốc 22 cm</v>
          </cell>
          <cell r="E438" t="str">
            <v>cây</v>
          </cell>
          <cell r="F438">
            <v>710000</v>
          </cell>
        </row>
        <row r="439">
          <cell r="A439" t="str">
            <v>SAU23</v>
          </cell>
          <cell r="B439" t="str">
            <v>SAU1925</v>
          </cell>
          <cell r="C439" t="str">
            <v xml:space="preserve"> Sấu, ĐK gốc 19cm  ≤ Φ &lt;25cm</v>
          </cell>
          <cell r="D439" t="str">
            <v>Sấu, đường kính gốc 23 cm</v>
          </cell>
          <cell r="E439" t="str">
            <v>cây</v>
          </cell>
          <cell r="F439">
            <v>710000</v>
          </cell>
        </row>
        <row r="440">
          <cell r="A440" t="str">
            <v>SAU24</v>
          </cell>
          <cell r="B440" t="str">
            <v>SAU1925</v>
          </cell>
          <cell r="C440" t="str">
            <v xml:space="preserve"> Sấu, ĐK gốc 19cm  ≤ Φ &lt;25cm</v>
          </cell>
          <cell r="D440" t="str">
            <v>Sấu, đường kính gốc 24 cm</v>
          </cell>
          <cell r="E440" t="str">
            <v>cây</v>
          </cell>
          <cell r="F440">
            <v>710000</v>
          </cell>
        </row>
        <row r="441">
          <cell r="A441" t="str">
            <v>SAU25</v>
          </cell>
          <cell r="B441" t="str">
            <v>SAU2529</v>
          </cell>
          <cell r="C441" t="str">
            <v xml:space="preserve"> Sấu, ĐK gốc 25cm ≤ Φ &lt;29cm</v>
          </cell>
          <cell r="D441" t="str">
            <v>Sấu, đường kính gốc 25 cm</v>
          </cell>
          <cell r="E441" t="str">
            <v>cây</v>
          </cell>
          <cell r="F441">
            <v>812000</v>
          </cell>
        </row>
        <row r="442">
          <cell r="A442" t="str">
            <v>SAU26</v>
          </cell>
          <cell r="B442" t="str">
            <v>SAU2529</v>
          </cell>
          <cell r="C442" t="str">
            <v xml:space="preserve"> Sấu, ĐK gốc 25cm ≤ Φ &lt;29cm</v>
          </cell>
          <cell r="D442" t="str">
            <v>Sấu, đường kính gốc 26 cm</v>
          </cell>
          <cell r="E442" t="str">
            <v>cây</v>
          </cell>
          <cell r="F442">
            <v>812000</v>
          </cell>
        </row>
        <row r="443">
          <cell r="A443" t="str">
            <v>SAU27</v>
          </cell>
          <cell r="B443" t="str">
            <v>SAU2529</v>
          </cell>
          <cell r="C443" t="str">
            <v xml:space="preserve"> Sấu, ĐK gốc 25cm ≤ Φ &lt;29cm</v>
          </cell>
          <cell r="D443" t="str">
            <v>Sấu, đường kính gốc 27 cm</v>
          </cell>
          <cell r="E443" t="str">
            <v>cây</v>
          </cell>
          <cell r="F443">
            <v>812000</v>
          </cell>
        </row>
        <row r="444">
          <cell r="A444" t="str">
            <v>SAU28</v>
          </cell>
          <cell r="B444" t="str">
            <v>SAU2529</v>
          </cell>
          <cell r="C444" t="str">
            <v xml:space="preserve"> Sấu, ĐK gốc 25cm ≤ Φ &lt;29cm</v>
          </cell>
          <cell r="D444" t="str">
            <v>Sấu, đường kính gốc 28 cm</v>
          </cell>
          <cell r="E444" t="str">
            <v>cây</v>
          </cell>
          <cell r="F444">
            <v>812000</v>
          </cell>
        </row>
        <row r="445">
          <cell r="A445" t="str">
            <v>SAU29</v>
          </cell>
          <cell r="B445" t="str">
            <v>SAU2932</v>
          </cell>
          <cell r="C445" t="str">
            <v xml:space="preserve"> Sấu, ĐK gốc 29cm ≤ Φ &lt;32cm</v>
          </cell>
          <cell r="D445" t="str">
            <v>Sấu, đường kính gốc 29 cm</v>
          </cell>
          <cell r="E445" t="str">
            <v>cây</v>
          </cell>
          <cell r="F445">
            <v>914000</v>
          </cell>
        </row>
        <row r="446">
          <cell r="A446" t="str">
            <v>SAU30</v>
          </cell>
          <cell r="B446" t="str">
            <v>SAU2932</v>
          </cell>
          <cell r="C446" t="str">
            <v xml:space="preserve"> Sấu, ĐK gốc 29cm ≤ Φ &lt;32cm</v>
          </cell>
          <cell r="D446" t="str">
            <v>Sấu, đường kính gốc 30 cm</v>
          </cell>
          <cell r="E446" t="str">
            <v>cây</v>
          </cell>
          <cell r="F446">
            <v>914000</v>
          </cell>
        </row>
        <row r="447">
          <cell r="A447" t="str">
            <v>SAU31</v>
          </cell>
          <cell r="B447" t="str">
            <v>SAU2932</v>
          </cell>
          <cell r="C447" t="str">
            <v xml:space="preserve"> Sấu, ĐK gốc 29cm ≤ Φ &lt;32cm</v>
          </cell>
          <cell r="D447" t="str">
            <v>Sấu, đường kính gốc 31 cm</v>
          </cell>
          <cell r="E447" t="str">
            <v>cây</v>
          </cell>
          <cell r="F447">
            <v>914000</v>
          </cell>
        </row>
        <row r="448">
          <cell r="A448" t="str">
            <v>SAU32</v>
          </cell>
          <cell r="B448" t="str">
            <v>SAU3239</v>
          </cell>
          <cell r="C448" t="str">
            <v xml:space="preserve"> Sấu, ĐK gốc 32 cm ≤ Φ &lt;39cm</v>
          </cell>
          <cell r="D448" t="str">
            <v>Sấu, đường kính gốc 32 cm</v>
          </cell>
          <cell r="E448" t="str">
            <v>cây</v>
          </cell>
          <cell r="F448">
            <v>1016000</v>
          </cell>
        </row>
        <row r="449">
          <cell r="A449" t="str">
            <v>SAU33</v>
          </cell>
          <cell r="B449" t="str">
            <v>SAU3239</v>
          </cell>
          <cell r="C449" t="str">
            <v xml:space="preserve"> Sấu, ĐK gốc 32 cm ≤ Φ &lt;39cm</v>
          </cell>
          <cell r="D449" t="str">
            <v>Sấu, đường kính gốc 33 cm</v>
          </cell>
          <cell r="E449" t="str">
            <v>cây</v>
          </cell>
          <cell r="F449">
            <v>1016000</v>
          </cell>
        </row>
        <row r="450">
          <cell r="A450" t="str">
            <v>SAU34</v>
          </cell>
          <cell r="B450" t="str">
            <v>SAU3239</v>
          </cell>
          <cell r="C450" t="str">
            <v>Sấu, ĐK gốc 32 cm ≤ Φ &lt;39cm</v>
          </cell>
          <cell r="D450" t="str">
            <v>Sấu, đường kính gốc 34 cm</v>
          </cell>
          <cell r="E450" t="str">
            <v>cây</v>
          </cell>
          <cell r="F450">
            <v>1016000</v>
          </cell>
        </row>
        <row r="451">
          <cell r="A451" t="str">
            <v>SAU35</v>
          </cell>
          <cell r="B451" t="str">
            <v>SAU3239</v>
          </cell>
          <cell r="C451" t="str">
            <v xml:space="preserve"> Sấu, ĐK gốc 32 cm ≤ Φ &lt;39cm</v>
          </cell>
          <cell r="D451" t="str">
            <v>Sấu, đường kính gốc 35 cm</v>
          </cell>
          <cell r="E451" t="str">
            <v>cây</v>
          </cell>
          <cell r="F451">
            <v>1016000</v>
          </cell>
        </row>
        <row r="452">
          <cell r="A452" t="str">
            <v>SAU36</v>
          </cell>
          <cell r="B452" t="str">
            <v>SAU3239</v>
          </cell>
          <cell r="C452" t="str">
            <v xml:space="preserve"> Sấu, ĐK gốc 32 cm ≤ Φ &lt;39cm</v>
          </cell>
          <cell r="D452" t="str">
            <v>Sấu, đường kính gốc 36 cm</v>
          </cell>
          <cell r="E452" t="str">
            <v>cây</v>
          </cell>
          <cell r="F452">
            <v>1016000</v>
          </cell>
        </row>
        <row r="453">
          <cell r="A453" t="str">
            <v>SAU37</v>
          </cell>
          <cell r="B453" t="str">
            <v>SAU3239</v>
          </cell>
          <cell r="C453" t="str">
            <v xml:space="preserve"> Sấu, ĐK gốc 32 cm ≤ Φ &lt;39cm</v>
          </cell>
          <cell r="D453" t="str">
            <v>Sấu, đường kính gốc 37 cm</v>
          </cell>
          <cell r="E453" t="str">
            <v>cây</v>
          </cell>
          <cell r="F453">
            <v>1016000</v>
          </cell>
        </row>
        <row r="454">
          <cell r="A454" t="str">
            <v>SAU38</v>
          </cell>
          <cell r="B454" t="str">
            <v>SAU3239</v>
          </cell>
          <cell r="C454" t="str">
            <v>Sấu, ĐK gốc 32 cm ≤ Φ &lt;39cm</v>
          </cell>
          <cell r="D454" t="str">
            <v>Sấu, đường kính gốc 38 cm</v>
          </cell>
          <cell r="E454" t="str">
            <v>cây</v>
          </cell>
          <cell r="F454">
            <v>1016000</v>
          </cell>
        </row>
        <row r="455">
          <cell r="A455" t="str">
            <v>SAU40</v>
          </cell>
          <cell r="B455" t="str">
            <v>SAU4040</v>
          </cell>
          <cell r="C455" t="str">
            <v xml:space="preserve"> Sấu, ĐK gốc trên 40 cm</v>
          </cell>
          <cell r="D455" t="str">
            <v>Sấu, đường kính gốc 40 cm</v>
          </cell>
          <cell r="E455" t="str">
            <v>cây</v>
          </cell>
          <cell r="F455">
            <v>1118000</v>
          </cell>
        </row>
        <row r="456">
          <cell r="A456" t="str">
            <v>SAU41</v>
          </cell>
          <cell r="B456" t="str">
            <v>SAU4040</v>
          </cell>
          <cell r="C456" t="str">
            <v>Sấu, ĐK gốc trên 40 cm</v>
          </cell>
          <cell r="D456" t="str">
            <v>Sấu, đường kính gốc 41 cm</v>
          </cell>
          <cell r="E456" t="str">
            <v>cây</v>
          </cell>
          <cell r="F456">
            <v>1118000</v>
          </cell>
        </row>
        <row r="457">
          <cell r="A457" t="str">
            <v>SAU42</v>
          </cell>
          <cell r="B457" t="str">
            <v>SAU4040</v>
          </cell>
          <cell r="C457" t="str">
            <v>Sấu, ĐK gốc trên 40 cm</v>
          </cell>
          <cell r="D457" t="str">
            <v>Sấu, đường kính gốc 42 cm</v>
          </cell>
          <cell r="E457" t="str">
            <v>cây</v>
          </cell>
          <cell r="F457">
            <v>1118000</v>
          </cell>
        </row>
        <row r="458">
          <cell r="A458" t="str">
            <v>SAU43</v>
          </cell>
          <cell r="B458" t="str">
            <v>SAU4040</v>
          </cell>
          <cell r="C458" t="str">
            <v>Sấu, ĐK gốc trên 40 cm</v>
          </cell>
          <cell r="D458" t="str">
            <v>Sấu, đường kính gốc 43 cm</v>
          </cell>
          <cell r="E458" t="str">
            <v>cây</v>
          </cell>
          <cell r="F458">
            <v>1118000</v>
          </cell>
        </row>
        <row r="459">
          <cell r="A459" t="str">
            <v>SAU44</v>
          </cell>
          <cell r="B459" t="str">
            <v>SAU4040</v>
          </cell>
          <cell r="C459" t="str">
            <v>Sấu, ĐK gốc trên 40 cm</v>
          </cell>
          <cell r="D459" t="str">
            <v>Sấu, đường kính gốc 44 cm</v>
          </cell>
          <cell r="E459" t="str">
            <v>cây</v>
          </cell>
          <cell r="F459">
            <v>1118000</v>
          </cell>
        </row>
        <row r="460">
          <cell r="A460" t="str">
            <v>SAU45</v>
          </cell>
          <cell r="B460" t="str">
            <v>SAU4040</v>
          </cell>
          <cell r="C460" t="str">
            <v>Sấu, ĐK gốc trên 40 cm</v>
          </cell>
          <cell r="D460" t="str">
            <v>Sấu, đường kính gốc 45 cm</v>
          </cell>
          <cell r="E460" t="str">
            <v>cây</v>
          </cell>
          <cell r="F460">
            <v>1118000</v>
          </cell>
        </row>
        <row r="461">
          <cell r="A461" t="str">
            <v>SAU46</v>
          </cell>
          <cell r="B461" t="str">
            <v>SAU4040</v>
          </cell>
          <cell r="C461" t="str">
            <v>Sấu, ĐK gốc trên 40 cm</v>
          </cell>
          <cell r="D461" t="str">
            <v>Sấu, đường kính gốc 46 cm</v>
          </cell>
          <cell r="E461" t="str">
            <v>cây</v>
          </cell>
          <cell r="F461">
            <v>1118000</v>
          </cell>
        </row>
        <row r="462">
          <cell r="A462" t="str">
            <v>SAU47</v>
          </cell>
          <cell r="B462" t="str">
            <v>SAU4040</v>
          </cell>
          <cell r="C462" t="str">
            <v>Sấu, ĐK gốc trên 40 cm</v>
          </cell>
          <cell r="D462" t="str">
            <v>Sấu, đường kính gốc 47 cm</v>
          </cell>
          <cell r="E462" t="str">
            <v>cây</v>
          </cell>
          <cell r="F462">
            <v>1118000</v>
          </cell>
        </row>
        <row r="463">
          <cell r="A463" t="str">
            <v>SAU48</v>
          </cell>
          <cell r="B463" t="str">
            <v>SAU4040</v>
          </cell>
          <cell r="C463" t="str">
            <v>Sấu, ĐK gốc trên 40 cm</v>
          </cell>
          <cell r="D463" t="str">
            <v>Sấu, đường kính gốc 48 cm</v>
          </cell>
          <cell r="E463" t="str">
            <v>cây</v>
          </cell>
          <cell r="F463">
            <v>1118000</v>
          </cell>
        </row>
        <row r="464">
          <cell r="A464" t="str">
            <v>SAU49</v>
          </cell>
          <cell r="B464" t="str">
            <v>SAU4040</v>
          </cell>
          <cell r="C464" t="str">
            <v>Sấu, ĐK gốc trên 40 cm</v>
          </cell>
          <cell r="D464" t="str">
            <v>Sấu, đường kính gốc 49 cm</v>
          </cell>
          <cell r="E464" t="str">
            <v>cây</v>
          </cell>
          <cell r="F464">
            <v>1118000</v>
          </cell>
        </row>
        <row r="465">
          <cell r="A465" t="str">
            <v>SAU50</v>
          </cell>
          <cell r="B465" t="str">
            <v>SAU4040</v>
          </cell>
          <cell r="C465" t="str">
            <v>Sấu, ĐK gốc trên 40 cm</v>
          </cell>
          <cell r="D465" t="str">
            <v>Sấu, đường kính gốc 50 cm</v>
          </cell>
          <cell r="E465" t="str">
            <v>cây</v>
          </cell>
          <cell r="F465">
            <v>1118000</v>
          </cell>
        </row>
        <row r="466">
          <cell r="A466" t="str">
            <v>MUOMM</v>
          </cell>
          <cell r="B466" t="str">
            <v>MUOMM</v>
          </cell>
          <cell r="C466" t="str">
            <v>Muỗm, mới trồng (3 tháng đến dưới 1 năm)</v>
          </cell>
          <cell r="D466" t="str">
            <v>Muỗm mới trồng dưới 1 năm tuổi</v>
          </cell>
          <cell r="E466" t="str">
            <v>cây</v>
          </cell>
          <cell r="F466">
            <v>32000</v>
          </cell>
        </row>
        <row r="467">
          <cell r="A467" t="str">
            <v>MUOMM1</v>
          </cell>
          <cell r="B467" t="str">
            <v>MUOMM1</v>
          </cell>
          <cell r="C467" t="str">
            <v xml:space="preserve"> Muỗm,Trồng từ 1đến 2 năm, 0,4m ≤ H &lt;1m</v>
          </cell>
          <cell r="D467" t="str">
            <v xml:space="preserve"> Muỗm mới trồng từ 1 đến 2 năm tuổi</v>
          </cell>
          <cell r="E467" t="str">
            <v>cây</v>
          </cell>
          <cell r="F467">
            <v>54000</v>
          </cell>
        </row>
        <row r="468">
          <cell r="A468" t="str">
            <v>MUOMM2</v>
          </cell>
          <cell r="B468" t="str">
            <v>MUOMM2</v>
          </cell>
          <cell r="C468" t="str">
            <v xml:space="preserve"> Muỗm, Trồng từ 2 năm, chiều cao H ≥ 1m</v>
          </cell>
          <cell r="D468" t="str">
            <v>Muỗm mới trồng trên 2 năm tuổi</v>
          </cell>
          <cell r="E468" t="str">
            <v>cây</v>
          </cell>
          <cell r="F468">
            <v>76000</v>
          </cell>
        </row>
        <row r="469">
          <cell r="A469" t="str">
            <v>MUOM1</v>
          </cell>
          <cell r="B469" t="str">
            <v>MUOM1</v>
          </cell>
          <cell r="C469" t="str">
            <v xml:space="preserve"> Muỗm, ĐK gốc 1cm ≤ Φ &lt;1,5cm</v>
          </cell>
          <cell r="D469" t="str">
            <v xml:space="preserve">Muỗm đường kính gốc 1 cm </v>
          </cell>
          <cell r="E469" t="str">
            <v>cây</v>
          </cell>
          <cell r="F469">
            <v>138000</v>
          </cell>
        </row>
        <row r="470">
          <cell r="A470" t="str">
            <v>MUOM2</v>
          </cell>
          <cell r="B470" t="str">
            <v>MUOM2</v>
          </cell>
          <cell r="C470" t="str">
            <v xml:space="preserve"> Muỗm, ĐK gốc 1,5 cm ≤ Φ &lt;3cm</v>
          </cell>
          <cell r="D470" t="str">
            <v xml:space="preserve">Muỗm đường kính gốc 2 cm </v>
          </cell>
          <cell r="E470" t="str">
            <v>cây</v>
          </cell>
          <cell r="F470">
            <v>138000</v>
          </cell>
        </row>
        <row r="471">
          <cell r="A471" t="str">
            <v>MUOM3</v>
          </cell>
          <cell r="B471" t="str">
            <v>MUOM37</v>
          </cell>
          <cell r="C471" t="str">
            <v xml:space="preserve"> Muỗm, ĐK gốc 3cm ≤ Φ &lt;7cm</v>
          </cell>
          <cell r="D471" t="str">
            <v>Muỗm đường kính gốc 3 cm</v>
          </cell>
          <cell r="E471" t="str">
            <v>cây</v>
          </cell>
          <cell r="F471">
            <v>200000</v>
          </cell>
        </row>
        <row r="472">
          <cell r="A472" t="str">
            <v>MUOM4</v>
          </cell>
          <cell r="B472" t="str">
            <v>MUOM37</v>
          </cell>
          <cell r="C472" t="str">
            <v>Muỗm, ĐK gốc 3cm ≤ Φ &lt;7cm</v>
          </cell>
          <cell r="D472" t="str">
            <v>Muỗm đường kính gốc 4 cm</v>
          </cell>
          <cell r="E472" t="str">
            <v>cây</v>
          </cell>
          <cell r="F472">
            <v>302000</v>
          </cell>
        </row>
        <row r="473">
          <cell r="A473" t="str">
            <v>MUOM5</v>
          </cell>
          <cell r="B473" t="str">
            <v>MUOM37</v>
          </cell>
          <cell r="C473" t="str">
            <v xml:space="preserve"> Muỗm, ĐK gốc 3cm ≤ Φ &lt;7cm</v>
          </cell>
          <cell r="D473" t="str">
            <v>Muỗm đường kính gốc 5 cm</v>
          </cell>
          <cell r="E473" t="str">
            <v>cây</v>
          </cell>
          <cell r="F473">
            <v>302000</v>
          </cell>
        </row>
        <row r="474">
          <cell r="A474" t="str">
            <v>MUOM6</v>
          </cell>
          <cell r="B474" t="str">
            <v>MUOM37</v>
          </cell>
          <cell r="C474" t="str">
            <v xml:space="preserve"> Muỗm, ĐK gốc 3cm ≤ Φ &lt;7cm</v>
          </cell>
          <cell r="D474" t="str">
            <v>Muỗm đường kính gốc 6 cm</v>
          </cell>
          <cell r="E474" t="str">
            <v>cây</v>
          </cell>
          <cell r="F474">
            <v>302000</v>
          </cell>
        </row>
        <row r="475">
          <cell r="A475" t="str">
            <v>MUOM9</v>
          </cell>
          <cell r="B475" t="str">
            <v>MUOM912</v>
          </cell>
          <cell r="C475" t="str">
            <v xml:space="preserve"> Muỗm, ĐK gốc 9cm ≤ Φ &lt;12cm</v>
          </cell>
          <cell r="D475" t="str">
            <v>Muỗm đường kính gốc 9 cm</v>
          </cell>
          <cell r="E475" t="str">
            <v>cây</v>
          </cell>
          <cell r="F475">
            <v>404000</v>
          </cell>
        </row>
        <row r="476">
          <cell r="A476" t="str">
            <v>MUOM10</v>
          </cell>
          <cell r="B476" t="str">
            <v>MUOM912</v>
          </cell>
          <cell r="C476" t="str">
            <v xml:space="preserve"> Muỗm, ĐK gốc 9cm ≤ Φ &lt;12cm</v>
          </cell>
          <cell r="D476" t="str">
            <v>Muỗm  đường kính gốc 10 cm</v>
          </cell>
          <cell r="E476" t="str">
            <v>cây</v>
          </cell>
          <cell r="F476">
            <v>404000</v>
          </cell>
        </row>
        <row r="477">
          <cell r="A477" t="str">
            <v>MUOM11</v>
          </cell>
          <cell r="B477" t="str">
            <v>MUOM912</v>
          </cell>
          <cell r="C477" t="str">
            <v xml:space="preserve"> Muỗm, ĐK gốc 9cm ≤ Φ &lt;12cm</v>
          </cell>
          <cell r="D477" t="str">
            <v>Muỗm đường kính gốc 11cm</v>
          </cell>
          <cell r="E477" t="str">
            <v>cây</v>
          </cell>
          <cell r="F477">
            <v>404000</v>
          </cell>
        </row>
        <row r="478">
          <cell r="A478" t="str">
            <v>MUOM12</v>
          </cell>
          <cell r="B478" t="str">
            <v>MUOM1215</v>
          </cell>
          <cell r="C478" t="str">
            <v xml:space="preserve"> Muỗm, ĐK gốc 12cm ≤ Φ &lt;15cm</v>
          </cell>
          <cell r="D478" t="str">
            <v>Muỗm đường kính gốc 12 cm</v>
          </cell>
          <cell r="E478" t="str">
            <v>cây</v>
          </cell>
          <cell r="F478">
            <v>506000</v>
          </cell>
        </row>
        <row r="479">
          <cell r="A479" t="str">
            <v>MUOM13</v>
          </cell>
          <cell r="B479" t="str">
            <v>MUOM1215</v>
          </cell>
          <cell r="C479" t="str">
            <v xml:space="preserve"> Muỗm, ĐK gốc 12cm ≤ Φ &lt;15cm</v>
          </cell>
          <cell r="D479" t="str">
            <v>Muỗm đường kính gốc 13 cm</v>
          </cell>
          <cell r="E479" t="str">
            <v>cây</v>
          </cell>
          <cell r="F479">
            <v>506000</v>
          </cell>
        </row>
        <row r="480">
          <cell r="A480" t="str">
            <v>MUOM14</v>
          </cell>
          <cell r="B480" t="str">
            <v>MUOM1215</v>
          </cell>
          <cell r="C480" t="str">
            <v xml:space="preserve"> Muỗm, ĐK gốc 12cm ≤ Φ &lt;15cm</v>
          </cell>
          <cell r="D480" t="str">
            <v>Muỗm đường kính gốc 14 cm</v>
          </cell>
          <cell r="E480" t="str">
            <v>cây</v>
          </cell>
          <cell r="F480">
            <v>506000</v>
          </cell>
        </row>
        <row r="481">
          <cell r="A481" t="str">
            <v>MUOM15</v>
          </cell>
          <cell r="B481" t="str">
            <v>MUOM1519</v>
          </cell>
          <cell r="C481" t="str">
            <v xml:space="preserve"> Muỗm, ĐK gốc 15cm ≤ Φ &lt;19cm</v>
          </cell>
          <cell r="D481" t="str">
            <v>Muỗm đường kính gốc 15 cm</v>
          </cell>
          <cell r="E481" t="str">
            <v>cây</v>
          </cell>
          <cell r="F481">
            <v>608000</v>
          </cell>
        </row>
        <row r="482">
          <cell r="A482" t="str">
            <v>MUOM16</v>
          </cell>
          <cell r="B482" t="str">
            <v>MUOM1519</v>
          </cell>
          <cell r="C482" t="str">
            <v xml:space="preserve"> Muỗm, ĐK gốc 15cm ≤ Φ &lt;19cm</v>
          </cell>
          <cell r="D482" t="str">
            <v>Muỗm đường kính gốc 16 cm</v>
          </cell>
          <cell r="E482" t="str">
            <v>cây</v>
          </cell>
          <cell r="F482">
            <v>608000</v>
          </cell>
        </row>
        <row r="483">
          <cell r="A483" t="str">
            <v>MUOM17</v>
          </cell>
          <cell r="B483" t="str">
            <v>MUOM1519</v>
          </cell>
          <cell r="C483" t="str">
            <v xml:space="preserve"> Muỗm, ĐK gốc 15cm ≤ Φ &lt;19cm</v>
          </cell>
          <cell r="D483" t="str">
            <v>Muỗm đường kính gốc 17 cm</v>
          </cell>
          <cell r="E483" t="str">
            <v>cây</v>
          </cell>
          <cell r="F483">
            <v>608000</v>
          </cell>
        </row>
        <row r="484">
          <cell r="A484" t="str">
            <v>MUOM18</v>
          </cell>
          <cell r="B484" t="str">
            <v>MUOM1519</v>
          </cell>
          <cell r="C484" t="str">
            <v xml:space="preserve"> Muỗm, ĐK gốc 15cm ≤ Φ &lt;19cm</v>
          </cell>
          <cell r="D484" t="str">
            <v>Muỗm đường kính gốc 18 cm</v>
          </cell>
          <cell r="E484" t="str">
            <v>cây</v>
          </cell>
          <cell r="F484">
            <v>608000</v>
          </cell>
        </row>
        <row r="485">
          <cell r="A485" t="str">
            <v>MUOM19</v>
          </cell>
          <cell r="B485" t="str">
            <v>MUOM1925</v>
          </cell>
          <cell r="C485" t="str">
            <v xml:space="preserve"> Muỗm, ĐK gốc 19cm  ≤ Φ &lt;25cm</v>
          </cell>
          <cell r="D485" t="str">
            <v>Muỗm đường kính gốc 19 cm</v>
          </cell>
          <cell r="E485" t="str">
            <v>cây</v>
          </cell>
          <cell r="F485">
            <v>710000</v>
          </cell>
        </row>
        <row r="486">
          <cell r="A486" t="str">
            <v>MUOM20</v>
          </cell>
          <cell r="B486" t="str">
            <v>MUOM1925</v>
          </cell>
          <cell r="C486" t="str">
            <v xml:space="preserve"> Muỗm, ĐK gốc 19cm  ≤ Φ &lt;25cm</v>
          </cell>
          <cell r="D486" t="str">
            <v>Muỗm đường kính gốc 20 cm</v>
          </cell>
          <cell r="E486" t="str">
            <v>cây</v>
          </cell>
          <cell r="F486">
            <v>710000</v>
          </cell>
        </row>
        <row r="487">
          <cell r="A487" t="str">
            <v>MUOM21</v>
          </cell>
          <cell r="B487" t="str">
            <v>MUOM1925</v>
          </cell>
          <cell r="C487" t="str">
            <v>Muỗm, ĐK gốc 19cm  ≤ Φ &lt;25cm</v>
          </cell>
          <cell r="D487" t="str">
            <v>Muỗm đường kính gốc 21 cm</v>
          </cell>
          <cell r="E487" t="str">
            <v>cây</v>
          </cell>
          <cell r="F487">
            <v>710000</v>
          </cell>
        </row>
        <row r="488">
          <cell r="A488" t="str">
            <v>MUOM22</v>
          </cell>
          <cell r="B488" t="str">
            <v>MUOM1925</v>
          </cell>
          <cell r="C488" t="str">
            <v>Muỗm, ĐK gốc 19cm  ≤ Φ &lt;25cm</v>
          </cell>
          <cell r="D488" t="str">
            <v>Muỗm đường kính gốc 22 cm</v>
          </cell>
          <cell r="E488" t="str">
            <v>cây</v>
          </cell>
          <cell r="F488">
            <v>710000</v>
          </cell>
        </row>
        <row r="489">
          <cell r="A489" t="str">
            <v>MUOM23</v>
          </cell>
          <cell r="B489" t="str">
            <v>MUOM1925</v>
          </cell>
          <cell r="C489" t="str">
            <v xml:space="preserve"> Muỗm, ĐK gốc 19cm  ≤ Φ &lt;25cm</v>
          </cell>
          <cell r="D489" t="str">
            <v>Muỗm đường kính gốc 23 cm</v>
          </cell>
          <cell r="E489" t="str">
            <v>cây</v>
          </cell>
          <cell r="F489">
            <v>710000</v>
          </cell>
        </row>
        <row r="490">
          <cell r="A490" t="str">
            <v>MUOM24</v>
          </cell>
          <cell r="B490" t="str">
            <v>MUOM1925</v>
          </cell>
          <cell r="C490" t="str">
            <v xml:space="preserve"> Muỗm, ĐK gốc 19cm  ≤ Φ &lt;25cm</v>
          </cell>
          <cell r="D490" t="str">
            <v>Muỗm đường kính gốc 24 cm</v>
          </cell>
          <cell r="E490" t="str">
            <v>cây</v>
          </cell>
          <cell r="F490">
            <v>710000</v>
          </cell>
        </row>
        <row r="491">
          <cell r="A491" t="str">
            <v>MUOM25</v>
          </cell>
          <cell r="B491" t="str">
            <v>MUOM2529</v>
          </cell>
          <cell r="C491" t="str">
            <v xml:space="preserve"> Muỗm, ĐK gốc 25cm ≤ Φ &lt;29cm</v>
          </cell>
          <cell r="D491" t="str">
            <v>Muỗm đường kính gốc 25 cm</v>
          </cell>
          <cell r="E491" t="str">
            <v>cây</v>
          </cell>
          <cell r="F491">
            <v>812000</v>
          </cell>
        </row>
        <row r="492">
          <cell r="A492" t="str">
            <v>MUOM26</v>
          </cell>
          <cell r="B492" t="str">
            <v>MUOM2529</v>
          </cell>
          <cell r="C492" t="str">
            <v xml:space="preserve"> Muỗm, ĐK gốc 25cm ≤ Φ &lt;29cm</v>
          </cell>
          <cell r="D492" t="str">
            <v>Muỗm đường kính gốc 26 cm</v>
          </cell>
          <cell r="E492" t="str">
            <v>cây</v>
          </cell>
          <cell r="F492">
            <v>812000</v>
          </cell>
        </row>
        <row r="493">
          <cell r="A493" t="str">
            <v>MUOM27</v>
          </cell>
          <cell r="B493" t="str">
            <v>MUOM2529</v>
          </cell>
          <cell r="C493" t="str">
            <v xml:space="preserve"> Muỗm, ĐK gốc 25cm ≤ Φ &lt;29cm</v>
          </cell>
          <cell r="D493" t="str">
            <v>Muỗm đường kính gốc 27 cm</v>
          </cell>
          <cell r="E493" t="str">
            <v>cây</v>
          </cell>
          <cell r="F493">
            <v>812000</v>
          </cell>
        </row>
        <row r="494">
          <cell r="A494" t="str">
            <v>MUOM28</v>
          </cell>
          <cell r="B494" t="str">
            <v>MUOM2529</v>
          </cell>
          <cell r="C494" t="str">
            <v xml:space="preserve"> Muỗm, ĐK gốc 25cm ≤ Φ &lt;29cm</v>
          </cell>
          <cell r="D494" t="str">
            <v>Muỗm đường kính gốc 28 cm</v>
          </cell>
          <cell r="E494" t="str">
            <v>cây</v>
          </cell>
          <cell r="F494">
            <v>812000</v>
          </cell>
        </row>
        <row r="495">
          <cell r="A495" t="str">
            <v>MUOM29</v>
          </cell>
          <cell r="B495" t="str">
            <v>MUOM2932</v>
          </cell>
          <cell r="C495" t="str">
            <v>Muỗm, ĐK gốc 29cm ≤ Φ &lt;32cm</v>
          </cell>
          <cell r="D495" t="str">
            <v>Muỗm đường kính gốc 29 cm</v>
          </cell>
          <cell r="E495" t="str">
            <v>cây</v>
          </cell>
          <cell r="F495">
            <v>914000</v>
          </cell>
        </row>
        <row r="496">
          <cell r="A496" t="str">
            <v>MUOM30</v>
          </cell>
          <cell r="B496" t="str">
            <v>MUOM2932</v>
          </cell>
          <cell r="C496" t="str">
            <v xml:space="preserve"> Muỗm, ĐK gốc 29cm ≤ Φ &lt;32cm</v>
          </cell>
          <cell r="D496" t="str">
            <v>Muỗm đường kính gốc 30 cm</v>
          </cell>
          <cell r="E496" t="str">
            <v>cây</v>
          </cell>
          <cell r="F496">
            <v>914000</v>
          </cell>
        </row>
        <row r="497">
          <cell r="A497" t="str">
            <v>MUOM31</v>
          </cell>
          <cell r="B497" t="str">
            <v>MUOM2932</v>
          </cell>
          <cell r="C497" t="str">
            <v xml:space="preserve"> Muỗm, ĐK gốc 29cm ≤ Φ &lt;32cm</v>
          </cell>
          <cell r="D497" t="str">
            <v>Muỗm đường kính gốc 31 cm</v>
          </cell>
          <cell r="E497" t="str">
            <v>cây</v>
          </cell>
          <cell r="F497">
            <v>914000</v>
          </cell>
        </row>
        <row r="498">
          <cell r="A498" t="str">
            <v>MUOM32</v>
          </cell>
          <cell r="B498" t="str">
            <v>MUOM3239</v>
          </cell>
          <cell r="C498" t="str">
            <v xml:space="preserve"> Muỗm, ĐK gốc 32 cm ≤ Φ &lt;39cm</v>
          </cell>
          <cell r="D498" t="str">
            <v>Muỗm đường kính gốc 32 cm</v>
          </cell>
          <cell r="E498" t="str">
            <v>cây</v>
          </cell>
          <cell r="F498">
            <v>1016000</v>
          </cell>
        </row>
        <row r="499">
          <cell r="A499" t="str">
            <v>MUOM33</v>
          </cell>
          <cell r="B499" t="str">
            <v>MUOM3239</v>
          </cell>
          <cell r="C499" t="str">
            <v xml:space="preserve"> Muỗm, ĐK gốc 32 cm ≤ Φ &lt;39cm</v>
          </cell>
          <cell r="D499" t="str">
            <v>Muỗm đường kính gốc 33 cm</v>
          </cell>
          <cell r="E499" t="str">
            <v>cây</v>
          </cell>
          <cell r="F499">
            <v>1016000</v>
          </cell>
        </row>
        <row r="500">
          <cell r="A500" t="str">
            <v>MUOM34</v>
          </cell>
          <cell r="B500" t="str">
            <v>MUOM3239</v>
          </cell>
          <cell r="C500" t="str">
            <v>Muỗm, ĐK gốc 32 cm ≤ Φ &lt;39cm</v>
          </cell>
          <cell r="D500" t="str">
            <v>Muỗm đường kính gốc 34 cm</v>
          </cell>
          <cell r="E500" t="str">
            <v>cây</v>
          </cell>
          <cell r="F500">
            <v>1016000</v>
          </cell>
        </row>
        <row r="501">
          <cell r="A501" t="str">
            <v>MUOM35</v>
          </cell>
          <cell r="B501" t="str">
            <v>MUOM3239</v>
          </cell>
          <cell r="C501" t="str">
            <v>Muỗm, ĐK gốc 32 cm ≤ Φ &lt;39cm</v>
          </cell>
          <cell r="D501" t="str">
            <v>Muỗm đường kính gốc 35 cm</v>
          </cell>
          <cell r="E501" t="str">
            <v>cây</v>
          </cell>
          <cell r="F501">
            <v>1016000</v>
          </cell>
        </row>
        <row r="502">
          <cell r="A502" t="str">
            <v>MUOM36</v>
          </cell>
          <cell r="B502" t="str">
            <v>MUOM3239</v>
          </cell>
          <cell r="C502" t="str">
            <v xml:space="preserve"> Muỗm, ĐK gốc 32 cm ≤ Φ &lt;39cm</v>
          </cell>
          <cell r="D502" t="str">
            <v>Muỗm đường kính gốc 36 cm</v>
          </cell>
          <cell r="E502" t="str">
            <v>cây</v>
          </cell>
          <cell r="F502">
            <v>1016000</v>
          </cell>
        </row>
        <row r="503">
          <cell r="A503" t="str">
            <v>MUOM37</v>
          </cell>
          <cell r="B503" t="str">
            <v>MUOM3239</v>
          </cell>
          <cell r="C503" t="str">
            <v xml:space="preserve"> Muỗm, ĐK gốc 32 cm ≤ Φ &lt;39cm</v>
          </cell>
          <cell r="D503" t="str">
            <v>Muỗm đường kính gốc 37 cm</v>
          </cell>
          <cell r="E503" t="str">
            <v>cây</v>
          </cell>
          <cell r="F503">
            <v>1016000</v>
          </cell>
        </row>
        <row r="504">
          <cell r="A504" t="str">
            <v>MUOM38</v>
          </cell>
          <cell r="B504" t="str">
            <v>MUOM3239</v>
          </cell>
          <cell r="C504" t="str">
            <v xml:space="preserve"> Muỗm, ĐK gốc 32 cm ≤ Φ &lt;39cm</v>
          </cell>
          <cell r="D504" t="str">
            <v>Muỗm đường kính gốc 38 cm</v>
          </cell>
          <cell r="E504" t="str">
            <v>cây</v>
          </cell>
          <cell r="F504">
            <v>1016000</v>
          </cell>
        </row>
        <row r="505">
          <cell r="A505" t="str">
            <v>MUOM40</v>
          </cell>
          <cell r="B505" t="str">
            <v>MUOM4040</v>
          </cell>
          <cell r="C505" t="str">
            <v xml:space="preserve"> Muỗm, ĐK gốc trên 40 cm</v>
          </cell>
          <cell r="D505" t="str">
            <v>Muỗm đường kính gốc 40 cm</v>
          </cell>
          <cell r="E505" t="str">
            <v>cây</v>
          </cell>
          <cell r="F505">
            <v>1118000</v>
          </cell>
        </row>
        <row r="506">
          <cell r="A506" t="str">
            <v>MUOM41</v>
          </cell>
          <cell r="B506" t="str">
            <v>MUOM4040</v>
          </cell>
          <cell r="C506" t="str">
            <v>Muỗm, ĐK gốc trên 40 cm</v>
          </cell>
          <cell r="D506" t="str">
            <v>Muỗm đường kính gốc 41 cm</v>
          </cell>
          <cell r="E506" t="str">
            <v>cây</v>
          </cell>
          <cell r="F506">
            <v>1118000</v>
          </cell>
        </row>
        <row r="507">
          <cell r="A507" t="str">
            <v>MUOM42</v>
          </cell>
          <cell r="B507" t="str">
            <v>MUOM4040</v>
          </cell>
          <cell r="C507" t="str">
            <v>Muỗm, ĐK gốc trên 40 cm</v>
          </cell>
          <cell r="D507" t="str">
            <v>Muỗm đường kính gốc 42 cm</v>
          </cell>
          <cell r="E507" t="str">
            <v>cây</v>
          </cell>
          <cell r="F507">
            <v>1118000</v>
          </cell>
        </row>
        <row r="508">
          <cell r="A508" t="str">
            <v>MUOM43</v>
          </cell>
          <cell r="B508" t="str">
            <v>MUOM4040</v>
          </cell>
          <cell r="C508" t="str">
            <v xml:space="preserve"> Muỗm, ĐK gốc trên 40 cm</v>
          </cell>
          <cell r="D508" t="str">
            <v>Muỗm đường kính gốc 43 cm</v>
          </cell>
          <cell r="E508" t="str">
            <v>cây</v>
          </cell>
          <cell r="F508">
            <v>1118000</v>
          </cell>
        </row>
        <row r="509">
          <cell r="A509" t="str">
            <v>MUOM44</v>
          </cell>
          <cell r="B509" t="str">
            <v>MUOM4040</v>
          </cell>
          <cell r="C509" t="str">
            <v>Muỗm, ĐK gốc trên 40 cm</v>
          </cell>
          <cell r="D509" t="str">
            <v>Muỗm đường kính gốc 44 cm</v>
          </cell>
          <cell r="E509" t="str">
            <v>cây</v>
          </cell>
          <cell r="F509">
            <v>1118000</v>
          </cell>
        </row>
        <row r="510">
          <cell r="A510" t="str">
            <v>MUOM45</v>
          </cell>
          <cell r="B510" t="str">
            <v>MUOM4040</v>
          </cell>
          <cell r="C510" t="str">
            <v>Muỗm, ĐK gốc trên 40 cm</v>
          </cell>
          <cell r="D510" t="str">
            <v>Muỗm đường kính gốc 45 cm</v>
          </cell>
          <cell r="E510" t="str">
            <v>cây</v>
          </cell>
          <cell r="F510">
            <v>1118000</v>
          </cell>
        </row>
        <row r="511">
          <cell r="A511" t="str">
            <v>MUOM46</v>
          </cell>
          <cell r="B511" t="str">
            <v>MUOM4040</v>
          </cell>
          <cell r="C511" t="str">
            <v xml:space="preserve"> Muỗm, ĐK gốc trên 40 cm</v>
          </cell>
          <cell r="D511" t="str">
            <v>Muỗm đường kính gốc 46 cm</v>
          </cell>
          <cell r="E511" t="str">
            <v>cây</v>
          </cell>
          <cell r="F511">
            <v>1118000</v>
          </cell>
        </row>
        <row r="512">
          <cell r="A512" t="str">
            <v>MUOM47</v>
          </cell>
          <cell r="B512" t="str">
            <v>MUOM4040</v>
          </cell>
          <cell r="C512" t="str">
            <v xml:space="preserve"> Muỗm, ĐK gốc trên 40 cm</v>
          </cell>
          <cell r="D512" t="str">
            <v>Muỗm đường kính gốc 47 cm</v>
          </cell>
          <cell r="E512" t="str">
            <v>cây</v>
          </cell>
          <cell r="F512">
            <v>1118000</v>
          </cell>
        </row>
        <row r="513">
          <cell r="A513" t="str">
            <v>MUOM48</v>
          </cell>
          <cell r="B513" t="str">
            <v>MUOM4040</v>
          </cell>
          <cell r="C513" t="str">
            <v xml:space="preserve"> Muỗm, ĐK gốc trên 40 cm</v>
          </cell>
          <cell r="D513" t="str">
            <v>Muỗm đường kính gốc 48 cm</v>
          </cell>
          <cell r="E513" t="str">
            <v>cây</v>
          </cell>
          <cell r="F513">
            <v>1118000</v>
          </cell>
        </row>
        <row r="514">
          <cell r="A514" t="str">
            <v>MUOM49</v>
          </cell>
          <cell r="B514" t="str">
            <v>MUOM4040</v>
          </cell>
          <cell r="C514" t="str">
            <v xml:space="preserve"> Muỗm, ĐK gốc trên 40 cm</v>
          </cell>
          <cell r="D514" t="str">
            <v>Muỗm đường kính gốc 49 cm</v>
          </cell>
          <cell r="E514" t="str">
            <v>cây</v>
          </cell>
          <cell r="F514">
            <v>1118000</v>
          </cell>
        </row>
        <row r="515">
          <cell r="A515" t="str">
            <v>MUOM50</v>
          </cell>
          <cell r="B515" t="str">
            <v>MUOM4040</v>
          </cell>
          <cell r="C515" t="str">
            <v xml:space="preserve"> Muỗm, ĐK gốc trên 40 cm</v>
          </cell>
          <cell r="D515" t="str">
            <v>Muỗm đường kính gốc 50 cm</v>
          </cell>
          <cell r="E515" t="str">
            <v>cây</v>
          </cell>
          <cell r="F515">
            <v>1118000</v>
          </cell>
        </row>
        <row r="516">
          <cell r="A516" t="str">
            <v>XOAIM</v>
          </cell>
          <cell r="B516" t="str">
            <v>XOAIM</v>
          </cell>
          <cell r="C516" t="str">
            <v>Xoài, mới trồng (3 tháng đến dưới 1 năm)</v>
          </cell>
          <cell r="D516" t="str">
            <v>Xoài, mới trồng dưới 1 năm tuổi</v>
          </cell>
          <cell r="E516" t="str">
            <v>cây</v>
          </cell>
          <cell r="F516">
            <v>32000</v>
          </cell>
        </row>
        <row r="517">
          <cell r="A517" t="str">
            <v>XOAIM1</v>
          </cell>
          <cell r="B517" t="str">
            <v>XOAIM1</v>
          </cell>
          <cell r="C517" t="str">
            <v>Xoài,Trồng từ 1đến 2 năm, 0,4m ≤ H &lt;1m</v>
          </cell>
          <cell r="D517" t="str">
            <v>Xoài, mới trồng từ 1 đến 2 năm tuổi</v>
          </cell>
          <cell r="E517" t="str">
            <v>cây</v>
          </cell>
          <cell r="F517">
            <v>54000</v>
          </cell>
        </row>
        <row r="518">
          <cell r="A518" t="str">
            <v>XOAIM2</v>
          </cell>
          <cell r="B518" t="str">
            <v>XOAIM2</v>
          </cell>
          <cell r="C518" t="str">
            <v>Xoài,Trồng từ 2 năm, chiều cao H ≥ 1m</v>
          </cell>
          <cell r="D518" t="str">
            <v>Xoài, mới trồng trên 2 năm tuổi</v>
          </cell>
          <cell r="E518" t="str">
            <v>cây</v>
          </cell>
          <cell r="F518">
            <v>76000</v>
          </cell>
        </row>
        <row r="519">
          <cell r="A519" t="str">
            <v>XOAI1</v>
          </cell>
          <cell r="B519" t="str">
            <v>XOAI1</v>
          </cell>
          <cell r="C519" t="str">
            <v>Xoài, ĐK gốc 1cm ≤ Φ &lt;1,5cm</v>
          </cell>
          <cell r="D519" t="str">
            <v xml:space="preserve">Xoài, đường kính gốc 1 cm </v>
          </cell>
          <cell r="E519" t="str">
            <v>cây</v>
          </cell>
          <cell r="F519">
            <v>138000</v>
          </cell>
        </row>
        <row r="520">
          <cell r="A520" t="str">
            <v>XOAI2</v>
          </cell>
          <cell r="B520" t="str">
            <v>XOAI2</v>
          </cell>
          <cell r="C520" t="str">
            <v>Xoài, ĐK gốc 1,5 cm ≤ Φ &lt;3cm</v>
          </cell>
          <cell r="D520" t="str">
            <v xml:space="preserve">Xoài, đường kính gốc 2 cm </v>
          </cell>
          <cell r="E520" t="str">
            <v>cây</v>
          </cell>
          <cell r="F520">
            <v>138000</v>
          </cell>
        </row>
        <row r="521">
          <cell r="A521" t="str">
            <v>XOAI3</v>
          </cell>
          <cell r="B521" t="str">
            <v>XOAI37</v>
          </cell>
          <cell r="C521" t="str">
            <v>Xoài, ĐK gốc 3cm ≤ Φ &lt;7cm</v>
          </cell>
          <cell r="D521" t="str">
            <v>Xoài, đường kính gốc 3 cm</v>
          </cell>
          <cell r="E521" t="str">
            <v>cây</v>
          </cell>
          <cell r="F521">
            <v>200000</v>
          </cell>
        </row>
        <row r="522">
          <cell r="A522" t="str">
            <v>XOAI4</v>
          </cell>
          <cell r="B522" t="str">
            <v>XOAI37</v>
          </cell>
          <cell r="C522" t="str">
            <v>Xoài, ĐK gốc 3cm ≤ Φ &lt;7cm</v>
          </cell>
          <cell r="D522" t="str">
            <v>Xoài, đường kính gốc 4 cm</v>
          </cell>
          <cell r="E522" t="str">
            <v>cây</v>
          </cell>
          <cell r="F522">
            <v>302000</v>
          </cell>
        </row>
        <row r="523">
          <cell r="A523" t="str">
            <v>XOAI5</v>
          </cell>
          <cell r="B523" t="str">
            <v>XOAI37</v>
          </cell>
          <cell r="C523" t="str">
            <v>Xoài, ĐK gốc 3cm ≤ Φ &lt;7cm</v>
          </cell>
          <cell r="D523" t="str">
            <v>Xoài, đường kính gốc 5 cm</v>
          </cell>
          <cell r="E523" t="str">
            <v>cây</v>
          </cell>
          <cell r="F523">
            <v>302000</v>
          </cell>
        </row>
        <row r="524">
          <cell r="A524" t="str">
            <v>XOAI6</v>
          </cell>
          <cell r="B524" t="str">
            <v>XOAI37</v>
          </cell>
          <cell r="C524" t="str">
            <v>Xoài, ĐK gốc 3cm ≤ Φ &lt;7cm</v>
          </cell>
          <cell r="D524" t="str">
            <v>Xoài, đường kính gốc 6 cm</v>
          </cell>
          <cell r="E524" t="str">
            <v>cây</v>
          </cell>
          <cell r="F524">
            <v>302000</v>
          </cell>
        </row>
        <row r="525">
          <cell r="A525" t="str">
            <v>XOAI7</v>
          </cell>
          <cell r="B525" t="str">
            <v>XOAI37</v>
          </cell>
          <cell r="C525" t="str">
            <v>Xoài, ĐK gốc 3cm ≤ Φ &lt;7cm</v>
          </cell>
          <cell r="D525" t="str">
            <v>Xoài, đường kính gốc 7 cm</v>
          </cell>
          <cell r="E525" t="str">
            <v>cây</v>
          </cell>
          <cell r="F525">
            <v>302000</v>
          </cell>
        </row>
        <row r="526">
          <cell r="A526" t="str">
            <v>XOAI8</v>
          </cell>
          <cell r="B526" t="str">
            <v>XOAI37</v>
          </cell>
          <cell r="C526" t="str">
            <v>Xoài, ĐK gốc 3cm ≤ Φ &lt;7cm</v>
          </cell>
          <cell r="D526" t="str">
            <v>Xoài, đường kính gốc 8 cm</v>
          </cell>
          <cell r="E526" t="str">
            <v>cây</v>
          </cell>
          <cell r="F526">
            <v>302000</v>
          </cell>
        </row>
        <row r="527">
          <cell r="A527" t="str">
            <v>XOAI9</v>
          </cell>
          <cell r="B527" t="str">
            <v>XOAI912</v>
          </cell>
          <cell r="C527" t="str">
            <v>Xoài, ĐK gốc 9cm ≤ Φ &lt;12cm</v>
          </cell>
          <cell r="D527" t="str">
            <v>Xoài, đường kính gốc 9 cm</v>
          </cell>
          <cell r="E527" t="str">
            <v>cây</v>
          </cell>
          <cell r="F527">
            <v>404000</v>
          </cell>
        </row>
        <row r="528">
          <cell r="A528" t="str">
            <v>XOAI10</v>
          </cell>
          <cell r="B528" t="str">
            <v>XOAI912</v>
          </cell>
          <cell r="C528" t="str">
            <v>Xoài, ĐK gốc 9cm ≤ Φ &lt;12cm</v>
          </cell>
          <cell r="D528" t="str">
            <v>Xoài, đường kính gốc 10 cm</v>
          </cell>
          <cell r="E528" t="str">
            <v>cây</v>
          </cell>
          <cell r="F528">
            <v>404000</v>
          </cell>
        </row>
        <row r="529">
          <cell r="A529" t="str">
            <v>XOAI11</v>
          </cell>
          <cell r="B529" t="str">
            <v>XOAI912</v>
          </cell>
          <cell r="C529" t="str">
            <v>Xoài, ĐK gốc 9cm ≤ Φ &lt;12cm</v>
          </cell>
          <cell r="D529" t="str">
            <v>Xoài, đường kính gốc 11cm</v>
          </cell>
          <cell r="E529" t="str">
            <v>cây</v>
          </cell>
          <cell r="F529">
            <v>404000</v>
          </cell>
        </row>
        <row r="530">
          <cell r="A530" t="str">
            <v>XOAI12</v>
          </cell>
          <cell r="B530" t="str">
            <v>XOAI1215</v>
          </cell>
          <cell r="C530" t="str">
            <v>Xoài, ĐK gốc 12cm ≤ Φ &lt;15cm</v>
          </cell>
          <cell r="D530" t="str">
            <v>Xoài, đường kính gốc 12 cm</v>
          </cell>
          <cell r="E530" t="str">
            <v>cây</v>
          </cell>
          <cell r="F530">
            <v>506000</v>
          </cell>
        </row>
        <row r="531">
          <cell r="A531" t="str">
            <v>XOAI13</v>
          </cell>
          <cell r="B531" t="str">
            <v>XOAI1215</v>
          </cell>
          <cell r="C531" t="str">
            <v>Xoài, ĐK gốc 12cm ≤ Φ &lt;15cm</v>
          </cell>
          <cell r="D531" t="str">
            <v>Xoài, đường kính gốc 13 cm</v>
          </cell>
          <cell r="E531" t="str">
            <v>cây</v>
          </cell>
          <cell r="F531">
            <v>506000</v>
          </cell>
        </row>
        <row r="532">
          <cell r="A532" t="str">
            <v>XOAI14</v>
          </cell>
          <cell r="B532" t="str">
            <v>XOAI1215</v>
          </cell>
          <cell r="C532" t="str">
            <v>Xoài, ĐK gốc 12cm ≤ Φ &lt;15cm</v>
          </cell>
          <cell r="D532" t="str">
            <v>Xoài, đường kính gốc 14 cm</v>
          </cell>
          <cell r="E532" t="str">
            <v>cây</v>
          </cell>
          <cell r="F532">
            <v>506000</v>
          </cell>
        </row>
        <row r="533">
          <cell r="A533" t="str">
            <v>XOAI15</v>
          </cell>
          <cell r="B533" t="str">
            <v>XOAI1519</v>
          </cell>
          <cell r="C533" t="str">
            <v>Xoài, ĐK gốc 15cm ≤ Φ &lt;19cm</v>
          </cell>
          <cell r="D533" t="str">
            <v>Xoài, đường kính gốc 15 cm</v>
          </cell>
          <cell r="E533" t="str">
            <v>cây</v>
          </cell>
          <cell r="F533">
            <v>608000</v>
          </cell>
        </row>
        <row r="534">
          <cell r="A534" t="str">
            <v>XOAI16</v>
          </cell>
          <cell r="B534" t="str">
            <v>XOAI1519</v>
          </cell>
          <cell r="C534" t="str">
            <v>Xoài, ĐK gốc 15cm ≤ Φ &lt;19cm</v>
          </cell>
          <cell r="D534" t="str">
            <v>Xoài, đường kính gốc 16 cm</v>
          </cell>
          <cell r="E534" t="str">
            <v>cây</v>
          </cell>
          <cell r="F534">
            <v>608000</v>
          </cell>
        </row>
        <row r="535">
          <cell r="A535" t="str">
            <v>XOAI17</v>
          </cell>
          <cell r="B535" t="str">
            <v>XOAI1519</v>
          </cell>
          <cell r="C535" t="str">
            <v>Xoài, ĐK gốc 15cm ≤ Φ &lt;19cm</v>
          </cell>
          <cell r="D535" t="str">
            <v>Xoài, đường kính gốc 17 cm</v>
          </cell>
          <cell r="E535" t="str">
            <v>cây</v>
          </cell>
          <cell r="F535">
            <v>608000</v>
          </cell>
        </row>
        <row r="536">
          <cell r="A536" t="str">
            <v>XOAI18</v>
          </cell>
          <cell r="B536" t="str">
            <v>XOAI1519</v>
          </cell>
          <cell r="C536" t="str">
            <v>Xoài, ĐK gốc 15cm ≤ Φ &lt;19cm</v>
          </cell>
          <cell r="D536" t="str">
            <v>Xoài, đường kính gốc 18 cm</v>
          </cell>
          <cell r="E536" t="str">
            <v>cây</v>
          </cell>
          <cell r="F536">
            <v>608000</v>
          </cell>
        </row>
        <row r="537">
          <cell r="A537" t="str">
            <v>XOAI19</v>
          </cell>
          <cell r="B537" t="str">
            <v>XOAI1925</v>
          </cell>
          <cell r="C537" t="str">
            <v>Xoài, ĐK gốc 19cm  ≤ Φ &lt;25cm</v>
          </cell>
          <cell r="D537" t="str">
            <v>Xoài, đường kính gốc 19 cm</v>
          </cell>
          <cell r="E537" t="str">
            <v>cây</v>
          </cell>
          <cell r="F537">
            <v>710000</v>
          </cell>
        </row>
        <row r="538">
          <cell r="A538" t="str">
            <v>XOAI20</v>
          </cell>
          <cell r="B538" t="str">
            <v>XOAI1925</v>
          </cell>
          <cell r="C538" t="str">
            <v>Xoài, ĐK gốc 19cm  ≤ Φ &lt;25cm</v>
          </cell>
          <cell r="D538" t="str">
            <v>Xoài, đường kính gốc 20 cm</v>
          </cell>
          <cell r="E538" t="str">
            <v>cây</v>
          </cell>
          <cell r="F538">
            <v>710000</v>
          </cell>
        </row>
        <row r="539">
          <cell r="A539" t="str">
            <v>XOAI21</v>
          </cell>
          <cell r="B539" t="str">
            <v>XOAI1925</v>
          </cell>
          <cell r="C539" t="str">
            <v>Xoài, ĐK gốc 19cm  ≤ Φ &lt;25cm</v>
          </cell>
          <cell r="D539" t="str">
            <v>Xoài, đường kính gốc 21 cm</v>
          </cell>
          <cell r="E539" t="str">
            <v>cây</v>
          </cell>
          <cell r="F539">
            <v>710000</v>
          </cell>
        </row>
        <row r="540">
          <cell r="A540" t="str">
            <v>XOAI22</v>
          </cell>
          <cell r="B540" t="str">
            <v>XOAI1925</v>
          </cell>
          <cell r="C540" t="str">
            <v>Xoài, ĐK gốc 19cm  ≤ Φ &lt;25cm</v>
          </cell>
          <cell r="D540" t="str">
            <v>Xoài, đường kính gốc 22 cm</v>
          </cell>
          <cell r="E540" t="str">
            <v>cây</v>
          </cell>
          <cell r="F540">
            <v>710000</v>
          </cell>
        </row>
        <row r="541">
          <cell r="A541" t="str">
            <v>XOAI23</v>
          </cell>
          <cell r="B541" t="str">
            <v>XOAI1925</v>
          </cell>
          <cell r="C541" t="str">
            <v>Xoài, ĐK gốc 19cm  ≤ Φ &lt;25cm</v>
          </cell>
          <cell r="D541" t="str">
            <v>Xoài, đường kính gốc 23 cm</v>
          </cell>
          <cell r="E541" t="str">
            <v>cây</v>
          </cell>
          <cell r="F541">
            <v>710000</v>
          </cell>
        </row>
        <row r="542">
          <cell r="A542" t="str">
            <v>XOAI24</v>
          </cell>
          <cell r="B542" t="str">
            <v>XOAI1925</v>
          </cell>
          <cell r="C542" t="str">
            <v>Xoài, ĐK gốc 19cm  ≤ Φ &lt;25cm</v>
          </cell>
          <cell r="D542" t="str">
            <v>Xoài, đường kính gốc 24 cm</v>
          </cell>
          <cell r="E542" t="str">
            <v>cây</v>
          </cell>
          <cell r="F542">
            <v>710000</v>
          </cell>
        </row>
        <row r="543">
          <cell r="A543" t="str">
            <v>XOAI25</v>
          </cell>
          <cell r="B543" t="str">
            <v>XOAI2529</v>
          </cell>
          <cell r="C543" t="str">
            <v>Xoài, ĐK gốc 25cm ≤ Φ &lt;29cm</v>
          </cell>
          <cell r="D543" t="str">
            <v>Xoài, đường kính gốc 25 cm</v>
          </cell>
          <cell r="E543" t="str">
            <v>cây</v>
          </cell>
          <cell r="F543">
            <v>812000</v>
          </cell>
        </row>
        <row r="544">
          <cell r="A544" t="str">
            <v>XOAI26</v>
          </cell>
          <cell r="B544" t="str">
            <v>XOAI2529</v>
          </cell>
          <cell r="C544" t="str">
            <v>Xoài, ĐK gốc 25cm ≤ Φ &lt;29cm</v>
          </cell>
          <cell r="D544" t="str">
            <v>Xoài, đường kính gốc 26 cm</v>
          </cell>
          <cell r="E544" t="str">
            <v>cây</v>
          </cell>
          <cell r="F544">
            <v>812000</v>
          </cell>
        </row>
        <row r="545">
          <cell r="A545" t="str">
            <v>XOAI27</v>
          </cell>
          <cell r="B545" t="str">
            <v>XOAI2529</v>
          </cell>
          <cell r="C545" t="str">
            <v>Xoài, ĐK gốc 25cm ≤ Φ &lt;29cm</v>
          </cell>
          <cell r="D545" t="str">
            <v>Xoài, đường kính gốc 27 cm</v>
          </cell>
          <cell r="E545" t="str">
            <v>cây</v>
          </cell>
          <cell r="F545">
            <v>812000</v>
          </cell>
        </row>
        <row r="546">
          <cell r="A546" t="str">
            <v>XOAI28</v>
          </cell>
          <cell r="B546" t="str">
            <v>XOAI2529</v>
          </cell>
          <cell r="C546" t="str">
            <v>Xoài, ĐK gốc 25cm ≤ Φ &lt;29cm</v>
          </cell>
          <cell r="D546" t="str">
            <v>Xoài, đường kính gốc 28 cm</v>
          </cell>
          <cell r="E546" t="str">
            <v>cây</v>
          </cell>
          <cell r="F546">
            <v>812000</v>
          </cell>
        </row>
        <row r="547">
          <cell r="A547" t="str">
            <v>XOAI29</v>
          </cell>
          <cell r="B547" t="str">
            <v>XOAI2932</v>
          </cell>
          <cell r="C547" t="str">
            <v>Xoài, ĐK gốc 29cm ≤ Φ &lt;32cm</v>
          </cell>
          <cell r="D547" t="str">
            <v>Xoài, đường kính gốc 29 cm</v>
          </cell>
          <cell r="E547" t="str">
            <v>cây</v>
          </cell>
          <cell r="F547">
            <v>914000</v>
          </cell>
        </row>
        <row r="548">
          <cell r="A548" t="str">
            <v>XOAI30</v>
          </cell>
          <cell r="B548" t="str">
            <v>XOAI2932</v>
          </cell>
          <cell r="C548" t="str">
            <v>Xoài,  ĐK gốc 29cm ≤ Φ &lt;32cm</v>
          </cell>
          <cell r="D548" t="str">
            <v>Xoài, đường kính gốc 30 cm</v>
          </cell>
          <cell r="E548" t="str">
            <v>cây</v>
          </cell>
          <cell r="F548">
            <v>914000</v>
          </cell>
        </row>
        <row r="549">
          <cell r="A549" t="str">
            <v>XOAI31</v>
          </cell>
          <cell r="B549" t="str">
            <v>XOAI2932</v>
          </cell>
          <cell r="C549" t="str">
            <v>Xoài,  ĐK gốc 29cm ≤ Φ &lt;32cm</v>
          </cell>
          <cell r="D549" t="str">
            <v>Xoài, đường kính gốc 31 cm</v>
          </cell>
          <cell r="E549" t="str">
            <v>cây</v>
          </cell>
          <cell r="F549">
            <v>914000</v>
          </cell>
        </row>
        <row r="550">
          <cell r="A550" t="str">
            <v>XOAI32</v>
          </cell>
          <cell r="B550" t="str">
            <v>XOAI3239</v>
          </cell>
          <cell r="C550" t="str">
            <v>Xoài,  ĐK gốc 32 cm ≤ Φ &lt;39cm</v>
          </cell>
          <cell r="D550" t="str">
            <v>Xoài, đường kính gốc 32 cm</v>
          </cell>
          <cell r="E550" t="str">
            <v>cây</v>
          </cell>
          <cell r="F550">
            <v>1016000</v>
          </cell>
        </row>
        <row r="551">
          <cell r="A551" t="str">
            <v>XOAI33</v>
          </cell>
          <cell r="B551" t="str">
            <v>XOAI3239</v>
          </cell>
          <cell r="C551" t="str">
            <v>Xoài,  ĐK gốc 32 cm ≤ Φ &lt;39cm</v>
          </cell>
          <cell r="D551" t="str">
            <v>Xoài, đường kính gốc 33 cm</v>
          </cell>
          <cell r="E551" t="str">
            <v>cây</v>
          </cell>
          <cell r="F551">
            <v>1016000</v>
          </cell>
        </row>
        <row r="552">
          <cell r="A552" t="str">
            <v>XOAI34</v>
          </cell>
          <cell r="B552" t="str">
            <v>XOAI3239</v>
          </cell>
          <cell r="C552" t="str">
            <v>Xoài,  ĐK gốc 32 cm ≤ Φ &lt;39cm</v>
          </cell>
          <cell r="D552" t="str">
            <v>Xoài, đường kính gốc 34 cm</v>
          </cell>
          <cell r="E552" t="str">
            <v>cây</v>
          </cell>
          <cell r="F552">
            <v>1016000</v>
          </cell>
        </row>
        <row r="553">
          <cell r="A553" t="str">
            <v>XOAI35</v>
          </cell>
          <cell r="B553" t="str">
            <v>XOAI3239</v>
          </cell>
          <cell r="C553" t="str">
            <v>Xoài,  ĐK gốc 32 cm ≤ Φ &lt;39cm</v>
          </cell>
          <cell r="D553" t="str">
            <v>Xoài, đường kính gốc 35 cm</v>
          </cell>
          <cell r="E553" t="str">
            <v>cây</v>
          </cell>
          <cell r="F553">
            <v>1016000</v>
          </cell>
        </row>
        <row r="554">
          <cell r="A554" t="str">
            <v>XOAI36</v>
          </cell>
          <cell r="B554" t="str">
            <v>XOAI3239</v>
          </cell>
          <cell r="C554" t="str">
            <v>Xoài,  ĐK gốc 32 cm ≤ Φ &lt;39cm</v>
          </cell>
          <cell r="D554" t="str">
            <v>Xoài,  đường kính gốc 36 cm</v>
          </cell>
          <cell r="E554" t="str">
            <v>cây</v>
          </cell>
          <cell r="F554">
            <v>1016000</v>
          </cell>
        </row>
        <row r="555">
          <cell r="A555" t="str">
            <v>XOAI37</v>
          </cell>
          <cell r="B555" t="str">
            <v>XOAI3239</v>
          </cell>
          <cell r="C555" t="str">
            <v>Xoài,  ĐK gốc 32 cm ≤ Φ &lt;39cm</v>
          </cell>
          <cell r="D555" t="str">
            <v>Xoài, đường kính gốc 37 cm</v>
          </cell>
          <cell r="E555" t="str">
            <v>cây</v>
          </cell>
          <cell r="F555">
            <v>1016000</v>
          </cell>
        </row>
        <row r="556">
          <cell r="A556" t="str">
            <v>XOAI38</v>
          </cell>
          <cell r="B556" t="str">
            <v>XOAI3239</v>
          </cell>
          <cell r="C556" t="str">
            <v>Xoài,  ĐK gốc 32 cm ≤ Φ &lt;39cm</v>
          </cell>
          <cell r="D556" t="str">
            <v>Xoài,  đường kính gốc 38 cm</v>
          </cell>
          <cell r="E556" t="str">
            <v>cây</v>
          </cell>
          <cell r="F556">
            <v>1016000</v>
          </cell>
        </row>
        <row r="557">
          <cell r="A557" t="str">
            <v>XOAI40</v>
          </cell>
          <cell r="B557" t="str">
            <v>XOAI4040</v>
          </cell>
          <cell r="C557" t="str">
            <v>Xoài, ĐK gốc trên 40 cm</v>
          </cell>
          <cell r="D557" t="str">
            <v>Xoài,  đường kính gốc 40 cm</v>
          </cell>
          <cell r="E557" t="str">
            <v>cây</v>
          </cell>
          <cell r="F557">
            <v>1118000</v>
          </cell>
        </row>
        <row r="558">
          <cell r="A558" t="str">
            <v>XOAI41</v>
          </cell>
          <cell r="B558" t="str">
            <v>XOAI4040</v>
          </cell>
          <cell r="C558" t="str">
            <v>Xoài, ĐK gốc trên 40 cm</v>
          </cell>
          <cell r="D558" t="str">
            <v>Xoài,  đường kính gốc 41 cm</v>
          </cell>
          <cell r="E558" t="str">
            <v>cây</v>
          </cell>
          <cell r="F558">
            <v>1118000</v>
          </cell>
        </row>
        <row r="559">
          <cell r="A559" t="str">
            <v>XOAI42</v>
          </cell>
          <cell r="B559" t="str">
            <v>XOAI4040</v>
          </cell>
          <cell r="C559" t="str">
            <v>Xoài, ĐK gốc trên 40 cm</v>
          </cell>
          <cell r="D559" t="str">
            <v>Xoài, đường kính gốc 42 cm</v>
          </cell>
          <cell r="E559" t="str">
            <v>cây</v>
          </cell>
          <cell r="F559">
            <v>1118000</v>
          </cell>
        </row>
        <row r="560">
          <cell r="A560" t="str">
            <v>XOAI43</v>
          </cell>
          <cell r="B560" t="str">
            <v>XOAI4040</v>
          </cell>
          <cell r="C560" t="str">
            <v>Xoài, ĐK gốc trên 40 cm</v>
          </cell>
          <cell r="D560" t="str">
            <v>Xoài,  đường kính gốc 43 cm</v>
          </cell>
          <cell r="E560" t="str">
            <v>cây</v>
          </cell>
          <cell r="F560">
            <v>1118000</v>
          </cell>
        </row>
        <row r="561">
          <cell r="A561" t="str">
            <v>XOAI44</v>
          </cell>
          <cell r="B561" t="str">
            <v>XOAI4040</v>
          </cell>
          <cell r="C561" t="str">
            <v>Xoài, ĐK gốc trên 40 cm</v>
          </cell>
          <cell r="D561" t="str">
            <v>Xoài, đường kính gốc 44 cm</v>
          </cell>
          <cell r="E561" t="str">
            <v>cây</v>
          </cell>
          <cell r="F561">
            <v>1118000</v>
          </cell>
        </row>
        <row r="562">
          <cell r="A562" t="str">
            <v>XOAI45</v>
          </cell>
          <cell r="B562" t="str">
            <v>XOAI4040</v>
          </cell>
          <cell r="C562" t="str">
            <v>Xoài, ĐK gốc trên 40 cm</v>
          </cell>
          <cell r="D562" t="str">
            <v>Xoài,  đường kính gốc 45 cm</v>
          </cell>
          <cell r="E562" t="str">
            <v>cây</v>
          </cell>
          <cell r="F562">
            <v>1118000</v>
          </cell>
        </row>
        <row r="563">
          <cell r="A563" t="str">
            <v>XOAI46</v>
          </cell>
          <cell r="B563" t="str">
            <v>XOAI4040</v>
          </cell>
          <cell r="C563" t="str">
            <v>Xoài, ĐK gốc trên 40 cm</v>
          </cell>
          <cell r="D563" t="str">
            <v>Xoài,  đường kính gốc 46 cm</v>
          </cell>
          <cell r="E563" t="str">
            <v>cây</v>
          </cell>
          <cell r="F563">
            <v>1118000</v>
          </cell>
        </row>
        <row r="564">
          <cell r="A564" t="str">
            <v>XOAI47</v>
          </cell>
          <cell r="B564" t="str">
            <v>XOAI4040</v>
          </cell>
          <cell r="C564" t="str">
            <v>Xoài, ĐK gốc trên 40 cm</v>
          </cell>
          <cell r="D564" t="str">
            <v>Xoài, đường kính gốc 47 cm</v>
          </cell>
          <cell r="E564" t="str">
            <v>cây</v>
          </cell>
          <cell r="F564">
            <v>1118000</v>
          </cell>
        </row>
        <row r="565">
          <cell r="A565" t="str">
            <v>XOAI48</v>
          </cell>
          <cell r="B565" t="str">
            <v>XOAI4040</v>
          </cell>
          <cell r="C565" t="str">
            <v>Xoài, ĐK gốc trên 40 cm</v>
          </cell>
          <cell r="D565" t="str">
            <v>Xoài,  đường kính gốc 48 cm</v>
          </cell>
          <cell r="E565" t="str">
            <v>cây</v>
          </cell>
          <cell r="F565">
            <v>1118000</v>
          </cell>
        </row>
        <row r="566">
          <cell r="A566" t="str">
            <v>XOAI49</v>
          </cell>
          <cell r="B566" t="str">
            <v>XOAI4040</v>
          </cell>
          <cell r="C566" t="str">
            <v>Xoài, ĐK gốc trên 40 cm</v>
          </cell>
          <cell r="D566" t="str">
            <v>Xoài, đường kính gốc 49 cm</v>
          </cell>
          <cell r="E566" t="str">
            <v>cây</v>
          </cell>
          <cell r="F566">
            <v>1118000</v>
          </cell>
        </row>
        <row r="567">
          <cell r="A567" t="str">
            <v>XOAI50</v>
          </cell>
          <cell r="B567" t="str">
            <v>XOAI4040</v>
          </cell>
          <cell r="C567" t="str">
            <v>Xoài, ĐK gốc trên 40 cm</v>
          </cell>
          <cell r="D567" t="str">
            <v>Xoài, đường kính gốc 50 cm</v>
          </cell>
          <cell r="E567" t="str">
            <v>cây</v>
          </cell>
          <cell r="F567">
            <v>1118000</v>
          </cell>
        </row>
        <row r="568">
          <cell r="A568" t="str">
            <v>QUEOM</v>
          </cell>
          <cell r="B568" t="str">
            <v>QUEOM</v>
          </cell>
          <cell r="C568" t="str">
            <v>Quéo, mới trồng (3 tháng đến dưới 1 năm)</v>
          </cell>
          <cell r="D568" t="str">
            <v>Quéo, mới trồng dưới 1 năm tuổi</v>
          </cell>
          <cell r="E568" t="str">
            <v>cây</v>
          </cell>
          <cell r="F568">
            <v>32000</v>
          </cell>
        </row>
        <row r="569">
          <cell r="A569" t="str">
            <v>QUEOM1</v>
          </cell>
          <cell r="B569" t="str">
            <v>QUEOM1</v>
          </cell>
          <cell r="C569" t="str">
            <v>Quéo, Trồng từ 1đến 2 năm, 0,4m ≤ H &lt;1m</v>
          </cell>
          <cell r="D569" t="str">
            <v>Quéo, mới trồng từ 1 đến 2 năm tuổi</v>
          </cell>
          <cell r="E569" t="str">
            <v>cây</v>
          </cell>
          <cell r="F569">
            <v>54000</v>
          </cell>
        </row>
        <row r="570">
          <cell r="A570" t="str">
            <v>QUEOM2</v>
          </cell>
          <cell r="B570" t="str">
            <v>QUEOM2</v>
          </cell>
          <cell r="C570" t="str">
            <v>Quéo, Trồng từ 2 năm, chiều cao H ≥ 1m</v>
          </cell>
          <cell r="D570" t="str">
            <v>Quéo, mới trồng trên 2 năm tuổi</v>
          </cell>
          <cell r="E570" t="str">
            <v>cây</v>
          </cell>
          <cell r="F570">
            <v>76000</v>
          </cell>
        </row>
        <row r="571">
          <cell r="A571" t="str">
            <v>QUEO1</v>
          </cell>
          <cell r="B571" t="str">
            <v>QUEO1</v>
          </cell>
          <cell r="C571" t="str">
            <v xml:space="preserve"> Quéo,  ĐK gốc 1cm ≤ Φ &lt;1,5cm</v>
          </cell>
          <cell r="D571" t="str">
            <v xml:space="preserve">Quéo, đường kính gốc 1 cm </v>
          </cell>
          <cell r="E571" t="str">
            <v>cây</v>
          </cell>
          <cell r="F571">
            <v>138000</v>
          </cell>
        </row>
        <row r="572">
          <cell r="A572" t="str">
            <v>QUEO2</v>
          </cell>
          <cell r="B572" t="str">
            <v>QUEO2</v>
          </cell>
          <cell r="C572" t="str">
            <v>Quéo,  ĐK gốc 1,5 cm ≤ Φ &lt;3cm</v>
          </cell>
          <cell r="D572" t="str">
            <v xml:space="preserve">Quéo, đường kính gốc 2 cm </v>
          </cell>
          <cell r="E572" t="str">
            <v>cây</v>
          </cell>
          <cell r="F572">
            <v>138000</v>
          </cell>
        </row>
        <row r="573">
          <cell r="A573" t="str">
            <v>QUEO3</v>
          </cell>
          <cell r="B573" t="str">
            <v>QUEO37</v>
          </cell>
          <cell r="C573" t="str">
            <v>Quéo, ĐK gốc 3cm ≤ Φ &lt;7cm</v>
          </cell>
          <cell r="D573" t="str">
            <v>Quéo, đường kính gốc 3 cm</v>
          </cell>
          <cell r="E573" t="str">
            <v>cây</v>
          </cell>
          <cell r="F573">
            <v>200000</v>
          </cell>
        </row>
        <row r="574">
          <cell r="A574" t="str">
            <v>QUEO4</v>
          </cell>
          <cell r="B574" t="str">
            <v>QUEO37</v>
          </cell>
          <cell r="C574" t="str">
            <v>Quéo, ĐK gốc 3cm ≤ Φ &lt;7cm</v>
          </cell>
          <cell r="D574" t="str">
            <v>Quéo, đường kính gốc 4 cm</v>
          </cell>
          <cell r="E574" t="str">
            <v>cây</v>
          </cell>
          <cell r="F574">
            <v>302000</v>
          </cell>
        </row>
        <row r="575">
          <cell r="A575" t="str">
            <v>QUEO5</v>
          </cell>
          <cell r="B575" t="str">
            <v>QUEO37</v>
          </cell>
          <cell r="C575" t="str">
            <v>Quéo, ĐK gốc 3cm ≤ Φ &lt;7cm</v>
          </cell>
          <cell r="D575" t="str">
            <v>Quéo, đường kính gốc 5 cm</v>
          </cell>
          <cell r="E575" t="str">
            <v>cây</v>
          </cell>
          <cell r="F575">
            <v>302000</v>
          </cell>
        </row>
        <row r="576">
          <cell r="A576" t="str">
            <v>QUEO6</v>
          </cell>
          <cell r="B576" t="str">
            <v>QUEO37</v>
          </cell>
          <cell r="C576" t="str">
            <v>Quéo, ĐK gốc 3cm ≤ Φ &lt;7cm</v>
          </cell>
          <cell r="D576" t="str">
            <v>Quéo, đường kính gốc 6 cm</v>
          </cell>
          <cell r="E576" t="str">
            <v>cây</v>
          </cell>
          <cell r="F576">
            <v>302000</v>
          </cell>
        </row>
        <row r="577">
          <cell r="A577" t="str">
            <v>QUEO9</v>
          </cell>
          <cell r="B577" t="str">
            <v>QUEO912</v>
          </cell>
          <cell r="C577" t="str">
            <v>Quéo,  ĐK gốc 9cm ≤ Φ &lt;12cm</v>
          </cell>
          <cell r="D577" t="str">
            <v>Quéo, đường kính gốc 9 cm</v>
          </cell>
          <cell r="E577" t="str">
            <v>cây</v>
          </cell>
          <cell r="F577">
            <v>404000</v>
          </cell>
        </row>
        <row r="578">
          <cell r="A578" t="str">
            <v>QUEO10</v>
          </cell>
          <cell r="B578" t="str">
            <v>QUEO912</v>
          </cell>
          <cell r="C578" t="str">
            <v>Quéo,  ĐK gốc 9cm ≤ Φ &lt;12cm</v>
          </cell>
          <cell r="D578" t="str">
            <v>Quéo, đường kính gốc 10 cm</v>
          </cell>
          <cell r="E578" t="str">
            <v>cây</v>
          </cell>
          <cell r="F578">
            <v>404000</v>
          </cell>
        </row>
        <row r="579">
          <cell r="A579" t="str">
            <v>QUEO11</v>
          </cell>
          <cell r="B579" t="str">
            <v>QUEO912</v>
          </cell>
          <cell r="C579" t="str">
            <v>Quéo,  ĐK gốc 9cm ≤ Φ &lt;12cm</v>
          </cell>
          <cell r="D579" t="str">
            <v>Quéo, đường kính gốc 11cm</v>
          </cell>
          <cell r="E579" t="str">
            <v>cây</v>
          </cell>
          <cell r="F579">
            <v>404000</v>
          </cell>
        </row>
        <row r="580">
          <cell r="A580" t="str">
            <v>QUEO12</v>
          </cell>
          <cell r="B580" t="str">
            <v>QUEO1215</v>
          </cell>
          <cell r="C580" t="str">
            <v>Quéo, ĐK gốc 12cm ≤ Φ &lt;15cm</v>
          </cell>
          <cell r="D580" t="str">
            <v>Quéo, đường kính gốc 12 cm</v>
          </cell>
          <cell r="E580" t="str">
            <v>cây</v>
          </cell>
          <cell r="F580">
            <v>506000</v>
          </cell>
        </row>
        <row r="581">
          <cell r="A581" t="str">
            <v>QUEO13</v>
          </cell>
          <cell r="B581" t="str">
            <v>QUEO1215</v>
          </cell>
          <cell r="C581" t="str">
            <v>Quéo, ĐK gốc 12cm ≤ Φ &lt;15cm</v>
          </cell>
          <cell r="D581" t="str">
            <v>Quéo, đường kính gốc 13 cm</v>
          </cell>
          <cell r="E581" t="str">
            <v>cây</v>
          </cell>
          <cell r="F581">
            <v>506000</v>
          </cell>
        </row>
        <row r="582">
          <cell r="A582" t="str">
            <v>QUEO14</v>
          </cell>
          <cell r="B582" t="str">
            <v>QUEO1215</v>
          </cell>
          <cell r="C582" t="str">
            <v>Quéo, ĐK gốc 12cm ≤ Φ &lt;15cm</v>
          </cell>
          <cell r="D582" t="str">
            <v>Quéo, đường kính gốc 14 cm</v>
          </cell>
          <cell r="E582" t="str">
            <v>cây</v>
          </cell>
          <cell r="F582">
            <v>506000</v>
          </cell>
        </row>
        <row r="583">
          <cell r="A583" t="str">
            <v>QUEO15</v>
          </cell>
          <cell r="B583" t="str">
            <v>QUEO1519</v>
          </cell>
          <cell r="C583" t="str">
            <v>Quéo,  ĐK gốc 15cm ≤ Φ &lt;19cm</v>
          </cell>
          <cell r="D583" t="str">
            <v>Quéo, đường kính gốc 15 cm</v>
          </cell>
          <cell r="E583" t="str">
            <v>cây</v>
          </cell>
          <cell r="F583">
            <v>608000</v>
          </cell>
        </row>
        <row r="584">
          <cell r="A584" t="str">
            <v>QUEO16</v>
          </cell>
          <cell r="B584" t="str">
            <v>QUEO1519</v>
          </cell>
          <cell r="C584" t="str">
            <v>Quéo,  ĐK gốc 15cm ≤ Φ &lt;19cm</v>
          </cell>
          <cell r="D584" t="str">
            <v>Quéo, đường kính gốc 16 cm</v>
          </cell>
          <cell r="E584" t="str">
            <v>cây</v>
          </cell>
          <cell r="F584">
            <v>608000</v>
          </cell>
        </row>
        <row r="585">
          <cell r="A585" t="str">
            <v>QUEO17</v>
          </cell>
          <cell r="B585" t="str">
            <v>QUEO1519</v>
          </cell>
          <cell r="C585" t="str">
            <v>Quéo,  ĐK gốc 15cm ≤ Φ &lt;19cm</v>
          </cell>
          <cell r="D585" t="str">
            <v>Quéo, đường kính gốc 17 cm</v>
          </cell>
          <cell r="E585" t="str">
            <v>cây</v>
          </cell>
          <cell r="F585">
            <v>608000</v>
          </cell>
        </row>
        <row r="586">
          <cell r="A586" t="str">
            <v>QUEO18</v>
          </cell>
          <cell r="B586" t="str">
            <v>QUEO1519</v>
          </cell>
          <cell r="C586" t="str">
            <v>Quéo, ĐK gốc 15cm ≤ Φ &lt;19cm</v>
          </cell>
          <cell r="D586" t="str">
            <v>Quéo, đường kính gốc 18 cm</v>
          </cell>
          <cell r="E586" t="str">
            <v>cây</v>
          </cell>
          <cell r="F586">
            <v>608000</v>
          </cell>
        </row>
        <row r="587">
          <cell r="A587" t="str">
            <v>QUEO19</v>
          </cell>
          <cell r="B587" t="str">
            <v>QUEO1925</v>
          </cell>
          <cell r="C587" t="str">
            <v>Quéo, ĐK gốc 19cm  ≤ Φ &lt;25cm</v>
          </cell>
          <cell r="D587" t="str">
            <v>Quéo, đường kính gốc 19 cm</v>
          </cell>
          <cell r="E587" t="str">
            <v>cây</v>
          </cell>
          <cell r="F587">
            <v>710000</v>
          </cell>
        </row>
        <row r="588">
          <cell r="A588" t="str">
            <v>QUEO20</v>
          </cell>
          <cell r="B588" t="str">
            <v>QUEO1925</v>
          </cell>
          <cell r="C588" t="str">
            <v>Quéo, ĐK gốc 19cm  ≤ Φ &lt;25cm</v>
          </cell>
          <cell r="D588" t="str">
            <v>Quéo, đường kính gốc 20 cm</v>
          </cell>
          <cell r="E588" t="str">
            <v>cây</v>
          </cell>
          <cell r="F588">
            <v>710000</v>
          </cell>
        </row>
        <row r="589">
          <cell r="A589" t="str">
            <v>QUEO21</v>
          </cell>
          <cell r="B589" t="str">
            <v>QUEO1925</v>
          </cell>
          <cell r="C589" t="str">
            <v>Quéo, ĐK gốc 19cm  ≤ Φ &lt;25cm</v>
          </cell>
          <cell r="D589" t="str">
            <v>Quéo, đường kính gốc 21 cm</v>
          </cell>
          <cell r="E589" t="str">
            <v>cây</v>
          </cell>
          <cell r="F589">
            <v>710000</v>
          </cell>
        </row>
        <row r="590">
          <cell r="A590" t="str">
            <v>QUEO22</v>
          </cell>
          <cell r="B590" t="str">
            <v>QUEO1925</v>
          </cell>
          <cell r="C590" t="str">
            <v>Quéo, ĐK gốc 19cm  ≤ Φ &lt;25cm</v>
          </cell>
          <cell r="D590" t="str">
            <v>Quéo, đường kính gốc 22 cm</v>
          </cell>
          <cell r="E590" t="str">
            <v>cây</v>
          </cell>
          <cell r="F590">
            <v>710000</v>
          </cell>
        </row>
        <row r="591">
          <cell r="A591" t="str">
            <v>QUEO23</v>
          </cell>
          <cell r="B591" t="str">
            <v>QUEO1925</v>
          </cell>
          <cell r="C591" t="str">
            <v>Quéo, ĐK gốc 19cm  ≤ Φ &lt;25cm</v>
          </cell>
          <cell r="D591" t="str">
            <v>Quéo, đường kính gốc 23 cm</v>
          </cell>
          <cell r="E591" t="str">
            <v>cây</v>
          </cell>
          <cell r="F591">
            <v>710000</v>
          </cell>
        </row>
        <row r="592">
          <cell r="A592" t="str">
            <v>QUEO24</v>
          </cell>
          <cell r="B592" t="str">
            <v>QUEO1925</v>
          </cell>
          <cell r="C592" t="str">
            <v>Quéo, ĐK gốc 19cm  ≤ Φ &lt;25cm</v>
          </cell>
          <cell r="D592" t="str">
            <v>Quéo, đường kính gốc 24 cm</v>
          </cell>
          <cell r="E592" t="str">
            <v>cây</v>
          </cell>
          <cell r="F592">
            <v>710000</v>
          </cell>
        </row>
        <row r="593">
          <cell r="A593" t="str">
            <v>QUEO25</v>
          </cell>
          <cell r="B593" t="str">
            <v>QUEO2529</v>
          </cell>
          <cell r="C593" t="str">
            <v>Quéo,  ĐK gốc 25cm ≤ Φ &lt;29cm</v>
          </cell>
          <cell r="D593" t="str">
            <v>Quéo, đường kính gốc 25 cm</v>
          </cell>
          <cell r="E593" t="str">
            <v>cây</v>
          </cell>
          <cell r="F593">
            <v>812000</v>
          </cell>
        </row>
        <row r="594">
          <cell r="A594" t="str">
            <v>QUEO26</v>
          </cell>
          <cell r="B594" t="str">
            <v>QUEO2529</v>
          </cell>
          <cell r="C594" t="str">
            <v>Quéo,  ĐK gốc 25cm ≤ Φ &lt;29cm</v>
          </cell>
          <cell r="D594" t="str">
            <v>Quéo, đường kính gốc 26 cm</v>
          </cell>
          <cell r="E594" t="str">
            <v>cây</v>
          </cell>
          <cell r="F594">
            <v>812000</v>
          </cell>
        </row>
        <row r="595">
          <cell r="A595" t="str">
            <v>QUEO27</v>
          </cell>
          <cell r="B595" t="str">
            <v>QUEO2529</v>
          </cell>
          <cell r="C595" t="str">
            <v>Quéo,  ĐK gốc 25cm ≤ Φ &lt;29cm</v>
          </cell>
          <cell r="D595" t="str">
            <v>Quéo, đường kính gốc 27 cm</v>
          </cell>
          <cell r="E595" t="str">
            <v>cây</v>
          </cell>
          <cell r="F595">
            <v>812000</v>
          </cell>
        </row>
        <row r="596">
          <cell r="A596" t="str">
            <v>QUEO28</v>
          </cell>
          <cell r="B596" t="str">
            <v>QUEO2529</v>
          </cell>
          <cell r="C596" t="str">
            <v>Quéo,  ĐK gốc 25cm ≤ Φ &lt;29cm</v>
          </cell>
          <cell r="D596" t="str">
            <v>Quéo, đường kính gốc 28 cm</v>
          </cell>
          <cell r="E596" t="str">
            <v>cây</v>
          </cell>
          <cell r="F596">
            <v>812000</v>
          </cell>
        </row>
        <row r="597">
          <cell r="A597" t="str">
            <v>QUEO29</v>
          </cell>
          <cell r="B597" t="str">
            <v>QUEO2932</v>
          </cell>
          <cell r="C597" t="str">
            <v>Quéo,  ĐK gốc 29cm ≤ Φ &lt;32cm</v>
          </cell>
          <cell r="D597" t="str">
            <v>Quéo, đường kính gốc 29 cm</v>
          </cell>
          <cell r="E597" t="str">
            <v>cây</v>
          </cell>
          <cell r="F597">
            <v>914000</v>
          </cell>
        </row>
        <row r="598">
          <cell r="A598" t="str">
            <v>QUEO30</v>
          </cell>
          <cell r="B598" t="str">
            <v>QUEO2932</v>
          </cell>
          <cell r="C598" t="str">
            <v>Quéo,  ĐK gốc 29cm ≤ Φ &lt;32cm</v>
          </cell>
          <cell r="D598" t="str">
            <v>Quéo, đường kính gốc 30 cm</v>
          </cell>
          <cell r="E598" t="str">
            <v>cây</v>
          </cell>
          <cell r="F598">
            <v>914000</v>
          </cell>
        </row>
        <row r="599">
          <cell r="A599" t="str">
            <v>QUEO31</v>
          </cell>
          <cell r="B599" t="str">
            <v>QUEO2932</v>
          </cell>
          <cell r="C599" t="str">
            <v>Quéo,  ĐK gốc 29cm ≤ Φ &lt;32cm</v>
          </cell>
          <cell r="D599" t="str">
            <v>Quéo, đường kính gốc 31 cm</v>
          </cell>
          <cell r="E599" t="str">
            <v>cây</v>
          </cell>
          <cell r="F599">
            <v>914000</v>
          </cell>
        </row>
        <row r="600">
          <cell r="A600" t="str">
            <v>QUEO32</v>
          </cell>
          <cell r="B600" t="str">
            <v>QUEO3239</v>
          </cell>
          <cell r="C600" t="str">
            <v>Quéo,  ĐK gốc 32 cm ≤ Φ &lt;39cm</v>
          </cell>
          <cell r="D600" t="str">
            <v>Quéo, đường kính gốc 32 cm</v>
          </cell>
          <cell r="E600" t="str">
            <v>cây</v>
          </cell>
          <cell r="F600">
            <v>1016000</v>
          </cell>
        </row>
        <row r="601">
          <cell r="A601" t="str">
            <v>QUEO33</v>
          </cell>
          <cell r="B601" t="str">
            <v>QUEO3239</v>
          </cell>
          <cell r="C601" t="str">
            <v>Quéo,  ĐK gốc 32 cm ≤ Φ &lt;39cm</v>
          </cell>
          <cell r="D601" t="str">
            <v>Quéo, đường kính gốc 33 cm</v>
          </cell>
          <cell r="E601" t="str">
            <v>cây</v>
          </cell>
          <cell r="F601">
            <v>1016000</v>
          </cell>
        </row>
        <row r="602">
          <cell r="A602" t="str">
            <v>QUEO34</v>
          </cell>
          <cell r="B602" t="str">
            <v>QUEO3239</v>
          </cell>
          <cell r="C602" t="str">
            <v>Quéo,  ĐK gốc 32 cm ≤ Φ &lt;39cm</v>
          </cell>
          <cell r="D602" t="str">
            <v>Quéo, đường kính gốc 34 cm</v>
          </cell>
          <cell r="E602" t="str">
            <v>cây</v>
          </cell>
          <cell r="F602">
            <v>1016000</v>
          </cell>
        </row>
        <row r="603">
          <cell r="A603" t="str">
            <v>QUEO35</v>
          </cell>
          <cell r="B603" t="str">
            <v>QUEO3239</v>
          </cell>
          <cell r="C603" t="str">
            <v>Quéo,  ĐK gốc 32 cm ≤ Φ &lt;39cm</v>
          </cell>
          <cell r="D603" t="str">
            <v>Quéo, đường kính gốc 35 cm</v>
          </cell>
          <cell r="E603" t="str">
            <v>cây</v>
          </cell>
          <cell r="F603">
            <v>1016000</v>
          </cell>
        </row>
        <row r="604">
          <cell r="A604" t="str">
            <v>QUEO36</v>
          </cell>
          <cell r="B604" t="str">
            <v>QUEO3239</v>
          </cell>
          <cell r="C604" t="str">
            <v>Quéo,  ĐK gốc 32 cm ≤ Φ &lt;39cm</v>
          </cell>
          <cell r="D604" t="str">
            <v>Quéo, đường kính gốc 36 cm</v>
          </cell>
          <cell r="E604" t="str">
            <v>cây</v>
          </cell>
          <cell r="F604">
            <v>1016000</v>
          </cell>
        </row>
        <row r="605">
          <cell r="A605" t="str">
            <v>QUEO37</v>
          </cell>
          <cell r="B605" t="str">
            <v>QUEO3239</v>
          </cell>
          <cell r="C605" t="str">
            <v>Quéo,  ĐK gốc 32 cm ≤ Φ &lt;39cm</v>
          </cell>
          <cell r="D605" t="str">
            <v>Quéo, đường kính gốc 37 cm</v>
          </cell>
          <cell r="E605" t="str">
            <v>cây</v>
          </cell>
          <cell r="F605">
            <v>1016000</v>
          </cell>
        </row>
        <row r="606">
          <cell r="A606" t="str">
            <v>QUEO38</v>
          </cell>
          <cell r="B606" t="str">
            <v>QUEO3239</v>
          </cell>
          <cell r="C606" t="str">
            <v>Quéo,  ĐK gốc 32 cm ≤ Φ &lt;39cm</v>
          </cell>
          <cell r="D606" t="str">
            <v>Quéo, đường kính gốc 38 cm</v>
          </cell>
          <cell r="E606" t="str">
            <v>cây</v>
          </cell>
          <cell r="F606">
            <v>1016000</v>
          </cell>
        </row>
        <row r="607">
          <cell r="A607" t="str">
            <v>QUEO40</v>
          </cell>
          <cell r="B607" t="str">
            <v>QUEO4040</v>
          </cell>
          <cell r="C607" t="str">
            <v>Quéo, ĐK gốc trên 40 cm</v>
          </cell>
          <cell r="D607" t="str">
            <v>Quéo, đường kính gốc 40 cm</v>
          </cell>
          <cell r="E607" t="str">
            <v>cây</v>
          </cell>
          <cell r="F607">
            <v>1118000</v>
          </cell>
        </row>
        <row r="608">
          <cell r="A608" t="str">
            <v>QUEO41</v>
          </cell>
          <cell r="B608" t="str">
            <v>QUEO4040</v>
          </cell>
          <cell r="C608" t="str">
            <v>Quéo, ĐK gốc trên 40 cm</v>
          </cell>
          <cell r="D608" t="str">
            <v>Quéo, đường kính gốc 41 cm</v>
          </cell>
          <cell r="E608" t="str">
            <v>cây</v>
          </cell>
          <cell r="F608">
            <v>1118000</v>
          </cell>
        </row>
        <row r="609">
          <cell r="A609" t="str">
            <v>QUEO42</v>
          </cell>
          <cell r="B609" t="str">
            <v>QUEO4040</v>
          </cell>
          <cell r="C609" t="str">
            <v>Quéo, ĐK gốc trên 40 cm</v>
          </cell>
          <cell r="D609" t="str">
            <v>Quéo, đường kính gốc 42 cm</v>
          </cell>
          <cell r="E609" t="str">
            <v>cây</v>
          </cell>
          <cell r="F609">
            <v>1118000</v>
          </cell>
        </row>
        <row r="610">
          <cell r="A610" t="str">
            <v>QUEO43</v>
          </cell>
          <cell r="B610" t="str">
            <v>QUEO4040</v>
          </cell>
          <cell r="C610" t="str">
            <v>Quéo, ĐK gốc trên 40 cm</v>
          </cell>
          <cell r="D610" t="str">
            <v>Quéo, đường kính gốc 43 cm</v>
          </cell>
          <cell r="E610" t="str">
            <v>cây</v>
          </cell>
          <cell r="F610">
            <v>1118000</v>
          </cell>
        </row>
        <row r="611">
          <cell r="A611" t="str">
            <v>QUEO44</v>
          </cell>
          <cell r="B611" t="str">
            <v>QUEO4040</v>
          </cell>
          <cell r="C611" t="str">
            <v>Quéo, ĐK gốc trên 40 cm</v>
          </cell>
          <cell r="D611" t="str">
            <v>Quéo, đường kính gốc 44 cm</v>
          </cell>
          <cell r="E611" t="str">
            <v>cây</v>
          </cell>
          <cell r="F611">
            <v>1118000</v>
          </cell>
        </row>
        <row r="612">
          <cell r="A612" t="str">
            <v>QUEO45</v>
          </cell>
          <cell r="B612" t="str">
            <v>QUEO4040</v>
          </cell>
          <cell r="C612" t="str">
            <v>Quéo, ĐK gốc trên 40 cm</v>
          </cell>
          <cell r="D612" t="str">
            <v>Quéo, đường kính gốc 45 cm</v>
          </cell>
          <cell r="E612" t="str">
            <v>cây</v>
          </cell>
          <cell r="F612">
            <v>1118000</v>
          </cell>
        </row>
        <row r="613">
          <cell r="A613" t="str">
            <v>QUEO46</v>
          </cell>
          <cell r="B613" t="str">
            <v>QUEO4040</v>
          </cell>
          <cell r="C613" t="str">
            <v>Quéo, ĐK gốc trên 40 cm</v>
          </cell>
          <cell r="D613" t="str">
            <v>Quéo, đường kính gốc 46 cm</v>
          </cell>
          <cell r="E613" t="str">
            <v>cây</v>
          </cell>
          <cell r="F613">
            <v>1118000</v>
          </cell>
        </row>
        <row r="614">
          <cell r="A614" t="str">
            <v>QUEO47</v>
          </cell>
          <cell r="B614" t="str">
            <v>QUEO4040</v>
          </cell>
          <cell r="C614" t="str">
            <v>Quéo, ĐK gốc trên 40 cm</v>
          </cell>
          <cell r="D614" t="str">
            <v>Quéo, đường kính gốc 47 cm</v>
          </cell>
          <cell r="E614" t="str">
            <v>cây</v>
          </cell>
          <cell r="F614">
            <v>1118000</v>
          </cell>
        </row>
        <row r="615">
          <cell r="A615" t="str">
            <v>QUEO48</v>
          </cell>
          <cell r="B615" t="str">
            <v>QUEO4040</v>
          </cell>
          <cell r="C615" t="str">
            <v>Quéo, ĐK gốc trên 40 cm</v>
          </cell>
          <cell r="D615" t="str">
            <v>Quéo, đường kính gốc 48 cm</v>
          </cell>
          <cell r="E615" t="str">
            <v>cây</v>
          </cell>
          <cell r="F615">
            <v>1118000</v>
          </cell>
        </row>
        <row r="616">
          <cell r="A616" t="str">
            <v>QUEO49</v>
          </cell>
          <cell r="B616" t="str">
            <v>QUEO4040</v>
          </cell>
          <cell r="C616" t="str">
            <v>Quéo, ĐK gốc trên 40 cm</v>
          </cell>
          <cell r="D616" t="str">
            <v>Quéo, đường kính gốc 49 cm</v>
          </cell>
          <cell r="E616" t="str">
            <v>cây</v>
          </cell>
          <cell r="F616">
            <v>1118000</v>
          </cell>
        </row>
        <row r="617">
          <cell r="A617" t="str">
            <v>QUEO50</v>
          </cell>
          <cell r="B617" t="str">
            <v>QUEO4040</v>
          </cell>
          <cell r="C617" t="str">
            <v>Quéo, ĐK gốc trên 40 cm</v>
          </cell>
          <cell r="D617" t="str">
            <v>Quéo, đường kính gốc 50 cm</v>
          </cell>
          <cell r="E617" t="str">
            <v>cây</v>
          </cell>
          <cell r="F617">
            <v>1118000</v>
          </cell>
        </row>
        <row r="618">
          <cell r="C618" t="str">
            <v>Cây Na.(theo ĐK gốc của cây, đo ĐK gốc cách mặt đất 20cm)</v>
          </cell>
          <cell r="E618" t="str">
            <v>cây</v>
          </cell>
        </row>
        <row r="619">
          <cell r="A619" t="str">
            <v>NAM</v>
          </cell>
          <cell r="B619" t="str">
            <v>NAM</v>
          </cell>
          <cell r="C619" t="str">
            <v>Cây Na mới trồng (từ 3 tháng đến dưới 1 năm)</v>
          </cell>
          <cell r="D619" t="str">
            <v xml:space="preserve">Na mới trồng dưới 1 năm tuổi </v>
          </cell>
          <cell r="E619" t="str">
            <v>cây</v>
          </cell>
          <cell r="F619">
            <v>29000</v>
          </cell>
        </row>
        <row r="620">
          <cell r="A620" t="str">
            <v>NA1</v>
          </cell>
          <cell r="B620" t="str">
            <v>NA12</v>
          </cell>
          <cell r="C620" t="str">
            <v>Cây Na ĐK gốc 1cm ≤ Φ &lt;2cm(cây cách cây 1,5m)</v>
          </cell>
          <cell r="D620" t="str">
            <v>Cây Na ĐK gốc 1cm ≤ Φ &lt;2cm(cây cách cây 1,5m)</v>
          </cell>
          <cell r="E620" t="str">
            <v>cây</v>
          </cell>
          <cell r="F620">
            <v>53000</v>
          </cell>
        </row>
        <row r="621">
          <cell r="A621" t="str">
            <v>NA2</v>
          </cell>
          <cell r="B621" t="str">
            <v>NA25</v>
          </cell>
          <cell r="C621" t="str">
            <v>Cây Na ĐK gốc 2cm ≤ Φ &lt;5cm</v>
          </cell>
          <cell r="D621" t="str">
            <v xml:space="preserve">Na đường kính 2 cm </v>
          </cell>
          <cell r="E621" t="str">
            <v>cây</v>
          </cell>
          <cell r="F621">
            <v>177000</v>
          </cell>
        </row>
        <row r="622">
          <cell r="A622" t="str">
            <v>NA3</v>
          </cell>
          <cell r="B622" t="str">
            <v>NA25</v>
          </cell>
          <cell r="C622" t="str">
            <v>Cây Na ĐK gốc 2cm ≤ Φ &lt;5cm</v>
          </cell>
          <cell r="D622" t="str">
            <v xml:space="preserve">Na đường kính 3 cm </v>
          </cell>
          <cell r="E622" t="str">
            <v>cây</v>
          </cell>
          <cell r="F622">
            <v>177000</v>
          </cell>
        </row>
        <row r="623">
          <cell r="A623" t="str">
            <v>NA4</v>
          </cell>
          <cell r="B623" t="str">
            <v>NA25</v>
          </cell>
          <cell r="C623" t="str">
            <v>Cây Na ĐK gốc 2cm ≤ Φ &lt;5cm</v>
          </cell>
          <cell r="D623" t="str">
            <v xml:space="preserve">Na đường kính 4 cm </v>
          </cell>
          <cell r="E623" t="str">
            <v>cây</v>
          </cell>
          <cell r="F623">
            <v>177000</v>
          </cell>
        </row>
        <row r="624">
          <cell r="A624" t="str">
            <v>NA5</v>
          </cell>
          <cell r="B624" t="str">
            <v>NA57</v>
          </cell>
          <cell r="C624" t="str">
            <v>Cây Na ĐK gốc 5cm ≤ Φ &lt;7cm</v>
          </cell>
          <cell r="D624" t="str">
            <v xml:space="preserve">Na đường kính 5 cm </v>
          </cell>
          <cell r="E624" t="str">
            <v>cây</v>
          </cell>
          <cell r="F624">
            <v>325000</v>
          </cell>
        </row>
        <row r="625">
          <cell r="A625" t="str">
            <v>NA6</v>
          </cell>
          <cell r="B625" t="str">
            <v>NA57</v>
          </cell>
          <cell r="C625" t="str">
            <v>Cây Na ĐK gốc 5cm ≤ Φ &lt;7cm</v>
          </cell>
          <cell r="D625" t="str">
            <v xml:space="preserve">Na đường kính 6 cm </v>
          </cell>
          <cell r="E625" t="str">
            <v>cây</v>
          </cell>
          <cell r="F625">
            <v>325000</v>
          </cell>
        </row>
        <row r="626">
          <cell r="A626" t="str">
            <v>NA7</v>
          </cell>
          <cell r="B626" t="str">
            <v>NA79</v>
          </cell>
          <cell r="C626" t="str">
            <v>Cây Na ĐK gốc 7cm ≤ Φ &lt;9cm</v>
          </cell>
          <cell r="D626" t="str">
            <v xml:space="preserve">Na đường kính 7 cm </v>
          </cell>
          <cell r="E626" t="str">
            <v>cây</v>
          </cell>
          <cell r="F626">
            <v>573000</v>
          </cell>
        </row>
        <row r="627">
          <cell r="A627" t="str">
            <v>NA8</v>
          </cell>
          <cell r="B627" t="str">
            <v>NA79</v>
          </cell>
          <cell r="C627" t="str">
            <v>Cây Na ĐK gốc 7cm ≤ Φ &lt;9cm</v>
          </cell>
          <cell r="D627" t="str">
            <v xml:space="preserve">Na đường kính 8 cm </v>
          </cell>
          <cell r="E627" t="str">
            <v>cây</v>
          </cell>
          <cell r="F627">
            <v>573000</v>
          </cell>
        </row>
        <row r="628">
          <cell r="A628" t="str">
            <v>NA9</v>
          </cell>
          <cell r="B628" t="str">
            <v>NA9112</v>
          </cell>
          <cell r="C628" t="str">
            <v>Cây Na ĐK gốc 9cm ≤ Φ &lt;12cm</v>
          </cell>
          <cell r="D628" t="str">
            <v xml:space="preserve">Na đường kính 9 cm </v>
          </cell>
          <cell r="E628" t="str">
            <v>cây</v>
          </cell>
          <cell r="F628">
            <v>821000</v>
          </cell>
        </row>
        <row r="629">
          <cell r="A629" t="str">
            <v>NA10</v>
          </cell>
          <cell r="B629" t="str">
            <v>NA9112</v>
          </cell>
          <cell r="C629" t="str">
            <v>Cây Na ĐK gốc 9cm ≤ Φ &lt;12cm</v>
          </cell>
          <cell r="D629" t="str">
            <v xml:space="preserve">Na đường kính 10 cm </v>
          </cell>
          <cell r="E629" t="str">
            <v>cây</v>
          </cell>
          <cell r="F629">
            <v>821000</v>
          </cell>
        </row>
        <row r="630">
          <cell r="A630" t="str">
            <v>NA11</v>
          </cell>
          <cell r="B630" t="str">
            <v>NA1112</v>
          </cell>
          <cell r="C630" t="str">
            <v>Cây Na ĐK gốc 9cm ≤ Φ &lt;12cm</v>
          </cell>
          <cell r="D630" t="str">
            <v xml:space="preserve">Na đường kính 11 cm </v>
          </cell>
          <cell r="E630" t="str">
            <v>cây</v>
          </cell>
          <cell r="F630">
            <v>821000</v>
          </cell>
        </row>
        <row r="631">
          <cell r="A631" t="str">
            <v>NA12</v>
          </cell>
          <cell r="B631" t="str">
            <v>NA1215</v>
          </cell>
          <cell r="C631" t="str">
            <v>Cây Na ĐK gốc 12cm ≤ Φ &lt;15cm</v>
          </cell>
          <cell r="D631" t="str">
            <v xml:space="preserve">Na đường kính 12 cm </v>
          </cell>
          <cell r="E631" t="str">
            <v>cây</v>
          </cell>
          <cell r="F631">
            <v>821000</v>
          </cell>
        </row>
        <row r="632">
          <cell r="A632" t="str">
            <v>NA13</v>
          </cell>
          <cell r="B632" t="str">
            <v>NA1215</v>
          </cell>
          <cell r="C632" t="str">
            <v>Cây Na ĐK gốc 12cm ≤ Φ &lt;15cm</v>
          </cell>
          <cell r="D632" t="str">
            <v xml:space="preserve">Na đường kính 13 cm </v>
          </cell>
          <cell r="E632" t="str">
            <v>cây</v>
          </cell>
          <cell r="F632">
            <v>1069000</v>
          </cell>
        </row>
        <row r="633">
          <cell r="A633" t="str">
            <v>NA14</v>
          </cell>
          <cell r="B633" t="str">
            <v>NA1215</v>
          </cell>
          <cell r="C633" t="str">
            <v>Cây Na ĐK gốc 12cm ≤ Φ &lt;15cm</v>
          </cell>
          <cell r="D633" t="str">
            <v xml:space="preserve">Na đường kính 14 cm </v>
          </cell>
          <cell r="E633" t="str">
            <v>cây</v>
          </cell>
          <cell r="F633">
            <v>1069000</v>
          </cell>
        </row>
        <row r="634">
          <cell r="A634" t="str">
            <v>NA15</v>
          </cell>
          <cell r="B634" t="str">
            <v>NA1515</v>
          </cell>
          <cell r="C634" t="str">
            <v>Cây Na ĐK gốc từ 15 cm trở lên</v>
          </cell>
          <cell r="D634" t="str">
            <v xml:space="preserve">Na đường kính 15 cm </v>
          </cell>
          <cell r="E634" t="str">
            <v>cây</v>
          </cell>
          <cell r="F634">
            <v>1317000</v>
          </cell>
        </row>
        <row r="635">
          <cell r="A635" t="str">
            <v>NA16</v>
          </cell>
          <cell r="B635" t="str">
            <v>NA1515</v>
          </cell>
          <cell r="C635" t="str">
            <v>Cây Na ĐK gốc từ 15 cm trở lên</v>
          </cell>
          <cell r="D635" t="str">
            <v xml:space="preserve">Na đường kính 16 cm </v>
          </cell>
          <cell r="E635" t="str">
            <v>cây</v>
          </cell>
          <cell r="F635">
            <v>1317000</v>
          </cell>
        </row>
        <row r="636">
          <cell r="A636" t="str">
            <v>NA17</v>
          </cell>
          <cell r="B636" t="str">
            <v>NA1515</v>
          </cell>
          <cell r="C636" t="str">
            <v>Cây Na ĐK gốc từ 15 cm trở lên</v>
          </cell>
          <cell r="D636" t="str">
            <v xml:space="preserve">Na đường kính 17 cm </v>
          </cell>
          <cell r="E636" t="str">
            <v>cây</v>
          </cell>
          <cell r="F636">
            <v>1317000</v>
          </cell>
        </row>
        <row r="637">
          <cell r="A637" t="str">
            <v>NA18</v>
          </cell>
          <cell r="B637" t="str">
            <v>NA1515</v>
          </cell>
          <cell r="C637" t="str">
            <v>Cây Na ĐK gốc từ 15 cm trở lên</v>
          </cell>
          <cell r="D637" t="str">
            <v xml:space="preserve">Na đường kính 18 cm </v>
          </cell>
          <cell r="E637" t="str">
            <v>cây</v>
          </cell>
          <cell r="F637">
            <v>1317000</v>
          </cell>
        </row>
        <row r="638">
          <cell r="A638" t="str">
            <v>NA19</v>
          </cell>
          <cell r="B638" t="str">
            <v>NA1515</v>
          </cell>
          <cell r="C638" t="str">
            <v>Cây Na ĐK gốc từ 15 cm trở lên</v>
          </cell>
          <cell r="D638" t="str">
            <v xml:space="preserve">Na đường kính 19 cm </v>
          </cell>
          <cell r="E638" t="str">
            <v>cây</v>
          </cell>
          <cell r="F638">
            <v>1317000</v>
          </cell>
        </row>
        <row r="639">
          <cell r="A639" t="str">
            <v>NA20</v>
          </cell>
          <cell r="B639" t="str">
            <v>NA1515</v>
          </cell>
          <cell r="C639" t="str">
            <v>Cây Na ĐK gốc từ 15 cm trở lên</v>
          </cell>
          <cell r="D639" t="str">
            <v xml:space="preserve">Na đường kính 20 cm </v>
          </cell>
          <cell r="E639" t="str">
            <v>cây</v>
          </cell>
          <cell r="F639">
            <v>1317000</v>
          </cell>
        </row>
        <row r="640">
          <cell r="A640" t="str">
            <v>NA21</v>
          </cell>
          <cell r="B640" t="str">
            <v>NA1515</v>
          </cell>
          <cell r="C640" t="str">
            <v>Cây Na ĐK gốc từ 15 cm trở lên</v>
          </cell>
          <cell r="D640" t="str">
            <v xml:space="preserve">Na đường kính 21 cm </v>
          </cell>
          <cell r="E640" t="str">
            <v>cây</v>
          </cell>
          <cell r="F640">
            <v>1317000</v>
          </cell>
        </row>
        <row r="641">
          <cell r="A641" t="str">
            <v>NA22</v>
          </cell>
          <cell r="B641" t="str">
            <v>NA1515</v>
          </cell>
          <cell r="C641" t="str">
            <v>Cây Na ĐK gốc từ 15 cm trở lên</v>
          </cell>
          <cell r="D641" t="str">
            <v xml:space="preserve">Na đường kính 22 cm </v>
          </cell>
          <cell r="E641" t="str">
            <v>cây</v>
          </cell>
          <cell r="F641">
            <v>1317000</v>
          </cell>
        </row>
        <row r="642">
          <cell r="A642" t="str">
            <v>NA23</v>
          </cell>
          <cell r="B642" t="str">
            <v>NA1515</v>
          </cell>
          <cell r="C642" t="str">
            <v>Cây Na ĐK gốc từ 15 cm trở lên</v>
          </cell>
          <cell r="D642" t="str">
            <v xml:space="preserve">Na đường kính 23 cm </v>
          </cell>
          <cell r="E642" t="str">
            <v>cây</v>
          </cell>
          <cell r="F642">
            <v>1317000</v>
          </cell>
        </row>
        <row r="643">
          <cell r="A643" t="str">
            <v>NA24</v>
          </cell>
          <cell r="B643" t="str">
            <v>NA1515</v>
          </cell>
          <cell r="C643" t="str">
            <v>Cây Na ĐK gốc từ 15 cm trở lên</v>
          </cell>
          <cell r="D643" t="str">
            <v xml:space="preserve">Na đường kính 24 cm </v>
          </cell>
          <cell r="E643" t="str">
            <v>cây</v>
          </cell>
          <cell r="F643">
            <v>1317000</v>
          </cell>
        </row>
        <row r="644">
          <cell r="A644" t="str">
            <v>NA25</v>
          </cell>
          <cell r="B644" t="str">
            <v>NA1515</v>
          </cell>
          <cell r="C644" t="str">
            <v>Cây Na ĐK gốc từ 15 cm trở lên</v>
          </cell>
          <cell r="D644" t="str">
            <v xml:space="preserve">Na đường kính 25 cm </v>
          </cell>
          <cell r="E644" t="str">
            <v>cây</v>
          </cell>
          <cell r="F644">
            <v>1317000</v>
          </cell>
        </row>
        <row r="645">
          <cell r="C645" t="str">
            <v>Đu đủ</v>
          </cell>
          <cell r="E645" t="str">
            <v>cây</v>
          </cell>
        </row>
        <row r="646">
          <cell r="A646" t="str">
            <v>DDM</v>
          </cell>
          <cell r="B646" t="str">
            <v>DDM</v>
          </cell>
          <cell r="C646" t="str">
            <v xml:space="preserve"> Đu đủ Mới trồng (từ 3 đến 9 tháng)</v>
          </cell>
          <cell r="D646" t="str">
            <v xml:space="preserve"> Đu đủ Mới trồng (từ 3 đến 9 tháng)</v>
          </cell>
          <cell r="E646" t="str">
            <v>cây</v>
          </cell>
          <cell r="F646">
            <v>23000</v>
          </cell>
        </row>
        <row r="647">
          <cell r="A647" t="str">
            <v>DDK</v>
          </cell>
          <cell r="B647" t="str">
            <v>DDK</v>
          </cell>
          <cell r="C647" t="str">
            <v xml:space="preserve"> Đu đủ Trồng trên 9 tháng, 0,5 &lt;H≤ 1,3 m</v>
          </cell>
          <cell r="D647" t="str">
            <v xml:space="preserve"> Đu đủ Trồng trên 9 tháng, 0,5 &lt;H≤ 1,3 m</v>
          </cell>
          <cell r="E647" t="str">
            <v>cây</v>
          </cell>
          <cell r="F647">
            <v>43000</v>
          </cell>
        </row>
        <row r="648">
          <cell r="A648" t="str">
            <v>DDC</v>
          </cell>
          <cell r="B648" t="str">
            <v>DDC</v>
          </cell>
          <cell r="C648" t="str">
            <v xml:space="preserve"> Đu đủ Đã có quả, chiều cao trên 1,3m </v>
          </cell>
          <cell r="D648" t="str">
            <v xml:space="preserve"> Đu đủ Đã có quả, chiều cao trên 1,3m </v>
          </cell>
          <cell r="E648" t="str">
            <v>cây</v>
          </cell>
          <cell r="F648">
            <v>88000</v>
          </cell>
        </row>
        <row r="649">
          <cell r="C649" t="str">
            <v>Cau, Dừa (Cau theo ĐK gốc của cây, đo ĐK gốc cách mặt đất 20cm; Dừa theo ĐK gốc của cây, đo ĐK gốc cách mặt đất 30cm)</v>
          </cell>
          <cell r="E649" t="str">
            <v>cây</v>
          </cell>
        </row>
        <row r="650">
          <cell r="A650" t="str">
            <v>CAUM</v>
          </cell>
          <cell r="B650" t="str">
            <v>CAUM</v>
          </cell>
          <cell r="C650" t="str">
            <v>Cây Cau, Mới trồng từ 3 tháng đến 1 năm</v>
          </cell>
          <cell r="D650" t="str">
            <v>Cây Cau,Mới trồng từ 3 tháng đến 1 năm</v>
          </cell>
          <cell r="E650" t="str">
            <v>cây</v>
          </cell>
          <cell r="F650">
            <v>32000</v>
          </cell>
        </row>
        <row r="651">
          <cell r="A651" t="str">
            <v>CAU1</v>
          </cell>
          <cell r="B651" t="str">
            <v>CAUM</v>
          </cell>
          <cell r="C651" t="str">
            <v>Cây Cau, Mới trồng từ 3 tháng đến 1 năm</v>
          </cell>
          <cell r="D651" t="str">
            <v>Cây Cau, Mới trồng từ 3 tháng đến 1 năm</v>
          </cell>
          <cell r="E651" t="str">
            <v>cây</v>
          </cell>
          <cell r="F651">
            <v>32000</v>
          </cell>
        </row>
        <row r="652">
          <cell r="A652" t="str">
            <v>CAU2</v>
          </cell>
          <cell r="B652" t="str">
            <v>CAUM</v>
          </cell>
          <cell r="C652" t="str">
            <v>Cây Cau, Mới trồng từ 3 tháng đến 1 năm</v>
          </cell>
          <cell r="D652" t="str">
            <v>Cây Cau, Mới trồng từ 3 tháng đến 1 năm</v>
          </cell>
          <cell r="E652" t="str">
            <v>cây</v>
          </cell>
          <cell r="F652">
            <v>32000</v>
          </cell>
        </row>
        <row r="653">
          <cell r="A653" t="str">
            <v>CAU3</v>
          </cell>
          <cell r="B653" t="str">
            <v>CAUM</v>
          </cell>
          <cell r="C653" t="str">
            <v>Cây Cau,  Mới trồng từ 3 tháng đến 1 năm</v>
          </cell>
          <cell r="D653" t="str">
            <v>Cây Cau, Mới trồng từ 3 tháng đến 1 năm</v>
          </cell>
          <cell r="E653" t="str">
            <v>cây</v>
          </cell>
          <cell r="F653">
            <v>32000</v>
          </cell>
        </row>
        <row r="654">
          <cell r="A654" t="str">
            <v>CAU4</v>
          </cell>
          <cell r="B654" t="str">
            <v>CAUM</v>
          </cell>
          <cell r="C654" t="str">
            <v>Cây Cau, Mới trồng từ 3 tháng đến 1 năm</v>
          </cell>
          <cell r="D654" t="str">
            <v>Cây Cau, Mới trồng từ 3 tháng đến 1 năm</v>
          </cell>
          <cell r="E654" t="str">
            <v>cây</v>
          </cell>
          <cell r="F654">
            <v>32000</v>
          </cell>
        </row>
        <row r="655">
          <cell r="A655" t="str">
            <v>CAU5</v>
          </cell>
          <cell r="B655" t="str">
            <v>CAUM</v>
          </cell>
          <cell r="C655" t="str">
            <v>Cây Cau, Mới trồng từ 3 tháng đến 1 năm</v>
          </cell>
          <cell r="D655" t="str">
            <v>Cây Cau, Mới trồng từ 3 tháng đến 1 năm</v>
          </cell>
          <cell r="E655" t="str">
            <v>cây</v>
          </cell>
          <cell r="F655">
            <v>32000</v>
          </cell>
        </row>
        <row r="656">
          <cell r="A656" t="str">
            <v>CAU6</v>
          </cell>
          <cell r="B656" t="str">
            <v>CAU69</v>
          </cell>
          <cell r="C656" t="str">
            <v>Cây Cau, ĐK gốc 6cm ≤ Φ &lt;9cm</v>
          </cell>
          <cell r="D656" t="str">
            <v xml:space="preserve">Cây Cau đường kính gốc 6 cm </v>
          </cell>
          <cell r="E656" t="str">
            <v>cây</v>
          </cell>
          <cell r="F656">
            <v>49000</v>
          </cell>
        </row>
        <row r="657">
          <cell r="A657" t="str">
            <v>CAU7</v>
          </cell>
          <cell r="B657" t="str">
            <v>CAU69</v>
          </cell>
          <cell r="C657" t="str">
            <v>Cây Cau, ĐK gốc 6cm ≤ Φ &lt;9cm</v>
          </cell>
          <cell r="D657" t="str">
            <v xml:space="preserve">Cây Cau đường kính gốc 7 cm </v>
          </cell>
          <cell r="E657" t="str">
            <v>cây</v>
          </cell>
          <cell r="F657">
            <v>49000</v>
          </cell>
        </row>
        <row r="658">
          <cell r="A658" t="str">
            <v>CAU8</v>
          </cell>
          <cell r="B658" t="str">
            <v>CAU69</v>
          </cell>
          <cell r="C658" t="str">
            <v>Cây Cau, ĐK gốc 6cm ≤ Φ &lt;9cm</v>
          </cell>
          <cell r="D658" t="str">
            <v xml:space="preserve">Cây Cau đường kính gốc 8 cm </v>
          </cell>
          <cell r="E658" t="str">
            <v>cây</v>
          </cell>
          <cell r="F658">
            <v>49000</v>
          </cell>
        </row>
        <row r="659">
          <cell r="A659" t="str">
            <v>CAU9</v>
          </cell>
          <cell r="B659" t="str">
            <v>CAU912</v>
          </cell>
          <cell r="C659" t="str">
            <v>Cây Cau, ĐK gốc 9cm ≤ Φ &lt;12cm</v>
          </cell>
          <cell r="D659" t="str">
            <v xml:space="preserve">Cây Cau đường kính gốc 9 cm </v>
          </cell>
          <cell r="E659" t="str">
            <v>cây</v>
          </cell>
          <cell r="F659">
            <v>71500</v>
          </cell>
        </row>
        <row r="660">
          <cell r="A660" t="str">
            <v>CAU10</v>
          </cell>
          <cell r="B660" t="str">
            <v>CAU912</v>
          </cell>
          <cell r="C660" t="str">
            <v>Cây Cau, ĐK gốc 9cm ≤ Φ &lt;12cm</v>
          </cell>
          <cell r="D660" t="str">
            <v xml:space="preserve">Cây Cau đường kính gốc 10 cm </v>
          </cell>
          <cell r="E660" t="str">
            <v>cây</v>
          </cell>
          <cell r="F660">
            <v>71500</v>
          </cell>
        </row>
        <row r="661">
          <cell r="A661" t="str">
            <v>CAU11</v>
          </cell>
          <cell r="B661" t="str">
            <v>CAU912</v>
          </cell>
          <cell r="C661" t="str">
            <v>Cây Cau, ĐK gốc 9cm ≤ Φ &lt;12cm</v>
          </cell>
          <cell r="D661" t="str">
            <v xml:space="preserve">Cây Cau đường kính gốc 11 cm </v>
          </cell>
          <cell r="E661" t="str">
            <v>cây</v>
          </cell>
          <cell r="F661">
            <v>71500</v>
          </cell>
        </row>
        <row r="662">
          <cell r="A662" t="str">
            <v>CAU12</v>
          </cell>
          <cell r="B662" t="str">
            <v>CAU1215</v>
          </cell>
          <cell r="C662" t="str">
            <v>Cây Cau, ĐK gốc 12cm ≤ Φ &lt;15cm</v>
          </cell>
          <cell r="D662" t="str">
            <v xml:space="preserve">Cây Cau đường kính gốc 12 cm </v>
          </cell>
          <cell r="E662" t="str">
            <v>cây</v>
          </cell>
          <cell r="F662">
            <v>133000</v>
          </cell>
        </row>
        <row r="663">
          <cell r="A663" t="str">
            <v>CAU13</v>
          </cell>
          <cell r="B663" t="str">
            <v>CAU1215</v>
          </cell>
          <cell r="C663" t="str">
            <v>Cây Cau, ĐK gốc 12cm ≤ Φ &lt;15cm</v>
          </cell>
          <cell r="D663" t="str">
            <v xml:space="preserve">Cây Cau đường kính gốc 13 cm </v>
          </cell>
          <cell r="E663" t="str">
            <v>cây</v>
          </cell>
          <cell r="F663">
            <v>133000</v>
          </cell>
        </row>
        <row r="664">
          <cell r="A664" t="str">
            <v>CAU14</v>
          </cell>
          <cell r="B664" t="str">
            <v>CAU1215</v>
          </cell>
          <cell r="C664" t="str">
            <v>Cây Cau, ĐK gốc 12cm ≤ Φ &lt;15cm</v>
          </cell>
          <cell r="D664" t="str">
            <v xml:space="preserve">Cây Cau đường kính gốc 14 cm </v>
          </cell>
          <cell r="E664" t="str">
            <v>cây</v>
          </cell>
          <cell r="F664">
            <v>133000</v>
          </cell>
        </row>
        <row r="665">
          <cell r="A665" t="str">
            <v>CAU15</v>
          </cell>
          <cell r="B665" t="str">
            <v>CAU1520</v>
          </cell>
          <cell r="C665" t="str">
            <v>Cây Cau, ĐK gốc 15cm ≤ Φ &lt;20cm</v>
          </cell>
          <cell r="D665" t="str">
            <v xml:space="preserve">Cây Cau đường kính gốc 15 cm </v>
          </cell>
          <cell r="E665" t="str">
            <v>cây</v>
          </cell>
          <cell r="F665">
            <v>170000</v>
          </cell>
        </row>
        <row r="666">
          <cell r="A666" t="str">
            <v>CAU16</v>
          </cell>
          <cell r="B666" t="str">
            <v>CAU1520</v>
          </cell>
          <cell r="C666" t="str">
            <v>Cây Cau, ĐK gốc 15cm ≤ Φ &lt;20cm</v>
          </cell>
          <cell r="D666" t="str">
            <v xml:space="preserve">Cây Cau đường kính gốc 16 cm </v>
          </cell>
          <cell r="E666" t="str">
            <v>cây</v>
          </cell>
          <cell r="F666">
            <v>170000</v>
          </cell>
        </row>
        <row r="667">
          <cell r="A667" t="str">
            <v>CAU17</v>
          </cell>
          <cell r="B667" t="str">
            <v>CAU1520</v>
          </cell>
          <cell r="C667" t="str">
            <v>Cây Cau, ĐK gốc 15cm ≤ Φ &lt;20cm</v>
          </cell>
          <cell r="D667" t="str">
            <v xml:space="preserve">Cây Cau đường kính gốc 17 cm </v>
          </cell>
          <cell r="E667" t="str">
            <v>cây</v>
          </cell>
          <cell r="F667">
            <v>170000</v>
          </cell>
        </row>
        <row r="668">
          <cell r="A668" t="str">
            <v>CAU18</v>
          </cell>
          <cell r="B668" t="str">
            <v>CAU1520</v>
          </cell>
          <cell r="C668" t="str">
            <v>Cây Cau, ĐK gốc 15cm ≤ Φ &lt;20cm</v>
          </cell>
          <cell r="D668" t="str">
            <v xml:space="preserve">Cây Cau đường kính gốc 18 cm </v>
          </cell>
          <cell r="E668" t="str">
            <v>cây</v>
          </cell>
          <cell r="F668">
            <v>170000</v>
          </cell>
        </row>
        <row r="669">
          <cell r="A669" t="str">
            <v>CAU19</v>
          </cell>
          <cell r="B669" t="str">
            <v>CAU1520</v>
          </cell>
          <cell r="C669" t="str">
            <v>Cây Cau, ĐK gốc 15cm ≤ Φ &lt;20cm</v>
          </cell>
          <cell r="D669" t="str">
            <v xml:space="preserve">Cây Cau đường kính gốc 19 cm </v>
          </cell>
          <cell r="E669" t="str">
            <v>cây</v>
          </cell>
          <cell r="F669">
            <v>170000</v>
          </cell>
        </row>
        <row r="670">
          <cell r="A670" t="str">
            <v>CAU20</v>
          </cell>
          <cell r="B670" t="str">
            <v xml:space="preserve"> CAU2025</v>
          </cell>
          <cell r="C670" t="str">
            <v>Cây Cau, ĐK gốc 20cm ≤ Φ &lt;25cm</v>
          </cell>
          <cell r="D670" t="str">
            <v xml:space="preserve">Cây Cau đường kính gốc 20 cm </v>
          </cell>
          <cell r="E670" t="str">
            <v>cây</v>
          </cell>
          <cell r="F670">
            <v>207000</v>
          </cell>
        </row>
        <row r="671">
          <cell r="A671" t="str">
            <v>CAU21</v>
          </cell>
          <cell r="B671" t="str">
            <v xml:space="preserve"> CAU2025</v>
          </cell>
          <cell r="C671" t="str">
            <v>Cây Cau, ĐK gốc 20cm ≤ Φ &lt;25cm</v>
          </cell>
          <cell r="D671" t="str">
            <v xml:space="preserve">Cây Cau đường kính gốc 21 cm </v>
          </cell>
          <cell r="E671" t="str">
            <v>cây</v>
          </cell>
          <cell r="F671">
            <v>207000</v>
          </cell>
        </row>
        <row r="672">
          <cell r="A672" t="str">
            <v>CAU22</v>
          </cell>
          <cell r="B672" t="str">
            <v xml:space="preserve"> CAU2025</v>
          </cell>
          <cell r="C672" t="str">
            <v>Cây Cau, ĐK gốc 20cm ≤ Φ &lt;25cm</v>
          </cell>
          <cell r="D672" t="str">
            <v xml:space="preserve">Cây Cau đường kính gốc 22 cm </v>
          </cell>
          <cell r="E672" t="str">
            <v>cây</v>
          </cell>
          <cell r="F672">
            <v>207000</v>
          </cell>
        </row>
        <row r="673">
          <cell r="A673" t="str">
            <v>CAU23</v>
          </cell>
          <cell r="B673" t="str">
            <v xml:space="preserve"> CAU2025</v>
          </cell>
          <cell r="C673" t="str">
            <v>Cây Cau, ĐK gốc 20cm ≤ Φ &lt;25cm</v>
          </cell>
          <cell r="D673" t="str">
            <v xml:space="preserve">Cây Cau đường kính gốc 23 cm </v>
          </cell>
          <cell r="E673" t="str">
            <v>cây</v>
          </cell>
          <cell r="F673">
            <v>207000</v>
          </cell>
        </row>
        <row r="674">
          <cell r="A674" t="str">
            <v>CAU24</v>
          </cell>
          <cell r="B674" t="str">
            <v xml:space="preserve"> CAU2025</v>
          </cell>
          <cell r="C674" t="str">
            <v>Cây Cau, ĐK gốc 20cm ≤ Φ &lt;25cm</v>
          </cell>
          <cell r="D674" t="str">
            <v xml:space="preserve">Cây Cau đường kính gốc 24 cm </v>
          </cell>
          <cell r="E674" t="str">
            <v>cây</v>
          </cell>
          <cell r="F674">
            <v>207000</v>
          </cell>
        </row>
        <row r="675">
          <cell r="A675" t="str">
            <v>CAU25</v>
          </cell>
          <cell r="B675" t="str">
            <v>CAU2530</v>
          </cell>
          <cell r="C675" t="str">
            <v>Cây Cau, ĐK gốc 25cm ≤ Φ &lt;30cm</v>
          </cell>
          <cell r="D675" t="str">
            <v xml:space="preserve">Cây Cau đường kính gốc 25 cm </v>
          </cell>
          <cell r="E675" t="str">
            <v>cây</v>
          </cell>
          <cell r="F675">
            <v>244000</v>
          </cell>
        </row>
        <row r="676">
          <cell r="A676" t="str">
            <v>CAU26</v>
          </cell>
          <cell r="B676" t="str">
            <v>CAU2530</v>
          </cell>
          <cell r="C676" t="str">
            <v>Cây Cau, ĐK gốc 25cm ≤ Φ &lt;30cm</v>
          </cell>
          <cell r="D676" t="str">
            <v xml:space="preserve">Cây Cau đường kính gốc 26 cm </v>
          </cell>
          <cell r="E676" t="str">
            <v>cây</v>
          </cell>
          <cell r="F676">
            <v>244000</v>
          </cell>
        </row>
        <row r="677">
          <cell r="A677" t="str">
            <v>CAU27</v>
          </cell>
          <cell r="B677" t="str">
            <v>CAU2530</v>
          </cell>
          <cell r="C677" t="str">
            <v>Cây Cau, ĐK gốc 25cm ≤ Φ &lt;30cm</v>
          </cell>
          <cell r="D677" t="str">
            <v xml:space="preserve">Cây Cau đường kính gốc 27 cm </v>
          </cell>
          <cell r="E677" t="str">
            <v>cây</v>
          </cell>
          <cell r="F677">
            <v>244000</v>
          </cell>
        </row>
        <row r="678">
          <cell r="A678" t="str">
            <v>CAU28</v>
          </cell>
          <cell r="B678" t="str">
            <v>CAU2530</v>
          </cell>
          <cell r="C678" t="str">
            <v>Cây Cau, ĐK gốc 25cm ≤ Φ &lt;30cm</v>
          </cell>
          <cell r="D678" t="str">
            <v xml:space="preserve">Cây Cau đường kính gốc 28 cm </v>
          </cell>
          <cell r="E678" t="str">
            <v>cây</v>
          </cell>
          <cell r="F678">
            <v>244000</v>
          </cell>
        </row>
        <row r="679">
          <cell r="A679" t="str">
            <v>CAU29</v>
          </cell>
          <cell r="B679" t="str">
            <v>CAU2530</v>
          </cell>
          <cell r="C679" t="str">
            <v>Cây Cau, ĐK gốc 25cm ≤ Φ &lt;30cm</v>
          </cell>
          <cell r="D679" t="str">
            <v xml:space="preserve">Cây Cau đường kính gốc 29 cm </v>
          </cell>
          <cell r="E679" t="str">
            <v>cây</v>
          </cell>
          <cell r="F679">
            <v>244000</v>
          </cell>
        </row>
        <row r="680">
          <cell r="A680" t="str">
            <v>CAU30</v>
          </cell>
          <cell r="B680" t="str">
            <v>CAU3035</v>
          </cell>
          <cell r="C680" t="str">
            <v>Cây Cau, ĐK gốc 30cm ≤ Φ &lt;35cm</v>
          </cell>
          <cell r="D680" t="str">
            <v xml:space="preserve">Cây Cau đường kính gốc 30 cm </v>
          </cell>
          <cell r="E680" t="str">
            <v>cây</v>
          </cell>
          <cell r="F680">
            <v>281000</v>
          </cell>
        </row>
        <row r="681">
          <cell r="A681" t="str">
            <v>CAU31</v>
          </cell>
          <cell r="B681" t="str">
            <v>CAU3035</v>
          </cell>
          <cell r="C681" t="str">
            <v>Cây Cau, ĐK gốc 30cm ≤ Φ &lt;35cm</v>
          </cell>
          <cell r="D681" t="str">
            <v xml:space="preserve">Cây Cau đường kính gốc 31 cm </v>
          </cell>
          <cell r="E681" t="str">
            <v>cây</v>
          </cell>
          <cell r="F681">
            <v>281000</v>
          </cell>
        </row>
        <row r="682">
          <cell r="A682" t="str">
            <v>CAU32</v>
          </cell>
          <cell r="B682" t="str">
            <v>CAU3035</v>
          </cell>
          <cell r="C682" t="str">
            <v>Cây Cau, ĐK gốc 30cm ≤ Φ &lt;35cm</v>
          </cell>
          <cell r="D682" t="str">
            <v xml:space="preserve">Cây Cau đường kính gốc 32 cm </v>
          </cell>
          <cell r="E682" t="str">
            <v>cây</v>
          </cell>
          <cell r="F682">
            <v>281000</v>
          </cell>
        </row>
        <row r="683">
          <cell r="A683" t="str">
            <v>CAU33</v>
          </cell>
          <cell r="B683" t="str">
            <v>CAU3035</v>
          </cell>
          <cell r="C683" t="str">
            <v>Cây Cau, ĐK gốc 30cm ≤ Φ &lt;35cm</v>
          </cell>
          <cell r="D683" t="str">
            <v xml:space="preserve">Cây Cau đường kính gốc 33 cm </v>
          </cell>
          <cell r="E683" t="str">
            <v>cây</v>
          </cell>
          <cell r="F683">
            <v>281000</v>
          </cell>
        </row>
        <row r="684">
          <cell r="A684" t="str">
            <v>CAU34</v>
          </cell>
          <cell r="B684" t="str">
            <v>CAU3035</v>
          </cell>
          <cell r="C684" t="str">
            <v>Cây Cau, ĐK gốc 30cm ≤ Φ &lt;35cm</v>
          </cell>
          <cell r="D684" t="str">
            <v xml:space="preserve">Cây Cau đường kính gốc 34 cm </v>
          </cell>
          <cell r="E684" t="str">
            <v>cây</v>
          </cell>
          <cell r="F684">
            <v>281000</v>
          </cell>
        </row>
        <row r="685">
          <cell r="A685" t="str">
            <v>CAU35</v>
          </cell>
          <cell r="B685" t="str">
            <v>CAU3535</v>
          </cell>
          <cell r="C685" t="str">
            <v>Cây Cau, ĐK gốc từ 35 cm trở lên</v>
          </cell>
          <cell r="D685" t="str">
            <v xml:space="preserve">Cây Cau đường kính gốc 35 cm </v>
          </cell>
          <cell r="E685" t="str">
            <v>cây</v>
          </cell>
          <cell r="F685">
            <v>318000</v>
          </cell>
        </row>
        <row r="686">
          <cell r="A686" t="str">
            <v>CAU36</v>
          </cell>
          <cell r="B686" t="str">
            <v>CAU3535</v>
          </cell>
          <cell r="C686" t="str">
            <v>Cây Cau, ĐK gốc từ 35 cm trở lên</v>
          </cell>
          <cell r="D686" t="str">
            <v xml:space="preserve">Cây Cau đường kính gốc 36 cm </v>
          </cell>
          <cell r="E686" t="str">
            <v>cây</v>
          </cell>
          <cell r="F686">
            <v>318000</v>
          </cell>
        </row>
        <row r="687">
          <cell r="A687" t="str">
            <v>CAU37</v>
          </cell>
          <cell r="B687" t="str">
            <v>CAU3535</v>
          </cell>
          <cell r="C687" t="str">
            <v>Cây Cau, ĐK gốc từ 35 cm trở lên</v>
          </cell>
          <cell r="D687" t="str">
            <v xml:space="preserve">Cây Cau đường kính gốc 37 cm </v>
          </cell>
          <cell r="E687" t="str">
            <v>cây</v>
          </cell>
          <cell r="F687">
            <v>318000</v>
          </cell>
        </row>
        <row r="688">
          <cell r="A688" t="str">
            <v>CAU38</v>
          </cell>
          <cell r="B688" t="str">
            <v>CAU3535</v>
          </cell>
          <cell r="C688" t="str">
            <v>Cây Cau, ĐK gốc từ 35 cm trở lên</v>
          </cell>
          <cell r="D688" t="str">
            <v xml:space="preserve">Cây Cau đường kính gốc 38 cm </v>
          </cell>
          <cell r="E688" t="str">
            <v>cây</v>
          </cell>
          <cell r="F688">
            <v>318000</v>
          </cell>
        </row>
        <row r="689">
          <cell r="A689" t="str">
            <v>CAU39</v>
          </cell>
          <cell r="B689" t="str">
            <v>CAU3535</v>
          </cell>
          <cell r="C689" t="str">
            <v>Cây Cau, ĐK gốc từ 35 cm trở lên</v>
          </cell>
          <cell r="D689" t="str">
            <v xml:space="preserve">Cây Cau đường kính gốc 39 cm </v>
          </cell>
          <cell r="E689" t="str">
            <v>cây</v>
          </cell>
          <cell r="F689">
            <v>318000</v>
          </cell>
        </row>
        <row r="690">
          <cell r="A690" t="str">
            <v>CAU40</v>
          </cell>
          <cell r="B690" t="str">
            <v>CAU3535</v>
          </cell>
          <cell r="C690" t="str">
            <v>Cây Cau, ĐK gốc từ 35 cm trở lên</v>
          </cell>
          <cell r="D690" t="str">
            <v xml:space="preserve">Cây Cau đường kính gốc 40 cm </v>
          </cell>
          <cell r="E690" t="str">
            <v>cây</v>
          </cell>
          <cell r="F690">
            <v>318000</v>
          </cell>
        </row>
        <row r="691">
          <cell r="A691" t="str">
            <v>CAU41</v>
          </cell>
          <cell r="B691" t="str">
            <v>CAU3535</v>
          </cell>
          <cell r="C691" t="str">
            <v>Cây Cau, ĐK gốc từ 35 cm trở lên</v>
          </cell>
          <cell r="D691" t="str">
            <v xml:space="preserve">Cây Cau đường kính gốc 41 cm </v>
          </cell>
          <cell r="E691" t="str">
            <v>cây</v>
          </cell>
          <cell r="F691">
            <v>318000</v>
          </cell>
        </row>
        <row r="692">
          <cell r="A692" t="str">
            <v>CAU42</v>
          </cell>
          <cell r="B692" t="str">
            <v>CAU3535</v>
          </cell>
          <cell r="C692" t="str">
            <v>Cây Cau, ĐK gốc từ 35 cm trở lên</v>
          </cell>
          <cell r="D692" t="str">
            <v xml:space="preserve">Cây Cau đường kính gốc 42 cm </v>
          </cell>
          <cell r="E692" t="str">
            <v>cây</v>
          </cell>
          <cell r="F692">
            <v>318000</v>
          </cell>
        </row>
        <row r="693">
          <cell r="A693" t="str">
            <v>CAU43</v>
          </cell>
          <cell r="B693" t="str">
            <v>CAU3535</v>
          </cell>
          <cell r="C693" t="str">
            <v>Cây Cau, ĐK gốc từ 35 cm trở lên</v>
          </cell>
          <cell r="D693" t="str">
            <v xml:space="preserve">Cây Cau đường kính gốc 43 cm </v>
          </cell>
          <cell r="E693" t="str">
            <v>cây</v>
          </cell>
          <cell r="F693">
            <v>318000</v>
          </cell>
        </row>
        <row r="694">
          <cell r="A694" t="str">
            <v>CAU44</v>
          </cell>
          <cell r="B694" t="str">
            <v>CAU3535</v>
          </cell>
          <cell r="C694" t="str">
            <v>Cây Cau, ĐK gốc từ 35 cm trở lên</v>
          </cell>
          <cell r="D694" t="str">
            <v xml:space="preserve">Cây Cau đường kính gốc 44 cm </v>
          </cell>
          <cell r="E694" t="str">
            <v>cây</v>
          </cell>
          <cell r="F694">
            <v>318000</v>
          </cell>
        </row>
        <row r="695">
          <cell r="A695" t="str">
            <v>CAU45</v>
          </cell>
          <cell r="B695" t="str">
            <v>CAU3535</v>
          </cell>
          <cell r="C695" t="str">
            <v>Cây Cau, ĐK gốc từ 35 cm trở lên</v>
          </cell>
          <cell r="D695" t="str">
            <v xml:space="preserve">Cây Cau đường kính gốc 45 cm </v>
          </cell>
          <cell r="E695" t="str">
            <v>cây</v>
          </cell>
          <cell r="F695">
            <v>318000</v>
          </cell>
        </row>
        <row r="696">
          <cell r="A696" t="str">
            <v>DUAM</v>
          </cell>
          <cell r="B696" t="str">
            <v>DUAM</v>
          </cell>
          <cell r="C696" t="str">
            <v>Cây Dừa,  Mới trồng từ 3 tháng đến 1 năm</v>
          </cell>
          <cell r="D696" t="str">
            <v>Cây Dừa,  Mới trồng từ 3 tháng đến 1 năm</v>
          </cell>
          <cell r="E696" t="str">
            <v>cây</v>
          </cell>
          <cell r="F696">
            <v>32000</v>
          </cell>
        </row>
        <row r="697">
          <cell r="A697" t="str">
            <v>DUA1</v>
          </cell>
          <cell r="B697" t="str">
            <v>DUAM</v>
          </cell>
          <cell r="C697" t="str">
            <v>Cây Dừa,  Mới trồng từ 3 tháng đến 1 năm</v>
          </cell>
          <cell r="D697" t="str">
            <v>Cây Dừa, Mới trồng từ 3 tháng đến 1 năm</v>
          </cell>
          <cell r="E697" t="str">
            <v>cây</v>
          </cell>
          <cell r="F697">
            <v>32000</v>
          </cell>
        </row>
        <row r="698">
          <cell r="A698" t="str">
            <v>DUA2</v>
          </cell>
          <cell r="B698" t="str">
            <v>DUAM</v>
          </cell>
          <cell r="C698" t="str">
            <v>Cây Dừa,  Mới trồng từ 3 tháng đến 1 năm</v>
          </cell>
          <cell r="D698" t="str">
            <v>Cây Dừa,  Mới trồng từ 3 tháng đến 1 năm</v>
          </cell>
          <cell r="E698" t="str">
            <v>cây</v>
          </cell>
          <cell r="F698">
            <v>32000</v>
          </cell>
        </row>
        <row r="699">
          <cell r="A699" t="str">
            <v>DUA3</v>
          </cell>
          <cell r="B699" t="str">
            <v>DUAM</v>
          </cell>
          <cell r="C699" t="str">
            <v>Cây Dừa,  Mới trồng từ 3 tháng đến 1 năm</v>
          </cell>
          <cell r="D699" t="str">
            <v>Cây Dừa, Mới trồng từ 3 tháng đến 1 năm</v>
          </cell>
          <cell r="E699" t="str">
            <v>cây</v>
          </cell>
          <cell r="F699">
            <v>32000</v>
          </cell>
        </row>
        <row r="700">
          <cell r="A700" t="str">
            <v>DUA4</v>
          </cell>
          <cell r="B700" t="str">
            <v>DUAM</v>
          </cell>
          <cell r="C700" t="str">
            <v>Cây Dừa,  Mới trồng từ 3 tháng đến 1 năm</v>
          </cell>
          <cell r="D700" t="str">
            <v>Cây Dừa, Mới trồng từ 3 tháng đến 1 năm</v>
          </cell>
          <cell r="E700" t="str">
            <v>cây</v>
          </cell>
          <cell r="F700">
            <v>32000</v>
          </cell>
        </row>
        <row r="701">
          <cell r="A701" t="str">
            <v>DUA5</v>
          </cell>
          <cell r="B701" t="str">
            <v>DUAM</v>
          </cell>
          <cell r="C701" t="str">
            <v>Cây Dừa,  Mới trồng từ 3 tháng đến 1 năm</v>
          </cell>
          <cell r="D701" t="str">
            <v>Cây Dừa, Mới trồng từ 3 tháng đến 1 năm</v>
          </cell>
          <cell r="E701" t="str">
            <v>cây</v>
          </cell>
          <cell r="F701">
            <v>32000</v>
          </cell>
        </row>
        <row r="702">
          <cell r="A702" t="str">
            <v>DUA6</v>
          </cell>
          <cell r="B702" t="str">
            <v>DUA69</v>
          </cell>
          <cell r="C702" t="str">
            <v>Cây Dừa, ĐK gốc 6cm ≤ Φ &lt;9cm</v>
          </cell>
          <cell r="D702" t="str">
            <v xml:space="preserve">Cây Dừa, đường kính gốc 6 cm </v>
          </cell>
          <cell r="E702" t="str">
            <v>cây</v>
          </cell>
          <cell r="F702">
            <v>49000</v>
          </cell>
        </row>
        <row r="703">
          <cell r="A703" t="str">
            <v>DUA7</v>
          </cell>
          <cell r="B703" t="str">
            <v>DUA69</v>
          </cell>
          <cell r="C703" t="str">
            <v>Cây Dừa, ĐK gốc 6cm ≤ Φ &lt;9cm</v>
          </cell>
          <cell r="D703" t="str">
            <v xml:space="preserve">Cây Dừa,  đường kính gốc 7 cm </v>
          </cell>
          <cell r="E703" t="str">
            <v>cây</v>
          </cell>
          <cell r="F703">
            <v>49000</v>
          </cell>
        </row>
        <row r="704">
          <cell r="A704" t="str">
            <v>DUA8</v>
          </cell>
          <cell r="B704" t="str">
            <v>DUA69</v>
          </cell>
          <cell r="C704" t="str">
            <v>Cây Dừa, ĐK gốc 6cm ≤ Φ &lt;9cm</v>
          </cell>
          <cell r="D704" t="str">
            <v xml:space="preserve">Cây Dừa,  đường kính gốc 8 cm </v>
          </cell>
          <cell r="E704" t="str">
            <v>cây</v>
          </cell>
          <cell r="F704">
            <v>49000</v>
          </cell>
        </row>
        <row r="705">
          <cell r="A705" t="str">
            <v>DUA9</v>
          </cell>
          <cell r="B705" t="str">
            <v>DUA912</v>
          </cell>
          <cell r="C705" t="str">
            <v>Cây Dừa, ĐK gốc 9cm ≤ Φ &lt;12cm</v>
          </cell>
          <cell r="D705" t="str">
            <v xml:space="preserve">Cây Dừa,  đường kính gốc 9 cm </v>
          </cell>
          <cell r="E705" t="str">
            <v>cây</v>
          </cell>
          <cell r="F705">
            <v>71500</v>
          </cell>
        </row>
        <row r="706">
          <cell r="A706" t="str">
            <v>DUA10</v>
          </cell>
          <cell r="B706" t="str">
            <v>DUA912</v>
          </cell>
          <cell r="C706" t="str">
            <v>Cây Dừa, ĐK gốc 9cm ≤ Φ &lt;12cm</v>
          </cell>
          <cell r="D706" t="str">
            <v xml:space="preserve">Cây Dừa,  đường kính gốc 10 cm </v>
          </cell>
          <cell r="E706" t="str">
            <v>cây</v>
          </cell>
          <cell r="F706">
            <v>71500</v>
          </cell>
        </row>
        <row r="707">
          <cell r="A707" t="str">
            <v>DUA11</v>
          </cell>
          <cell r="B707" t="str">
            <v>DUA912</v>
          </cell>
          <cell r="C707" t="str">
            <v>Cây Dừa, ĐK gốc 9cm ≤ Φ &lt;12cm</v>
          </cell>
          <cell r="D707" t="str">
            <v xml:space="preserve">Cây Dừa,  đường kính gốc 11 cm </v>
          </cell>
          <cell r="E707" t="str">
            <v>cây</v>
          </cell>
          <cell r="F707">
            <v>71500</v>
          </cell>
        </row>
        <row r="708">
          <cell r="A708" t="str">
            <v>DUA12</v>
          </cell>
          <cell r="B708" t="str">
            <v>DUA1215</v>
          </cell>
          <cell r="C708" t="str">
            <v>Cây Dừa, ĐK gốc 12cm ≤ Φ &lt;15cm</v>
          </cell>
          <cell r="D708" t="str">
            <v xml:space="preserve">Cây Dừa,  đường kính gốc 12 cm </v>
          </cell>
          <cell r="E708" t="str">
            <v>cây</v>
          </cell>
          <cell r="F708">
            <v>133000</v>
          </cell>
        </row>
        <row r="709">
          <cell r="A709" t="str">
            <v>DUA13</v>
          </cell>
          <cell r="B709" t="str">
            <v>DUA1215</v>
          </cell>
          <cell r="C709" t="str">
            <v>Cây Dừa, ĐK gốc 12cm ≤ Φ &lt;15cm</v>
          </cell>
          <cell r="D709" t="str">
            <v xml:space="preserve">Cây Dừa, đường kính gốc 13 cm </v>
          </cell>
          <cell r="E709" t="str">
            <v>cây</v>
          </cell>
          <cell r="F709">
            <v>133000</v>
          </cell>
        </row>
        <row r="710">
          <cell r="A710" t="str">
            <v>DUA14</v>
          </cell>
          <cell r="B710" t="str">
            <v>DUA1215</v>
          </cell>
          <cell r="C710" t="str">
            <v>Cây Dừa, ĐK gốc 12cm ≤ Φ &lt;15cm</v>
          </cell>
          <cell r="D710" t="str">
            <v xml:space="preserve">Cây Dừa, đường kính gốc 14 cm </v>
          </cell>
          <cell r="E710" t="str">
            <v>cây</v>
          </cell>
          <cell r="F710">
            <v>133000</v>
          </cell>
        </row>
        <row r="711">
          <cell r="A711" t="str">
            <v>DUA15</v>
          </cell>
          <cell r="B711" t="str">
            <v>DUA1520</v>
          </cell>
          <cell r="C711" t="str">
            <v>Cây Dừa,ĐK gốc 15cm ≤ Φ &lt;20cm</v>
          </cell>
          <cell r="D711" t="str">
            <v xml:space="preserve">Cây Dừa, đường kính gốc 15 cm </v>
          </cell>
          <cell r="E711" t="str">
            <v>cây</v>
          </cell>
          <cell r="F711">
            <v>170000</v>
          </cell>
        </row>
        <row r="712">
          <cell r="A712" t="str">
            <v>DUA16</v>
          </cell>
          <cell r="B712" t="str">
            <v>DUA1520</v>
          </cell>
          <cell r="C712" t="str">
            <v>Cây Dừa,ĐK gốc 15cm ≤ Φ &lt;20cm</v>
          </cell>
          <cell r="D712" t="str">
            <v xml:space="preserve">Cây Dừa, đường kính gốc 16 cm </v>
          </cell>
          <cell r="E712" t="str">
            <v>cây</v>
          </cell>
          <cell r="F712">
            <v>170000</v>
          </cell>
        </row>
        <row r="713">
          <cell r="A713" t="str">
            <v>DUA17</v>
          </cell>
          <cell r="B713" t="str">
            <v>DUA1520</v>
          </cell>
          <cell r="C713" t="str">
            <v>Cây Dừa,ĐK gốc 15cm ≤ Φ &lt;20cm</v>
          </cell>
          <cell r="D713" t="str">
            <v xml:space="preserve">Cây Dừa,  đường kính gốc 17 cm </v>
          </cell>
          <cell r="E713" t="str">
            <v>cây</v>
          </cell>
          <cell r="F713">
            <v>170000</v>
          </cell>
        </row>
        <row r="714">
          <cell r="A714" t="str">
            <v>DUA18</v>
          </cell>
          <cell r="B714" t="str">
            <v>DUA1520</v>
          </cell>
          <cell r="C714" t="str">
            <v>Cây Dừa,ĐK gốc 15cm ≤ Φ &lt;20cm</v>
          </cell>
          <cell r="D714" t="str">
            <v xml:space="preserve">Cây Dừa,  đường kính gốc 18 cm </v>
          </cell>
          <cell r="E714" t="str">
            <v>cây</v>
          </cell>
          <cell r="F714">
            <v>170000</v>
          </cell>
        </row>
        <row r="715">
          <cell r="A715" t="str">
            <v>DUA19</v>
          </cell>
          <cell r="B715" t="str">
            <v>DUA1520</v>
          </cell>
          <cell r="C715" t="str">
            <v>Cây Dừa,ĐK gốc 15cm ≤ Φ &lt;20cm</v>
          </cell>
          <cell r="D715" t="str">
            <v xml:space="preserve">Cây Dừa,  đường kính gốc 19 cm </v>
          </cell>
          <cell r="E715" t="str">
            <v>cây</v>
          </cell>
          <cell r="F715">
            <v>170000</v>
          </cell>
        </row>
        <row r="716">
          <cell r="A716" t="str">
            <v>DUA20</v>
          </cell>
          <cell r="B716" t="str">
            <v>DUA2025</v>
          </cell>
          <cell r="C716" t="str">
            <v>Cây Dừa, ĐK gốc 20cm ≤ Φ &lt;25cm</v>
          </cell>
          <cell r="D716" t="str">
            <v xml:space="preserve">Cây Dừa, đường kính gốc 20 cm </v>
          </cell>
          <cell r="E716" t="str">
            <v>cây</v>
          </cell>
          <cell r="F716">
            <v>207000</v>
          </cell>
        </row>
        <row r="717">
          <cell r="A717" t="str">
            <v>DUA21</v>
          </cell>
          <cell r="B717" t="str">
            <v>DUA2025</v>
          </cell>
          <cell r="C717" t="str">
            <v>Cây Dừa, ĐK gốc 20cm ≤ Φ &lt;25cm</v>
          </cell>
          <cell r="D717" t="str">
            <v xml:space="preserve">Cây Dừa,  đường kính gốc 21 cm </v>
          </cell>
          <cell r="E717" t="str">
            <v>cây</v>
          </cell>
          <cell r="F717">
            <v>207000</v>
          </cell>
        </row>
        <row r="718">
          <cell r="A718" t="str">
            <v>DUA22</v>
          </cell>
          <cell r="B718" t="str">
            <v>DUA2025</v>
          </cell>
          <cell r="C718" t="str">
            <v>Cây Dừa, ĐK gốc 20cm ≤ Φ &lt;25cm</v>
          </cell>
          <cell r="D718" t="str">
            <v xml:space="preserve">Cây Dừa,  đường kính gốc 22 cm </v>
          </cell>
          <cell r="E718" t="str">
            <v>cây</v>
          </cell>
          <cell r="F718">
            <v>207000</v>
          </cell>
        </row>
        <row r="719">
          <cell r="A719" t="str">
            <v>DUA23</v>
          </cell>
          <cell r="B719" t="str">
            <v>DUA2025</v>
          </cell>
          <cell r="C719" t="str">
            <v>Cây Dừa, ĐK gốc 20cm ≤ Φ &lt;25cm</v>
          </cell>
          <cell r="D719" t="str">
            <v xml:space="preserve">Cây Dừa,  đường kính gốc 23 cm </v>
          </cell>
          <cell r="E719" t="str">
            <v>cây</v>
          </cell>
          <cell r="F719">
            <v>207000</v>
          </cell>
        </row>
        <row r="720">
          <cell r="A720" t="str">
            <v>DUA24</v>
          </cell>
          <cell r="B720" t="str">
            <v>DUA2025</v>
          </cell>
          <cell r="C720" t="str">
            <v>Cây Dừa, ĐK gốc 20cm ≤ Φ &lt;25cm</v>
          </cell>
          <cell r="D720" t="str">
            <v xml:space="preserve">Cây Dừa,  đường kính gốc 24 cm </v>
          </cell>
          <cell r="E720" t="str">
            <v>cây</v>
          </cell>
          <cell r="F720">
            <v>207000</v>
          </cell>
        </row>
        <row r="721">
          <cell r="A721" t="str">
            <v>DUA25</v>
          </cell>
          <cell r="B721" t="str">
            <v>DUA2530</v>
          </cell>
          <cell r="C721" t="str">
            <v>Cây Dừa, ĐK gốc 25cm ≤ Φ &lt;30cm</v>
          </cell>
          <cell r="D721" t="str">
            <v xml:space="preserve">Cây Dừa,  đường kính gốc 25 cm </v>
          </cell>
          <cell r="E721" t="str">
            <v>cây</v>
          </cell>
          <cell r="F721">
            <v>244000</v>
          </cell>
        </row>
        <row r="722">
          <cell r="A722" t="str">
            <v>DUA26</v>
          </cell>
          <cell r="B722" t="str">
            <v>DUA2530</v>
          </cell>
          <cell r="C722" t="str">
            <v>Cây Dừa, ĐK gốc 25cm ≤ Φ &lt;30cm</v>
          </cell>
          <cell r="D722" t="str">
            <v xml:space="preserve">Cây Dừa, đường kính gốc 26 cm </v>
          </cell>
          <cell r="E722" t="str">
            <v>cây</v>
          </cell>
          <cell r="F722">
            <v>244000</v>
          </cell>
        </row>
        <row r="723">
          <cell r="A723" t="str">
            <v>DUA27</v>
          </cell>
          <cell r="B723" t="str">
            <v>DUA2530</v>
          </cell>
          <cell r="C723" t="str">
            <v>Cây Dừa, ĐK gốc 25cm ≤ Φ &lt;30cm</v>
          </cell>
          <cell r="D723" t="str">
            <v xml:space="preserve">Cây Dừa,  đường kính gốc 27 cm </v>
          </cell>
          <cell r="E723" t="str">
            <v>cây</v>
          </cell>
          <cell r="F723">
            <v>244000</v>
          </cell>
        </row>
        <row r="724">
          <cell r="A724" t="str">
            <v>DUA28</v>
          </cell>
          <cell r="B724" t="str">
            <v>DUA2530</v>
          </cell>
          <cell r="C724" t="str">
            <v>Cây Dừa, ĐK gốc 25cm ≤ Φ &lt;30cm</v>
          </cell>
          <cell r="D724" t="str">
            <v xml:space="preserve">Cây Dừa,  đường kính gốc 28 cm </v>
          </cell>
          <cell r="E724" t="str">
            <v>cây</v>
          </cell>
          <cell r="F724">
            <v>244000</v>
          </cell>
        </row>
        <row r="725">
          <cell r="A725" t="str">
            <v>DUA29</v>
          </cell>
          <cell r="B725" t="str">
            <v>DUA2530</v>
          </cell>
          <cell r="C725" t="str">
            <v>Cây Dừa, ĐK gốc 25cm ≤ Φ &lt;30cm</v>
          </cell>
          <cell r="D725" t="str">
            <v xml:space="preserve">Cây Dừa, đường kính gốc 29 cm </v>
          </cell>
          <cell r="E725" t="str">
            <v>cây</v>
          </cell>
          <cell r="F725">
            <v>244000</v>
          </cell>
        </row>
        <row r="726">
          <cell r="A726" t="str">
            <v>DUA30</v>
          </cell>
          <cell r="B726" t="str">
            <v>DUA3035</v>
          </cell>
          <cell r="C726" t="str">
            <v>Cây Dừa, ĐK gốc 30cm ≤ Φ &lt;35cm</v>
          </cell>
          <cell r="D726" t="str">
            <v xml:space="preserve">Cây Dừa,  đường kính gốc 30 cm </v>
          </cell>
          <cell r="E726" t="str">
            <v>cây</v>
          </cell>
          <cell r="F726">
            <v>281000</v>
          </cell>
        </row>
        <row r="727">
          <cell r="A727" t="str">
            <v>DUA31</v>
          </cell>
          <cell r="B727" t="str">
            <v>DUA3035</v>
          </cell>
          <cell r="C727" t="str">
            <v>Cây Dừa, ĐK gốc 30cm ≤ Φ &lt;35cm</v>
          </cell>
          <cell r="D727" t="str">
            <v xml:space="preserve">Cây Dừa,  đường kính gốc 31 cm </v>
          </cell>
          <cell r="E727" t="str">
            <v>cây</v>
          </cell>
          <cell r="F727">
            <v>281000</v>
          </cell>
        </row>
        <row r="728">
          <cell r="A728" t="str">
            <v>DUA32</v>
          </cell>
          <cell r="B728" t="str">
            <v>DUA3035</v>
          </cell>
          <cell r="C728" t="str">
            <v>Cây Dừa, ĐK gốc 30cm ≤ Φ &lt;35cm</v>
          </cell>
          <cell r="D728" t="str">
            <v xml:space="preserve">Cây Dừa,  đường kính gốc 32 cm </v>
          </cell>
          <cell r="E728" t="str">
            <v>cây</v>
          </cell>
          <cell r="F728">
            <v>281000</v>
          </cell>
        </row>
        <row r="729">
          <cell r="A729" t="str">
            <v>DUA33</v>
          </cell>
          <cell r="B729" t="str">
            <v>DUA3035</v>
          </cell>
          <cell r="C729" t="str">
            <v>Cây Dừa, ĐK gốc 30cm ≤ Φ &lt;35cm</v>
          </cell>
          <cell r="D729" t="str">
            <v xml:space="preserve">Cây Dừa,  đường kính gốc 33 cm </v>
          </cell>
          <cell r="E729" t="str">
            <v>cây</v>
          </cell>
          <cell r="F729">
            <v>281000</v>
          </cell>
        </row>
        <row r="730">
          <cell r="A730" t="str">
            <v>DUA34</v>
          </cell>
          <cell r="B730" t="str">
            <v>DUA3035</v>
          </cell>
          <cell r="C730" t="str">
            <v>Cây Dừa, ĐK gốc 30cm ≤ Φ &lt;35cm</v>
          </cell>
          <cell r="D730" t="str">
            <v xml:space="preserve">Cây Dừa,  đường kính gốc 34 cm </v>
          </cell>
          <cell r="E730" t="str">
            <v>cây</v>
          </cell>
          <cell r="F730">
            <v>281000</v>
          </cell>
        </row>
        <row r="731">
          <cell r="A731" t="str">
            <v>DUA35</v>
          </cell>
          <cell r="B731" t="str">
            <v>DUA3535</v>
          </cell>
          <cell r="C731" t="str">
            <v>Cây Dừa, ĐK gốc từ 35 cm trở lên</v>
          </cell>
          <cell r="D731" t="str">
            <v xml:space="preserve">Cây Dừa, đường kính gốc 35 cm </v>
          </cell>
          <cell r="E731" t="str">
            <v>cây</v>
          </cell>
          <cell r="F731">
            <v>318000</v>
          </cell>
        </row>
        <row r="732">
          <cell r="A732" t="str">
            <v>DUA36</v>
          </cell>
          <cell r="B732" t="str">
            <v>DUA3535</v>
          </cell>
          <cell r="C732" t="str">
            <v>Cây Dừa, ĐK gốc từ 35 cm trở lên</v>
          </cell>
          <cell r="D732" t="str">
            <v xml:space="preserve">Cây Dừa,  đường kính gốc 36 cm </v>
          </cell>
          <cell r="E732" t="str">
            <v>cây</v>
          </cell>
          <cell r="F732">
            <v>318000</v>
          </cell>
        </row>
        <row r="733">
          <cell r="A733" t="str">
            <v>DUA37</v>
          </cell>
          <cell r="B733" t="str">
            <v>DUA3535</v>
          </cell>
          <cell r="C733" t="str">
            <v>Cây Dừa, ĐK gốc từ 35 cm trở lên</v>
          </cell>
          <cell r="D733" t="str">
            <v xml:space="preserve">Cây Dừa,  đường kính gốc 37 cm </v>
          </cell>
          <cell r="E733" t="str">
            <v>cây</v>
          </cell>
          <cell r="F733">
            <v>318000</v>
          </cell>
        </row>
        <row r="734">
          <cell r="A734" t="str">
            <v>DUA38</v>
          </cell>
          <cell r="B734" t="str">
            <v>DUA3535</v>
          </cell>
          <cell r="C734" t="str">
            <v>Cây Dừa, ĐK gốc từ 35 cm trở lên</v>
          </cell>
          <cell r="D734" t="str">
            <v xml:space="preserve">Cây Dừa,  đường kính gốc 38 cm </v>
          </cell>
          <cell r="E734" t="str">
            <v>cây</v>
          </cell>
          <cell r="F734">
            <v>318000</v>
          </cell>
        </row>
        <row r="735">
          <cell r="A735" t="str">
            <v>DUA39</v>
          </cell>
          <cell r="B735" t="str">
            <v>DUA3535</v>
          </cell>
          <cell r="C735" t="str">
            <v>Cây Dừa, ĐK gốc từ 35 cm trở lên</v>
          </cell>
          <cell r="D735" t="str">
            <v xml:space="preserve">Cây Dừa,  đường kính gốc 39 cm </v>
          </cell>
          <cell r="E735" t="str">
            <v>cây</v>
          </cell>
          <cell r="F735">
            <v>318000</v>
          </cell>
        </row>
        <row r="736">
          <cell r="A736" t="str">
            <v>DUA40</v>
          </cell>
          <cell r="B736" t="str">
            <v>DUA3535</v>
          </cell>
          <cell r="C736" t="str">
            <v>Cây Dừa, ĐK gốc từ 35 cm trở lên</v>
          </cell>
          <cell r="D736" t="str">
            <v xml:space="preserve">Cây Dừa,  đường kính gốc 40 cm </v>
          </cell>
          <cell r="E736" t="str">
            <v>cây</v>
          </cell>
          <cell r="F736">
            <v>318000</v>
          </cell>
        </row>
        <row r="737">
          <cell r="A737" t="str">
            <v>DUA41</v>
          </cell>
          <cell r="B737" t="str">
            <v>DUA3535</v>
          </cell>
          <cell r="C737" t="str">
            <v>Cây Dừa, ĐK gốc từ 35 cm trở lên</v>
          </cell>
          <cell r="D737" t="str">
            <v xml:space="preserve">Cây Dừa, đường kính gốc 41 cm </v>
          </cell>
          <cell r="E737" t="str">
            <v>cây</v>
          </cell>
          <cell r="F737">
            <v>318000</v>
          </cell>
        </row>
        <row r="738">
          <cell r="A738" t="str">
            <v>DUA42</v>
          </cell>
          <cell r="B738" t="str">
            <v>DUA3535</v>
          </cell>
          <cell r="C738" t="str">
            <v>Cây Dừa, ĐK gốc từ 35 cm trở lên</v>
          </cell>
          <cell r="D738" t="str">
            <v xml:space="preserve">Cây Dừa, đường kính gốc 42 cm </v>
          </cell>
          <cell r="E738" t="str">
            <v>cây</v>
          </cell>
          <cell r="F738">
            <v>318000</v>
          </cell>
        </row>
        <row r="739">
          <cell r="A739" t="str">
            <v>DUA43</v>
          </cell>
          <cell r="B739" t="str">
            <v>DUA3535</v>
          </cell>
          <cell r="C739" t="str">
            <v>Cây Dừa, ĐK gốc từ 35 cm trở lên</v>
          </cell>
          <cell r="D739" t="str">
            <v xml:space="preserve">Cây Dừa,  đường kính gốc 43 cm </v>
          </cell>
          <cell r="E739" t="str">
            <v>cây</v>
          </cell>
          <cell r="F739">
            <v>318000</v>
          </cell>
        </row>
        <row r="740">
          <cell r="A740" t="str">
            <v>DUA44</v>
          </cell>
          <cell r="B740" t="str">
            <v>DUA3535</v>
          </cell>
          <cell r="C740" t="str">
            <v>Cây Dừa, ĐK gốc từ 35 cm trở lên</v>
          </cell>
          <cell r="D740" t="str">
            <v xml:space="preserve">Cây Dừa, đường kính gốc 44 cm </v>
          </cell>
          <cell r="E740" t="str">
            <v>cây</v>
          </cell>
          <cell r="F740">
            <v>318000</v>
          </cell>
        </row>
        <row r="741">
          <cell r="A741" t="str">
            <v>DUA45</v>
          </cell>
          <cell r="B741" t="str">
            <v>DUA3535</v>
          </cell>
          <cell r="C741" t="str">
            <v>Cây Dừa, ĐK gốc từ 35 cm trở lên</v>
          </cell>
          <cell r="D741" t="str">
            <v xml:space="preserve">Cây Dừa, đường kính gốc 45 cm </v>
          </cell>
          <cell r="E741" t="str">
            <v>cây</v>
          </cell>
          <cell r="F741">
            <v>318000</v>
          </cell>
        </row>
        <row r="742">
          <cell r="C742" t="str">
            <v>Cam (tính theo đường kính tán lá F)</v>
          </cell>
          <cell r="E742" t="str">
            <v>cây</v>
          </cell>
        </row>
        <row r="743">
          <cell r="A743" t="str">
            <v>CAMM</v>
          </cell>
          <cell r="B743" t="str">
            <v>CAMM</v>
          </cell>
          <cell r="C743" t="str">
            <v>Cam F &lt; 0,5 m ( cây cách cây &gt; 2m)</v>
          </cell>
          <cell r="D743" t="str">
            <v>Cam F &lt; 0,5 m ( cây cách cây &gt; 2m)</v>
          </cell>
          <cell r="E743" t="str">
            <v>cây</v>
          </cell>
          <cell r="F743">
            <v>60000</v>
          </cell>
        </row>
        <row r="744">
          <cell r="A744" t="str">
            <v>CAM1</v>
          </cell>
          <cell r="B744" t="str">
            <v>CAM1</v>
          </cell>
          <cell r="C744" t="str">
            <v>Cam 0,5 ≤ F &lt; 1m ( cây cách cây &gt; 2m)</v>
          </cell>
          <cell r="D744" t="str">
            <v>Cam 0,5 ≤ F &lt; 1m ( cây cách cây &gt; 2m)</v>
          </cell>
          <cell r="E744" t="str">
            <v>cây</v>
          </cell>
          <cell r="F744">
            <v>236400</v>
          </cell>
        </row>
        <row r="745">
          <cell r="A745" t="str">
            <v>CAM115</v>
          </cell>
          <cell r="B745" t="str">
            <v>CAM115</v>
          </cell>
          <cell r="C745" t="str">
            <v>Cam 1m ≤ F &lt;1,5m(cây cách cây &gt; 2m)</v>
          </cell>
          <cell r="D745" t="str">
            <v>Cam 1m ≤ F &lt;1,5m(cây cách cây &gt; 2m)</v>
          </cell>
          <cell r="E745" t="str">
            <v>cây</v>
          </cell>
          <cell r="F745">
            <v>456000</v>
          </cell>
        </row>
        <row r="746">
          <cell r="A746" t="str">
            <v>CAM152</v>
          </cell>
          <cell r="B746" t="str">
            <v>CAM1520</v>
          </cell>
          <cell r="C746" t="str">
            <v>Cam  1,5m ≤ F &lt;2m(cây cách cây &gt;2m)</v>
          </cell>
          <cell r="D746" t="str">
            <v>Cam  1,5m ≤ F &lt;2m(cây cách cây &gt;2m)</v>
          </cell>
          <cell r="E746" t="str">
            <v>cây</v>
          </cell>
          <cell r="F746">
            <v>918000</v>
          </cell>
        </row>
        <row r="747">
          <cell r="A747" t="str">
            <v>CAM2</v>
          </cell>
          <cell r="B747" t="str">
            <v>CAM23</v>
          </cell>
          <cell r="C747" t="str">
            <v>Cam  2m ≤ F &lt;3m(cây cách cây &gt;2m)</v>
          </cell>
          <cell r="D747" t="str">
            <v>Cam  2m ≤ F &lt;3m(cây cách cây &gt;2m)</v>
          </cell>
          <cell r="E747" t="str">
            <v>cây</v>
          </cell>
          <cell r="F747">
            <v>1224000</v>
          </cell>
        </row>
        <row r="748">
          <cell r="A748" t="str">
            <v>CAM3</v>
          </cell>
          <cell r="B748" t="str">
            <v>CAM34</v>
          </cell>
          <cell r="C748" t="str">
            <v>Cam  2,5 m ≤ F &lt; 3m(cây cách cây &gt; 2m)</v>
          </cell>
          <cell r="D748" t="str">
            <v>Cam  2,5 m ≤ F &lt; 3m(cây cách cây &gt; 2m)</v>
          </cell>
          <cell r="E748" t="str">
            <v>cây</v>
          </cell>
          <cell r="F748">
            <v>1530000</v>
          </cell>
        </row>
        <row r="749">
          <cell r="A749" t="str">
            <v>CAM4</v>
          </cell>
          <cell r="B749" t="str">
            <v>CAM45</v>
          </cell>
          <cell r="C749" t="str">
            <v>Cam  3m ≤ F &lt;3,5m(cây cách cây &gt; 2m)</v>
          </cell>
          <cell r="D749" t="str">
            <v>Cam  3m ≤ F &lt;3,5m(cây cách cây &gt; 2m)</v>
          </cell>
          <cell r="E749" t="str">
            <v>cây</v>
          </cell>
          <cell r="F749">
            <v>1836000</v>
          </cell>
        </row>
        <row r="750">
          <cell r="A750" t="str">
            <v>CAM5</v>
          </cell>
          <cell r="B750" t="str">
            <v>CAM56</v>
          </cell>
          <cell r="C750" t="str">
            <v>Cam  3,5m ≤ F &lt;4m(cây cách cây &gt;2m)</v>
          </cell>
          <cell r="D750" t="str">
            <v>Cam  3,5m ≤ F &lt;4m(cây cách cây &gt;2m)</v>
          </cell>
          <cell r="E750" t="str">
            <v>cây</v>
          </cell>
          <cell r="F750">
            <v>2142000</v>
          </cell>
        </row>
        <row r="751">
          <cell r="A751" t="str">
            <v>CAM6</v>
          </cell>
          <cell r="B751" t="str">
            <v>CAM66</v>
          </cell>
          <cell r="C751" t="str">
            <v>Cam, ĐK tán  F &gt;4m(cây cách cây &gt; 2m)</v>
          </cell>
          <cell r="D751" t="str">
            <v>Cam, ĐK tán  F &gt;4m(cây cách cây &gt; 2m)</v>
          </cell>
          <cell r="E751" t="str">
            <v>cây</v>
          </cell>
          <cell r="F751">
            <v>2448000</v>
          </cell>
        </row>
        <row r="752">
          <cell r="A752" t="str">
            <v>QUITM</v>
          </cell>
          <cell r="B752" t="str">
            <v>QUITM</v>
          </cell>
          <cell r="C752" t="str">
            <v>Quýt F &lt; 0,5 m ( cây cách cây &gt; 2m)</v>
          </cell>
          <cell r="D752" t="str">
            <v>Quýt, mới trồng từ 3 tháng đến 1 năm</v>
          </cell>
          <cell r="E752" t="str">
            <v>cây</v>
          </cell>
          <cell r="F752">
            <v>60000</v>
          </cell>
        </row>
        <row r="753">
          <cell r="A753" t="str">
            <v>QUIT1</v>
          </cell>
          <cell r="B753" t="str">
            <v>QUITM1</v>
          </cell>
          <cell r="C753" t="str">
            <v>Quýt 0,5 ≤ F &lt; 1m ( cây cách cây &gt; 2m)</v>
          </cell>
          <cell r="D753" t="str">
            <v>Quýt,  trồng từ 1 năm đến khi có quả</v>
          </cell>
          <cell r="E753" t="str">
            <v>cây</v>
          </cell>
          <cell r="F753">
            <v>236400</v>
          </cell>
        </row>
        <row r="754">
          <cell r="A754" t="str">
            <v>QUIT115</v>
          </cell>
          <cell r="B754" t="str">
            <v>QUIT115</v>
          </cell>
          <cell r="C754" t="str">
            <v>Quýt 1m ≤ F &lt;1,5m(cây cách cây &gt; 2m)</v>
          </cell>
          <cell r="D754" t="str">
            <v xml:space="preserve">Quýt,  đường kính gốc 1 cm </v>
          </cell>
          <cell r="E754" t="str">
            <v>cây</v>
          </cell>
          <cell r="F754">
            <v>456000</v>
          </cell>
        </row>
        <row r="755">
          <cell r="A755" t="str">
            <v>QUIT152</v>
          </cell>
          <cell r="B755" t="str">
            <v>QUIT152</v>
          </cell>
          <cell r="C755" t="str">
            <v>Quýt 1,5m ≤ F &lt;2m(cây cách cây &gt;2m)</v>
          </cell>
          <cell r="D755" t="str">
            <v xml:space="preserve">Quýt,  đường kính gốc 2 cm </v>
          </cell>
          <cell r="E755" t="str">
            <v>cây</v>
          </cell>
          <cell r="F755">
            <v>918000</v>
          </cell>
        </row>
        <row r="756">
          <cell r="A756" t="str">
            <v>QUIT2</v>
          </cell>
          <cell r="B756" t="str">
            <v>QUIT23</v>
          </cell>
          <cell r="C756" t="str">
            <v>Quýt  2m ≤ F &lt;3m(cây cách cây &gt;2m)</v>
          </cell>
          <cell r="D756" t="str">
            <v xml:space="preserve">Quýt, đường kính gốc 3 cm </v>
          </cell>
          <cell r="E756" t="str">
            <v>cây</v>
          </cell>
          <cell r="F756">
            <v>1224000</v>
          </cell>
        </row>
        <row r="757">
          <cell r="A757" t="str">
            <v>QUIT3</v>
          </cell>
          <cell r="B757" t="str">
            <v>QUIT34</v>
          </cell>
          <cell r="C757" t="str">
            <v>Quýt  2,5 m ≤ F &lt; 3m(cây cách cây &gt; 2m)</v>
          </cell>
          <cell r="D757" t="str">
            <v xml:space="preserve">Quýt,  đường kính gốc 4 cm </v>
          </cell>
          <cell r="E757" t="str">
            <v>cây</v>
          </cell>
          <cell r="F757">
            <v>1530000</v>
          </cell>
        </row>
        <row r="758">
          <cell r="A758" t="str">
            <v>QUIT4</v>
          </cell>
          <cell r="B758" t="str">
            <v>QUIT45</v>
          </cell>
          <cell r="C758" t="str">
            <v>Quýt  3m ≤ F &lt;3,5m(cây cách cây &gt; 2m)</v>
          </cell>
          <cell r="D758" t="str">
            <v xml:space="preserve">Quýt, đường kính gốc 5 cm </v>
          </cell>
          <cell r="E758" t="str">
            <v>cây</v>
          </cell>
          <cell r="F758">
            <v>1836000</v>
          </cell>
        </row>
        <row r="759">
          <cell r="A759" t="str">
            <v>QUIT5</v>
          </cell>
          <cell r="B759" t="str">
            <v>QUIT56</v>
          </cell>
          <cell r="C759" t="str">
            <v>Quýt  3,5m ≤ F &lt;4m(cây cách cây &gt;2m)</v>
          </cell>
          <cell r="D759" t="str">
            <v xml:space="preserve">Quýt,  đường kính gốc 6 cm </v>
          </cell>
          <cell r="E759" t="str">
            <v>cây</v>
          </cell>
          <cell r="F759">
            <v>2142000</v>
          </cell>
        </row>
        <row r="760">
          <cell r="A760" t="str">
            <v>QUIT6</v>
          </cell>
          <cell r="B760" t="str">
            <v>QUIT66</v>
          </cell>
          <cell r="C760" t="str">
            <v>Quýt, ĐK tán  F &gt;4m(cây cách cây &gt; 2m)</v>
          </cell>
          <cell r="D760" t="str">
            <v xml:space="preserve">Quýt, đường kính gốc 7 cm </v>
          </cell>
          <cell r="E760" t="str">
            <v>cây</v>
          </cell>
          <cell r="F760">
            <v>2448000</v>
          </cell>
        </row>
        <row r="761">
          <cell r="A761" t="str">
            <v>BUOIM1</v>
          </cell>
          <cell r="B761" t="str">
            <v>BUOIM1</v>
          </cell>
          <cell r="C761" t="str">
            <v>Bưởi, ĐK gốc  Φ &lt; 1 (Cây cách cây &gt; 3m)</v>
          </cell>
          <cell r="D761" t="str">
            <v>Bưởi, ĐK gốc  Φ &lt; 1 (Cây cách cây &gt; 3m)</v>
          </cell>
          <cell r="E761" t="str">
            <v>cây</v>
          </cell>
          <cell r="F761">
            <v>65000</v>
          </cell>
        </row>
        <row r="762">
          <cell r="A762" t="str">
            <v>BUOI1</v>
          </cell>
          <cell r="B762" t="str">
            <v>BUOI12</v>
          </cell>
          <cell r="C762" t="str">
            <v>Bưởi, ĐK gốc 1cm ≤ Φ &lt;2cm (Cây cách cây &gt; 3m)</v>
          </cell>
          <cell r="D762" t="str">
            <v>Bưởi, ĐK gốc 1cm ≤ Φ &lt;2cm (Cây cách cây &gt; 3m)</v>
          </cell>
          <cell r="E762" t="str">
            <v>cây</v>
          </cell>
          <cell r="F762">
            <v>344000</v>
          </cell>
        </row>
        <row r="763">
          <cell r="A763" t="str">
            <v>BUOI2</v>
          </cell>
          <cell r="B763" t="str">
            <v>BUOI25</v>
          </cell>
          <cell r="C763" t="str">
            <v>Bưởi, ĐK gốc 2cm ≤ Φ &lt;5cm (Cây cách cây &gt; 3m)</v>
          </cell>
          <cell r="D763" t="str">
            <v>Bưởi, ĐK gốc 2cm ≤ Φ &lt;5cm (Cây cách cây &gt; 3m)</v>
          </cell>
          <cell r="E763" t="str">
            <v>cây</v>
          </cell>
          <cell r="F763">
            <v>623000</v>
          </cell>
        </row>
        <row r="764">
          <cell r="A764" t="str">
            <v>BUOI3</v>
          </cell>
          <cell r="B764" t="str">
            <v>BUOI57</v>
          </cell>
          <cell r="C764" t="str">
            <v>Bưởi, ĐK gốc 5cm ≤ Φ &lt;7cm (Cây cách cây &gt; 3m)</v>
          </cell>
          <cell r="D764" t="str">
            <v>Bưởi, ĐK gốc 5cm ≤ Φ &lt;7cm (Cây cách cây &gt; 3m)</v>
          </cell>
          <cell r="E764" t="str">
            <v>cây</v>
          </cell>
          <cell r="F764">
            <v>1091000</v>
          </cell>
        </row>
        <row r="765">
          <cell r="A765" t="str">
            <v>BUOI4</v>
          </cell>
          <cell r="B765" t="str">
            <v>BUOI79</v>
          </cell>
          <cell r="C765" t="str">
            <v>Bưởi, ĐK gốc 7cm ≤ Φ &lt;9cm (Cây cách cây &gt; 3m)</v>
          </cell>
          <cell r="D765" t="str">
            <v>Bưởi, ĐK gốc 7cm ≤ Φ &lt;9cm (Cây cách cây &gt; 3m)</v>
          </cell>
          <cell r="E765" t="str">
            <v>cây</v>
          </cell>
          <cell r="F765">
            <v>1559000</v>
          </cell>
        </row>
        <row r="766">
          <cell r="A766" t="str">
            <v>BUOI5</v>
          </cell>
          <cell r="B766" t="str">
            <v>BUOI912</v>
          </cell>
          <cell r="C766" t="str">
            <v>Bưởi, ĐK gốc 9cm ≤ Φ &lt;12cm (Cây cách cây &gt; 3m)</v>
          </cell>
          <cell r="D766" t="str">
            <v>Bưởi, ĐK gốc 9cm ≤ Φ &lt;12cm (Cây cách cây &gt; 3m)</v>
          </cell>
          <cell r="E766" t="str">
            <v>cây</v>
          </cell>
          <cell r="F766">
            <v>2027000</v>
          </cell>
        </row>
        <row r="767">
          <cell r="A767" t="str">
            <v>BUOI6</v>
          </cell>
          <cell r="B767" t="str">
            <v>BUOI1215</v>
          </cell>
          <cell r="C767" t="str">
            <v>Bưởi, ĐK gốc 12cm ≤ Φ &lt;15cm (Cây cách cây &gt; 3m)</v>
          </cell>
          <cell r="D767" t="str">
            <v>Bưởi, ĐK gốc 12cm ≤ Φ &lt;15cm (Cây cách cây &gt; 3m)</v>
          </cell>
          <cell r="E767" t="str">
            <v>cây</v>
          </cell>
          <cell r="F767">
            <v>2306000</v>
          </cell>
        </row>
        <row r="768">
          <cell r="A768" t="str">
            <v>BUOI7</v>
          </cell>
          <cell r="B768" t="str">
            <v>BUOI1520</v>
          </cell>
          <cell r="C768" t="str">
            <v>Bưởi, ĐK gốc 15cm ≤ Φ &lt;20 cm (Cây cách cây &gt; 3m)</v>
          </cell>
          <cell r="D768" t="str">
            <v>Bưởi, ĐK gốc 15cm ≤ Φ &lt;20 cm (Cây cách cây &gt; 3m)</v>
          </cell>
          <cell r="E768" t="str">
            <v>cây</v>
          </cell>
          <cell r="F768">
            <v>2585000</v>
          </cell>
        </row>
        <row r="769">
          <cell r="A769" t="str">
            <v>BUOI8</v>
          </cell>
          <cell r="B769" t="str">
            <v>BUOI2025</v>
          </cell>
          <cell r="C769" t="str">
            <v>Bưởi, ĐK gốc 20cm ≤ Φ &lt;25cm (Cây cách cây &gt; 3m)</v>
          </cell>
          <cell r="D769" t="str">
            <v>Bưởi, ĐK gốc 20cm ≤ Φ &lt;25cm (Cây cách cây &gt; 3m)</v>
          </cell>
          <cell r="E769" t="str">
            <v>cây</v>
          </cell>
          <cell r="F769">
            <v>2864000</v>
          </cell>
        </row>
        <row r="770">
          <cell r="A770" t="str">
            <v>BUOI9</v>
          </cell>
          <cell r="B770" t="str">
            <v>BUOI25</v>
          </cell>
          <cell r="C770" t="str">
            <v>Bưởi, ĐK gốc từ 25 cm trở lên (Cây cách cây &gt; 3m)</v>
          </cell>
          <cell r="D770" t="str">
            <v>Bưởi, ĐK gốc từ 25 cm trở lên (Cây cách cây &gt; 3m)</v>
          </cell>
          <cell r="E770" t="str">
            <v>cây</v>
          </cell>
          <cell r="F770">
            <v>3143000</v>
          </cell>
        </row>
        <row r="771">
          <cell r="C771" t="str">
            <v>Dọc, ổi, Thị, Doi, Sung, Vối, Khế, Chay, Nhót (theo ĐK gốc của cây, đo ĐK gốc cách mặt đất 20cm)</v>
          </cell>
          <cell r="E771" t="str">
            <v>cây</v>
          </cell>
        </row>
        <row r="772">
          <cell r="A772" t="str">
            <v>DOCM</v>
          </cell>
          <cell r="B772" t="str">
            <v>DOCM</v>
          </cell>
          <cell r="C772" t="str">
            <v>Dọc, Mới trồng (từ 3 tháng đến dưới 1năm)</v>
          </cell>
          <cell r="D772" t="str">
            <v>Dọc mới trồng từ 3 tháng đến dưới 1 năm tuổi</v>
          </cell>
          <cell r="E772" t="str">
            <v>cây</v>
          </cell>
          <cell r="F772">
            <v>32000</v>
          </cell>
        </row>
        <row r="773">
          <cell r="A773" t="str">
            <v>DOCM1</v>
          </cell>
          <cell r="B773" t="str">
            <v>DOCM1</v>
          </cell>
          <cell r="C773" t="str">
            <v>Dọc, Trồng từ 1 năm , cao trên 1m</v>
          </cell>
          <cell r="D773" t="str">
            <v xml:space="preserve">Dọc trồng từ 1 năm tuổi, cao trên 1 m </v>
          </cell>
          <cell r="E773" t="str">
            <v>cây</v>
          </cell>
          <cell r="F773">
            <v>49000</v>
          </cell>
        </row>
        <row r="774">
          <cell r="A774" t="str">
            <v>DOC1</v>
          </cell>
          <cell r="B774" t="str">
            <v>DOC1</v>
          </cell>
          <cell r="C774" t="str">
            <v>Dọc, ĐK gốc 1cm ≤ Φ &lt;2cm</v>
          </cell>
          <cell r="D774" t="str">
            <v>Dọc, đường kính gốc 1 cm</v>
          </cell>
          <cell r="E774" t="str">
            <v>cây</v>
          </cell>
          <cell r="F774">
            <v>66000</v>
          </cell>
        </row>
        <row r="775">
          <cell r="A775" t="str">
            <v>DOC2</v>
          </cell>
          <cell r="B775" t="str">
            <v>DOC25</v>
          </cell>
          <cell r="C775" t="str">
            <v>Dọc, ĐK gốc 2cm ≤ Φ &lt;5cm</v>
          </cell>
          <cell r="D775" t="str">
            <v>Dọc, đường kính gốc 2 cm</v>
          </cell>
          <cell r="E775" t="str">
            <v>cây</v>
          </cell>
          <cell r="F775">
            <v>66000</v>
          </cell>
        </row>
        <row r="776">
          <cell r="A776" t="str">
            <v>DOC3</v>
          </cell>
          <cell r="B776" t="str">
            <v>DOC25</v>
          </cell>
          <cell r="C776" t="str">
            <v>Dọc, ĐK gốc 2cm ≤ Φ &lt;5cm</v>
          </cell>
          <cell r="D776" t="str">
            <v>Dọc, đường kính gốc 3 cm</v>
          </cell>
          <cell r="E776" t="str">
            <v>cây</v>
          </cell>
          <cell r="F776">
            <v>103000</v>
          </cell>
        </row>
        <row r="777">
          <cell r="A777" t="str">
            <v>DOC4</v>
          </cell>
          <cell r="B777" t="str">
            <v>DOC25</v>
          </cell>
          <cell r="C777" t="str">
            <v>Dọc, ĐK gốc 2cm ≤ Φ &lt;5cm</v>
          </cell>
          <cell r="D777" t="str">
            <v>Dọc, đường kính gốc 4 cm</v>
          </cell>
          <cell r="E777" t="str">
            <v>cây</v>
          </cell>
          <cell r="F777">
            <v>103000</v>
          </cell>
        </row>
        <row r="778">
          <cell r="A778" t="str">
            <v>DOC5</v>
          </cell>
          <cell r="B778" t="str">
            <v>DOC57</v>
          </cell>
          <cell r="C778" t="str">
            <v>Dọc, ĐK gốc 5cm ≤ Φ &lt;7cm</v>
          </cell>
          <cell r="D778" t="str">
            <v>Dọc, đường kính gốc 5 cm</v>
          </cell>
          <cell r="E778" t="str">
            <v>cây</v>
          </cell>
          <cell r="F778">
            <v>140000</v>
          </cell>
        </row>
        <row r="779">
          <cell r="A779" t="str">
            <v>DOC6</v>
          </cell>
          <cell r="B779" t="str">
            <v>DOC57</v>
          </cell>
          <cell r="C779" t="str">
            <v>Dọc,Đ K gốc 5cm ≤ Φ &lt;7cm</v>
          </cell>
          <cell r="D779" t="str">
            <v>Dọc, đường kính gốc 6 cm</v>
          </cell>
          <cell r="E779" t="str">
            <v>cây</v>
          </cell>
          <cell r="F779">
            <v>140000</v>
          </cell>
        </row>
        <row r="780">
          <cell r="A780" t="str">
            <v>DOC7</v>
          </cell>
          <cell r="B780" t="str">
            <v>DOC79</v>
          </cell>
          <cell r="C780" t="str">
            <v>Dọc, ĐK gốc 7cm ≤ Φ &lt;9cm</v>
          </cell>
          <cell r="D780" t="str">
            <v>Dọc, đường kính gốc 7 cm</v>
          </cell>
          <cell r="E780" t="str">
            <v>cây</v>
          </cell>
          <cell r="F780">
            <v>177000</v>
          </cell>
        </row>
        <row r="781">
          <cell r="A781" t="str">
            <v>DOC8</v>
          </cell>
          <cell r="B781" t="str">
            <v>DOC79</v>
          </cell>
          <cell r="C781" t="str">
            <v>Dọc, ĐK gốc 7cm ≤ Φ &lt;9cm</v>
          </cell>
          <cell r="D781" t="str">
            <v>Dọc, đường kính gốc 8 cm</v>
          </cell>
          <cell r="E781" t="str">
            <v>cây</v>
          </cell>
          <cell r="F781">
            <v>177000</v>
          </cell>
        </row>
        <row r="782">
          <cell r="A782" t="str">
            <v>DOC9</v>
          </cell>
          <cell r="B782" t="str">
            <v>DOC912</v>
          </cell>
          <cell r="C782" t="str">
            <v>Dọc, ĐK gốc 9cm ≤ Φ &lt;12cm</v>
          </cell>
          <cell r="D782" t="str">
            <v>Dọc, đường kính gốc 9 cm</v>
          </cell>
          <cell r="E782" t="str">
            <v>cây</v>
          </cell>
          <cell r="F782">
            <v>214000</v>
          </cell>
        </row>
        <row r="783">
          <cell r="A783" t="str">
            <v>DOC10</v>
          </cell>
          <cell r="B783" t="str">
            <v>DOC912</v>
          </cell>
          <cell r="C783" t="str">
            <v>Dọc, ĐK gốc 9cm ≤ Φ &lt;12cm</v>
          </cell>
          <cell r="D783" t="str">
            <v>Dọc, đường kính gốc 10 cm</v>
          </cell>
          <cell r="E783" t="str">
            <v>cây</v>
          </cell>
          <cell r="F783">
            <v>214000</v>
          </cell>
        </row>
        <row r="784">
          <cell r="A784" t="str">
            <v>DOC11</v>
          </cell>
          <cell r="B784" t="str">
            <v>DOC912</v>
          </cell>
          <cell r="C784" t="str">
            <v>Dọc, ĐK gốc 9cm ≤ Φ &lt;12cm</v>
          </cell>
          <cell r="D784" t="str">
            <v>Dọc, đường kính gốc 11 cm</v>
          </cell>
          <cell r="E784" t="str">
            <v>cây</v>
          </cell>
          <cell r="F784">
            <v>214000</v>
          </cell>
        </row>
        <row r="785">
          <cell r="A785" t="str">
            <v>DOC12</v>
          </cell>
          <cell r="B785" t="str">
            <v>DOC1215</v>
          </cell>
          <cell r="C785" t="str">
            <v>Dọc, ĐK gốc 12cm ≤ Φ &lt;15cm</v>
          </cell>
          <cell r="D785" t="str">
            <v>Dọc, đường kính gốc 12 cm</v>
          </cell>
          <cell r="E785" t="str">
            <v>cây</v>
          </cell>
          <cell r="F785">
            <v>251000</v>
          </cell>
        </row>
        <row r="786">
          <cell r="A786" t="str">
            <v>DOC13</v>
          </cell>
          <cell r="B786" t="str">
            <v>DOC1215</v>
          </cell>
          <cell r="C786" t="str">
            <v>Dọc, ĐK gốc 12cm ≤ Φ &lt;15cm</v>
          </cell>
          <cell r="D786" t="str">
            <v>Dọc, đường kính gốc 13 cm</v>
          </cell>
          <cell r="E786" t="str">
            <v>cây</v>
          </cell>
          <cell r="F786">
            <v>251000</v>
          </cell>
        </row>
        <row r="787">
          <cell r="A787" t="str">
            <v>DOC14</v>
          </cell>
          <cell r="B787" t="str">
            <v>DOC1215</v>
          </cell>
          <cell r="C787" t="str">
            <v>Dọc, ĐK gốc 12cm ≤ Φ &lt;15cm</v>
          </cell>
          <cell r="D787" t="str">
            <v>Dọc, đường kính gốc 14 cm</v>
          </cell>
          <cell r="E787" t="str">
            <v>cây</v>
          </cell>
          <cell r="F787">
            <v>251000</v>
          </cell>
        </row>
        <row r="788">
          <cell r="A788" t="str">
            <v>DOC15</v>
          </cell>
          <cell r="B788" t="str">
            <v>DOC1520</v>
          </cell>
          <cell r="C788" t="str">
            <v>Dọc, ĐK gốc 15cm ≤ Φ &lt;20cm</v>
          </cell>
          <cell r="D788" t="str">
            <v>Dọc, đường kính gốc 15 cm</v>
          </cell>
          <cell r="E788" t="str">
            <v>cây</v>
          </cell>
          <cell r="F788">
            <v>318000</v>
          </cell>
        </row>
        <row r="789">
          <cell r="A789" t="str">
            <v>DOC16</v>
          </cell>
          <cell r="B789" t="str">
            <v>DOC1520</v>
          </cell>
          <cell r="C789" t="str">
            <v>Dọc, ĐK gốc 15cm ≤ Φ &lt;20cm</v>
          </cell>
          <cell r="D789" t="str">
            <v>Dọc, đường kính gốc 16 cm</v>
          </cell>
          <cell r="E789" t="str">
            <v>cây</v>
          </cell>
          <cell r="F789">
            <v>318000</v>
          </cell>
        </row>
        <row r="790">
          <cell r="A790" t="str">
            <v>DOC17</v>
          </cell>
          <cell r="B790" t="str">
            <v>DOC1520</v>
          </cell>
          <cell r="C790" t="str">
            <v>Dọc, ĐK gốc 15cm ≤ Φ &lt;20cm</v>
          </cell>
          <cell r="D790" t="str">
            <v>Dọc, đường kính gốc 17 cm</v>
          </cell>
          <cell r="E790" t="str">
            <v>cây</v>
          </cell>
          <cell r="F790">
            <v>318000</v>
          </cell>
        </row>
        <row r="791">
          <cell r="A791" t="str">
            <v>DOC18</v>
          </cell>
          <cell r="B791" t="str">
            <v>DOC1520</v>
          </cell>
          <cell r="C791" t="str">
            <v>Dọc, ĐK gốc 15cm ≤ Φ &lt;20cm</v>
          </cell>
          <cell r="D791" t="str">
            <v>Dọc, đường kính gốc 18 cm</v>
          </cell>
          <cell r="E791" t="str">
            <v>cây</v>
          </cell>
          <cell r="F791">
            <v>318000</v>
          </cell>
        </row>
        <row r="792">
          <cell r="A792" t="str">
            <v>DOC19</v>
          </cell>
          <cell r="B792" t="str">
            <v>DOC1520</v>
          </cell>
          <cell r="C792" t="str">
            <v>Dọc, ĐK gốc 15cm ≤ Φ &lt;20cm</v>
          </cell>
          <cell r="D792" t="str">
            <v>Dọc, đường kính gốc 19 cm</v>
          </cell>
          <cell r="E792" t="str">
            <v>cây</v>
          </cell>
          <cell r="F792">
            <v>318000</v>
          </cell>
        </row>
        <row r="793">
          <cell r="A793" t="str">
            <v>DOC20</v>
          </cell>
          <cell r="B793" t="str">
            <v>DOC2025</v>
          </cell>
          <cell r="C793" t="str">
            <v>Dọc, ĐK gốc 20cm ≤ Φ &lt;25cm</v>
          </cell>
          <cell r="D793" t="str">
            <v>Dọc, đường kính gốc 20 cm</v>
          </cell>
          <cell r="E793" t="str">
            <v>cây</v>
          </cell>
          <cell r="F793">
            <v>385000</v>
          </cell>
        </row>
        <row r="794">
          <cell r="A794" t="str">
            <v>DOC21</v>
          </cell>
          <cell r="B794" t="str">
            <v>DOC2025</v>
          </cell>
          <cell r="C794" t="str">
            <v>Dọc, ĐK gốc 20cm ≤ Φ &lt;25cm</v>
          </cell>
          <cell r="D794" t="str">
            <v>Dọc, đường kính gốc 21 cm</v>
          </cell>
          <cell r="E794" t="str">
            <v>cây</v>
          </cell>
          <cell r="F794">
            <v>385000</v>
          </cell>
        </row>
        <row r="795">
          <cell r="A795" t="str">
            <v>DOC22</v>
          </cell>
          <cell r="B795" t="str">
            <v>DOC2025</v>
          </cell>
          <cell r="C795" t="str">
            <v>Dọc, ĐK gốc 20cm ≤ Φ &lt;25cm</v>
          </cell>
          <cell r="D795" t="str">
            <v>Dọc, đường kính gốc 22 cm</v>
          </cell>
          <cell r="E795" t="str">
            <v>cây</v>
          </cell>
          <cell r="F795">
            <v>385000</v>
          </cell>
        </row>
        <row r="796">
          <cell r="A796" t="str">
            <v>DOC23</v>
          </cell>
          <cell r="B796" t="str">
            <v>DOC2025</v>
          </cell>
          <cell r="C796" t="str">
            <v>Dọc, ĐK gốc 20cm ≤ Φ &lt;25cm</v>
          </cell>
          <cell r="D796" t="str">
            <v>Dọc, đường kính gốc 23cm</v>
          </cell>
          <cell r="E796" t="str">
            <v>cây</v>
          </cell>
          <cell r="F796">
            <v>385000</v>
          </cell>
        </row>
        <row r="797">
          <cell r="A797" t="str">
            <v>DOC24</v>
          </cell>
          <cell r="B797" t="str">
            <v>DOC2025</v>
          </cell>
          <cell r="C797" t="str">
            <v>Dọc, ĐK gốc 20cm ≤ Φ &lt;25cm</v>
          </cell>
          <cell r="D797" t="str">
            <v>Dọc, đường kính gốc 24 cm</v>
          </cell>
          <cell r="E797" t="str">
            <v>cây</v>
          </cell>
          <cell r="F797">
            <v>385000</v>
          </cell>
        </row>
        <row r="798">
          <cell r="A798" t="str">
            <v>DOC25</v>
          </cell>
          <cell r="B798" t="str">
            <v>DOC2530</v>
          </cell>
          <cell r="C798" t="str">
            <v>Dọc, ĐK gốc 25cm ≤ Φ &lt;30cm</v>
          </cell>
          <cell r="D798" t="str">
            <v>Dọc, đường kính gốc 25 cm</v>
          </cell>
          <cell r="E798" t="str">
            <v>cây</v>
          </cell>
          <cell r="F798">
            <v>452000</v>
          </cell>
        </row>
        <row r="799">
          <cell r="A799" t="str">
            <v>DOC26</v>
          </cell>
          <cell r="B799" t="str">
            <v>DOC2530</v>
          </cell>
          <cell r="C799" t="str">
            <v>Dọc, ĐK gốc 25cm ≤ Φ &lt;30cm</v>
          </cell>
          <cell r="D799" t="str">
            <v>Dọc, đường kính gốc 26 cm</v>
          </cell>
          <cell r="E799" t="str">
            <v>cây</v>
          </cell>
          <cell r="F799">
            <v>452000</v>
          </cell>
        </row>
        <row r="800">
          <cell r="A800" t="str">
            <v>DOC27</v>
          </cell>
          <cell r="B800" t="str">
            <v>DOC2530</v>
          </cell>
          <cell r="C800" t="str">
            <v>Dọc, ĐK gốc 25cm ≤ Φ &lt;30cm</v>
          </cell>
          <cell r="D800" t="str">
            <v>Dọc, đường kính gốc 27 cm</v>
          </cell>
          <cell r="E800" t="str">
            <v>cây</v>
          </cell>
          <cell r="F800">
            <v>452000</v>
          </cell>
        </row>
        <row r="801">
          <cell r="A801" t="str">
            <v>DOC28</v>
          </cell>
          <cell r="B801" t="str">
            <v>DOC2530</v>
          </cell>
          <cell r="C801" t="str">
            <v>Dọc, ĐK gốc 25cm ≤ Φ &lt;30cm</v>
          </cell>
          <cell r="D801" t="str">
            <v>Dọc, đường kính gốc 28 cm</v>
          </cell>
          <cell r="E801" t="str">
            <v>cây</v>
          </cell>
          <cell r="F801">
            <v>452000</v>
          </cell>
        </row>
        <row r="802">
          <cell r="A802" t="str">
            <v>DOC29</v>
          </cell>
          <cell r="B802" t="str">
            <v>DOC2530</v>
          </cell>
          <cell r="C802" t="str">
            <v>Dọc, ĐK gốc 25cm ≤ Φ &lt;30cm</v>
          </cell>
          <cell r="D802" t="str">
            <v>Dọc, đường kính gốc 29 cm</v>
          </cell>
          <cell r="E802" t="str">
            <v>cây</v>
          </cell>
          <cell r="F802">
            <v>452000</v>
          </cell>
        </row>
        <row r="803">
          <cell r="A803" t="str">
            <v>DOC30</v>
          </cell>
          <cell r="B803" t="str">
            <v>DOC3030</v>
          </cell>
          <cell r="C803" t="str">
            <v>Dọc, ĐK gốc từ 30 cm trở lên</v>
          </cell>
          <cell r="D803" t="str">
            <v>Dọc, đường kính gốc 30 cm</v>
          </cell>
          <cell r="E803" t="str">
            <v>cây</v>
          </cell>
          <cell r="F803">
            <v>519000</v>
          </cell>
        </row>
        <row r="804">
          <cell r="A804" t="str">
            <v>DOC31</v>
          </cell>
          <cell r="B804" t="str">
            <v>DOC3030</v>
          </cell>
          <cell r="C804" t="str">
            <v>Dọc, ĐK gốc từ 30 cm trở lên</v>
          </cell>
          <cell r="D804" t="str">
            <v>Dọc, đường kính gốc 31 cm</v>
          </cell>
          <cell r="E804" t="str">
            <v>cây</v>
          </cell>
          <cell r="F804">
            <v>519000</v>
          </cell>
        </row>
        <row r="805">
          <cell r="A805" t="str">
            <v>DOC32</v>
          </cell>
          <cell r="B805" t="str">
            <v>DOC3030</v>
          </cell>
          <cell r="C805" t="str">
            <v>Dọc, ĐK gốc từ 30 cm trở lên</v>
          </cell>
          <cell r="D805" t="str">
            <v>Dọc, đường kính gốc 32 cm</v>
          </cell>
          <cell r="E805" t="str">
            <v>cây</v>
          </cell>
          <cell r="F805">
            <v>519000</v>
          </cell>
        </row>
        <row r="806">
          <cell r="A806" t="str">
            <v>DOC33</v>
          </cell>
          <cell r="B806" t="str">
            <v>DOC3030</v>
          </cell>
          <cell r="C806" t="str">
            <v>Dọc, ĐK gốc từ 30 cm trở lên</v>
          </cell>
          <cell r="D806" t="str">
            <v>Dọc, đường kính gốc 33 cm</v>
          </cell>
          <cell r="E806" t="str">
            <v>cây</v>
          </cell>
          <cell r="F806">
            <v>519000</v>
          </cell>
        </row>
        <row r="807">
          <cell r="A807" t="str">
            <v>DOC34</v>
          </cell>
          <cell r="B807" t="str">
            <v>DOC3030</v>
          </cell>
          <cell r="C807" t="str">
            <v>Dọc, ĐK gốc từ 30 cm trở lên</v>
          </cell>
          <cell r="D807" t="str">
            <v>Dọc, đường kính gốc 34 cm</v>
          </cell>
          <cell r="E807" t="str">
            <v>cây</v>
          </cell>
          <cell r="F807">
            <v>519000</v>
          </cell>
        </row>
        <row r="808">
          <cell r="A808" t="str">
            <v>DOC35</v>
          </cell>
          <cell r="B808" t="str">
            <v>DOC3030</v>
          </cell>
          <cell r="C808" t="str">
            <v>Dọc, ĐK gốc từ 30 cm trở lên</v>
          </cell>
          <cell r="D808" t="str">
            <v>Dọc, đường kính gốc 35 cm</v>
          </cell>
          <cell r="E808" t="str">
            <v>cây</v>
          </cell>
          <cell r="F808">
            <v>519000</v>
          </cell>
        </row>
        <row r="809">
          <cell r="A809" t="str">
            <v>DOC36</v>
          </cell>
          <cell r="B809" t="str">
            <v>DOC3030</v>
          </cell>
          <cell r="C809" t="str">
            <v>Dọc, ĐK gốc từ 30 cm trở lên</v>
          </cell>
          <cell r="D809" t="str">
            <v>Dọc, đường kính gốc 36 cm</v>
          </cell>
          <cell r="E809" t="str">
            <v>cây</v>
          </cell>
          <cell r="F809">
            <v>519000</v>
          </cell>
        </row>
        <row r="810">
          <cell r="A810" t="str">
            <v>DOC37</v>
          </cell>
          <cell r="B810" t="str">
            <v>DOC3030</v>
          </cell>
          <cell r="C810" t="str">
            <v>Dọc, ĐK gốc từ 30 cm trở lên</v>
          </cell>
          <cell r="D810" t="str">
            <v>Dọc, đường kính gốc 37 cm</v>
          </cell>
          <cell r="E810" t="str">
            <v>cây</v>
          </cell>
          <cell r="F810">
            <v>519000</v>
          </cell>
        </row>
        <row r="811">
          <cell r="A811" t="str">
            <v>DOC38</v>
          </cell>
          <cell r="B811" t="str">
            <v>DOC3030</v>
          </cell>
          <cell r="C811" t="str">
            <v>Dọc, ĐK gốc từ 30 cm trở lên</v>
          </cell>
          <cell r="D811" t="str">
            <v>Dọc, đường kính gốc 38 cm</v>
          </cell>
          <cell r="E811" t="str">
            <v>cây</v>
          </cell>
          <cell r="F811">
            <v>519000</v>
          </cell>
        </row>
        <row r="812">
          <cell r="A812" t="str">
            <v>DOC39</v>
          </cell>
          <cell r="B812" t="str">
            <v>DOC3030</v>
          </cell>
          <cell r="C812" t="str">
            <v>Dọc, ĐK gốc từ 30 cm trở lên</v>
          </cell>
          <cell r="D812" t="str">
            <v>Dọc, đường kính gốc 39 cm</v>
          </cell>
          <cell r="E812" t="str">
            <v>cây</v>
          </cell>
          <cell r="F812">
            <v>519000</v>
          </cell>
        </row>
        <row r="813">
          <cell r="A813" t="str">
            <v>DOC40</v>
          </cell>
          <cell r="B813" t="str">
            <v>DOC3030</v>
          </cell>
          <cell r="C813" t="str">
            <v>Dọc, ĐK gốc từ 30 cm trở lên</v>
          </cell>
          <cell r="D813" t="str">
            <v>Dọc, đường kính gốc 40 cm</v>
          </cell>
          <cell r="E813" t="str">
            <v>cây</v>
          </cell>
          <cell r="F813">
            <v>519000</v>
          </cell>
        </row>
        <row r="814">
          <cell r="A814" t="str">
            <v>OIM</v>
          </cell>
          <cell r="B814" t="str">
            <v>OIM</v>
          </cell>
          <cell r="C814" t="str">
            <v>ổi, Mới trồng (từ 3 tháng đến dưới 1năm)</v>
          </cell>
          <cell r="D814" t="str">
            <v>ổi, mới trồng từ 3 tháng đến dưới 1 năm tuổi</v>
          </cell>
          <cell r="E814" t="str">
            <v>cây</v>
          </cell>
          <cell r="F814">
            <v>32000</v>
          </cell>
        </row>
        <row r="815">
          <cell r="A815" t="str">
            <v>OIM1</v>
          </cell>
          <cell r="B815" t="str">
            <v>OIM1</v>
          </cell>
          <cell r="C815" t="str">
            <v>ổi, Trồng từ 1 năm , cao trên 1m</v>
          </cell>
          <cell r="D815" t="str">
            <v xml:space="preserve">ổi, trồng từ 1 năm tuổi, cao trên 1 m </v>
          </cell>
          <cell r="E815" t="str">
            <v>cây</v>
          </cell>
          <cell r="F815">
            <v>49000</v>
          </cell>
        </row>
        <row r="816">
          <cell r="A816" t="str">
            <v>OI1</v>
          </cell>
          <cell r="B816" t="str">
            <v>OI1</v>
          </cell>
          <cell r="C816" t="str">
            <v>ổi, ĐK gốc 1cm ≤ Φ &lt;2cm</v>
          </cell>
          <cell r="D816" t="str">
            <v>ổi, đường kính 1 cm</v>
          </cell>
          <cell r="E816" t="str">
            <v>cây</v>
          </cell>
          <cell r="F816">
            <v>66000</v>
          </cell>
        </row>
        <row r="817">
          <cell r="A817" t="str">
            <v>OI2</v>
          </cell>
          <cell r="B817" t="str">
            <v>OI25</v>
          </cell>
          <cell r="C817" t="str">
            <v>ổi, ĐK gốc 2cm ≤ Φ &lt;5cm</v>
          </cell>
          <cell r="D817" t="str">
            <v>ổi, đường kính 2 cm</v>
          </cell>
          <cell r="E817" t="str">
            <v>cây</v>
          </cell>
          <cell r="F817">
            <v>66000</v>
          </cell>
        </row>
        <row r="818">
          <cell r="A818" t="str">
            <v>OI3</v>
          </cell>
          <cell r="B818" t="str">
            <v>OI25</v>
          </cell>
          <cell r="C818" t="str">
            <v>ổi, ĐK gốc 2cm ≤ Φ &lt;5cm</v>
          </cell>
          <cell r="D818" t="str">
            <v>ổi, đường kính 3 cm</v>
          </cell>
          <cell r="E818" t="str">
            <v>cây</v>
          </cell>
          <cell r="F818">
            <v>103000</v>
          </cell>
        </row>
        <row r="819">
          <cell r="A819" t="str">
            <v>OI4</v>
          </cell>
          <cell r="B819" t="str">
            <v>OI25</v>
          </cell>
          <cell r="C819" t="str">
            <v>ổi, ĐK gốc 2cm ≤ Φ &lt;5cm</v>
          </cell>
          <cell r="D819" t="str">
            <v>ổi, đường kính 4 cm</v>
          </cell>
          <cell r="E819" t="str">
            <v>cây</v>
          </cell>
          <cell r="F819">
            <v>103000</v>
          </cell>
        </row>
        <row r="820">
          <cell r="A820" t="str">
            <v>OI5</v>
          </cell>
          <cell r="B820" t="str">
            <v>OI57</v>
          </cell>
          <cell r="C820" t="str">
            <v>ổi, ĐK gốc 5cm ≤ Φ &lt;7cm</v>
          </cell>
          <cell r="D820" t="str">
            <v>ổi, đường kính 5 cm</v>
          </cell>
          <cell r="E820" t="str">
            <v>cây</v>
          </cell>
          <cell r="F820">
            <v>140000</v>
          </cell>
        </row>
        <row r="821">
          <cell r="A821" t="str">
            <v>OI6</v>
          </cell>
          <cell r="B821" t="str">
            <v>OI57</v>
          </cell>
          <cell r="C821" t="str">
            <v>ổi, ĐK gốc 5cm ≤ Φ &lt;7cm</v>
          </cell>
          <cell r="D821" t="str">
            <v>ổi, đường kính 6 cm</v>
          </cell>
          <cell r="E821" t="str">
            <v>cây</v>
          </cell>
          <cell r="F821">
            <v>140000</v>
          </cell>
        </row>
        <row r="822">
          <cell r="A822" t="str">
            <v>OI7</v>
          </cell>
          <cell r="B822" t="str">
            <v>OI79</v>
          </cell>
          <cell r="C822" t="str">
            <v>ổi, ĐK gốc 7cm ≤ Φ &lt;9cm</v>
          </cell>
          <cell r="D822" t="str">
            <v>ổi, đường kính 7 cm</v>
          </cell>
          <cell r="E822" t="str">
            <v>cây</v>
          </cell>
          <cell r="F822">
            <v>177000</v>
          </cell>
        </row>
        <row r="823">
          <cell r="A823" t="str">
            <v>OI8</v>
          </cell>
          <cell r="B823" t="str">
            <v>OI79</v>
          </cell>
          <cell r="C823" t="str">
            <v>ổi, ĐK gốc 7cm ≤ Φ &lt;9cm</v>
          </cell>
          <cell r="D823" t="str">
            <v>ổi, đường kính 8 cm</v>
          </cell>
          <cell r="E823" t="str">
            <v>cây</v>
          </cell>
          <cell r="F823">
            <v>177000</v>
          </cell>
        </row>
        <row r="824">
          <cell r="A824" t="str">
            <v>OI9</v>
          </cell>
          <cell r="B824" t="str">
            <v>OI912</v>
          </cell>
          <cell r="C824" t="str">
            <v>ổi, ĐK gốc 9cm ≤ Φ &lt;12cm</v>
          </cell>
          <cell r="D824" t="str">
            <v>ổi, đường kính 9 cm</v>
          </cell>
          <cell r="E824" t="str">
            <v>cây</v>
          </cell>
          <cell r="F824">
            <v>214000</v>
          </cell>
        </row>
        <row r="825">
          <cell r="A825" t="str">
            <v>OI10</v>
          </cell>
          <cell r="B825" t="str">
            <v>OI912</v>
          </cell>
          <cell r="C825" t="str">
            <v>ổi, ĐK gốc 9cm ≤ Φ &lt;12cm</v>
          </cell>
          <cell r="D825" t="str">
            <v>ổi, đường kính 10 cm</v>
          </cell>
          <cell r="E825" t="str">
            <v>cây</v>
          </cell>
          <cell r="F825">
            <v>214000</v>
          </cell>
        </row>
        <row r="826">
          <cell r="A826" t="str">
            <v>OI11</v>
          </cell>
          <cell r="B826" t="str">
            <v>OI912</v>
          </cell>
          <cell r="C826" t="str">
            <v>ổi, ĐK gốc 9cm ≤ Φ &lt;12cm</v>
          </cell>
          <cell r="D826" t="str">
            <v>ổi, đường kính 11 cm</v>
          </cell>
          <cell r="E826" t="str">
            <v>cây</v>
          </cell>
          <cell r="F826">
            <v>214000</v>
          </cell>
        </row>
        <row r="827">
          <cell r="A827" t="str">
            <v>OI12</v>
          </cell>
          <cell r="B827" t="str">
            <v>OI1215</v>
          </cell>
          <cell r="C827" t="str">
            <v>ổi, ĐK gốc 12cm ≤ Φ &lt;15cm</v>
          </cell>
          <cell r="D827" t="str">
            <v>ổi, đường kính 12 cm</v>
          </cell>
          <cell r="E827" t="str">
            <v>cây</v>
          </cell>
          <cell r="F827">
            <v>251000</v>
          </cell>
        </row>
        <row r="828">
          <cell r="A828" t="str">
            <v>OI13</v>
          </cell>
          <cell r="B828" t="str">
            <v>OI1215</v>
          </cell>
          <cell r="C828" t="str">
            <v>ổi, ĐK gốc 12cm ≤ Φ &lt;15cm</v>
          </cell>
          <cell r="D828" t="str">
            <v>ổi, đường kính 13 cm</v>
          </cell>
          <cell r="E828" t="str">
            <v>cây</v>
          </cell>
          <cell r="F828">
            <v>251000</v>
          </cell>
        </row>
        <row r="829">
          <cell r="A829" t="str">
            <v>OI14</v>
          </cell>
          <cell r="B829" t="str">
            <v>OI1215</v>
          </cell>
          <cell r="C829" t="str">
            <v>ổi, ĐK gốc 12cm ≤ Φ &lt;15cm</v>
          </cell>
          <cell r="D829" t="str">
            <v>ổi, đường kính 14 cm</v>
          </cell>
          <cell r="E829" t="str">
            <v>cây</v>
          </cell>
          <cell r="F829">
            <v>251000</v>
          </cell>
        </row>
        <row r="830">
          <cell r="A830" t="str">
            <v>OI15</v>
          </cell>
          <cell r="B830" t="str">
            <v>OI1520</v>
          </cell>
          <cell r="C830" t="str">
            <v>ổi, ĐK gốc 15cm ≤ Φ &lt;20cm</v>
          </cell>
          <cell r="D830" t="str">
            <v>ổi, đường kính 15 cm</v>
          </cell>
          <cell r="E830" t="str">
            <v>cây</v>
          </cell>
          <cell r="F830">
            <v>318000</v>
          </cell>
        </row>
        <row r="831">
          <cell r="A831" t="str">
            <v>OI16</v>
          </cell>
          <cell r="B831" t="str">
            <v>OI1520</v>
          </cell>
          <cell r="C831" t="str">
            <v>ổi, ĐK gốc 15cm ≤ Φ &lt;20cm</v>
          </cell>
          <cell r="D831" t="str">
            <v>ổi, đường kính 16 cm</v>
          </cell>
          <cell r="E831" t="str">
            <v>cây</v>
          </cell>
          <cell r="F831">
            <v>318000</v>
          </cell>
        </row>
        <row r="832">
          <cell r="A832" t="str">
            <v>OI17</v>
          </cell>
          <cell r="B832" t="str">
            <v>OI1520</v>
          </cell>
          <cell r="C832" t="str">
            <v>ổi, ĐK gốc 15cm ≤ Φ &lt;20cm</v>
          </cell>
          <cell r="D832" t="str">
            <v>ổi, đường kính 17 cm</v>
          </cell>
          <cell r="E832" t="str">
            <v>cây</v>
          </cell>
          <cell r="F832">
            <v>318000</v>
          </cell>
        </row>
        <row r="833">
          <cell r="A833" t="str">
            <v>OI18</v>
          </cell>
          <cell r="B833" t="str">
            <v>OI1520</v>
          </cell>
          <cell r="C833" t="str">
            <v>ổi, ĐK gốc 15cm ≤ Φ &lt;20cm</v>
          </cell>
          <cell r="D833" t="str">
            <v>ổi, đường kính 18 cm</v>
          </cell>
          <cell r="E833" t="str">
            <v>cây</v>
          </cell>
          <cell r="F833">
            <v>318000</v>
          </cell>
        </row>
        <row r="834">
          <cell r="A834" t="str">
            <v>OI19</v>
          </cell>
          <cell r="B834" t="str">
            <v>OI1520</v>
          </cell>
          <cell r="C834" t="str">
            <v>ổi, ĐK gốc 15cm ≤ Φ &lt;20cm</v>
          </cell>
          <cell r="D834" t="str">
            <v>ổi, đường kính 19 cm</v>
          </cell>
          <cell r="E834" t="str">
            <v>cây</v>
          </cell>
          <cell r="F834">
            <v>318000</v>
          </cell>
        </row>
        <row r="835">
          <cell r="A835" t="str">
            <v>OI20</v>
          </cell>
          <cell r="B835" t="str">
            <v>OI2025</v>
          </cell>
          <cell r="C835" t="str">
            <v>ổi, ĐK gốc 20cm ≤ Φ &lt;25cm</v>
          </cell>
          <cell r="D835" t="str">
            <v xml:space="preserve">ổi, đường kính 20 cm </v>
          </cell>
          <cell r="E835" t="str">
            <v>cây</v>
          </cell>
          <cell r="F835">
            <v>385000</v>
          </cell>
        </row>
        <row r="836">
          <cell r="A836" t="str">
            <v>OI21</v>
          </cell>
          <cell r="B836" t="str">
            <v>OI2025</v>
          </cell>
          <cell r="C836" t="str">
            <v>ổi, ĐK gốc 20cm ≤ Φ &lt;25cm</v>
          </cell>
          <cell r="D836" t="str">
            <v xml:space="preserve">ổi, đường kính 21 cm </v>
          </cell>
          <cell r="E836" t="str">
            <v>cây</v>
          </cell>
          <cell r="F836">
            <v>385000</v>
          </cell>
        </row>
        <row r="837">
          <cell r="A837" t="str">
            <v>OI22</v>
          </cell>
          <cell r="B837" t="str">
            <v>OI2025</v>
          </cell>
          <cell r="C837" t="str">
            <v>ổi, ĐK gốc 20cm ≤ Φ &lt;25cm</v>
          </cell>
          <cell r="D837" t="str">
            <v xml:space="preserve">ổi, đường kính 22 cm </v>
          </cell>
          <cell r="E837" t="str">
            <v>cây</v>
          </cell>
          <cell r="F837">
            <v>385000</v>
          </cell>
        </row>
        <row r="838">
          <cell r="A838" t="str">
            <v>OI23</v>
          </cell>
          <cell r="B838" t="str">
            <v>OI2025</v>
          </cell>
          <cell r="C838" t="str">
            <v>ổi, ĐK gốc 20cm ≤ Φ &lt;25cm</v>
          </cell>
          <cell r="D838" t="str">
            <v xml:space="preserve">ổi, đường kính 23 cm </v>
          </cell>
          <cell r="E838" t="str">
            <v>cây</v>
          </cell>
          <cell r="F838">
            <v>385000</v>
          </cell>
        </row>
        <row r="839">
          <cell r="A839" t="str">
            <v>OI24</v>
          </cell>
          <cell r="B839" t="str">
            <v>OI2025</v>
          </cell>
          <cell r="C839" t="str">
            <v>ổi, ĐK gốc 20cm ≤ Φ &lt;25cm</v>
          </cell>
          <cell r="D839" t="str">
            <v xml:space="preserve">ổi, đường kính 24 cm </v>
          </cell>
          <cell r="E839" t="str">
            <v>cây</v>
          </cell>
          <cell r="F839">
            <v>385000</v>
          </cell>
        </row>
        <row r="840">
          <cell r="A840" t="str">
            <v>OI25</v>
          </cell>
          <cell r="B840" t="str">
            <v>OI2530</v>
          </cell>
          <cell r="C840" t="str">
            <v>ổi, ĐK gốc 25cm ≤ Φ &lt;30cm</v>
          </cell>
          <cell r="D840" t="str">
            <v xml:space="preserve">ổi, đường kính 25 cm </v>
          </cell>
          <cell r="E840" t="str">
            <v>cây</v>
          </cell>
          <cell r="F840">
            <v>452000</v>
          </cell>
        </row>
        <row r="841">
          <cell r="A841" t="str">
            <v>OI26</v>
          </cell>
          <cell r="B841" t="str">
            <v>OI2530</v>
          </cell>
          <cell r="C841" t="str">
            <v>ổi, ĐK gốc 25cm ≤ Φ &lt;30cm</v>
          </cell>
          <cell r="D841" t="str">
            <v xml:space="preserve">ổi, đường kính 26 cm </v>
          </cell>
          <cell r="E841" t="str">
            <v>cây</v>
          </cell>
          <cell r="F841">
            <v>452000</v>
          </cell>
        </row>
        <row r="842">
          <cell r="A842" t="str">
            <v>OI27</v>
          </cell>
          <cell r="B842" t="str">
            <v>OI2530</v>
          </cell>
          <cell r="C842" t="str">
            <v>ổi, ĐK gốc 25cm ≤ Φ &lt;30cm</v>
          </cell>
          <cell r="D842" t="str">
            <v xml:space="preserve">ổi, đường kính 27 cm </v>
          </cell>
          <cell r="E842" t="str">
            <v>cây</v>
          </cell>
          <cell r="F842">
            <v>452000</v>
          </cell>
        </row>
        <row r="843">
          <cell r="A843" t="str">
            <v>OI28</v>
          </cell>
          <cell r="B843" t="str">
            <v>OI2530</v>
          </cell>
          <cell r="C843" t="str">
            <v>ổi, ĐK gốc 25cm ≤ Φ &lt;30cm</v>
          </cell>
          <cell r="D843" t="str">
            <v xml:space="preserve">ổi, đường kính 28 cm </v>
          </cell>
          <cell r="E843" t="str">
            <v>cây</v>
          </cell>
          <cell r="F843">
            <v>452000</v>
          </cell>
        </row>
        <row r="844">
          <cell r="A844" t="str">
            <v>OI29</v>
          </cell>
          <cell r="B844" t="str">
            <v>OI2530</v>
          </cell>
          <cell r="C844" t="str">
            <v>ổi, ĐK gốc 25cm ≤ Φ &lt;30cm</v>
          </cell>
          <cell r="D844" t="str">
            <v xml:space="preserve">ổi, đường kính 29 cm </v>
          </cell>
          <cell r="E844" t="str">
            <v>cây</v>
          </cell>
          <cell r="F844">
            <v>452000</v>
          </cell>
        </row>
        <row r="845">
          <cell r="A845" t="str">
            <v>OI30</v>
          </cell>
          <cell r="B845" t="str">
            <v>OI3030</v>
          </cell>
          <cell r="C845" t="str">
            <v>ổi, ĐK gốc từ 30 cm trở lên</v>
          </cell>
          <cell r="D845" t="str">
            <v xml:space="preserve">ổi, đường kính 30 cm </v>
          </cell>
          <cell r="E845" t="str">
            <v>cây</v>
          </cell>
          <cell r="F845">
            <v>519000</v>
          </cell>
        </row>
        <row r="846">
          <cell r="A846" t="str">
            <v>OI31</v>
          </cell>
          <cell r="B846" t="str">
            <v>OI3030</v>
          </cell>
          <cell r="C846" t="str">
            <v>ổi, ĐK gốc từ 30 cm trở lên</v>
          </cell>
          <cell r="D846" t="str">
            <v xml:space="preserve">ổi, đường kính 31 cm </v>
          </cell>
          <cell r="E846" t="str">
            <v>cây</v>
          </cell>
          <cell r="F846">
            <v>519000</v>
          </cell>
        </row>
        <row r="847">
          <cell r="A847" t="str">
            <v>OI32</v>
          </cell>
          <cell r="B847" t="str">
            <v>OI3030</v>
          </cell>
          <cell r="C847" t="str">
            <v>ổi, ĐK gốc từ 30 cm trở lên</v>
          </cell>
          <cell r="D847" t="str">
            <v xml:space="preserve">ổi, đường kính 32 cm </v>
          </cell>
          <cell r="E847" t="str">
            <v>cây</v>
          </cell>
          <cell r="F847">
            <v>519000</v>
          </cell>
        </row>
        <row r="848">
          <cell r="A848" t="str">
            <v>OI33</v>
          </cell>
          <cell r="B848" t="str">
            <v>OI3030</v>
          </cell>
          <cell r="C848" t="str">
            <v>ổi, ĐK gốc từ 30 cm trở lên</v>
          </cell>
          <cell r="D848" t="str">
            <v xml:space="preserve">ổi, đường kính 33 cm </v>
          </cell>
          <cell r="E848" t="str">
            <v>cây</v>
          </cell>
          <cell r="F848">
            <v>519000</v>
          </cell>
        </row>
        <row r="849">
          <cell r="A849" t="str">
            <v>OI34</v>
          </cell>
          <cell r="B849" t="str">
            <v>OI3030</v>
          </cell>
          <cell r="C849" t="str">
            <v>ổi, ĐK gốc từ 30 cm trở lên</v>
          </cell>
          <cell r="D849" t="str">
            <v xml:space="preserve">ổi, đường kính 34 cm </v>
          </cell>
          <cell r="E849" t="str">
            <v>cây</v>
          </cell>
          <cell r="F849">
            <v>519000</v>
          </cell>
        </row>
        <row r="850">
          <cell r="A850" t="str">
            <v>OI35</v>
          </cell>
          <cell r="B850" t="str">
            <v>OI3030</v>
          </cell>
          <cell r="C850" t="str">
            <v>ổi, ĐK gốc từ 30 cm trở lên</v>
          </cell>
          <cell r="D850" t="str">
            <v xml:space="preserve">ổi, đường kính 35 cm </v>
          </cell>
          <cell r="E850" t="str">
            <v>cây</v>
          </cell>
          <cell r="F850">
            <v>519000</v>
          </cell>
        </row>
        <row r="851">
          <cell r="A851" t="str">
            <v>OI36</v>
          </cell>
          <cell r="B851" t="str">
            <v>OI3030</v>
          </cell>
          <cell r="C851" t="str">
            <v>ổi, ĐK gốc từ 30 cm trở lên</v>
          </cell>
          <cell r="D851" t="str">
            <v xml:space="preserve">ổi, đường kính 36 cm </v>
          </cell>
          <cell r="E851" t="str">
            <v>cây</v>
          </cell>
          <cell r="F851">
            <v>519000</v>
          </cell>
        </row>
        <row r="852">
          <cell r="A852" t="str">
            <v>OI37</v>
          </cell>
          <cell r="B852" t="str">
            <v>OI3030</v>
          </cell>
          <cell r="C852" t="str">
            <v>ổi, ĐK gốc từ 30 cm trở lên</v>
          </cell>
          <cell r="D852" t="str">
            <v xml:space="preserve">ổi, đường kính 37 cm </v>
          </cell>
          <cell r="E852" t="str">
            <v>cây</v>
          </cell>
          <cell r="F852">
            <v>519000</v>
          </cell>
        </row>
        <row r="853">
          <cell r="A853" t="str">
            <v>OI38</v>
          </cell>
          <cell r="B853" t="str">
            <v>OI3030</v>
          </cell>
          <cell r="C853" t="str">
            <v>ổi, ĐK gốc từ 30 cm trở lên</v>
          </cell>
          <cell r="D853" t="str">
            <v xml:space="preserve">ổi, đường kính 38 cm </v>
          </cell>
          <cell r="E853" t="str">
            <v>cây</v>
          </cell>
          <cell r="F853">
            <v>519000</v>
          </cell>
        </row>
        <row r="854">
          <cell r="A854" t="str">
            <v>OI39</v>
          </cell>
          <cell r="B854" t="str">
            <v>OI3030</v>
          </cell>
          <cell r="C854" t="str">
            <v>ổi, ĐK gốc từ 30 cm trở lên</v>
          </cell>
          <cell r="D854" t="str">
            <v xml:space="preserve">ổi, đường kính 39 cm </v>
          </cell>
          <cell r="E854" t="str">
            <v>cây</v>
          </cell>
          <cell r="F854">
            <v>519000</v>
          </cell>
        </row>
        <row r="855">
          <cell r="A855" t="str">
            <v>OI40</v>
          </cell>
          <cell r="B855" t="str">
            <v>OI3030</v>
          </cell>
          <cell r="C855" t="str">
            <v>ổi, ĐK gốc từ 30 cm trở lên</v>
          </cell>
          <cell r="D855" t="str">
            <v xml:space="preserve">ổi, đường kính 40 cm </v>
          </cell>
          <cell r="E855" t="str">
            <v>cây</v>
          </cell>
          <cell r="F855">
            <v>519000</v>
          </cell>
        </row>
        <row r="856">
          <cell r="A856" t="str">
            <v>DOIM</v>
          </cell>
          <cell r="B856" t="str">
            <v>DOIM</v>
          </cell>
          <cell r="C856" t="str">
            <v>Doi, Mới trồng (từ 3 tháng đến dưới 1năm)</v>
          </cell>
          <cell r="D856" t="str">
            <v>Doi, mới trồng từ 3 tháng đến dưới 1 năm tuổi</v>
          </cell>
          <cell r="E856" t="str">
            <v>cây</v>
          </cell>
          <cell r="F856">
            <v>32000</v>
          </cell>
        </row>
        <row r="857">
          <cell r="A857" t="str">
            <v>DOIM1</v>
          </cell>
          <cell r="B857" t="str">
            <v>DOIM1</v>
          </cell>
          <cell r="C857" t="str">
            <v>Doi, Trồng từ 1 năm , cao trên 1m</v>
          </cell>
          <cell r="D857" t="str">
            <v xml:space="preserve">Doi, trồng từ 1 năm tuổi, cao trên 1 m </v>
          </cell>
          <cell r="E857" t="str">
            <v>cây</v>
          </cell>
          <cell r="F857">
            <v>49000</v>
          </cell>
        </row>
        <row r="858">
          <cell r="A858" t="str">
            <v>DOI1</v>
          </cell>
          <cell r="B858" t="str">
            <v>DOI1</v>
          </cell>
          <cell r="C858" t="str">
            <v>Doi, ĐK gốc 1cm ≤ Φ &lt;2cm</v>
          </cell>
          <cell r="D858" t="str">
            <v>Doi, đường kính 1 cm</v>
          </cell>
          <cell r="E858" t="str">
            <v>cây</v>
          </cell>
          <cell r="F858">
            <v>66000</v>
          </cell>
        </row>
        <row r="859">
          <cell r="A859" t="str">
            <v>DOI2</v>
          </cell>
          <cell r="B859" t="str">
            <v>DOI25</v>
          </cell>
          <cell r="C859" t="str">
            <v>Doi, ĐK gốc 2cm ≤ Φ &lt;5cm</v>
          </cell>
          <cell r="D859" t="str">
            <v>Doi, đường kính 2 cm</v>
          </cell>
          <cell r="E859" t="str">
            <v>cây</v>
          </cell>
          <cell r="F859">
            <v>66000</v>
          </cell>
        </row>
        <row r="860">
          <cell r="A860" t="str">
            <v>DOI3</v>
          </cell>
          <cell r="B860" t="str">
            <v>DOI25</v>
          </cell>
          <cell r="C860" t="str">
            <v>Doi, ĐK gốc 2cm ≤ Φ &lt;5cm</v>
          </cell>
          <cell r="D860" t="str">
            <v>Doi, đường kính 3 cm</v>
          </cell>
          <cell r="E860" t="str">
            <v>cây</v>
          </cell>
          <cell r="F860">
            <v>103000</v>
          </cell>
        </row>
        <row r="861">
          <cell r="A861" t="str">
            <v>DOI4</v>
          </cell>
          <cell r="B861" t="str">
            <v>DOI25</v>
          </cell>
          <cell r="C861" t="str">
            <v>Doi, ĐK gốc 2cm ≤ Φ &lt;5cm</v>
          </cell>
          <cell r="D861" t="str">
            <v>Doi, đường kính 4 cm</v>
          </cell>
          <cell r="E861" t="str">
            <v>cây</v>
          </cell>
          <cell r="F861">
            <v>103000</v>
          </cell>
        </row>
        <row r="862">
          <cell r="A862" t="str">
            <v>DOI5</v>
          </cell>
          <cell r="B862" t="str">
            <v>DOI57</v>
          </cell>
          <cell r="C862" t="str">
            <v>Doi, ĐK gốc 5cm ≤ Φ &lt;7cm</v>
          </cell>
          <cell r="D862" t="str">
            <v>Doi, đường kính 5 cm</v>
          </cell>
          <cell r="E862" t="str">
            <v>cây</v>
          </cell>
          <cell r="F862">
            <v>140000</v>
          </cell>
        </row>
        <row r="863">
          <cell r="A863" t="str">
            <v>DOI6</v>
          </cell>
          <cell r="B863" t="str">
            <v>DOI57</v>
          </cell>
          <cell r="C863" t="str">
            <v>Doi, ĐK gốc 5cm ≤ Φ &lt;7cm</v>
          </cell>
          <cell r="D863" t="str">
            <v>Doi, đường kính 6 cm</v>
          </cell>
          <cell r="E863" t="str">
            <v>cây</v>
          </cell>
          <cell r="F863">
            <v>140000</v>
          </cell>
        </row>
        <row r="864">
          <cell r="A864" t="str">
            <v>DOI7</v>
          </cell>
          <cell r="B864" t="str">
            <v>DOI79</v>
          </cell>
          <cell r="C864" t="str">
            <v>Doi, ĐK gốc 7cm ≤ Φ &lt;9cm</v>
          </cell>
          <cell r="D864" t="str">
            <v>Doi, đường kính 7 cm</v>
          </cell>
          <cell r="E864" t="str">
            <v>cây</v>
          </cell>
          <cell r="F864">
            <v>177000</v>
          </cell>
        </row>
        <row r="865">
          <cell r="A865" t="str">
            <v>DOI8</v>
          </cell>
          <cell r="B865" t="str">
            <v>DOI79</v>
          </cell>
          <cell r="C865" t="str">
            <v>Doi, ĐK gốc 7cm ≤ Φ &lt;9cm</v>
          </cell>
          <cell r="D865" t="str">
            <v>Doi, đường kính 8 cm</v>
          </cell>
          <cell r="E865" t="str">
            <v>cây</v>
          </cell>
          <cell r="F865">
            <v>177000</v>
          </cell>
        </row>
        <row r="866">
          <cell r="A866" t="str">
            <v>DOI9</v>
          </cell>
          <cell r="B866" t="str">
            <v>DOI912</v>
          </cell>
          <cell r="C866" t="str">
            <v>Doi, ĐK gốc 9cm ≤ Φ &lt;12cm</v>
          </cell>
          <cell r="D866" t="str">
            <v>Doi, đường kính 9 cm</v>
          </cell>
          <cell r="E866" t="str">
            <v>cây</v>
          </cell>
          <cell r="F866">
            <v>214000</v>
          </cell>
        </row>
        <row r="867">
          <cell r="A867" t="str">
            <v>DOI10</v>
          </cell>
          <cell r="B867" t="str">
            <v>DOI912</v>
          </cell>
          <cell r="C867" t="str">
            <v>Doi, ĐK gốc 9cm ≤ Φ &lt;12cm</v>
          </cell>
          <cell r="D867" t="str">
            <v>Doi, đường kính 10 cm</v>
          </cell>
          <cell r="E867" t="str">
            <v>cây</v>
          </cell>
          <cell r="F867">
            <v>214000</v>
          </cell>
        </row>
        <row r="868">
          <cell r="A868" t="str">
            <v>DOI11</v>
          </cell>
          <cell r="B868" t="str">
            <v>DOI912</v>
          </cell>
          <cell r="C868" t="str">
            <v>Doi, ĐK gốc 9cm ≤ Φ &lt;12cm</v>
          </cell>
          <cell r="D868" t="str">
            <v>Doi, đường kính 11 cm</v>
          </cell>
          <cell r="E868" t="str">
            <v>cây</v>
          </cell>
          <cell r="F868">
            <v>214000</v>
          </cell>
        </row>
        <row r="869">
          <cell r="A869" t="str">
            <v>DOI12</v>
          </cell>
          <cell r="B869" t="str">
            <v>DOI1215</v>
          </cell>
          <cell r="C869" t="str">
            <v>Doi, ĐK gốc 12cm ≤ Φ &lt;15cm</v>
          </cell>
          <cell r="D869" t="str">
            <v>Doi, đường kính 12 cm</v>
          </cell>
          <cell r="E869" t="str">
            <v>cây</v>
          </cell>
          <cell r="F869">
            <v>251000</v>
          </cell>
        </row>
        <row r="870">
          <cell r="A870" t="str">
            <v>DOI13</v>
          </cell>
          <cell r="B870" t="str">
            <v>DOI1215</v>
          </cell>
          <cell r="C870" t="str">
            <v>Doi, ĐK gốc 12cm ≤ Φ &lt;15cm</v>
          </cell>
          <cell r="D870" t="str">
            <v>Doi, đường kính 13 cm</v>
          </cell>
          <cell r="E870" t="str">
            <v>cây</v>
          </cell>
          <cell r="F870">
            <v>251000</v>
          </cell>
        </row>
        <row r="871">
          <cell r="A871" t="str">
            <v>DOI14</v>
          </cell>
          <cell r="B871" t="str">
            <v>DOI1215</v>
          </cell>
          <cell r="C871" t="str">
            <v>Doi, ĐK gốc 12cm ≤ Φ &lt;15cm</v>
          </cell>
          <cell r="D871" t="str">
            <v>Doi, đường kính 14 cm</v>
          </cell>
          <cell r="E871" t="str">
            <v>cây</v>
          </cell>
          <cell r="F871">
            <v>251000</v>
          </cell>
        </row>
        <row r="872">
          <cell r="A872" t="str">
            <v>DOI15</v>
          </cell>
          <cell r="B872" t="str">
            <v>DOI1520</v>
          </cell>
          <cell r="C872" t="str">
            <v>Doi, ĐK gốc 15cm ≤ Φ &lt;20cm</v>
          </cell>
          <cell r="D872" t="str">
            <v>Doi, đường kính 15 cm</v>
          </cell>
          <cell r="E872" t="str">
            <v>cây</v>
          </cell>
          <cell r="F872">
            <v>318000</v>
          </cell>
        </row>
        <row r="873">
          <cell r="A873" t="str">
            <v>DOI16</v>
          </cell>
          <cell r="B873" t="str">
            <v>DOI1520</v>
          </cell>
          <cell r="C873" t="str">
            <v>Doi, ĐK gốc 15cm ≤ Φ &lt;20cm</v>
          </cell>
          <cell r="D873" t="str">
            <v>Doi, đường kính 16 cm</v>
          </cell>
          <cell r="E873" t="str">
            <v>cây</v>
          </cell>
          <cell r="F873">
            <v>318000</v>
          </cell>
        </row>
        <row r="874">
          <cell r="A874" t="str">
            <v>DOI17</v>
          </cell>
          <cell r="B874" t="str">
            <v>DOI1520</v>
          </cell>
          <cell r="C874" t="str">
            <v>Doi, ĐK gốc 15cm ≤ Φ &lt;20cm</v>
          </cell>
          <cell r="D874" t="str">
            <v>Doi, đường kính 17 cm</v>
          </cell>
          <cell r="E874" t="str">
            <v>cây</v>
          </cell>
          <cell r="F874">
            <v>318000</v>
          </cell>
        </row>
        <row r="875">
          <cell r="A875" t="str">
            <v>DOI18</v>
          </cell>
          <cell r="B875" t="str">
            <v>DOI1520</v>
          </cell>
          <cell r="C875" t="str">
            <v>Doi, ĐK gốc 15cm ≤ Φ &lt;20cm</v>
          </cell>
          <cell r="D875" t="str">
            <v>Doi, đường kính 18 cm</v>
          </cell>
          <cell r="E875" t="str">
            <v>cây</v>
          </cell>
          <cell r="F875">
            <v>318000</v>
          </cell>
        </row>
        <row r="876">
          <cell r="A876" t="str">
            <v>DOI19</v>
          </cell>
          <cell r="B876" t="str">
            <v>DOI1520</v>
          </cell>
          <cell r="C876" t="str">
            <v>Doi, ĐK gốc 15cm ≤ Φ &lt;20cm</v>
          </cell>
          <cell r="D876" t="str">
            <v>Doi, đường kính 19 cm</v>
          </cell>
          <cell r="E876" t="str">
            <v>cây</v>
          </cell>
          <cell r="F876">
            <v>318000</v>
          </cell>
        </row>
        <row r="877">
          <cell r="A877" t="str">
            <v>DOI20</v>
          </cell>
          <cell r="B877" t="str">
            <v>DOI2025</v>
          </cell>
          <cell r="C877" t="str">
            <v>Doi, ĐK gốc 20cm ≤ Φ &lt;25cm</v>
          </cell>
          <cell r="D877" t="str">
            <v xml:space="preserve">Doi, đường kính 20 cm </v>
          </cell>
          <cell r="E877" t="str">
            <v>cây</v>
          </cell>
          <cell r="F877">
            <v>385000</v>
          </cell>
        </row>
        <row r="878">
          <cell r="A878" t="str">
            <v>DOI21</v>
          </cell>
          <cell r="B878" t="str">
            <v>DOI2025</v>
          </cell>
          <cell r="C878" t="str">
            <v>Doi, ĐK gốc 20cm ≤ Φ &lt;25cm</v>
          </cell>
          <cell r="D878" t="str">
            <v xml:space="preserve">Doi, đường kính 21 cm </v>
          </cell>
          <cell r="E878" t="str">
            <v>cây</v>
          </cell>
          <cell r="F878">
            <v>385000</v>
          </cell>
        </row>
        <row r="879">
          <cell r="A879" t="str">
            <v>DOI22</v>
          </cell>
          <cell r="B879" t="str">
            <v>DOI2025</v>
          </cell>
          <cell r="C879" t="str">
            <v>Doi, ĐK gốc 20cm ≤ Φ &lt;25cm</v>
          </cell>
          <cell r="D879" t="str">
            <v xml:space="preserve">Doi, đường kính 22 cm </v>
          </cell>
          <cell r="E879" t="str">
            <v>cây</v>
          </cell>
          <cell r="F879">
            <v>385000</v>
          </cell>
        </row>
        <row r="880">
          <cell r="A880" t="str">
            <v>DOI23</v>
          </cell>
          <cell r="B880" t="str">
            <v>DOI2025</v>
          </cell>
          <cell r="C880" t="str">
            <v>Doi, ĐK gốc 20cm ≤ Φ &lt;25cm</v>
          </cell>
          <cell r="D880" t="str">
            <v xml:space="preserve">Doi, đường kính 23 cm </v>
          </cell>
          <cell r="E880" t="str">
            <v>cây</v>
          </cell>
          <cell r="F880">
            <v>385000</v>
          </cell>
        </row>
        <row r="881">
          <cell r="A881" t="str">
            <v>DOI24</v>
          </cell>
          <cell r="B881" t="str">
            <v>DOI2025</v>
          </cell>
          <cell r="C881" t="str">
            <v>Doi, ĐK gốc 20cm ≤ Φ &lt;25cm</v>
          </cell>
          <cell r="D881" t="str">
            <v xml:space="preserve">Doi, đường kính 24 cm </v>
          </cell>
          <cell r="E881" t="str">
            <v>cây</v>
          </cell>
          <cell r="F881">
            <v>385000</v>
          </cell>
        </row>
        <row r="882">
          <cell r="A882" t="str">
            <v>DOI25</v>
          </cell>
          <cell r="B882" t="str">
            <v>DOI2530</v>
          </cell>
          <cell r="C882" t="str">
            <v>Doi, ĐK gốc 25cm ≤ Φ &lt;30cm</v>
          </cell>
          <cell r="D882" t="str">
            <v xml:space="preserve">Doi, đường kính 25 cm </v>
          </cell>
          <cell r="E882" t="str">
            <v>cây</v>
          </cell>
          <cell r="F882">
            <v>452000</v>
          </cell>
        </row>
        <row r="883">
          <cell r="A883" t="str">
            <v>DOI26</v>
          </cell>
          <cell r="B883" t="str">
            <v>DOI2530</v>
          </cell>
          <cell r="C883" t="str">
            <v>Doi, ĐK gốc 25cm ≤ Φ &lt;30cm</v>
          </cell>
          <cell r="D883" t="str">
            <v xml:space="preserve">Doi, đường kính 26 cm </v>
          </cell>
          <cell r="E883" t="str">
            <v>cây</v>
          </cell>
          <cell r="F883">
            <v>452000</v>
          </cell>
        </row>
        <row r="884">
          <cell r="A884" t="str">
            <v>DOI27</v>
          </cell>
          <cell r="B884" t="str">
            <v>DOI2530</v>
          </cell>
          <cell r="C884" t="str">
            <v>Doi, ĐK gốc 25cm ≤ Φ &lt;30cm</v>
          </cell>
          <cell r="D884" t="str">
            <v xml:space="preserve">Doi, đường kính 27 cm </v>
          </cell>
          <cell r="E884" t="str">
            <v>cây</v>
          </cell>
          <cell r="F884">
            <v>452000</v>
          </cell>
        </row>
        <row r="885">
          <cell r="A885" t="str">
            <v>DOI28</v>
          </cell>
          <cell r="B885" t="str">
            <v>DOI2530</v>
          </cell>
          <cell r="C885" t="str">
            <v>Doi, ĐK gốc 25cm ≤ Φ &lt;30cm</v>
          </cell>
          <cell r="D885" t="str">
            <v xml:space="preserve">Doi, đường kính 28 cm </v>
          </cell>
          <cell r="E885" t="str">
            <v>cây</v>
          </cell>
          <cell r="F885">
            <v>452000</v>
          </cell>
        </row>
        <row r="886">
          <cell r="A886" t="str">
            <v>DOI29</v>
          </cell>
          <cell r="B886" t="str">
            <v>DOI2530</v>
          </cell>
          <cell r="C886" t="str">
            <v>Doi, ĐK gốc 25cm ≤ Φ &lt;30cm</v>
          </cell>
          <cell r="D886" t="str">
            <v xml:space="preserve">Doi, đường kính 29 cm </v>
          </cell>
          <cell r="E886" t="str">
            <v>cây</v>
          </cell>
          <cell r="F886">
            <v>452000</v>
          </cell>
        </row>
        <row r="887">
          <cell r="A887" t="str">
            <v>DOI30</v>
          </cell>
          <cell r="B887" t="str">
            <v>DOI3030</v>
          </cell>
          <cell r="C887" t="str">
            <v>Doi, ĐK gốc từ 30 cm trở lên</v>
          </cell>
          <cell r="D887" t="str">
            <v xml:space="preserve">Doi, đường kính 30 cm </v>
          </cell>
          <cell r="E887" t="str">
            <v>cây</v>
          </cell>
          <cell r="F887">
            <v>519000</v>
          </cell>
        </row>
        <row r="888">
          <cell r="A888" t="str">
            <v>DOI31</v>
          </cell>
          <cell r="B888" t="str">
            <v>DOI3030</v>
          </cell>
          <cell r="C888" t="str">
            <v>Doi, ĐK gốc từ 30 cm trở lên</v>
          </cell>
          <cell r="D888" t="str">
            <v xml:space="preserve">Doi, đường kính 31 cm </v>
          </cell>
          <cell r="E888" t="str">
            <v>cây</v>
          </cell>
          <cell r="F888">
            <v>519000</v>
          </cell>
        </row>
        <row r="889">
          <cell r="A889" t="str">
            <v>DOI32</v>
          </cell>
          <cell r="B889" t="str">
            <v>DOI3030</v>
          </cell>
          <cell r="C889" t="str">
            <v>Doi, ĐK gốc từ 30 cm trở lên</v>
          </cell>
          <cell r="D889" t="str">
            <v xml:space="preserve">Doi, đường kính 32 cm </v>
          </cell>
          <cell r="E889" t="str">
            <v>cây</v>
          </cell>
          <cell r="F889">
            <v>519000</v>
          </cell>
        </row>
        <row r="890">
          <cell r="A890" t="str">
            <v>DOI33</v>
          </cell>
          <cell r="B890" t="str">
            <v>DOI3030</v>
          </cell>
          <cell r="C890" t="str">
            <v>Doi, ĐK gốc từ 30 cm trở lên</v>
          </cell>
          <cell r="D890" t="str">
            <v xml:space="preserve">Doi, đường kính 33 cm </v>
          </cell>
          <cell r="E890" t="str">
            <v>cây</v>
          </cell>
          <cell r="F890">
            <v>519000</v>
          </cell>
        </row>
        <row r="891">
          <cell r="A891" t="str">
            <v>DOI34</v>
          </cell>
          <cell r="B891" t="str">
            <v>DOI3030</v>
          </cell>
          <cell r="C891" t="str">
            <v>Doi, ĐK gốc từ 30 cm trở lên</v>
          </cell>
          <cell r="D891" t="str">
            <v xml:space="preserve">Doi, đường kính 34 cm </v>
          </cell>
          <cell r="E891" t="str">
            <v>cây</v>
          </cell>
          <cell r="F891">
            <v>519000</v>
          </cell>
        </row>
        <row r="892">
          <cell r="A892" t="str">
            <v>DOI35</v>
          </cell>
          <cell r="B892" t="str">
            <v>DOI3030</v>
          </cell>
          <cell r="C892" t="str">
            <v>Doi, ĐK gốc từ 30 cm trở lên</v>
          </cell>
          <cell r="D892" t="str">
            <v xml:space="preserve">Doi, đường kính 35 cm </v>
          </cell>
          <cell r="E892" t="str">
            <v>cây</v>
          </cell>
          <cell r="F892">
            <v>519000</v>
          </cell>
        </row>
        <row r="893">
          <cell r="A893" t="str">
            <v>DOI36</v>
          </cell>
          <cell r="B893" t="str">
            <v>DOI3030</v>
          </cell>
          <cell r="C893" t="str">
            <v>Doi, ĐK gốc từ 30 cm trở lên</v>
          </cell>
          <cell r="D893" t="str">
            <v xml:space="preserve">Doi, đường kính 36 cm </v>
          </cell>
          <cell r="E893" t="str">
            <v>cây</v>
          </cell>
          <cell r="F893">
            <v>519000</v>
          </cell>
        </row>
        <row r="894">
          <cell r="A894" t="str">
            <v>DOI37</v>
          </cell>
          <cell r="B894" t="str">
            <v>DOI3030</v>
          </cell>
          <cell r="C894" t="str">
            <v>Doi, ĐK gốc từ 30 cm trở lên</v>
          </cell>
          <cell r="D894" t="str">
            <v xml:space="preserve">Doi, đường kính 37 cm </v>
          </cell>
          <cell r="E894" t="str">
            <v>cây</v>
          </cell>
          <cell r="F894">
            <v>519000</v>
          </cell>
        </row>
        <row r="895">
          <cell r="A895" t="str">
            <v>DOI38</v>
          </cell>
          <cell r="B895" t="str">
            <v>DOI3030</v>
          </cell>
          <cell r="C895" t="str">
            <v>Doi, ĐK gốc từ 30 cm trở lên</v>
          </cell>
          <cell r="D895" t="str">
            <v xml:space="preserve">Doi, đường kính 38 cm </v>
          </cell>
          <cell r="E895" t="str">
            <v>cây</v>
          </cell>
          <cell r="F895">
            <v>519000</v>
          </cell>
        </row>
        <row r="896">
          <cell r="A896" t="str">
            <v>DOI39</v>
          </cell>
          <cell r="B896" t="str">
            <v>DOI3030</v>
          </cell>
          <cell r="C896" t="str">
            <v>Doi, ĐK gốc từ 30 cm trở lên</v>
          </cell>
          <cell r="D896" t="str">
            <v xml:space="preserve">Doi, đường kính 39 cm </v>
          </cell>
          <cell r="E896" t="str">
            <v>cây</v>
          </cell>
          <cell r="F896">
            <v>519000</v>
          </cell>
        </row>
        <row r="897">
          <cell r="A897" t="str">
            <v>DOI40</v>
          </cell>
          <cell r="B897" t="str">
            <v>DOI3030</v>
          </cell>
          <cell r="C897" t="str">
            <v>ĐK gốc từ 30 cm trở lên</v>
          </cell>
          <cell r="D897" t="str">
            <v xml:space="preserve">Doi, đường kính 40 cm </v>
          </cell>
          <cell r="E897" t="str">
            <v>cây</v>
          </cell>
          <cell r="F897">
            <v>519000</v>
          </cell>
        </row>
        <row r="898">
          <cell r="A898" t="str">
            <v>THIM</v>
          </cell>
          <cell r="B898" t="str">
            <v>THIM</v>
          </cell>
          <cell r="C898" t="str">
            <v>Thị, Mới trồng (từ 3 tháng đến dưới 1năm)</v>
          </cell>
          <cell r="D898" t="str">
            <v>Thị,  mới trồng từ 3 tháng đến dưới 1 năm tuổi</v>
          </cell>
          <cell r="E898" t="str">
            <v>cây</v>
          </cell>
          <cell r="F898">
            <v>32000</v>
          </cell>
        </row>
        <row r="899">
          <cell r="A899" t="str">
            <v>THIM1</v>
          </cell>
          <cell r="B899" t="str">
            <v>THIM1</v>
          </cell>
          <cell r="C899" t="str">
            <v>Thị, Trồng từ 1 năm , cao trên 1m</v>
          </cell>
          <cell r="D899" t="str">
            <v xml:space="preserve">Thị,  trồng từ 1 năm tuổi, cao trên 1 m </v>
          </cell>
          <cell r="E899" t="str">
            <v>cây</v>
          </cell>
          <cell r="F899">
            <v>49000</v>
          </cell>
        </row>
        <row r="900">
          <cell r="A900" t="str">
            <v>THI1</v>
          </cell>
          <cell r="B900" t="str">
            <v>THI1</v>
          </cell>
          <cell r="C900" t="str">
            <v>Thị, ĐK gốc 1cm ≤ Φ &lt;2cm</v>
          </cell>
          <cell r="D900" t="str">
            <v>Thị,  đường kính 1 cm</v>
          </cell>
          <cell r="E900" t="str">
            <v>cây</v>
          </cell>
          <cell r="F900">
            <v>66000</v>
          </cell>
        </row>
        <row r="901">
          <cell r="A901" t="str">
            <v>THI2</v>
          </cell>
          <cell r="B901" t="str">
            <v>THI25</v>
          </cell>
          <cell r="C901" t="str">
            <v>Thị, ĐK gốc 2cm ≤ Φ &lt;5cm</v>
          </cell>
          <cell r="D901" t="str">
            <v>Thị,  đường kính 2 cm</v>
          </cell>
          <cell r="E901" t="str">
            <v>cây</v>
          </cell>
          <cell r="F901">
            <v>66000</v>
          </cell>
        </row>
        <row r="902">
          <cell r="A902" t="str">
            <v>THI3</v>
          </cell>
          <cell r="B902" t="str">
            <v>THI25</v>
          </cell>
          <cell r="C902" t="str">
            <v>Thị, ĐK gốc 2cm ≤ Φ &lt;5cm</v>
          </cell>
          <cell r="D902" t="str">
            <v>Thị,  đường kính 3 cm</v>
          </cell>
          <cell r="E902" t="str">
            <v>cây</v>
          </cell>
          <cell r="F902">
            <v>103000</v>
          </cell>
        </row>
        <row r="903">
          <cell r="A903" t="str">
            <v>THI4</v>
          </cell>
          <cell r="B903" t="str">
            <v>THI25</v>
          </cell>
          <cell r="C903" t="str">
            <v>Thị, ĐK gốc 2cm ≤ Φ &lt;5cm</v>
          </cell>
          <cell r="D903" t="str">
            <v>Thị, đường kính 4 cm</v>
          </cell>
          <cell r="E903" t="str">
            <v>cây</v>
          </cell>
          <cell r="F903">
            <v>103000</v>
          </cell>
        </row>
        <row r="904">
          <cell r="A904" t="str">
            <v>THI5</v>
          </cell>
          <cell r="B904" t="str">
            <v>THI57</v>
          </cell>
          <cell r="C904" t="str">
            <v>Thị, ĐK gốc 5cm ≤ Φ &lt;7cm</v>
          </cell>
          <cell r="D904" t="str">
            <v>Thị, đường kính 5 cm</v>
          </cell>
          <cell r="E904" t="str">
            <v>cây</v>
          </cell>
          <cell r="F904">
            <v>140000</v>
          </cell>
        </row>
        <row r="905">
          <cell r="A905" t="str">
            <v>THI6</v>
          </cell>
          <cell r="B905" t="str">
            <v>THI57</v>
          </cell>
          <cell r="C905" t="str">
            <v>Thị, ĐK gốc 5cm ≤ Φ &lt;7cm</v>
          </cell>
          <cell r="D905" t="str">
            <v>Thị,  đường kính 6 cm</v>
          </cell>
          <cell r="E905" t="str">
            <v>cây</v>
          </cell>
          <cell r="F905">
            <v>140000</v>
          </cell>
        </row>
        <row r="906">
          <cell r="A906" t="str">
            <v>THI7</v>
          </cell>
          <cell r="B906" t="str">
            <v>THI79</v>
          </cell>
          <cell r="C906" t="str">
            <v>Thị, ĐK gốc 7cm ≤ Φ &lt;9cm</v>
          </cell>
          <cell r="D906" t="str">
            <v>Thị,  đường kính 7 cm</v>
          </cell>
          <cell r="E906" t="str">
            <v>cây</v>
          </cell>
          <cell r="F906">
            <v>177000</v>
          </cell>
        </row>
        <row r="907">
          <cell r="A907" t="str">
            <v>THI8</v>
          </cell>
          <cell r="B907" t="str">
            <v>THI79</v>
          </cell>
          <cell r="C907" t="str">
            <v>Thị, ĐK gốc 7cm ≤ Φ &lt;9cm</v>
          </cell>
          <cell r="D907" t="str">
            <v>Thị,  đường kính 8 cm</v>
          </cell>
          <cell r="E907" t="str">
            <v>cây</v>
          </cell>
          <cell r="F907">
            <v>177000</v>
          </cell>
        </row>
        <row r="908">
          <cell r="A908" t="str">
            <v>THI9</v>
          </cell>
          <cell r="B908" t="str">
            <v>THI912</v>
          </cell>
          <cell r="C908" t="str">
            <v>Thị, ĐK gốc 9cm ≤ Φ &lt;12cm</v>
          </cell>
          <cell r="D908" t="str">
            <v>Thị,  đường kính 9 cm</v>
          </cell>
          <cell r="E908" t="str">
            <v>cây</v>
          </cell>
          <cell r="F908">
            <v>214000</v>
          </cell>
        </row>
        <row r="909">
          <cell r="A909" t="str">
            <v>THI10</v>
          </cell>
          <cell r="B909" t="str">
            <v>THI912</v>
          </cell>
          <cell r="C909" t="str">
            <v>Thị, ĐK gốc 9cm ≤ Φ &lt;12cm</v>
          </cell>
          <cell r="D909" t="str">
            <v>Thị,  đường kính 10 cm</v>
          </cell>
          <cell r="E909" t="str">
            <v>cây</v>
          </cell>
          <cell r="F909">
            <v>214000</v>
          </cell>
        </row>
        <row r="910">
          <cell r="A910" t="str">
            <v>THI11</v>
          </cell>
          <cell r="B910" t="str">
            <v>THI912</v>
          </cell>
          <cell r="C910" t="str">
            <v>Thị, ĐK gốc 9cm ≤ Φ &lt;12cm</v>
          </cell>
          <cell r="D910" t="str">
            <v>Thị, đường kính 11 cm</v>
          </cell>
          <cell r="E910" t="str">
            <v>cây</v>
          </cell>
          <cell r="F910">
            <v>214000</v>
          </cell>
        </row>
        <row r="911">
          <cell r="A911" t="str">
            <v>THI12</v>
          </cell>
          <cell r="B911" t="str">
            <v>THI1215</v>
          </cell>
          <cell r="C911" t="str">
            <v>Thị, ĐK gốc 12cm ≤ Φ &lt;15cm</v>
          </cell>
          <cell r="D911" t="str">
            <v>Thị,  đường kính 12 cm</v>
          </cell>
          <cell r="E911" t="str">
            <v>cây</v>
          </cell>
          <cell r="F911">
            <v>251000</v>
          </cell>
        </row>
        <row r="912">
          <cell r="A912" t="str">
            <v>THI13</v>
          </cell>
          <cell r="B912" t="str">
            <v>THI1215</v>
          </cell>
          <cell r="C912" t="str">
            <v>Thị, ĐK gốc 12cm ≤ Φ &lt;15cm</v>
          </cell>
          <cell r="D912" t="str">
            <v>Thị,  đường kính 13 cm</v>
          </cell>
          <cell r="E912" t="str">
            <v>cây</v>
          </cell>
          <cell r="F912">
            <v>251000</v>
          </cell>
        </row>
        <row r="913">
          <cell r="A913" t="str">
            <v>THI14</v>
          </cell>
          <cell r="B913" t="str">
            <v>THI1215</v>
          </cell>
          <cell r="C913" t="str">
            <v>Thị, ĐK gốc 12cm ≤ Φ &lt;15cm</v>
          </cell>
          <cell r="D913" t="str">
            <v>Thị, đường kính 14 cm</v>
          </cell>
          <cell r="E913" t="str">
            <v>cây</v>
          </cell>
          <cell r="F913">
            <v>251000</v>
          </cell>
        </row>
        <row r="914">
          <cell r="A914" t="str">
            <v>THI15</v>
          </cell>
          <cell r="B914" t="str">
            <v>THI1520</v>
          </cell>
          <cell r="C914" t="str">
            <v>Thị, ĐK gốc 15cm ≤ Φ &lt;20cm</v>
          </cell>
          <cell r="D914" t="str">
            <v>Thị, đường kính 15 cm</v>
          </cell>
          <cell r="E914" t="str">
            <v>cây</v>
          </cell>
          <cell r="F914">
            <v>318000</v>
          </cell>
        </row>
        <row r="915">
          <cell r="A915" t="str">
            <v>THI16</v>
          </cell>
          <cell r="B915" t="str">
            <v>THI1520</v>
          </cell>
          <cell r="C915" t="str">
            <v>Thị, ĐK gốc 15cm ≤ Φ &lt;20cm</v>
          </cell>
          <cell r="D915" t="str">
            <v>Thị,  đường kính 16 cm</v>
          </cell>
          <cell r="E915" t="str">
            <v>cây</v>
          </cell>
          <cell r="F915">
            <v>318000</v>
          </cell>
        </row>
        <row r="916">
          <cell r="A916" t="str">
            <v>THI17</v>
          </cell>
          <cell r="B916" t="str">
            <v>THI1520</v>
          </cell>
          <cell r="C916" t="str">
            <v>Thị, ĐK gốc 15cm ≤ Φ &lt;20cm</v>
          </cell>
          <cell r="D916" t="str">
            <v>Thị,  đường kính 17 cm</v>
          </cell>
          <cell r="E916" t="str">
            <v>cây</v>
          </cell>
          <cell r="F916">
            <v>318000</v>
          </cell>
        </row>
        <row r="917">
          <cell r="A917" t="str">
            <v>THI18</v>
          </cell>
          <cell r="B917" t="str">
            <v>THI1520</v>
          </cell>
          <cell r="C917" t="str">
            <v>Thị, ĐK gốc 15cm ≤ Φ &lt;20cm</v>
          </cell>
          <cell r="D917" t="str">
            <v>Thị, đường kính 18 cm</v>
          </cell>
          <cell r="E917" t="str">
            <v>cây</v>
          </cell>
          <cell r="F917">
            <v>318000</v>
          </cell>
        </row>
        <row r="918">
          <cell r="A918" t="str">
            <v>THI19</v>
          </cell>
          <cell r="B918" t="str">
            <v>THI1520</v>
          </cell>
          <cell r="C918" t="str">
            <v>Thị, ĐK gốc 15cm ≤ Φ &lt;20cm</v>
          </cell>
          <cell r="D918" t="str">
            <v>Thị, đường kính 19 cm</v>
          </cell>
          <cell r="E918" t="str">
            <v>cây</v>
          </cell>
          <cell r="F918">
            <v>318000</v>
          </cell>
        </row>
        <row r="919">
          <cell r="A919" t="str">
            <v>THI20</v>
          </cell>
          <cell r="B919" t="str">
            <v>THI2025</v>
          </cell>
          <cell r="C919" t="str">
            <v>Thị, ĐK gốc 20cm ≤ Φ &lt;25cm</v>
          </cell>
          <cell r="D919" t="str">
            <v xml:space="preserve">Thị,  đường kính 20 cm </v>
          </cell>
          <cell r="E919" t="str">
            <v>cây</v>
          </cell>
          <cell r="F919">
            <v>385000</v>
          </cell>
        </row>
        <row r="920">
          <cell r="A920" t="str">
            <v>THI21</v>
          </cell>
          <cell r="B920" t="str">
            <v>THI2025</v>
          </cell>
          <cell r="C920" t="str">
            <v>Thị, ĐK gốc 20cm ≤ Φ &lt;25cm</v>
          </cell>
          <cell r="D920" t="str">
            <v xml:space="preserve">Thị, đường kính 21 cm </v>
          </cell>
          <cell r="E920" t="str">
            <v>cây</v>
          </cell>
          <cell r="F920">
            <v>385000</v>
          </cell>
        </row>
        <row r="921">
          <cell r="A921" t="str">
            <v>THI22</v>
          </cell>
          <cell r="B921" t="str">
            <v>THI2025</v>
          </cell>
          <cell r="C921" t="str">
            <v>Thị, ĐK gốc 20cm ≤ Φ &lt;25cm</v>
          </cell>
          <cell r="D921" t="str">
            <v xml:space="preserve">Thị, đường kính 22 cm </v>
          </cell>
          <cell r="E921" t="str">
            <v>cây</v>
          </cell>
          <cell r="F921">
            <v>385000</v>
          </cell>
        </row>
        <row r="922">
          <cell r="A922" t="str">
            <v>THI23</v>
          </cell>
          <cell r="B922" t="str">
            <v>THI2025</v>
          </cell>
          <cell r="C922" t="str">
            <v>Thị, ĐK gốc 20cm ≤ Φ &lt;25cm</v>
          </cell>
          <cell r="D922" t="str">
            <v xml:space="preserve">Thị, đường kính 23 cm </v>
          </cell>
          <cell r="E922" t="str">
            <v>cây</v>
          </cell>
          <cell r="F922">
            <v>385000</v>
          </cell>
        </row>
        <row r="923">
          <cell r="A923" t="str">
            <v>THI24</v>
          </cell>
          <cell r="B923" t="str">
            <v>THI2025</v>
          </cell>
          <cell r="C923" t="str">
            <v>Thị, ĐK gốc 20cm ≤ Φ &lt;25cm</v>
          </cell>
          <cell r="D923" t="str">
            <v xml:space="preserve">Thị,  đường kính 24 cm </v>
          </cell>
          <cell r="E923" t="str">
            <v>cây</v>
          </cell>
          <cell r="F923">
            <v>385000</v>
          </cell>
        </row>
        <row r="924">
          <cell r="A924" t="str">
            <v>THI25</v>
          </cell>
          <cell r="B924" t="str">
            <v>THI2530</v>
          </cell>
          <cell r="C924" t="str">
            <v>Thị, ĐK gốc 25cm ≤ Φ &lt;30cm</v>
          </cell>
          <cell r="D924" t="str">
            <v xml:space="preserve">Thị, đường kính 25 cm </v>
          </cell>
          <cell r="E924" t="str">
            <v>cây</v>
          </cell>
          <cell r="F924">
            <v>452000</v>
          </cell>
        </row>
        <row r="925">
          <cell r="A925" t="str">
            <v>THI26</v>
          </cell>
          <cell r="B925" t="str">
            <v>THI2530</v>
          </cell>
          <cell r="C925" t="str">
            <v>Thị, ĐK gốc 25cm ≤ Φ &lt;30cm</v>
          </cell>
          <cell r="D925" t="str">
            <v xml:space="preserve">Thị,  đường kính 26 cm </v>
          </cell>
          <cell r="E925" t="str">
            <v>cây</v>
          </cell>
          <cell r="F925">
            <v>452000</v>
          </cell>
        </row>
        <row r="926">
          <cell r="A926" t="str">
            <v>THI27</v>
          </cell>
          <cell r="B926" t="str">
            <v>THI2530</v>
          </cell>
          <cell r="C926" t="str">
            <v>Thị, ĐK gốc 25cm ≤ Φ &lt;30cm</v>
          </cell>
          <cell r="D926" t="str">
            <v xml:space="preserve">Thị, đường kính 27 cm </v>
          </cell>
          <cell r="E926" t="str">
            <v>cây</v>
          </cell>
          <cell r="F926">
            <v>452000</v>
          </cell>
        </row>
        <row r="927">
          <cell r="A927" t="str">
            <v>THI28</v>
          </cell>
          <cell r="B927" t="str">
            <v>THI2530</v>
          </cell>
          <cell r="C927" t="str">
            <v>Thị, ĐK gốc 25cm ≤ Φ &lt;30cm</v>
          </cell>
          <cell r="D927" t="str">
            <v xml:space="preserve">Thị, đường kính 28 cm </v>
          </cell>
          <cell r="E927" t="str">
            <v>cây</v>
          </cell>
          <cell r="F927">
            <v>452000</v>
          </cell>
        </row>
        <row r="928">
          <cell r="A928" t="str">
            <v>THI29</v>
          </cell>
          <cell r="B928" t="str">
            <v>THI2530</v>
          </cell>
          <cell r="C928" t="str">
            <v>Thị, ĐK gốc 25cm ≤ Φ &lt;30cm</v>
          </cell>
          <cell r="D928" t="str">
            <v xml:space="preserve">Thị, đường kính 29 cm </v>
          </cell>
          <cell r="E928" t="str">
            <v>cây</v>
          </cell>
          <cell r="F928">
            <v>452000</v>
          </cell>
        </row>
        <row r="929">
          <cell r="A929" t="str">
            <v>THI30</v>
          </cell>
          <cell r="B929" t="str">
            <v>THI3030</v>
          </cell>
          <cell r="C929" t="str">
            <v>Thị, ĐK gốc từ 30 cm trở lên</v>
          </cell>
          <cell r="D929" t="str">
            <v xml:space="preserve">Thị, đường kính 30 cm </v>
          </cell>
          <cell r="E929" t="str">
            <v>cây</v>
          </cell>
          <cell r="F929">
            <v>519000</v>
          </cell>
        </row>
        <row r="930">
          <cell r="A930" t="str">
            <v>THI31</v>
          </cell>
          <cell r="B930" t="str">
            <v>THI3030</v>
          </cell>
          <cell r="C930" t="str">
            <v>Thị, ĐK gốc từ 30 cm trở lên</v>
          </cell>
          <cell r="D930" t="str">
            <v xml:space="preserve">Thị,  đường kính 31 cm </v>
          </cell>
          <cell r="E930" t="str">
            <v>cây</v>
          </cell>
          <cell r="F930">
            <v>519000</v>
          </cell>
        </row>
        <row r="931">
          <cell r="A931" t="str">
            <v>THI32</v>
          </cell>
          <cell r="B931" t="str">
            <v>THI3030</v>
          </cell>
          <cell r="C931" t="str">
            <v>Thị, ĐK gốc từ 30 cm trở lên</v>
          </cell>
          <cell r="D931" t="str">
            <v xml:space="preserve">Thị, đường kính 32 cm </v>
          </cell>
          <cell r="E931" t="str">
            <v>cây</v>
          </cell>
          <cell r="F931">
            <v>519000</v>
          </cell>
        </row>
        <row r="932">
          <cell r="A932" t="str">
            <v>THI33</v>
          </cell>
          <cell r="B932" t="str">
            <v>THI3030</v>
          </cell>
          <cell r="C932" t="str">
            <v>Thị, ĐK gốc từ 30 cm trở lên</v>
          </cell>
          <cell r="D932" t="str">
            <v xml:space="preserve">Thị,  đường kính 33 cm </v>
          </cell>
          <cell r="E932" t="str">
            <v>cây</v>
          </cell>
          <cell r="F932">
            <v>519000</v>
          </cell>
        </row>
        <row r="933">
          <cell r="A933" t="str">
            <v>THI34</v>
          </cell>
          <cell r="B933" t="str">
            <v>THI3030</v>
          </cell>
          <cell r="C933" t="str">
            <v>Thị, ĐK gốc từ 30 cm trở lên</v>
          </cell>
          <cell r="D933" t="str">
            <v xml:space="preserve">Thị,  đường kính 34 cm </v>
          </cell>
          <cell r="E933" t="str">
            <v>cây</v>
          </cell>
          <cell r="F933">
            <v>519000</v>
          </cell>
        </row>
        <row r="934">
          <cell r="A934" t="str">
            <v>THI35</v>
          </cell>
          <cell r="B934" t="str">
            <v>THI3030</v>
          </cell>
          <cell r="C934" t="str">
            <v>Thị, ĐK gốc từ 30 cm trở lên</v>
          </cell>
          <cell r="D934" t="str">
            <v xml:space="preserve">Thị, đường kính 35 cm </v>
          </cell>
          <cell r="E934" t="str">
            <v>cây</v>
          </cell>
          <cell r="F934">
            <v>519000</v>
          </cell>
        </row>
        <row r="935">
          <cell r="A935" t="str">
            <v>THI36</v>
          </cell>
          <cell r="B935" t="str">
            <v>THI3030</v>
          </cell>
          <cell r="C935" t="str">
            <v>Thị, ĐK gốc từ 30 cm trở lên</v>
          </cell>
          <cell r="D935" t="str">
            <v xml:space="preserve">Thị, đường kính 36 cm </v>
          </cell>
          <cell r="E935" t="str">
            <v>cây</v>
          </cell>
          <cell r="F935">
            <v>519000</v>
          </cell>
        </row>
        <row r="936">
          <cell r="A936" t="str">
            <v>THI37</v>
          </cell>
          <cell r="B936" t="str">
            <v>THI3030</v>
          </cell>
          <cell r="C936" t="str">
            <v>Thị, ĐK gốc từ 30 cm trở lên</v>
          </cell>
          <cell r="D936" t="str">
            <v xml:space="preserve">Thị, đường kính 37 cm </v>
          </cell>
          <cell r="E936" t="str">
            <v>cây</v>
          </cell>
          <cell r="F936">
            <v>519000</v>
          </cell>
        </row>
        <row r="937">
          <cell r="A937" t="str">
            <v>THI38</v>
          </cell>
          <cell r="B937" t="str">
            <v>THI3030</v>
          </cell>
          <cell r="C937" t="str">
            <v>Thị, ĐK gốc từ 30 cm trở lên</v>
          </cell>
          <cell r="D937" t="str">
            <v xml:space="preserve">Thị, đường kính 38 cm </v>
          </cell>
          <cell r="E937" t="str">
            <v>cây</v>
          </cell>
          <cell r="F937">
            <v>519000</v>
          </cell>
        </row>
        <row r="938">
          <cell r="A938" t="str">
            <v>THI39</v>
          </cell>
          <cell r="B938" t="str">
            <v>THI3030</v>
          </cell>
          <cell r="C938" t="str">
            <v>Thị, ĐK gốc từ 30 cm trở lên</v>
          </cell>
          <cell r="D938" t="str">
            <v xml:space="preserve">Thị, đường kính 39 cm </v>
          </cell>
          <cell r="E938" t="str">
            <v>cây</v>
          </cell>
          <cell r="F938">
            <v>519000</v>
          </cell>
        </row>
        <row r="939">
          <cell r="A939" t="str">
            <v>THI40</v>
          </cell>
          <cell r="B939" t="str">
            <v>THI3030</v>
          </cell>
          <cell r="C939" t="str">
            <v>Thị, ĐK gốc từ 30 cm trở lên</v>
          </cell>
          <cell r="D939" t="str">
            <v xml:space="preserve">Thị, đường kính 40 cm </v>
          </cell>
          <cell r="E939" t="str">
            <v>cây</v>
          </cell>
          <cell r="F939">
            <v>519000</v>
          </cell>
        </row>
        <row r="940">
          <cell r="A940" t="str">
            <v>SUNGM</v>
          </cell>
          <cell r="B940" t="str">
            <v>SUNGM</v>
          </cell>
          <cell r="C940" t="str">
            <v>Sung, Mới trồng (từ 3 tháng đến dưới 1năm)</v>
          </cell>
          <cell r="D940" t="str">
            <v>Sung, mới trồng từ 3 tháng đến dưới 1 năm tuổi</v>
          </cell>
          <cell r="E940" t="str">
            <v>cây</v>
          </cell>
          <cell r="F940">
            <v>32000</v>
          </cell>
        </row>
        <row r="941">
          <cell r="A941" t="str">
            <v>SUNGM1</v>
          </cell>
          <cell r="B941" t="str">
            <v>SUNGM1</v>
          </cell>
          <cell r="C941" t="str">
            <v>Sung,  Trồng từ 1 năm , cao trên 1m</v>
          </cell>
          <cell r="D941" t="str">
            <v xml:space="preserve">Sung, trồng từ 1 năm tuổi, cao trên 1 m </v>
          </cell>
          <cell r="E941" t="str">
            <v>cây</v>
          </cell>
          <cell r="F941">
            <v>49000</v>
          </cell>
        </row>
        <row r="942">
          <cell r="A942" t="str">
            <v>SUNG1</v>
          </cell>
          <cell r="B942" t="str">
            <v>SUNG1</v>
          </cell>
          <cell r="C942" t="str">
            <v>Sung, ĐK gốc 1cm ≤ Φ &lt;2cm</v>
          </cell>
          <cell r="D942" t="str">
            <v>Sung, đường kính 1 cm</v>
          </cell>
          <cell r="E942" t="str">
            <v>cây</v>
          </cell>
          <cell r="F942">
            <v>66000</v>
          </cell>
        </row>
        <row r="943">
          <cell r="A943" t="str">
            <v>SUNG2</v>
          </cell>
          <cell r="B943" t="str">
            <v>SUNG25</v>
          </cell>
          <cell r="C943" t="str">
            <v>Sung, ĐK gốc 2cm ≤ Φ &lt;5cm</v>
          </cell>
          <cell r="D943" t="str">
            <v>Sung, đường kính 2 cm</v>
          </cell>
          <cell r="E943" t="str">
            <v>cây</v>
          </cell>
          <cell r="F943">
            <v>66000</v>
          </cell>
        </row>
        <row r="944">
          <cell r="A944" t="str">
            <v>SUNG3</v>
          </cell>
          <cell r="B944" t="str">
            <v>SUNG25</v>
          </cell>
          <cell r="C944" t="str">
            <v>Sung, ĐK gốc 2cm ≤ Φ &lt;5cm</v>
          </cell>
          <cell r="D944" t="str">
            <v>Sung, đường kính 3 cm</v>
          </cell>
          <cell r="E944" t="str">
            <v>cây</v>
          </cell>
          <cell r="F944">
            <v>103000</v>
          </cell>
        </row>
        <row r="945">
          <cell r="A945" t="str">
            <v>SUNG4</v>
          </cell>
          <cell r="B945" t="str">
            <v>SUNG25</v>
          </cell>
          <cell r="C945" t="str">
            <v>Sung, ĐK gốc 2cm ≤ Φ &lt;5cm</v>
          </cell>
          <cell r="D945" t="str">
            <v>Sung, đường kính 4 cm</v>
          </cell>
          <cell r="E945" t="str">
            <v>cây</v>
          </cell>
          <cell r="F945">
            <v>103000</v>
          </cell>
        </row>
        <row r="946">
          <cell r="A946" t="str">
            <v>SUNG5</v>
          </cell>
          <cell r="B946" t="str">
            <v>SUNG57</v>
          </cell>
          <cell r="C946" t="str">
            <v>Sung, ĐK gốc 5cm ≤ Φ &lt;7cm</v>
          </cell>
          <cell r="D946" t="str">
            <v>Sung, đường kính 5 cm</v>
          </cell>
          <cell r="E946" t="str">
            <v>cây</v>
          </cell>
          <cell r="F946">
            <v>140000</v>
          </cell>
        </row>
        <row r="947">
          <cell r="A947" t="str">
            <v>SUNG6</v>
          </cell>
          <cell r="B947" t="str">
            <v>SUNG57</v>
          </cell>
          <cell r="C947" t="str">
            <v>Sung, ĐK gốc 5cm ≤ Φ &lt;7cm</v>
          </cell>
          <cell r="D947" t="str">
            <v>Sung, đường kính 6 cm</v>
          </cell>
          <cell r="E947" t="str">
            <v>cây</v>
          </cell>
          <cell r="F947">
            <v>140000</v>
          </cell>
        </row>
        <row r="948">
          <cell r="A948" t="str">
            <v>SUNG7</v>
          </cell>
          <cell r="B948" t="str">
            <v>SUNG79</v>
          </cell>
          <cell r="C948" t="str">
            <v>Sung, ĐK gốc 7cm ≤ Φ &lt;9cm</v>
          </cell>
          <cell r="D948" t="str">
            <v>Sung,  đường kính 7 cm</v>
          </cell>
          <cell r="E948" t="str">
            <v>cây</v>
          </cell>
          <cell r="F948">
            <v>177000</v>
          </cell>
        </row>
        <row r="949">
          <cell r="A949" t="str">
            <v>SUNG8</v>
          </cell>
          <cell r="B949" t="str">
            <v>SUNG79</v>
          </cell>
          <cell r="C949" t="str">
            <v>Sung, ĐK gốc 7cm ≤ Φ &lt;9cm</v>
          </cell>
          <cell r="D949" t="str">
            <v>Sung, đường kính 8 cm</v>
          </cell>
          <cell r="E949" t="str">
            <v>cây</v>
          </cell>
          <cell r="F949">
            <v>177000</v>
          </cell>
        </row>
        <row r="950">
          <cell r="A950" t="str">
            <v>SUNG9</v>
          </cell>
          <cell r="B950" t="str">
            <v>SUNG912</v>
          </cell>
          <cell r="C950" t="str">
            <v>ĐK gốc 9cm ≤ Φ &lt;12cm</v>
          </cell>
          <cell r="D950" t="str">
            <v>Sung, đường kính 9 cm</v>
          </cell>
          <cell r="E950" t="str">
            <v>cây</v>
          </cell>
          <cell r="F950">
            <v>214000</v>
          </cell>
        </row>
        <row r="951">
          <cell r="A951" t="str">
            <v>SUNG10</v>
          </cell>
          <cell r="B951" t="str">
            <v>SUNG912</v>
          </cell>
          <cell r="C951" t="str">
            <v>ĐK gốc 9cm ≤ Φ &lt;12cm</v>
          </cell>
          <cell r="D951" t="str">
            <v>Sung, đường kính 10 cm</v>
          </cell>
          <cell r="E951" t="str">
            <v>cây</v>
          </cell>
          <cell r="F951">
            <v>214000</v>
          </cell>
        </row>
        <row r="952">
          <cell r="A952" t="str">
            <v>SUNG11</v>
          </cell>
          <cell r="B952" t="str">
            <v>SUNG912</v>
          </cell>
          <cell r="C952" t="str">
            <v>ĐK gốc 9cm ≤ Φ &lt;12cm</v>
          </cell>
          <cell r="D952" t="str">
            <v>Sung,  đường kính 11 cm</v>
          </cell>
          <cell r="E952" t="str">
            <v>cây</v>
          </cell>
          <cell r="F952">
            <v>214000</v>
          </cell>
        </row>
        <row r="953">
          <cell r="A953" t="str">
            <v>SUNG12</v>
          </cell>
          <cell r="B953" t="str">
            <v>SUNG1215</v>
          </cell>
          <cell r="C953" t="str">
            <v>Sung, ĐK gốc 12cm ≤ Φ &lt;15cm</v>
          </cell>
          <cell r="D953" t="str">
            <v>Sung,  đường kính 12 cm</v>
          </cell>
          <cell r="E953" t="str">
            <v>cây</v>
          </cell>
          <cell r="F953">
            <v>251000</v>
          </cell>
        </row>
        <row r="954">
          <cell r="A954" t="str">
            <v>SUNG13</v>
          </cell>
          <cell r="B954" t="str">
            <v>SUNG1215</v>
          </cell>
          <cell r="C954" t="str">
            <v>Sung, ĐK gốc 12cm ≤ Φ &lt;15cm</v>
          </cell>
          <cell r="D954" t="str">
            <v>Sung,  đường kính 13 cm</v>
          </cell>
          <cell r="E954" t="str">
            <v>cây</v>
          </cell>
          <cell r="F954">
            <v>251000</v>
          </cell>
        </row>
        <row r="955">
          <cell r="A955" t="str">
            <v>SUNG14</v>
          </cell>
          <cell r="B955" t="str">
            <v>SUNG1215</v>
          </cell>
          <cell r="C955" t="str">
            <v>Sung, ĐK gốc 12cm ≤ Φ &lt;15cm</v>
          </cell>
          <cell r="D955" t="str">
            <v>Sung,  đường kính 14 cm</v>
          </cell>
          <cell r="E955" t="str">
            <v>cây</v>
          </cell>
          <cell r="F955">
            <v>251000</v>
          </cell>
        </row>
        <row r="956">
          <cell r="A956" t="str">
            <v>SUNG15</v>
          </cell>
          <cell r="B956" t="str">
            <v>SUNG1520</v>
          </cell>
          <cell r="C956" t="str">
            <v>Sung, ĐK gốc 15cm ≤ Φ &lt;20cm</v>
          </cell>
          <cell r="D956" t="str">
            <v>Sung, đường kính 15 cm</v>
          </cell>
          <cell r="E956" t="str">
            <v>cây</v>
          </cell>
          <cell r="F956">
            <v>318000</v>
          </cell>
        </row>
        <row r="957">
          <cell r="A957" t="str">
            <v>SUNG16</v>
          </cell>
          <cell r="B957" t="str">
            <v>SUNG1520</v>
          </cell>
          <cell r="C957" t="str">
            <v>Sung, ĐK gốc 15cm ≤ Φ &lt;20cm</v>
          </cell>
          <cell r="D957" t="str">
            <v>Sung, đường kính 16 cm</v>
          </cell>
          <cell r="E957" t="str">
            <v>cây</v>
          </cell>
          <cell r="F957">
            <v>318000</v>
          </cell>
        </row>
        <row r="958">
          <cell r="A958" t="str">
            <v>SUNG17</v>
          </cell>
          <cell r="B958" t="str">
            <v>SUNG1520</v>
          </cell>
          <cell r="C958" t="str">
            <v>Sung, ĐK gốc 15cm ≤ Φ &lt;20cm</v>
          </cell>
          <cell r="D958" t="str">
            <v>Sung, đường kính 17 cm</v>
          </cell>
          <cell r="E958" t="str">
            <v>cây</v>
          </cell>
          <cell r="F958">
            <v>318000</v>
          </cell>
        </row>
        <row r="959">
          <cell r="A959" t="str">
            <v>SUNG18</v>
          </cell>
          <cell r="B959" t="str">
            <v>SUNG1520</v>
          </cell>
          <cell r="C959" t="str">
            <v>Sung, ĐK gốc 15cm ≤ Φ &lt;20cm</v>
          </cell>
          <cell r="D959" t="str">
            <v>Sung,  đường kính 18 cm</v>
          </cell>
          <cell r="E959" t="str">
            <v>cây</v>
          </cell>
          <cell r="F959">
            <v>318000</v>
          </cell>
        </row>
        <row r="960">
          <cell r="A960" t="str">
            <v>SUNG19</v>
          </cell>
          <cell r="B960" t="str">
            <v>SUNG1520</v>
          </cell>
          <cell r="C960" t="str">
            <v>Sung, ĐK gốc 15cm ≤ Φ &lt;20cm</v>
          </cell>
          <cell r="D960" t="str">
            <v>Sung,  đường kính 19 cm</v>
          </cell>
          <cell r="E960" t="str">
            <v>cây</v>
          </cell>
          <cell r="F960">
            <v>318000</v>
          </cell>
        </row>
        <row r="961">
          <cell r="A961" t="str">
            <v>SUNG20</v>
          </cell>
          <cell r="B961" t="str">
            <v>SUNG2025</v>
          </cell>
          <cell r="C961" t="str">
            <v>Sung, ĐK gốc 20cm ≤ Φ &lt;25cm</v>
          </cell>
          <cell r="D961" t="str">
            <v xml:space="preserve">Sung, đường kính 20 cm </v>
          </cell>
          <cell r="E961" t="str">
            <v>cây</v>
          </cell>
          <cell r="F961">
            <v>385000</v>
          </cell>
        </row>
        <row r="962">
          <cell r="A962" t="str">
            <v>SUNG21</v>
          </cell>
          <cell r="B962" t="str">
            <v>SUNG2025</v>
          </cell>
          <cell r="C962" t="str">
            <v>Sung, ĐK gốc 20cm ≤ Φ &lt;25cm</v>
          </cell>
          <cell r="D962" t="str">
            <v xml:space="preserve">Sung, đường kính 21 cm </v>
          </cell>
          <cell r="E962" t="str">
            <v>cây</v>
          </cell>
          <cell r="F962">
            <v>385000</v>
          </cell>
        </row>
        <row r="963">
          <cell r="A963" t="str">
            <v>SUNG22</v>
          </cell>
          <cell r="B963" t="str">
            <v>SUNG2025</v>
          </cell>
          <cell r="C963" t="str">
            <v>Sung, ĐK gốc 20cm ≤ Φ &lt;25cm</v>
          </cell>
          <cell r="D963" t="str">
            <v xml:space="preserve">Sung, đường kính 22 cm </v>
          </cell>
          <cell r="E963" t="str">
            <v>cây</v>
          </cell>
          <cell r="F963">
            <v>385000</v>
          </cell>
        </row>
        <row r="964">
          <cell r="A964" t="str">
            <v>SUNG23</v>
          </cell>
          <cell r="B964" t="str">
            <v>SUNG2025</v>
          </cell>
          <cell r="C964" t="str">
            <v>Sung, ĐK gốc 20cm ≤ Φ &lt;25cm</v>
          </cell>
          <cell r="D964" t="str">
            <v xml:space="preserve">Sung,  đường kính 23 cm </v>
          </cell>
          <cell r="E964" t="str">
            <v>cây</v>
          </cell>
          <cell r="F964">
            <v>385000</v>
          </cell>
        </row>
        <row r="965">
          <cell r="A965" t="str">
            <v>SUNG24</v>
          </cell>
          <cell r="B965" t="str">
            <v>SUNG2025</v>
          </cell>
          <cell r="C965" t="str">
            <v>Sung, ĐK gốc 20cm ≤ Φ &lt;25cm</v>
          </cell>
          <cell r="D965" t="str">
            <v xml:space="preserve">Sung,  đường kính 24 cm </v>
          </cell>
          <cell r="E965" t="str">
            <v>cây</v>
          </cell>
          <cell r="F965">
            <v>385000</v>
          </cell>
        </row>
        <row r="966">
          <cell r="A966" t="str">
            <v>SUNG25</v>
          </cell>
          <cell r="B966" t="str">
            <v>SUNG2530</v>
          </cell>
          <cell r="C966" t="str">
            <v>Sung, ĐK gốc 25cm ≤ Φ &lt;30cm</v>
          </cell>
          <cell r="D966" t="str">
            <v xml:space="preserve">Sung, đường kính 25 cm </v>
          </cell>
          <cell r="E966" t="str">
            <v>cây</v>
          </cell>
          <cell r="F966">
            <v>452000</v>
          </cell>
        </row>
        <row r="967">
          <cell r="A967" t="str">
            <v>SUNG26</v>
          </cell>
          <cell r="B967" t="str">
            <v>SUNG2530</v>
          </cell>
          <cell r="C967" t="str">
            <v>Sung, ĐK gốc 25cm ≤ Φ &lt;30cm</v>
          </cell>
          <cell r="D967" t="str">
            <v xml:space="preserve">Sung,  đường kính 26 cm </v>
          </cell>
          <cell r="E967" t="str">
            <v>cây</v>
          </cell>
          <cell r="F967">
            <v>452000</v>
          </cell>
        </row>
        <row r="968">
          <cell r="A968" t="str">
            <v>SUNG27</v>
          </cell>
          <cell r="B968" t="str">
            <v>SUNG2530</v>
          </cell>
          <cell r="C968" t="str">
            <v>Sung, ĐK gốc 25cm ≤ Φ &lt;30cm</v>
          </cell>
          <cell r="D968" t="str">
            <v xml:space="preserve">Sung,  đường kính 27 cm </v>
          </cell>
          <cell r="E968" t="str">
            <v>cây</v>
          </cell>
          <cell r="F968">
            <v>452000</v>
          </cell>
        </row>
        <row r="969">
          <cell r="A969" t="str">
            <v>SUNG28</v>
          </cell>
          <cell r="B969" t="str">
            <v>SUNG2530</v>
          </cell>
          <cell r="C969" t="str">
            <v>Sung, ĐK gốc 25cm ≤ Φ &lt;30cm</v>
          </cell>
          <cell r="D969" t="str">
            <v xml:space="preserve">Sung, đường kính 28 cm </v>
          </cell>
          <cell r="E969" t="str">
            <v>cây</v>
          </cell>
          <cell r="F969">
            <v>452000</v>
          </cell>
        </row>
        <row r="970">
          <cell r="A970" t="str">
            <v>SUNG29</v>
          </cell>
          <cell r="B970" t="str">
            <v>SUNG2530</v>
          </cell>
          <cell r="C970" t="str">
            <v>Sung, ĐK gốc 25cm ≤ Φ &lt;30cm</v>
          </cell>
          <cell r="D970" t="str">
            <v xml:space="preserve">Sung, đường kính 29 cm </v>
          </cell>
          <cell r="E970" t="str">
            <v>cây</v>
          </cell>
          <cell r="F970">
            <v>452000</v>
          </cell>
        </row>
        <row r="971">
          <cell r="A971" t="str">
            <v>SUNG30</v>
          </cell>
          <cell r="B971" t="str">
            <v>SUNG3030</v>
          </cell>
          <cell r="C971" t="str">
            <v>Sung, ĐK gốc từ 30 cm trở lên</v>
          </cell>
          <cell r="D971" t="str">
            <v xml:space="preserve">Sung, đường kính 30 cm </v>
          </cell>
          <cell r="E971" t="str">
            <v>cây</v>
          </cell>
          <cell r="F971">
            <v>519000</v>
          </cell>
        </row>
        <row r="972">
          <cell r="A972" t="str">
            <v>SUNG31</v>
          </cell>
          <cell r="B972" t="str">
            <v>SUNG3030</v>
          </cell>
          <cell r="C972" t="str">
            <v>Sung, ĐK gốc từ 30 cm trở lên</v>
          </cell>
          <cell r="D972" t="str">
            <v xml:space="preserve">Sung, đường kính 31 cm </v>
          </cell>
          <cell r="E972" t="str">
            <v>cây</v>
          </cell>
          <cell r="F972">
            <v>519000</v>
          </cell>
        </row>
        <row r="973">
          <cell r="A973" t="str">
            <v>SUNG32</v>
          </cell>
          <cell r="B973" t="str">
            <v>SUNG3030</v>
          </cell>
          <cell r="C973" t="str">
            <v>Sung, ĐK gốc từ 30 cm trở lên</v>
          </cell>
          <cell r="D973" t="str">
            <v xml:space="preserve">Sung, đường kính 32 cm </v>
          </cell>
          <cell r="E973" t="str">
            <v>cây</v>
          </cell>
          <cell r="F973">
            <v>519000</v>
          </cell>
        </row>
        <row r="974">
          <cell r="A974" t="str">
            <v>SUNG33</v>
          </cell>
          <cell r="B974" t="str">
            <v>SUNG3030</v>
          </cell>
          <cell r="C974" t="str">
            <v>Sung, ĐK gốc từ 30 cm trở lên</v>
          </cell>
          <cell r="D974" t="str">
            <v xml:space="preserve">Sung, đường kính 33 cm </v>
          </cell>
          <cell r="E974" t="str">
            <v>cây</v>
          </cell>
          <cell r="F974">
            <v>519000</v>
          </cell>
        </row>
        <row r="975">
          <cell r="A975" t="str">
            <v>SUNG34</v>
          </cell>
          <cell r="B975" t="str">
            <v>SUNG3030</v>
          </cell>
          <cell r="C975" t="str">
            <v>Sung, ĐK gốc từ 30 cm trở lên</v>
          </cell>
          <cell r="D975" t="str">
            <v xml:space="preserve">Sung, đường kính 34 cm </v>
          </cell>
          <cell r="E975" t="str">
            <v>cây</v>
          </cell>
          <cell r="F975">
            <v>519000</v>
          </cell>
        </row>
        <row r="976">
          <cell r="A976" t="str">
            <v>SUNG35</v>
          </cell>
          <cell r="B976" t="str">
            <v>SUNG3030</v>
          </cell>
          <cell r="C976" t="str">
            <v>Sung, ĐK gốc từ 30 cm trở lên</v>
          </cell>
          <cell r="D976" t="str">
            <v xml:space="preserve">Sung, đường kính 35 cm </v>
          </cell>
          <cell r="E976" t="str">
            <v>cây</v>
          </cell>
          <cell r="F976">
            <v>519000</v>
          </cell>
        </row>
        <row r="977">
          <cell r="A977" t="str">
            <v>SUNG36</v>
          </cell>
          <cell r="B977" t="str">
            <v>SUNG3030</v>
          </cell>
          <cell r="C977" t="str">
            <v>Sung, ĐK gốc từ 30 cm trở lên</v>
          </cell>
          <cell r="D977" t="str">
            <v xml:space="preserve">Sung, đường kính 36 cm </v>
          </cell>
          <cell r="E977" t="str">
            <v>cây</v>
          </cell>
          <cell r="F977">
            <v>519000</v>
          </cell>
        </row>
        <row r="978">
          <cell r="A978" t="str">
            <v>SUNG37</v>
          </cell>
          <cell r="B978" t="str">
            <v>SUNG3030</v>
          </cell>
          <cell r="C978" t="str">
            <v>Sung, ĐK gốc từ 30 cm trở lên</v>
          </cell>
          <cell r="D978" t="str">
            <v xml:space="preserve">Sung, đường kính 37 cm </v>
          </cell>
          <cell r="E978" t="str">
            <v>cây</v>
          </cell>
          <cell r="F978">
            <v>519000</v>
          </cell>
        </row>
        <row r="979">
          <cell r="A979" t="str">
            <v>SUNG38</v>
          </cell>
          <cell r="B979" t="str">
            <v>SUNG3030</v>
          </cell>
          <cell r="C979" t="str">
            <v>Sung, ĐK gốc từ 30 cm trở lên</v>
          </cell>
          <cell r="D979" t="str">
            <v xml:space="preserve">Sung,  đường kính 38 cm </v>
          </cell>
          <cell r="E979" t="str">
            <v>cây</v>
          </cell>
          <cell r="F979">
            <v>519000</v>
          </cell>
        </row>
        <row r="980">
          <cell r="A980" t="str">
            <v>SUNG39</v>
          </cell>
          <cell r="B980" t="str">
            <v>SUNG3030</v>
          </cell>
          <cell r="C980" t="str">
            <v>Sung, ĐK gốc từ 30 cm trở lên</v>
          </cell>
          <cell r="D980" t="str">
            <v xml:space="preserve">Sung, đường kính 39 cm </v>
          </cell>
          <cell r="E980" t="str">
            <v>cây</v>
          </cell>
          <cell r="F980">
            <v>519000</v>
          </cell>
        </row>
        <row r="981">
          <cell r="A981" t="str">
            <v>SUNG40</v>
          </cell>
          <cell r="B981" t="str">
            <v>SUNG3030</v>
          </cell>
          <cell r="C981" t="str">
            <v>Sung, ĐK gốc từ 30 cm trở lên</v>
          </cell>
          <cell r="D981" t="str">
            <v xml:space="preserve">Sung, đường kính 40 cm </v>
          </cell>
          <cell r="E981" t="str">
            <v>cây</v>
          </cell>
          <cell r="F981">
            <v>519000</v>
          </cell>
        </row>
        <row r="982">
          <cell r="A982" t="str">
            <v>VOIM</v>
          </cell>
          <cell r="B982" t="str">
            <v>VOIM</v>
          </cell>
          <cell r="C982" t="str">
            <v>Vối, Mới trồng (từ 3 tháng đến dưới 1năm)</v>
          </cell>
          <cell r="D982" t="str">
            <v>Vối, mới trồng từ 3 tháng đến dưới 1 năm tuổi</v>
          </cell>
          <cell r="E982" t="str">
            <v>cây</v>
          </cell>
          <cell r="F982">
            <v>32000</v>
          </cell>
        </row>
        <row r="983">
          <cell r="A983" t="str">
            <v>VOIM1</v>
          </cell>
          <cell r="B983" t="str">
            <v>VOIM1</v>
          </cell>
          <cell r="C983" t="str">
            <v>Vối, Trồng từ 1 năm , cao trên 1m</v>
          </cell>
          <cell r="D983" t="str">
            <v xml:space="preserve">Vối, trồng từ 1 năm tuổi, cao trên 1 m </v>
          </cell>
          <cell r="E983" t="str">
            <v>cây</v>
          </cell>
          <cell r="F983">
            <v>49000</v>
          </cell>
        </row>
        <row r="984">
          <cell r="A984" t="str">
            <v>VOI1</v>
          </cell>
          <cell r="B984" t="str">
            <v>VOI1</v>
          </cell>
          <cell r="C984" t="str">
            <v>Vối, ĐK gốc 1cm ≤ Φ &lt;2cm</v>
          </cell>
          <cell r="D984" t="str">
            <v>Vối, đường kính 1 cm</v>
          </cell>
          <cell r="E984" t="str">
            <v>cây</v>
          </cell>
          <cell r="F984">
            <v>66000</v>
          </cell>
        </row>
        <row r="985">
          <cell r="A985" t="str">
            <v>VOI2</v>
          </cell>
          <cell r="B985" t="str">
            <v>VOI25</v>
          </cell>
          <cell r="C985" t="str">
            <v>Vối, ĐK gốc 2cm ≤ Φ &lt;5cm</v>
          </cell>
          <cell r="D985" t="str">
            <v>Vối,  đường kính 2 cm</v>
          </cell>
          <cell r="E985" t="str">
            <v>cây</v>
          </cell>
          <cell r="F985">
            <v>66000</v>
          </cell>
        </row>
        <row r="986">
          <cell r="A986" t="str">
            <v>VOI3</v>
          </cell>
          <cell r="B986" t="str">
            <v>VOI25</v>
          </cell>
          <cell r="C986" t="str">
            <v>Vối, ĐK gốc 2cm ≤ Φ &lt;5cm</v>
          </cell>
          <cell r="D986" t="str">
            <v>Vối, đường kính 3 cm</v>
          </cell>
          <cell r="E986" t="str">
            <v>cây</v>
          </cell>
          <cell r="F986">
            <v>103000</v>
          </cell>
        </row>
        <row r="987">
          <cell r="A987" t="str">
            <v>VOI4</v>
          </cell>
          <cell r="B987" t="str">
            <v>VOI25</v>
          </cell>
          <cell r="C987" t="str">
            <v>Vối, ĐK gốc 2cm ≤ Φ &lt;5cm</v>
          </cell>
          <cell r="D987" t="str">
            <v>Vối,  đường kính 4 cm</v>
          </cell>
          <cell r="E987" t="str">
            <v>cây</v>
          </cell>
          <cell r="F987">
            <v>103000</v>
          </cell>
        </row>
        <row r="988">
          <cell r="A988" t="str">
            <v>VOI5</v>
          </cell>
          <cell r="B988" t="str">
            <v>VOI57</v>
          </cell>
          <cell r="C988" t="str">
            <v>Vối, ĐK gốc 5cm ≤ Φ &lt;7cm</v>
          </cell>
          <cell r="D988" t="str">
            <v>Vối, đường kính 5 cm</v>
          </cell>
          <cell r="E988" t="str">
            <v>cây</v>
          </cell>
          <cell r="F988">
            <v>140000</v>
          </cell>
        </row>
        <row r="989">
          <cell r="A989" t="str">
            <v>VOI6</v>
          </cell>
          <cell r="B989" t="str">
            <v>VOI57</v>
          </cell>
          <cell r="C989" t="str">
            <v>Vối, ĐK gốc 5cm ≤ Φ &lt;7cm</v>
          </cell>
          <cell r="D989" t="str">
            <v>Vối, đường kính 6 cm</v>
          </cell>
          <cell r="E989" t="str">
            <v>cây</v>
          </cell>
          <cell r="F989">
            <v>140000</v>
          </cell>
        </row>
        <row r="990">
          <cell r="A990" t="str">
            <v>VOI7</v>
          </cell>
          <cell r="B990" t="str">
            <v>VOI79</v>
          </cell>
          <cell r="C990" t="str">
            <v>Vối, ĐK gốc 7cm ≤ Φ &lt;9cm</v>
          </cell>
          <cell r="D990" t="str">
            <v>Vối, đường kính 7 cm</v>
          </cell>
          <cell r="E990" t="str">
            <v>cây</v>
          </cell>
          <cell r="F990">
            <v>177000</v>
          </cell>
        </row>
        <row r="991">
          <cell r="A991" t="str">
            <v>VOI8</v>
          </cell>
          <cell r="B991" t="str">
            <v>VOI79</v>
          </cell>
          <cell r="C991" t="str">
            <v>Vối, ĐK gốc 7cm ≤ Φ &lt;9cm</v>
          </cell>
          <cell r="D991" t="str">
            <v>Vối, đường kính 8 cm</v>
          </cell>
          <cell r="E991" t="str">
            <v>cây</v>
          </cell>
          <cell r="F991">
            <v>177000</v>
          </cell>
        </row>
        <row r="992">
          <cell r="A992" t="str">
            <v>VOI9</v>
          </cell>
          <cell r="B992" t="str">
            <v>VOI912</v>
          </cell>
          <cell r="C992" t="str">
            <v>Vối, ĐK gốc 9cm ≤ Φ &lt;12cm</v>
          </cell>
          <cell r="D992" t="str">
            <v>Vối, đường kính 9 cm</v>
          </cell>
          <cell r="E992" t="str">
            <v>cây</v>
          </cell>
          <cell r="F992">
            <v>214000</v>
          </cell>
        </row>
        <row r="993">
          <cell r="A993" t="str">
            <v>VOI10</v>
          </cell>
          <cell r="B993" t="str">
            <v>VOI912</v>
          </cell>
          <cell r="C993" t="str">
            <v>Vối, ĐK gốc 9cm ≤ Φ &lt;12cm</v>
          </cell>
          <cell r="D993" t="str">
            <v>Vối, đường kính 10 cm</v>
          </cell>
          <cell r="E993" t="str">
            <v>cây</v>
          </cell>
          <cell r="F993">
            <v>214000</v>
          </cell>
        </row>
        <row r="994">
          <cell r="A994" t="str">
            <v>VOI11</v>
          </cell>
          <cell r="B994" t="str">
            <v>VOI912</v>
          </cell>
          <cell r="C994" t="str">
            <v>Vối, ĐK gốc 9cm ≤ Φ &lt;12cm</v>
          </cell>
          <cell r="D994" t="str">
            <v>Vối, đường kính 11 cm</v>
          </cell>
          <cell r="E994" t="str">
            <v>cây</v>
          </cell>
          <cell r="F994">
            <v>214000</v>
          </cell>
        </row>
        <row r="995">
          <cell r="A995" t="str">
            <v>VOI12</v>
          </cell>
          <cell r="B995" t="str">
            <v>VOI1215</v>
          </cell>
          <cell r="C995" t="str">
            <v>Vối, ĐK gốc 12cm ≤ Φ &lt;15cm</v>
          </cell>
          <cell r="D995" t="str">
            <v>Vối, đường kính 12 cm</v>
          </cell>
          <cell r="E995" t="str">
            <v>cây</v>
          </cell>
          <cell r="F995">
            <v>251000</v>
          </cell>
        </row>
        <row r="996">
          <cell r="A996" t="str">
            <v>VOI13</v>
          </cell>
          <cell r="B996" t="str">
            <v>VOI1215</v>
          </cell>
          <cell r="C996" t="str">
            <v>Vối, ĐK gốc 12cm ≤ Φ &lt;15cm</v>
          </cell>
          <cell r="D996" t="str">
            <v>Vối, đường kính 13 cm</v>
          </cell>
          <cell r="E996" t="str">
            <v>cây</v>
          </cell>
          <cell r="F996">
            <v>251000</v>
          </cell>
        </row>
        <row r="997">
          <cell r="A997" t="str">
            <v>VOI14</v>
          </cell>
          <cell r="B997" t="str">
            <v>VOI1215</v>
          </cell>
          <cell r="C997" t="str">
            <v>Vối, ĐK gốc 12cm ≤ Φ &lt;15cm</v>
          </cell>
          <cell r="D997" t="str">
            <v>Vối, đường kính 14 cm</v>
          </cell>
          <cell r="E997" t="str">
            <v>cây</v>
          </cell>
          <cell r="F997">
            <v>251000</v>
          </cell>
        </row>
        <row r="998">
          <cell r="A998" t="str">
            <v>VOI15</v>
          </cell>
          <cell r="B998" t="str">
            <v>VOI1520</v>
          </cell>
          <cell r="C998" t="str">
            <v>Vối, ĐK gốc 15cm ≤ Φ &lt;20cm</v>
          </cell>
          <cell r="D998" t="str">
            <v>Vối, đường kính 15 cm</v>
          </cell>
          <cell r="E998" t="str">
            <v>cây</v>
          </cell>
          <cell r="F998">
            <v>318000</v>
          </cell>
        </row>
        <row r="999">
          <cell r="A999" t="str">
            <v>VOI16</v>
          </cell>
          <cell r="B999" t="str">
            <v>VOI1520</v>
          </cell>
          <cell r="C999" t="str">
            <v>Vối, ĐK gốc 15cm ≤ Φ &lt;20cm</v>
          </cell>
          <cell r="D999" t="str">
            <v>Vối, đường kính 16 cm</v>
          </cell>
          <cell r="E999" t="str">
            <v>cây</v>
          </cell>
          <cell r="F999">
            <v>318000</v>
          </cell>
        </row>
        <row r="1000">
          <cell r="A1000" t="str">
            <v>VOI17</v>
          </cell>
          <cell r="B1000" t="str">
            <v>VOI1520</v>
          </cell>
          <cell r="C1000" t="str">
            <v>Vối, ĐK gốc 15cm ≤ Φ &lt;20cm</v>
          </cell>
          <cell r="D1000" t="str">
            <v>Vối, đường kính 17 cm</v>
          </cell>
          <cell r="E1000" t="str">
            <v>cây</v>
          </cell>
          <cell r="F1000">
            <v>318000</v>
          </cell>
        </row>
        <row r="1001">
          <cell r="A1001" t="str">
            <v>VOI18</v>
          </cell>
          <cell r="B1001" t="str">
            <v>VOI1520</v>
          </cell>
          <cell r="C1001" t="str">
            <v>Vối, ĐK gốc 15cm ≤ Φ &lt;20cm</v>
          </cell>
          <cell r="D1001" t="str">
            <v>Vối, đường kính 18 cm</v>
          </cell>
          <cell r="E1001" t="str">
            <v>cây</v>
          </cell>
          <cell r="F1001">
            <v>318000</v>
          </cell>
        </row>
        <row r="1002">
          <cell r="A1002" t="str">
            <v>VOI19</v>
          </cell>
          <cell r="B1002" t="str">
            <v>VOI1520</v>
          </cell>
          <cell r="C1002" t="str">
            <v>Vối, ĐK gốc 15cm ≤ Φ &lt;20cm</v>
          </cell>
          <cell r="D1002" t="str">
            <v>Vối, đường kính 19 cm</v>
          </cell>
          <cell r="E1002" t="str">
            <v>cây</v>
          </cell>
          <cell r="F1002">
            <v>318000</v>
          </cell>
        </row>
        <row r="1003">
          <cell r="A1003" t="str">
            <v>VOI20</v>
          </cell>
          <cell r="B1003" t="str">
            <v>VOI2025</v>
          </cell>
          <cell r="C1003" t="str">
            <v>Vối, ĐK gốc 20cm ≤ Φ &lt;25cm</v>
          </cell>
          <cell r="D1003" t="str">
            <v xml:space="preserve">Vối, đường kính 20 cm </v>
          </cell>
          <cell r="E1003" t="str">
            <v>cây</v>
          </cell>
          <cell r="F1003">
            <v>385000</v>
          </cell>
        </row>
        <row r="1004">
          <cell r="A1004" t="str">
            <v>VOI21</v>
          </cell>
          <cell r="B1004" t="str">
            <v>VOI2025</v>
          </cell>
          <cell r="C1004" t="str">
            <v>Vối, ĐK gốc 20cm ≤ Φ &lt;25cm</v>
          </cell>
          <cell r="D1004" t="str">
            <v xml:space="preserve">Vối, đường kính 21 cm </v>
          </cell>
          <cell r="E1004" t="str">
            <v>cây</v>
          </cell>
          <cell r="F1004">
            <v>385000</v>
          </cell>
        </row>
        <row r="1005">
          <cell r="A1005" t="str">
            <v>VOI22</v>
          </cell>
          <cell r="B1005" t="str">
            <v>VOI2025</v>
          </cell>
          <cell r="C1005" t="str">
            <v>Vối, ĐK gốc 20cm ≤ Φ &lt;25cm</v>
          </cell>
          <cell r="D1005" t="str">
            <v xml:space="preserve">Vối, đường kính 22 cm </v>
          </cell>
          <cell r="E1005" t="str">
            <v>cây</v>
          </cell>
          <cell r="F1005">
            <v>385000</v>
          </cell>
        </row>
        <row r="1006">
          <cell r="A1006" t="str">
            <v>VOI23</v>
          </cell>
          <cell r="B1006" t="str">
            <v>VOI2025</v>
          </cell>
          <cell r="C1006" t="str">
            <v>Vối, ĐK gốc 20cm ≤ Φ &lt;25cm</v>
          </cell>
          <cell r="D1006" t="str">
            <v xml:space="preserve">Vối, đường kính 23 cm </v>
          </cell>
          <cell r="E1006" t="str">
            <v>cây</v>
          </cell>
          <cell r="F1006">
            <v>385000</v>
          </cell>
        </row>
        <row r="1007">
          <cell r="A1007" t="str">
            <v>VOI24</v>
          </cell>
          <cell r="B1007" t="str">
            <v>VOI2025</v>
          </cell>
          <cell r="C1007" t="str">
            <v>Vối, ĐK gốc 20cm ≤ Φ &lt;25cm</v>
          </cell>
          <cell r="D1007" t="str">
            <v xml:space="preserve">Vối, đường kính 24 cm </v>
          </cell>
          <cell r="E1007" t="str">
            <v>cây</v>
          </cell>
          <cell r="F1007">
            <v>385000</v>
          </cell>
        </row>
        <row r="1008">
          <cell r="A1008" t="str">
            <v>VOI25</v>
          </cell>
          <cell r="B1008" t="str">
            <v>VOI2530</v>
          </cell>
          <cell r="C1008" t="str">
            <v>Vối, ĐK gốc 25cm ≤ Φ &lt;30cm</v>
          </cell>
          <cell r="D1008" t="str">
            <v xml:space="preserve">Vối,  đường kính 25 cm </v>
          </cell>
          <cell r="E1008" t="str">
            <v>cây</v>
          </cell>
          <cell r="F1008">
            <v>452000</v>
          </cell>
        </row>
        <row r="1009">
          <cell r="A1009" t="str">
            <v>VOI26</v>
          </cell>
          <cell r="B1009" t="str">
            <v>VOI2530</v>
          </cell>
          <cell r="C1009" t="str">
            <v>Vối, ĐK gốc 25cm ≤ Φ &lt;30cm</v>
          </cell>
          <cell r="D1009" t="str">
            <v xml:space="preserve">Vối, đường kính 26 cm </v>
          </cell>
          <cell r="E1009" t="str">
            <v>cây</v>
          </cell>
          <cell r="F1009">
            <v>452000</v>
          </cell>
        </row>
        <row r="1010">
          <cell r="A1010" t="str">
            <v>VOI27</v>
          </cell>
          <cell r="B1010" t="str">
            <v>VOI2530</v>
          </cell>
          <cell r="C1010" t="str">
            <v>Vối, ĐK gốc 25cm ≤ Φ &lt;30cm</v>
          </cell>
          <cell r="D1010" t="str">
            <v xml:space="preserve">Vối, đường kính 27 cm </v>
          </cell>
          <cell r="E1010" t="str">
            <v>cây</v>
          </cell>
          <cell r="F1010">
            <v>452000</v>
          </cell>
        </row>
        <row r="1011">
          <cell r="A1011" t="str">
            <v>VOI28</v>
          </cell>
          <cell r="B1011" t="str">
            <v>VOI2530</v>
          </cell>
          <cell r="C1011" t="str">
            <v>Vối, ĐK gốc 25cm ≤ Φ &lt;30cm</v>
          </cell>
          <cell r="D1011" t="str">
            <v xml:space="preserve">Vối, đường kính 28 cm </v>
          </cell>
          <cell r="E1011" t="str">
            <v>cây</v>
          </cell>
          <cell r="F1011">
            <v>452000</v>
          </cell>
        </row>
        <row r="1012">
          <cell r="A1012" t="str">
            <v>VOI29</v>
          </cell>
          <cell r="B1012" t="str">
            <v>VOI2530</v>
          </cell>
          <cell r="C1012" t="str">
            <v>Vối, ĐK gốc 25cm ≤ Φ &lt;30cm</v>
          </cell>
          <cell r="D1012" t="str">
            <v xml:space="preserve">Vối, đường kính 29 cm </v>
          </cell>
          <cell r="E1012" t="str">
            <v>cây</v>
          </cell>
          <cell r="F1012">
            <v>452000</v>
          </cell>
        </row>
        <row r="1013">
          <cell r="A1013" t="str">
            <v>VOI30</v>
          </cell>
          <cell r="B1013" t="str">
            <v>VOI3030</v>
          </cell>
          <cell r="C1013" t="str">
            <v>Vối, ĐK gốc từ 30 cm trở lên</v>
          </cell>
          <cell r="D1013" t="str">
            <v xml:space="preserve">Vối, đường kính 30 cm </v>
          </cell>
          <cell r="E1013" t="str">
            <v>cây</v>
          </cell>
          <cell r="F1013">
            <v>519000</v>
          </cell>
        </row>
        <row r="1014">
          <cell r="A1014" t="str">
            <v>VOI31</v>
          </cell>
          <cell r="B1014" t="str">
            <v>VOI3030</v>
          </cell>
          <cell r="C1014" t="str">
            <v>Vối, ĐK gốc từ 30 cm trở lên</v>
          </cell>
          <cell r="D1014" t="str">
            <v xml:space="preserve">Vối, đường kính 31 cm </v>
          </cell>
          <cell r="E1014" t="str">
            <v>cây</v>
          </cell>
          <cell r="F1014">
            <v>519000</v>
          </cell>
        </row>
        <row r="1015">
          <cell r="A1015" t="str">
            <v>VOI32</v>
          </cell>
          <cell r="B1015" t="str">
            <v>VOI3030</v>
          </cell>
          <cell r="C1015" t="str">
            <v>Vối, ĐK gốc từ 30 cm trở lên</v>
          </cell>
          <cell r="D1015" t="str">
            <v xml:space="preserve">Vối, đường kính 32 cm </v>
          </cell>
          <cell r="E1015" t="str">
            <v>cây</v>
          </cell>
          <cell r="F1015">
            <v>519000</v>
          </cell>
        </row>
        <row r="1016">
          <cell r="A1016" t="str">
            <v>VOI33</v>
          </cell>
          <cell r="B1016" t="str">
            <v>VOI3030</v>
          </cell>
          <cell r="C1016" t="str">
            <v>Vối, ĐK gốc từ 30 cm trở lên</v>
          </cell>
          <cell r="D1016" t="str">
            <v xml:space="preserve">Vối, đường kính 33 cm </v>
          </cell>
          <cell r="E1016" t="str">
            <v>cây</v>
          </cell>
          <cell r="F1016">
            <v>519000</v>
          </cell>
        </row>
        <row r="1017">
          <cell r="A1017" t="str">
            <v>VOI34</v>
          </cell>
          <cell r="B1017" t="str">
            <v>VOI3030</v>
          </cell>
          <cell r="C1017" t="str">
            <v>Vối, ĐK gốc từ 30 cm trở lên</v>
          </cell>
          <cell r="D1017" t="str">
            <v xml:space="preserve">Vối, đường kính 34 cm </v>
          </cell>
          <cell r="E1017" t="str">
            <v>cây</v>
          </cell>
          <cell r="F1017">
            <v>519000</v>
          </cell>
        </row>
        <row r="1018">
          <cell r="A1018" t="str">
            <v>VOI35</v>
          </cell>
          <cell r="B1018" t="str">
            <v>VOI3030</v>
          </cell>
          <cell r="C1018" t="str">
            <v>Vối, ĐK gốc từ 30 cm trở lên</v>
          </cell>
          <cell r="D1018" t="str">
            <v xml:space="preserve">Vối, đường kính 35 cm </v>
          </cell>
          <cell r="E1018" t="str">
            <v>cây</v>
          </cell>
          <cell r="F1018">
            <v>519000</v>
          </cell>
        </row>
        <row r="1019">
          <cell r="A1019" t="str">
            <v>VOI36</v>
          </cell>
          <cell r="B1019" t="str">
            <v>VOI3030</v>
          </cell>
          <cell r="C1019" t="str">
            <v>Vối, ĐK gốc từ 30 cm trở lên</v>
          </cell>
          <cell r="D1019" t="str">
            <v xml:space="preserve">Vối, đường kính 36 cm </v>
          </cell>
          <cell r="E1019" t="str">
            <v>cây</v>
          </cell>
          <cell r="F1019">
            <v>519000</v>
          </cell>
        </row>
        <row r="1020">
          <cell r="A1020" t="str">
            <v>VOI37</v>
          </cell>
          <cell r="B1020" t="str">
            <v>VOI3030</v>
          </cell>
          <cell r="C1020" t="str">
            <v>Vối, ĐK gốc từ 30 cm trở lên</v>
          </cell>
          <cell r="D1020" t="str">
            <v xml:space="preserve">Vối, đường kính 37 cm </v>
          </cell>
          <cell r="E1020" t="str">
            <v>cây</v>
          </cell>
          <cell r="F1020">
            <v>519000</v>
          </cell>
        </row>
        <row r="1021">
          <cell r="A1021" t="str">
            <v>VOI38</v>
          </cell>
          <cell r="B1021" t="str">
            <v>VOI3030</v>
          </cell>
          <cell r="C1021" t="str">
            <v>Vối, ĐK gốc từ 30 cm trở lên</v>
          </cell>
          <cell r="D1021" t="str">
            <v xml:space="preserve">Vối, đường kính 38 cm </v>
          </cell>
          <cell r="E1021" t="str">
            <v>cây</v>
          </cell>
          <cell r="F1021">
            <v>519000</v>
          </cell>
        </row>
        <row r="1022">
          <cell r="A1022" t="str">
            <v>VOI39</v>
          </cell>
          <cell r="B1022" t="str">
            <v>VOI3030</v>
          </cell>
          <cell r="C1022" t="str">
            <v>Vối, ĐK gốc từ 30 cm trở lên</v>
          </cell>
          <cell r="D1022" t="str">
            <v xml:space="preserve">Vối, đường kính 39 cm </v>
          </cell>
          <cell r="E1022" t="str">
            <v>cây</v>
          </cell>
          <cell r="F1022">
            <v>519000</v>
          </cell>
        </row>
        <row r="1023">
          <cell r="A1023" t="str">
            <v>VOI40</v>
          </cell>
          <cell r="B1023" t="str">
            <v>VOI3030</v>
          </cell>
          <cell r="C1023" t="str">
            <v>Vối, ĐK gốc từ 30 cm trở lên</v>
          </cell>
          <cell r="D1023" t="str">
            <v xml:space="preserve">Vối, đường kính 40 cm </v>
          </cell>
          <cell r="E1023" t="str">
            <v>cây</v>
          </cell>
          <cell r="F1023">
            <v>519000</v>
          </cell>
        </row>
        <row r="1024">
          <cell r="A1024" t="str">
            <v>KHEM</v>
          </cell>
          <cell r="B1024" t="str">
            <v>KHEM</v>
          </cell>
          <cell r="C1024" t="str">
            <v>Khế, Mới trồng (từ 3 tháng đến dưới 1năm)</v>
          </cell>
          <cell r="D1024" t="str">
            <v>Vối, mới trồng từ 3 tháng đến dưới 1 năm tuổi</v>
          </cell>
          <cell r="E1024" t="str">
            <v>cây</v>
          </cell>
          <cell r="F1024">
            <v>32000</v>
          </cell>
        </row>
        <row r="1025">
          <cell r="A1025" t="str">
            <v>KHEM1</v>
          </cell>
          <cell r="B1025" t="str">
            <v>KHEM1</v>
          </cell>
          <cell r="C1025" t="str">
            <v>Khế, Trồng từ 1 năm , cao trên 1m</v>
          </cell>
          <cell r="D1025" t="str">
            <v xml:space="preserve">Vối, trồng từ 1 năm tuổi, cao trên 1 m </v>
          </cell>
          <cell r="E1025" t="str">
            <v>cây</v>
          </cell>
          <cell r="F1025">
            <v>49000</v>
          </cell>
        </row>
        <row r="1026">
          <cell r="A1026" t="str">
            <v>KHE1</v>
          </cell>
          <cell r="B1026" t="str">
            <v>KHE1</v>
          </cell>
          <cell r="C1026" t="str">
            <v>Khế, ĐK gốc 1cm ≤ Φ &lt;2cm</v>
          </cell>
          <cell r="D1026" t="str">
            <v>Vối, đường kính 1 cm</v>
          </cell>
          <cell r="E1026" t="str">
            <v>cây</v>
          </cell>
          <cell r="F1026">
            <v>66000</v>
          </cell>
        </row>
        <row r="1027">
          <cell r="A1027" t="str">
            <v>KHE2</v>
          </cell>
          <cell r="B1027" t="str">
            <v>KHE25</v>
          </cell>
          <cell r="C1027" t="str">
            <v>Khế, ĐK gốc 2cm ≤ Φ &lt;5cm</v>
          </cell>
          <cell r="D1027" t="str">
            <v>Vối,  đường kính 2 cm</v>
          </cell>
          <cell r="E1027" t="str">
            <v>cây</v>
          </cell>
          <cell r="F1027">
            <v>66000</v>
          </cell>
        </row>
        <row r="1028">
          <cell r="A1028" t="str">
            <v>KHE3</v>
          </cell>
          <cell r="B1028" t="str">
            <v>KHE25</v>
          </cell>
          <cell r="C1028" t="str">
            <v>Khế, ĐK gốc 2cm ≤ Φ &lt;5cm</v>
          </cell>
          <cell r="D1028" t="str">
            <v>Vối, đường kính 3 cm</v>
          </cell>
          <cell r="E1028" t="str">
            <v>cây</v>
          </cell>
          <cell r="F1028">
            <v>103000</v>
          </cell>
        </row>
        <row r="1029">
          <cell r="A1029" t="str">
            <v>KHE4</v>
          </cell>
          <cell r="B1029" t="str">
            <v>KHE25</v>
          </cell>
          <cell r="C1029" t="str">
            <v>Khế, ĐK gốc 2cm ≤ Φ &lt;5cm</v>
          </cell>
          <cell r="D1029" t="str">
            <v>Vối,  đường kính 4 cm</v>
          </cell>
          <cell r="E1029" t="str">
            <v>cây</v>
          </cell>
          <cell r="F1029">
            <v>103000</v>
          </cell>
        </row>
        <row r="1030">
          <cell r="A1030" t="str">
            <v>KHE5</v>
          </cell>
          <cell r="B1030" t="str">
            <v>KHE57</v>
          </cell>
          <cell r="C1030" t="str">
            <v>Khế, ĐK gốc 5cm ≤ Φ &lt;7cm</v>
          </cell>
          <cell r="D1030" t="str">
            <v>Vối, đường kính 5 cm</v>
          </cell>
          <cell r="E1030" t="str">
            <v>cây</v>
          </cell>
          <cell r="F1030">
            <v>140000</v>
          </cell>
        </row>
        <row r="1031">
          <cell r="A1031" t="str">
            <v>KHE6</v>
          </cell>
          <cell r="B1031" t="str">
            <v>KHE57</v>
          </cell>
          <cell r="C1031" t="str">
            <v>Khế, ĐK gốc 5cm ≤ Φ &lt;7cm</v>
          </cell>
          <cell r="D1031" t="str">
            <v>Vối, đường kính 6 cm</v>
          </cell>
          <cell r="E1031" t="str">
            <v>cây</v>
          </cell>
          <cell r="F1031">
            <v>140000</v>
          </cell>
        </row>
        <row r="1032">
          <cell r="A1032" t="str">
            <v>KHE7</v>
          </cell>
          <cell r="B1032" t="str">
            <v>KHE79</v>
          </cell>
          <cell r="C1032" t="str">
            <v>Khế, ĐK gốc 7cm ≤ Φ &lt;9cm</v>
          </cell>
          <cell r="D1032" t="str">
            <v>Vối, đường kính 7 cm</v>
          </cell>
          <cell r="E1032" t="str">
            <v>cây</v>
          </cell>
          <cell r="F1032">
            <v>177000</v>
          </cell>
        </row>
        <row r="1033">
          <cell r="A1033" t="str">
            <v>KHE8</v>
          </cell>
          <cell r="B1033" t="str">
            <v>KHE79</v>
          </cell>
          <cell r="C1033" t="str">
            <v>Khế, ĐK gốc 7cm ≤ Φ &lt;9cm</v>
          </cell>
          <cell r="D1033" t="str">
            <v>Vối, đường kính 8 cm</v>
          </cell>
          <cell r="E1033" t="str">
            <v>cây</v>
          </cell>
          <cell r="F1033">
            <v>177000</v>
          </cell>
        </row>
        <row r="1034">
          <cell r="A1034" t="str">
            <v>KHE9</v>
          </cell>
          <cell r="B1034" t="str">
            <v>KHE912</v>
          </cell>
          <cell r="C1034" t="str">
            <v>Khế, ĐK gốc 9cm ≤ Φ &lt;12cm</v>
          </cell>
          <cell r="D1034" t="str">
            <v>Vối, đường kính 9 cm</v>
          </cell>
          <cell r="E1034" t="str">
            <v>cây</v>
          </cell>
          <cell r="F1034">
            <v>214000</v>
          </cell>
        </row>
        <row r="1035">
          <cell r="A1035" t="str">
            <v>KHE10</v>
          </cell>
          <cell r="B1035" t="str">
            <v>KHE912</v>
          </cell>
          <cell r="C1035" t="str">
            <v>Khế, ĐK gốc 9cm ≤ Φ &lt;12cm</v>
          </cell>
          <cell r="D1035" t="str">
            <v>Vối, đường kính 10 cm</v>
          </cell>
          <cell r="E1035" t="str">
            <v>cây</v>
          </cell>
          <cell r="F1035">
            <v>214000</v>
          </cell>
        </row>
        <row r="1036">
          <cell r="A1036" t="str">
            <v>KHE11</v>
          </cell>
          <cell r="B1036" t="str">
            <v>KHE912</v>
          </cell>
          <cell r="C1036" t="str">
            <v>Khế, ĐK gốc 9cm ≤ Φ &lt;12cm</v>
          </cell>
          <cell r="D1036" t="str">
            <v>Vối, đường kính 11 cm</v>
          </cell>
          <cell r="E1036" t="str">
            <v>cây</v>
          </cell>
          <cell r="F1036">
            <v>214000</v>
          </cell>
        </row>
        <row r="1037">
          <cell r="A1037" t="str">
            <v>KHE12</v>
          </cell>
          <cell r="B1037" t="str">
            <v>KHE1215</v>
          </cell>
          <cell r="C1037" t="str">
            <v>Khế ĐK gốc 12cm ≤ Φ &lt;15cm</v>
          </cell>
          <cell r="D1037" t="str">
            <v>Vối, đường kính 12 cm</v>
          </cell>
          <cell r="E1037" t="str">
            <v>cây</v>
          </cell>
          <cell r="F1037">
            <v>251000</v>
          </cell>
        </row>
        <row r="1038">
          <cell r="A1038" t="str">
            <v>KHE13</v>
          </cell>
          <cell r="B1038" t="str">
            <v>KHE1215</v>
          </cell>
          <cell r="C1038" t="str">
            <v>Khế , ĐK gốc 12cm ≤ Φ &lt;15cm</v>
          </cell>
          <cell r="D1038" t="str">
            <v>Vối, đường kính 13 cm</v>
          </cell>
          <cell r="E1038" t="str">
            <v>cây</v>
          </cell>
          <cell r="F1038">
            <v>251000</v>
          </cell>
        </row>
        <row r="1039">
          <cell r="A1039" t="str">
            <v>KHE14</v>
          </cell>
          <cell r="B1039" t="str">
            <v>KHE1215</v>
          </cell>
          <cell r="C1039" t="str">
            <v>Khế,  ĐK gốc 12cm ≤ Φ &lt;15cm</v>
          </cell>
          <cell r="D1039" t="str">
            <v>Vối, đường kính 14 cm</v>
          </cell>
          <cell r="E1039" t="str">
            <v>cây</v>
          </cell>
          <cell r="F1039">
            <v>251000</v>
          </cell>
        </row>
        <row r="1040">
          <cell r="A1040" t="str">
            <v>KHE15</v>
          </cell>
          <cell r="B1040" t="str">
            <v>KHE1520</v>
          </cell>
          <cell r="C1040" t="str">
            <v>Khế,  ĐK gốc 15cm ≤ Φ &lt;20cm</v>
          </cell>
          <cell r="D1040" t="str">
            <v>Vối, đường kính 15 cm</v>
          </cell>
          <cell r="E1040" t="str">
            <v>cây</v>
          </cell>
          <cell r="F1040">
            <v>318000</v>
          </cell>
        </row>
        <row r="1041">
          <cell r="A1041" t="str">
            <v>KHE16</v>
          </cell>
          <cell r="B1041" t="str">
            <v>KHE1520</v>
          </cell>
          <cell r="C1041" t="str">
            <v>Khế, ĐK gốc 15cm ≤ Φ &lt;20cm</v>
          </cell>
          <cell r="D1041" t="str">
            <v>Vối, đường kính 16 cm</v>
          </cell>
          <cell r="E1041" t="str">
            <v>cây</v>
          </cell>
          <cell r="F1041">
            <v>318000</v>
          </cell>
        </row>
        <row r="1042">
          <cell r="A1042" t="str">
            <v>KHE17</v>
          </cell>
          <cell r="B1042" t="str">
            <v>KHE1520</v>
          </cell>
          <cell r="C1042" t="str">
            <v>Khế , ĐK gốc 15cm ≤ Φ &lt;20cm</v>
          </cell>
          <cell r="D1042" t="str">
            <v>Vối, đường kính 17 cm</v>
          </cell>
          <cell r="E1042" t="str">
            <v>cây</v>
          </cell>
          <cell r="F1042">
            <v>318000</v>
          </cell>
        </row>
        <row r="1043">
          <cell r="A1043" t="str">
            <v>KHE18</v>
          </cell>
          <cell r="B1043" t="str">
            <v>KHE1520</v>
          </cell>
          <cell r="C1043" t="str">
            <v>Khế , ĐK gốc 15cm ≤ Φ &lt;20cm</v>
          </cell>
          <cell r="D1043" t="str">
            <v>Vối, đường kính 18 cm</v>
          </cell>
          <cell r="E1043" t="str">
            <v>cây</v>
          </cell>
          <cell r="F1043">
            <v>318000</v>
          </cell>
        </row>
        <row r="1044">
          <cell r="A1044" t="str">
            <v>KHE19</v>
          </cell>
          <cell r="B1044" t="str">
            <v>KHE1520</v>
          </cell>
          <cell r="C1044" t="str">
            <v>Khế , ĐK gốc 15cm ≤ Φ &lt;20cm</v>
          </cell>
          <cell r="D1044" t="str">
            <v>Vối, đường kính 19 cm</v>
          </cell>
          <cell r="E1044" t="str">
            <v>cây</v>
          </cell>
          <cell r="F1044">
            <v>318000</v>
          </cell>
        </row>
        <row r="1045">
          <cell r="A1045" t="str">
            <v>KHE20</v>
          </cell>
          <cell r="B1045" t="str">
            <v>KHE2025</v>
          </cell>
          <cell r="C1045" t="str">
            <v>Khế , ĐK gốc 20cm ≤ Φ &lt;25cm</v>
          </cell>
          <cell r="D1045" t="str">
            <v xml:space="preserve">Vối, đường kính 20 cm </v>
          </cell>
          <cell r="E1045" t="str">
            <v>cây</v>
          </cell>
          <cell r="F1045">
            <v>385000</v>
          </cell>
        </row>
        <row r="1046">
          <cell r="A1046" t="str">
            <v>KHE21</v>
          </cell>
          <cell r="B1046" t="str">
            <v>KHE2025</v>
          </cell>
          <cell r="C1046" t="str">
            <v>Khế , ĐK gốc 20cm ≤ Φ &lt;25cm</v>
          </cell>
          <cell r="D1046" t="str">
            <v xml:space="preserve">Vối, đường kính 21 cm </v>
          </cell>
          <cell r="E1046" t="str">
            <v>cây</v>
          </cell>
          <cell r="F1046">
            <v>385000</v>
          </cell>
        </row>
        <row r="1047">
          <cell r="A1047" t="str">
            <v>KHE22</v>
          </cell>
          <cell r="B1047" t="str">
            <v>KHE2025</v>
          </cell>
          <cell r="C1047" t="str">
            <v>Khế , ĐK gốc 20cm ≤ Φ &lt;25cm</v>
          </cell>
          <cell r="D1047" t="str">
            <v xml:space="preserve">Vối, đường kính 22 cm </v>
          </cell>
          <cell r="E1047" t="str">
            <v>cây</v>
          </cell>
          <cell r="F1047">
            <v>385000</v>
          </cell>
        </row>
        <row r="1048">
          <cell r="A1048" t="str">
            <v>KHE23</v>
          </cell>
          <cell r="B1048" t="str">
            <v>KHE2025</v>
          </cell>
          <cell r="C1048" t="str">
            <v>Khế , ĐK gốc 20cm ≤ Φ &lt;25cm</v>
          </cell>
          <cell r="D1048" t="str">
            <v xml:space="preserve">Vối, đường kính 23 cm </v>
          </cell>
          <cell r="E1048" t="str">
            <v>cây</v>
          </cell>
          <cell r="F1048">
            <v>385000</v>
          </cell>
        </row>
        <row r="1049">
          <cell r="A1049" t="str">
            <v>KHE24</v>
          </cell>
          <cell r="B1049" t="str">
            <v>KHE2025</v>
          </cell>
          <cell r="C1049" t="str">
            <v>Khế , ĐK gốc 20cm ≤ Φ &lt;25cm</v>
          </cell>
          <cell r="D1049" t="str">
            <v xml:space="preserve">Vối, đường kính 24 cm </v>
          </cell>
          <cell r="E1049" t="str">
            <v>cây</v>
          </cell>
          <cell r="F1049">
            <v>385000</v>
          </cell>
        </row>
        <row r="1050">
          <cell r="A1050" t="str">
            <v>KHE25</v>
          </cell>
          <cell r="B1050" t="str">
            <v>KHE2530</v>
          </cell>
          <cell r="C1050" t="str">
            <v>Khế , ĐK gốc 25cm ≤ Φ &lt;30cm</v>
          </cell>
          <cell r="D1050" t="str">
            <v xml:space="preserve">Vối,  đường kính 25 cm </v>
          </cell>
          <cell r="E1050" t="str">
            <v>cây</v>
          </cell>
          <cell r="F1050">
            <v>452000</v>
          </cell>
        </row>
        <row r="1051">
          <cell r="A1051" t="str">
            <v>KHE26</v>
          </cell>
          <cell r="B1051" t="str">
            <v>KHE2530</v>
          </cell>
          <cell r="C1051" t="str">
            <v>Khế , ĐK gốc 25cm ≤ Φ &lt;30cm</v>
          </cell>
          <cell r="D1051" t="str">
            <v xml:space="preserve">Vối, đường kính 26 cm </v>
          </cell>
          <cell r="E1051" t="str">
            <v>cây</v>
          </cell>
          <cell r="F1051">
            <v>452000</v>
          </cell>
        </row>
        <row r="1052">
          <cell r="A1052" t="str">
            <v>KHE27</v>
          </cell>
          <cell r="B1052" t="str">
            <v>KHE2530</v>
          </cell>
          <cell r="C1052" t="str">
            <v>Khế , ĐK gốc 25cm ≤ Φ &lt;30cm</v>
          </cell>
          <cell r="D1052" t="str">
            <v xml:space="preserve">Vối, đường kính 27 cm </v>
          </cell>
          <cell r="E1052" t="str">
            <v>cây</v>
          </cell>
          <cell r="F1052">
            <v>452000</v>
          </cell>
        </row>
        <row r="1053">
          <cell r="A1053" t="str">
            <v>KHE28</v>
          </cell>
          <cell r="B1053" t="str">
            <v>KHE2530</v>
          </cell>
          <cell r="C1053" t="str">
            <v>Khế , ĐK gốc 25cm ≤ Φ &lt;30cm</v>
          </cell>
          <cell r="D1053" t="str">
            <v xml:space="preserve">Vối, đường kính 28 cm </v>
          </cell>
          <cell r="E1053" t="str">
            <v>cây</v>
          </cell>
          <cell r="F1053">
            <v>452000</v>
          </cell>
        </row>
        <row r="1054">
          <cell r="A1054" t="str">
            <v>KHE29</v>
          </cell>
          <cell r="B1054" t="str">
            <v>KHE2530</v>
          </cell>
          <cell r="C1054" t="str">
            <v>Khế , ĐK gốc 25cm ≤ Φ &lt;30cm</v>
          </cell>
          <cell r="D1054" t="str">
            <v xml:space="preserve">Vối, đường kính 29 cm </v>
          </cell>
          <cell r="E1054" t="str">
            <v>cây</v>
          </cell>
          <cell r="F1054">
            <v>452000</v>
          </cell>
        </row>
        <row r="1055">
          <cell r="A1055" t="str">
            <v>KHE30</v>
          </cell>
          <cell r="B1055" t="str">
            <v>KHE30</v>
          </cell>
          <cell r="C1055" t="str">
            <v>Khế , ĐK gốc từ 30 cm trở lên</v>
          </cell>
          <cell r="D1055" t="str">
            <v xml:space="preserve">Vối, đường kính 30 cm </v>
          </cell>
          <cell r="E1055" t="str">
            <v>cây</v>
          </cell>
          <cell r="F1055">
            <v>519000</v>
          </cell>
        </row>
        <row r="1056">
          <cell r="A1056" t="str">
            <v>KHE31</v>
          </cell>
          <cell r="B1056" t="str">
            <v>KHE30</v>
          </cell>
          <cell r="C1056" t="str">
            <v>Khế , ĐK gốc từ 30 cm trở lên</v>
          </cell>
          <cell r="D1056" t="str">
            <v xml:space="preserve">Vối, đường kính 31 cm </v>
          </cell>
          <cell r="E1056" t="str">
            <v>cây</v>
          </cell>
          <cell r="F1056">
            <v>519000</v>
          </cell>
        </row>
        <row r="1057">
          <cell r="A1057" t="str">
            <v>KHE32</v>
          </cell>
          <cell r="B1057" t="str">
            <v>KHE30</v>
          </cell>
          <cell r="C1057" t="str">
            <v>Khế , ĐK gốc từ 30 cm trở lên</v>
          </cell>
          <cell r="D1057" t="str">
            <v xml:space="preserve">Vối, đường kính 32 cm </v>
          </cell>
          <cell r="E1057" t="str">
            <v>cây</v>
          </cell>
          <cell r="F1057">
            <v>519000</v>
          </cell>
        </row>
        <row r="1058">
          <cell r="A1058" t="str">
            <v>KHE33</v>
          </cell>
          <cell r="B1058" t="str">
            <v>KHE30</v>
          </cell>
          <cell r="C1058" t="str">
            <v>Khế , ĐK gốc từ 30 cm trở lên</v>
          </cell>
          <cell r="D1058" t="str">
            <v xml:space="preserve">Vối, đường kính 33 cm </v>
          </cell>
          <cell r="E1058" t="str">
            <v>cây</v>
          </cell>
          <cell r="F1058">
            <v>519000</v>
          </cell>
        </row>
        <row r="1059">
          <cell r="A1059" t="str">
            <v>KHE34</v>
          </cell>
          <cell r="B1059" t="str">
            <v>KHE30</v>
          </cell>
          <cell r="C1059" t="str">
            <v>Khế , ĐK gốc từ 30 cm trở lên</v>
          </cell>
          <cell r="D1059" t="str">
            <v xml:space="preserve">Vối, đường kính 34 cm </v>
          </cell>
          <cell r="E1059" t="str">
            <v>cây</v>
          </cell>
          <cell r="F1059">
            <v>519000</v>
          </cell>
        </row>
        <row r="1060">
          <cell r="A1060" t="str">
            <v>KHE35</v>
          </cell>
          <cell r="B1060" t="str">
            <v>KHE30</v>
          </cell>
          <cell r="C1060" t="str">
            <v>Khế , ĐK gốc từ 30 cm trở lên</v>
          </cell>
          <cell r="D1060" t="str">
            <v xml:space="preserve">Vối, đường kính 35 cm </v>
          </cell>
          <cell r="E1060" t="str">
            <v>cây</v>
          </cell>
          <cell r="F1060">
            <v>519000</v>
          </cell>
        </row>
        <row r="1061">
          <cell r="A1061" t="str">
            <v>KHE36</v>
          </cell>
          <cell r="B1061" t="str">
            <v>KHE30</v>
          </cell>
          <cell r="C1061" t="str">
            <v>Khế , ĐK gốc từ 30 cm trở lên</v>
          </cell>
          <cell r="D1061" t="str">
            <v xml:space="preserve">Vối, đường kính 36 cm </v>
          </cell>
          <cell r="E1061" t="str">
            <v>cây</v>
          </cell>
          <cell r="F1061">
            <v>519000</v>
          </cell>
        </row>
        <row r="1062">
          <cell r="A1062" t="str">
            <v>KHE37</v>
          </cell>
          <cell r="B1062" t="str">
            <v>KHE30</v>
          </cell>
          <cell r="C1062" t="str">
            <v>Khế , ĐK gốc từ 30 cm trở lên</v>
          </cell>
          <cell r="D1062" t="str">
            <v xml:space="preserve">Vối, đường kính 37 cm </v>
          </cell>
          <cell r="E1062" t="str">
            <v>cây</v>
          </cell>
          <cell r="F1062">
            <v>519000</v>
          </cell>
        </row>
        <row r="1063">
          <cell r="A1063" t="str">
            <v>KHE38</v>
          </cell>
          <cell r="B1063" t="str">
            <v>KHE30</v>
          </cell>
          <cell r="C1063" t="str">
            <v>Khế , ĐK gốc từ 30 cm trở lên</v>
          </cell>
          <cell r="D1063" t="str">
            <v xml:space="preserve">Vối, đường kính 38 cm </v>
          </cell>
          <cell r="E1063" t="str">
            <v>cây</v>
          </cell>
          <cell r="F1063">
            <v>519000</v>
          </cell>
        </row>
        <row r="1064">
          <cell r="A1064" t="str">
            <v>KHE39</v>
          </cell>
          <cell r="B1064" t="str">
            <v>KHE30</v>
          </cell>
          <cell r="C1064" t="str">
            <v>Khế , ĐK gốc từ 30 cm trở lên</v>
          </cell>
          <cell r="D1064" t="str">
            <v xml:space="preserve">Vối, đường kính 39 cm </v>
          </cell>
          <cell r="E1064" t="str">
            <v>cây</v>
          </cell>
          <cell r="F1064">
            <v>519000</v>
          </cell>
        </row>
        <row r="1065">
          <cell r="A1065" t="str">
            <v>KHE40</v>
          </cell>
          <cell r="B1065" t="str">
            <v>KHE30</v>
          </cell>
          <cell r="C1065" t="str">
            <v>Khế , ĐK gốc từ 30 cm trở lên</v>
          </cell>
          <cell r="D1065" t="str">
            <v xml:space="preserve">Vối, đường kính 40 cm </v>
          </cell>
          <cell r="E1065" t="str">
            <v>cây</v>
          </cell>
          <cell r="F1065">
            <v>519000</v>
          </cell>
        </row>
        <row r="1066">
          <cell r="A1066" t="str">
            <v>CHAYM</v>
          </cell>
          <cell r="B1066" t="str">
            <v>CHAYM</v>
          </cell>
          <cell r="C1066" t="str">
            <v>Khế, Mới trồng (từ 3 tháng đến dưới 1năm)</v>
          </cell>
          <cell r="D1066" t="str">
            <v>Vối, mới trồng từ 3 tháng đến dưới 1 năm tuổi</v>
          </cell>
          <cell r="E1066" t="str">
            <v>cây</v>
          </cell>
          <cell r="F1066">
            <v>32000</v>
          </cell>
        </row>
        <row r="1067">
          <cell r="A1067" t="str">
            <v>KHEM1</v>
          </cell>
          <cell r="B1067" t="str">
            <v>KHEM1</v>
          </cell>
          <cell r="C1067" t="str">
            <v>Khế, Trồng từ 1 năm , cao trên 1m</v>
          </cell>
          <cell r="D1067" t="str">
            <v xml:space="preserve">Vối, trồng từ 1 năm tuổi, cao trên 1 m </v>
          </cell>
          <cell r="E1067" t="str">
            <v>cây</v>
          </cell>
          <cell r="F1067">
            <v>49000</v>
          </cell>
        </row>
        <row r="1068">
          <cell r="A1068" t="str">
            <v>KHE1</v>
          </cell>
          <cell r="B1068" t="str">
            <v>KHE1</v>
          </cell>
          <cell r="C1068" t="str">
            <v>Khế, ĐK gốc 1cm ≤ Φ &lt;2cm</v>
          </cell>
          <cell r="D1068" t="str">
            <v>Vối, đường kính 1 cm</v>
          </cell>
          <cell r="E1068" t="str">
            <v>cây</v>
          </cell>
          <cell r="F1068">
            <v>66000</v>
          </cell>
        </row>
        <row r="1069">
          <cell r="A1069" t="str">
            <v>KHE2</v>
          </cell>
          <cell r="B1069" t="str">
            <v>KHE25</v>
          </cell>
          <cell r="C1069" t="str">
            <v>Khế, ĐK gốc 2cm ≤ Φ &lt;5cm</v>
          </cell>
          <cell r="D1069" t="str">
            <v>Vối,  đường kính 2 cm</v>
          </cell>
          <cell r="E1069" t="str">
            <v>cây</v>
          </cell>
          <cell r="F1069">
            <v>66000</v>
          </cell>
        </row>
        <row r="1070">
          <cell r="A1070" t="str">
            <v>KHE3</v>
          </cell>
          <cell r="B1070" t="str">
            <v>KHE25</v>
          </cell>
          <cell r="C1070" t="str">
            <v>Khế, ĐK gốc 2cm ≤ Φ &lt;5cm</v>
          </cell>
          <cell r="D1070" t="str">
            <v>Vối, đường kính 3 cm</v>
          </cell>
          <cell r="E1070" t="str">
            <v>cây</v>
          </cell>
          <cell r="F1070">
            <v>103000</v>
          </cell>
        </row>
        <row r="1071">
          <cell r="A1071" t="str">
            <v>KHE4</v>
          </cell>
          <cell r="B1071" t="str">
            <v>KHE25</v>
          </cell>
          <cell r="C1071" t="str">
            <v>Khế, ĐK gốc 2cm ≤ Φ &lt;5cm</v>
          </cell>
          <cell r="D1071" t="str">
            <v>Vối,  đường kính 4 cm</v>
          </cell>
          <cell r="E1071" t="str">
            <v>cây</v>
          </cell>
          <cell r="F1071">
            <v>103000</v>
          </cell>
        </row>
        <row r="1072">
          <cell r="A1072" t="str">
            <v>KHE5</v>
          </cell>
          <cell r="B1072" t="str">
            <v>KHE57</v>
          </cell>
          <cell r="C1072" t="str">
            <v>Khế, ĐK gốc 5cm ≤ Φ &lt;7cm</v>
          </cell>
          <cell r="D1072" t="str">
            <v>Vối, đường kính 5 cm</v>
          </cell>
          <cell r="E1072" t="str">
            <v>cây</v>
          </cell>
          <cell r="F1072">
            <v>140000</v>
          </cell>
        </row>
        <row r="1073">
          <cell r="A1073" t="str">
            <v>KHE6</v>
          </cell>
          <cell r="B1073" t="str">
            <v>KHE57</v>
          </cell>
          <cell r="C1073" t="str">
            <v>Khế, ĐK gốc 5cm ≤ Φ &lt;7cm</v>
          </cell>
          <cell r="D1073" t="str">
            <v>Vối, đường kính 6 cm</v>
          </cell>
          <cell r="E1073" t="str">
            <v>cây</v>
          </cell>
          <cell r="F1073">
            <v>140000</v>
          </cell>
        </row>
        <row r="1074">
          <cell r="A1074" t="str">
            <v>KHE7</v>
          </cell>
          <cell r="B1074" t="str">
            <v>KHE79</v>
          </cell>
          <cell r="C1074" t="str">
            <v>Khế, ĐK gốc 7cm ≤ Φ &lt;9cm</v>
          </cell>
          <cell r="D1074" t="str">
            <v>Vối, đường kính 7 cm</v>
          </cell>
          <cell r="E1074" t="str">
            <v>cây</v>
          </cell>
          <cell r="F1074">
            <v>177000</v>
          </cell>
        </row>
        <row r="1075">
          <cell r="A1075" t="str">
            <v>KHE8</v>
          </cell>
          <cell r="B1075" t="str">
            <v>KHE79</v>
          </cell>
          <cell r="C1075" t="str">
            <v>Khế, ĐK gốc 7cm ≤ Φ &lt;9cm</v>
          </cell>
          <cell r="D1075" t="str">
            <v>Vối, đường kính 8 cm</v>
          </cell>
          <cell r="E1075" t="str">
            <v>cây</v>
          </cell>
          <cell r="F1075">
            <v>177000</v>
          </cell>
        </row>
        <row r="1076">
          <cell r="A1076" t="str">
            <v>KHE9</v>
          </cell>
          <cell r="B1076" t="str">
            <v>KHE912</v>
          </cell>
          <cell r="C1076" t="str">
            <v>Khế, ĐK gốc 9cm ≤ Φ &lt;12cm</v>
          </cell>
          <cell r="D1076" t="str">
            <v>Vối, đường kính 9 cm</v>
          </cell>
          <cell r="E1076" t="str">
            <v>cây</v>
          </cell>
          <cell r="F1076">
            <v>214000</v>
          </cell>
        </row>
        <row r="1077">
          <cell r="A1077" t="str">
            <v>KHE10</v>
          </cell>
          <cell r="B1077" t="str">
            <v>KHE912</v>
          </cell>
          <cell r="C1077" t="str">
            <v>Khế, ĐK gốc 9cm ≤ Φ &lt;12cm</v>
          </cell>
          <cell r="D1077" t="str">
            <v>Vối, đường kính 10 cm</v>
          </cell>
          <cell r="E1077" t="str">
            <v>cây</v>
          </cell>
          <cell r="F1077">
            <v>214000</v>
          </cell>
        </row>
        <row r="1078">
          <cell r="A1078" t="str">
            <v>KHE11</v>
          </cell>
          <cell r="B1078" t="str">
            <v>KHE912</v>
          </cell>
          <cell r="C1078" t="str">
            <v>Khế, ĐK gốc 9cm ≤ Φ &lt;12cm</v>
          </cell>
          <cell r="D1078" t="str">
            <v>Vối, đường kính 11 cm</v>
          </cell>
          <cell r="E1078" t="str">
            <v>cây</v>
          </cell>
          <cell r="F1078">
            <v>214000</v>
          </cell>
        </row>
        <row r="1079">
          <cell r="A1079" t="str">
            <v>KHE12</v>
          </cell>
          <cell r="B1079" t="str">
            <v>KHE1215</v>
          </cell>
          <cell r="C1079" t="str">
            <v>Khế ĐK gốc 12cm ≤ Φ &lt;15cm</v>
          </cell>
          <cell r="D1079" t="str">
            <v>Vối, đường kính 12 cm</v>
          </cell>
          <cell r="E1079" t="str">
            <v>cây</v>
          </cell>
          <cell r="F1079">
            <v>251000</v>
          </cell>
        </row>
        <row r="1080">
          <cell r="A1080" t="str">
            <v>KHE13</v>
          </cell>
          <cell r="B1080" t="str">
            <v>KHE1215</v>
          </cell>
          <cell r="C1080" t="str">
            <v>Khế , ĐK gốc 12cm ≤ Φ &lt;15cm</v>
          </cell>
          <cell r="D1080" t="str">
            <v>Vối, đường kính 13 cm</v>
          </cell>
          <cell r="E1080" t="str">
            <v>cây</v>
          </cell>
          <cell r="F1080">
            <v>251000</v>
          </cell>
        </row>
        <row r="1081">
          <cell r="A1081" t="str">
            <v>KHE14</v>
          </cell>
          <cell r="B1081" t="str">
            <v>KHE1215</v>
          </cell>
          <cell r="C1081" t="str">
            <v>Khế,  ĐK gốc 12cm ≤ Φ &lt;15cm</v>
          </cell>
          <cell r="D1081" t="str">
            <v>Vối, đường kính 14 cm</v>
          </cell>
          <cell r="E1081" t="str">
            <v>cây</v>
          </cell>
          <cell r="F1081">
            <v>251000</v>
          </cell>
        </row>
        <row r="1082">
          <cell r="A1082" t="str">
            <v>KHE15</v>
          </cell>
          <cell r="B1082" t="str">
            <v>KHE1520</v>
          </cell>
          <cell r="C1082" t="str">
            <v>Khế,  ĐK gốc 15cm ≤ Φ &lt;20cm</v>
          </cell>
          <cell r="D1082" t="str">
            <v>Vối, đường kính 15 cm</v>
          </cell>
          <cell r="E1082" t="str">
            <v>cây</v>
          </cell>
          <cell r="F1082">
            <v>318000</v>
          </cell>
        </row>
        <row r="1083">
          <cell r="A1083" t="str">
            <v>KHE16</v>
          </cell>
          <cell r="B1083" t="str">
            <v>KHE1520</v>
          </cell>
          <cell r="C1083" t="str">
            <v>Khế, ĐK gốc 15cm ≤ Φ &lt;20cm</v>
          </cell>
          <cell r="D1083" t="str">
            <v>Vối, đường kính 16 cm</v>
          </cell>
          <cell r="E1083" t="str">
            <v>cây</v>
          </cell>
          <cell r="F1083">
            <v>318000</v>
          </cell>
        </row>
        <row r="1084">
          <cell r="A1084" t="str">
            <v>KHE17</v>
          </cell>
          <cell r="B1084" t="str">
            <v>KHE1520</v>
          </cell>
          <cell r="C1084" t="str">
            <v>Khế , ĐK gốc 15cm ≤ Φ &lt;20cm</v>
          </cell>
          <cell r="D1084" t="str">
            <v>Vối, đường kính 17 cm</v>
          </cell>
          <cell r="E1084" t="str">
            <v>cây</v>
          </cell>
          <cell r="F1084">
            <v>318000</v>
          </cell>
        </row>
        <row r="1085">
          <cell r="A1085" t="str">
            <v>KHE18</v>
          </cell>
          <cell r="B1085" t="str">
            <v>KHE1520</v>
          </cell>
          <cell r="C1085" t="str">
            <v>Khế , ĐK gốc 15cm ≤ Φ &lt;20cm</v>
          </cell>
          <cell r="D1085" t="str">
            <v>Vối, đường kính 18 cm</v>
          </cell>
          <cell r="E1085" t="str">
            <v>cây</v>
          </cell>
          <cell r="F1085">
            <v>318000</v>
          </cell>
        </row>
        <row r="1086">
          <cell r="A1086" t="str">
            <v>KHE19</v>
          </cell>
          <cell r="B1086" t="str">
            <v>KHE1520</v>
          </cell>
          <cell r="C1086" t="str">
            <v>Khế , ĐK gốc 15cm ≤ Φ &lt;20cm</v>
          </cell>
          <cell r="D1086" t="str">
            <v>Vối, đường kính 19 cm</v>
          </cell>
          <cell r="E1086" t="str">
            <v>cây</v>
          </cell>
          <cell r="F1086">
            <v>318000</v>
          </cell>
        </row>
        <row r="1087">
          <cell r="A1087" t="str">
            <v>KHE20</v>
          </cell>
          <cell r="B1087" t="str">
            <v>KHE2025</v>
          </cell>
          <cell r="C1087" t="str">
            <v>Khế , ĐK gốc 20cm ≤ Φ &lt;25cm</v>
          </cell>
          <cell r="D1087" t="str">
            <v xml:space="preserve">Vối, đường kính 20 cm </v>
          </cell>
          <cell r="E1087" t="str">
            <v>cây</v>
          </cell>
          <cell r="F1087">
            <v>385000</v>
          </cell>
        </row>
        <row r="1088">
          <cell r="A1088" t="str">
            <v>KHE21</v>
          </cell>
          <cell r="B1088" t="str">
            <v>KHE2025</v>
          </cell>
          <cell r="C1088" t="str">
            <v>Khế , ĐK gốc 20cm ≤ Φ &lt;25cm</v>
          </cell>
          <cell r="D1088" t="str">
            <v xml:space="preserve">Vối, đường kính 21 cm </v>
          </cell>
          <cell r="E1088" t="str">
            <v>cây</v>
          </cell>
          <cell r="F1088">
            <v>385000</v>
          </cell>
        </row>
        <row r="1089">
          <cell r="A1089" t="str">
            <v>KHE22</v>
          </cell>
          <cell r="B1089" t="str">
            <v>KHE2025</v>
          </cell>
          <cell r="C1089" t="str">
            <v>Khế , ĐK gốc 20cm ≤ Φ &lt;25cm</v>
          </cell>
          <cell r="D1089" t="str">
            <v xml:space="preserve">Vối, đường kính 22 cm </v>
          </cell>
          <cell r="E1089" t="str">
            <v>cây</v>
          </cell>
          <cell r="F1089">
            <v>385000</v>
          </cell>
        </row>
        <row r="1090">
          <cell r="A1090" t="str">
            <v>KHE23</v>
          </cell>
          <cell r="B1090" t="str">
            <v>KHE2025</v>
          </cell>
          <cell r="C1090" t="str">
            <v>Khế , ĐK gốc 20cm ≤ Φ &lt;25cm</v>
          </cell>
          <cell r="D1090" t="str">
            <v xml:space="preserve">Vối, đường kính 23 cm </v>
          </cell>
          <cell r="E1090" t="str">
            <v>cây</v>
          </cell>
          <cell r="F1090">
            <v>385000</v>
          </cell>
        </row>
        <row r="1091">
          <cell r="A1091" t="str">
            <v>KHE24</v>
          </cell>
          <cell r="B1091" t="str">
            <v>KHE2025</v>
          </cell>
          <cell r="C1091" t="str">
            <v>Khế , ĐK gốc 20cm ≤ Φ &lt;25cm</v>
          </cell>
          <cell r="D1091" t="str">
            <v xml:space="preserve">Vối, đường kính 24 cm </v>
          </cell>
          <cell r="E1091" t="str">
            <v>cây</v>
          </cell>
          <cell r="F1091">
            <v>385000</v>
          </cell>
        </row>
        <row r="1092">
          <cell r="A1092" t="str">
            <v>KHE25</v>
          </cell>
          <cell r="B1092" t="str">
            <v>KHE2530</v>
          </cell>
          <cell r="C1092" t="str">
            <v>Khế , ĐK gốc 25cm ≤ Φ &lt;30cm</v>
          </cell>
          <cell r="D1092" t="str">
            <v xml:space="preserve">Vối,  đường kính 25 cm </v>
          </cell>
          <cell r="E1092" t="str">
            <v>cây</v>
          </cell>
          <cell r="F1092">
            <v>452000</v>
          </cell>
        </row>
        <row r="1093">
          <cell r="A1093" t="str">
            <v>KHE26</v>
          </cell>
          <cell r="B1093" t="str">
            <v>KHE2530</v>
          </cell>
          <cell r="C1093" t="str">
            <v>Khế , ĐK gốc 25cm ≤ Φ &lt;30cm</v>
          </cell>
          <cell r="D1093" t="str">
            <v xml:space="preserve">Vối, đường kính 26 cm </v>
          </cell>
          <cell r="E1093" t="str">
            <v>cây</v>
          </cell>
          <cell r="F1093">
            <v>452000</v>
          </cell>
        </row>
        <row r="1094">
          <cell r="A1094" t="str">
            <v>KHE27</v>
          </cell>
          <cell r="B1094" t="str">
            <v>KHE2530</v>
          </cell>
          <cell r="C1094" t="str">
            <v>Khế , ĐK gốc 25cm ≤ Φ &lt;30cm</v>
          </cell>
          <cell r="D1094" t="str">
            <v xml:space="preserve">Vối, đường kính 27 cm </v>
          </cell>
          <cell r="E1094" t="str">
            <v>cây</v>
          </cell>
          <cell r="F1094">
            <v>452000</v>
          </cell>
        </row>
        <row r="1095">
          <cell r="A1095" t="str">
            <v>KHE28</v>
          </cell>
          <cell r="B1095" t="str">
            <v>KHE2530</v>
          </cell>
          <cell r="C1095" t="str">
            <v>Khế , ĐK gốc 25cm ≤ Φ &lt;30cm</v>
          </cell>
          <cell r="D1095" t="str">
            <v xml:space="preserve">Vối, đường kính 28 cm </v>
          </cell>
          <cell r="E1095" t="str">
            <v>cây</v>
          </cell>
          <cell r="F1095">
            <v>452000</v>
          </cell>
        </row>
        <row r="1096">
          <cell r="A1096" t="str">
            <v>KHE29</v>
          </cell>
          <cell r="B1096" t="str">
            <v>KHE2530</v>
          </cell>
          <cell r="C1096" t="str">
            <v>Khế , ĐK gốc 25cm ≤ Φ &lt;30cm</v>
          </cell>
          <cell r="D1096" t="str">
            <v xml:space="preserve">Vối, đường kính 29 cm </v>
          </cell>
          <cell r="E1096" t="str">
            <v>cây</v>
          </cell>
          <cell r="F1096">
            <v>452000</v>
          </cell>
        </row>
        <row r="1097">
          <cell r="A1097" t="str">
            <v>KHE30</v>
          </cell>
          <cell r="B1097" t="str">
            <v>KHE30</v>
          </cell>
          <cell r="C1097" t="str">
            <v>Khế , ĐK gốc từ 30 cm trở lên</v>
          </cell>
          <cell r="D1097" t="str">
            <v xml:space="preserve">Vối, đường kính 30 cm </v>
          </cell>
          <cell r="E1097" t="str">
            <v>cây</v>
          </cell>
          <cell r="F1097">
            <v>519000</v>
          </cell>
        </row>
        <row r="1098">
          <cell r="A1098" t="str">
            <v>KHE31</v>
          </cell>
          <cell r="B1098" t="str">
            <v>KHE30</v>
          </cell>
          <cell r="C1098" t="str">
            <v>Khế , ĐK gốc từ 30 cm trở lên</v>
          </cell>
          <cell r="D1098" t="str">
            <v xml:space="preserve">Vối, đường kính 31 cm </v>
          </cell>
          <cell r="E1098" t="str">
            <v>cây</v>
          </cell>
          <cell r="F1098">
            <v>519000</v>
          </cell>
        </row>
        <row r="1099">
          <cell r="A1099" t="str">
            <v>KHE32</v>
          </cell>
          <cell r="B1099" t="str">
            <v>KHE30</v>
          </cell>
          <cell r="C1099" t="str">
            <v>Khế , ĐK gốc từ 30 cm trở lên</v>
          </cell>
          <cell r="D1099" t="str">
            <v xml:space="preserve">Vối, đường kính 32 cm </v>
          </cell>
          <cell r="E1099" t="str">
            <v>cây</v>
          </cell>
          <cell r="F1099">
            <v>519000</v>
          </cell>
        </row>
        <row r="1100">
          <cell r="A1100" t="str">
            <v>KHE33</v>
          </cell>
          <cell r="B1100" t="str">
            <v>KHE30</v>
          </cell>
          <cell r="C1100" t="str">
            <v>Khế , ĐK gốc từ 30 cm trở lên</v>
          </cell>
          <cell r="D1100" t="str">
            <v xml:space="preserve">Vối, đường kính 33 cm </v>
          </cell>
          <cell r="E1100" t="str">
            <v>cây</v>
          </cell>
          <cell r="F1100">
            <v>519000</v>
          </cell>
        </row>
        <row r="1101">
          <cell r="A1101" t="str">
            <v>KHE34</v>
          </cell>
          <cell r="B1101" t="str">
            <v>KHE30</v>
          </cell>
          <cell r="C1101" t="str">
            <v>Khế , ĐK gốc từ 30 cm trở lên</v>
          </cell>
          <cell r="D1101" t="str">
            <v xml:space="preserve">Vối, đường kính 34 cm </v>
          </cell>
          <cell r="E1101" t="str">
            <v>cây</v>
          </cell>
          <cell r="F1101">
            <v>519000</v>
          </cell>
        </row>
        <row r="1102">
          <cell r="A1102" t="str">
            <v>KHE35</v>
          </cell>
          <cell r="B1102" t="str">
            <v>KHE30</v>
          </cell>
          <cell r="C1102" t="str">
            <v>Khế , ĐK gốc từ 30 cm trở lên</v>
          </cell>
          <cell r="D1102" t="str">
            <v xml:space="preserve">Vối, đường kính 35 cm </v>
          </cell>
          <cell r="E1102" t="str">
            <v>cây</v>
          </cell>
          <cell r="F1102">
            <v>519000</v>
          </cell>
        </row>
        <row r="1103">
          <cell r="A1103" t="str">
            <v>KHE36</v>
          </cell>
          <cell r="B1103" t="str">
            <v>KHE30</v>
          </cell>
          <cell r="C1103" t="str">
            <v>Khế , ĐK gốc từ 30 cm trở lên</v>
          </cell>
          <cell r="D1103" t="str">
            <v xml:space="preserve">Vối, đường kính 36 cm </v>
          </cell>
          <cell r="E1103" t="str">
            <v>cây</v>
          </cell>
          <cell r="F1103">
            <v>519000</v>
          </cell>
        </row>
        <row r="1104">
          <cell r="A1104" t="str">
            <v>KHE37</v>
          </cell>
          <cell r="B1104" t="str">
            <v>KHE30</v>
          </cell>
          <cell r="C1104" t="str">
            <v>Khế , ĐK gốc từ 30 cm trở lên</v>
          </cell>
          <cell r="D1104" t="str">
            <v xml:space="preserve">Vối, đường kính 37 cm </v>
          </cell>
          <cell r="E1104" t="str">
            <v>cây</v>
          </cell>
          <cell r="F1104">
            <v>519000</v>
          </cell>
        </row>
        <row r="1105">
          <cell r="A1105" t="str">
            <v>KHE38</v>
          </cell>
          <cell r="B1105" t="str">
            <v>KHE30</v>
          </cell>
          <cell r="C1105" t="str">
            <v>Khế , ĐK gốc từ 30 cm trở lên</v>
          </cell>
          <cell r="D1105" t="str">
            <v xml:space="preserve">Vối, đường kính 38 cm </v>
          </cell>
          <cell r="E1105" t="str">
            <v>cây</v>
          </cell>
          <cell r="F1105">
            <v>519000</v>
          </cell>
        </row>
        <row r="1106">
          <cell r="A1106" t="str">
            <v>KHE39</v>
          </cell>
          <cell r="B1106" t="str">
            <v>KHE30</v>
          </cell>
          <cell r="C1106" t="str">
            <v>Khế , ĐK gốc từ 30 cm trở lên</v>
          </cell>
          <cell r="D1106" t="str">
            <v xml:space="preserve">Vối, đường kính 39 cm </v>
          </cell>
          <cell r="E1106" t="str">
            <v>cây</v>
          </cell>
          <cell r="F1106">
            <v>519000</v>
          </cell>
        </row>
        <row r="1107">
          <cell r="A1107" t="str">
            <v>KHE40</v>
          </cell>
          <cell r="B1107" t="str">
            <v>KHE30</v>
          </cell>
          <cell r="C1107" t="str">
            <v>Khế , ĐK gốc từ 30 cm trở lên</v>
          </cell>
          <cell r="D1107" t="str">
            <v xml:space="preserve">Vối, đường kính 40 cm </v>
          </cell>
          <cell r="E1107" t="str">
            <v>cây</v>
          </cell>
          <cell r="F1107">
            <v>519000</v>
          </cell>
        </row>
        <row r="1108">
          <cell r="A1108" t="str">
            <v>CHANH</v>
          </cell>
          <cell r="C1108" t="str">
            <v>Chanh (theo ĐK gốc của cây, đo ĐK gốc cách mặt đất 15cm)</v>
          </cell>
          <cell r="E1108" t="str">
            <v>cây</v>
          </cell>
        </row>
        <row r="1109">
          <cell r="A1109" t="str">
            <v>CHANHM</v>
          </cell>
          <cell r="B1109" t="str">
            <v>CHANHM</v>
          </cell>
          <cell r="C1109" t="str">
            <v>Chanh, Mới trồng (từ 3 tháng đến dưới 1 năm)</v>
          </cell>
          <cell r="D1109" t="str">
            <v>Chanh, mới trồng từ 3 tháng đến dưới 1 năm tuổi</v>
          </cell>
          <cell r="E1109" t="str">
            <v>cây</v>
          </cell>
          <cell r="F1109">
            <v>34000</v>
          </cell>
        </row>
        <row r="1110">
          <cell r="A1110" t="str">
            <v>CHANHM1</v>
          </cell>
          <cell r="B1110" t="str">
            <v>CHANHM1</v>
          </cell>
          <cell r="C1110" t="str">
            <v>Chanh, Cây trồng từ 1 năm, H từ 0,7m trở lên</v>
          </cell>
          <cell r="D1110" t="str">
            <v xml:space="preserve">Chanh trồng từ 1 năm, cao từ 0,7 m trở lên </v>
          </cell>
          <cell r="E1110" t="str">
            <v>cây</v>
          </cell>
          <cell r="F1110">
            <v>58000</v>
          </cell>
        </row>
        <row r="1111">
          <cell r="A1111" t="str">
            <v>CHANH1</v>
          </cell>
          <cell r="B1111" t="str">
            <v>CHANH1</v>
          </cell>
          <cell r="C1111" t="str">
            <v>Chanh, ĐK gốc 1cm ≤ Φ &lt;2cm</v>
          </cell>
          <cell r="D1111" t="str">
            <v>Chanh đường kính gốc 1 cm</v>
          </cell>
          <cell r="E1111" t="str">
            <v>cây</v>
          </cell>
          <cell r="F1111">
            <v>142000</v>
          </cell>
        </row>
        <row r="1112">
          <cell r="A1112" t="str">
            <v>CHANH2</v>
          </cell>
          <cell r="B1112" t="str">
            <v>CHANH25</v>
          </cell>
          <cell r="C1112" t="str">
            <v>Chanh, ĐK gốc 2cm ≤ Φ &lt;5cm</v>
          </cell>
          <cell r="D1112" t="str">
            <v>Chanh đường kính gốc 2 cm</v>
          </cell>
          <cell r="E1112" t="str">
            <v>cây</v>
          </cell>
          <cell r="F1112">
            <v>214000</v>
          </cell>
        </row>
        <row r="1113">
          <cell r="A1113" t="str">
            <v>CHANH3</v>
          </cell>
          <cell r="B1113" t="str">
            <v>CHANH25</v>
          </cell>
          <cell r="C1113" t="str">
            <v>Chanh, ĐK gốc 2cm ≤ Φ &lt;5cm</v>
          </cell>
          <cell r="D1113" t="str">
            <v>Chanh đường kính gốc 3 cm</v>
          </cell>
          <cell r="E1113" t="str">
            <v>cây</v>
          </cell>
          <cell r="F1113">
            <v>214000</v>
          </cell>
        </row>
        <row r="1114">
          <cell r="A1114" t="str">
            <v>CHANH4</v>
          </cell>
          <cell r="B1114" t="str">
            <v>CHANH25</v>
          </cell>
          <cell r="C1114" t="str">
            <v>Chanh, ĐK gốc 2cm ≤ Φ &lt;5cm</v>
          </cell>
          <cell r="D1114" t="str">
            <v>Chanh đường kính gốc 4 cm</v>
          </cell>
          <cell r="E1114" t="str">
            <v>cây</v>
          </cell>
          <cell r="F1114">
            <v>214000</v>
          </cell>
        </row>
        <row r="1115">
          <cell r="A1115" t="str">
            <v>CHANH5</v>
          </cell>
          <cell r="B1115" t="str">
            <v>CHANH57</v>
          </cell>
          <cell r="C1115" t="str">
            <v>Chanh, ĐK gốc 5cm ≤ Φ &lt;7cm</v>
          </cell>
          <cell r="D1115" t="str">
            <v>Chanh đường kính gốc 5 cm</v>
          </cell>
          <cell r="E1115" t="str">
            <v>cây</v>
          </cell>
          <cell r="F1115">
            <v>298000</v>
          </cell>
        </row>
        <row r="1116">
          <cell r="A1116" t="str">
            <v>CHANH6</v>
          </cell>
          <cell r="B1116" t="str">
            <v>CHANH57</v>
          </cell>
          <cell r="C1116" t="str">
            <v>Chanh, ĐK gốc 5cm ≤ Φ &lt;7cm</v>
          </cell>
          <cell r="D1116" t="str">
            <v>Chanh đường kính gốc 6 cm</v>
          </cell>
          <cell r="E1116" t="str">
            <v>cây</v>
          </cell>
          <cell r="F1116">
            <v>298000</v>
          </cell>
        </row>
        <row r="1117">
          <cell r="A1117" t="str">
            <v>CHANH7</v>
          </cell>
          <cell r="B1117" t="str">
            <v>CHANH79</v>
          </cell>
          <cell r="C1117" t="str">
            <v>Chanh, ĐK gốc 7cm ≤ Φ &lt;9cm</v>
          </cell>
          <cell r="D1117" t="str">
            <v>Chanh đường kính gốc 7 cm</v>
          </cell>
          <cell r="E1117" t="str">
            <v>cây</v>
          </cell>
          <cell r="F1117">
            <v>406000</v>
          </cell>
        </row>
        <row r="1118">
          <cell r="A1118" t="str">
            <v>CHANH8</v>
          </cell>
          <cell r="B1118" t="str">
            <v>CHANH79</v>
          </cell>
          <cell r="C1118" t="str">
            <v>Chanh, ĐK gốc 7cm ≤ Φ &lt;9cm</v>
          </cell>
          <cell r="D1118" t="str">
            <v>Chanh đường kính gốc 8 cm</v>
          </cell>
          <cell r="E1118" t="str">
            <v>cây</v>
          </cell>
          <cell r="F1118">
            <v>406000</v>
          </cell>
        </row>
        <row r="1119">
          <cell r="A1119" t="str">
            <v>CHANH9</v>
          </cell>
          <cell r="B1119" t="str">
            <v>CHANH912</v>
          </cell>
          <cell r="C1119" t="str">
            <v>Chanh, ĐK gốc 9cm ≤ Φ &lt;12cm</v>
          </cell>
          <cell r="D1119" t="str">
            <v>Chanh đường kính gốc 9 cm</v>
          </cell>
          <cell r="E1119" t="str">
            <v>cây</v>
          </cell>
          <cell r="F1119">
            <v>514000</v>
          </cell>
        </row>
        <row r="1120">
          <cell r="A1120" t="str">
            <v>CHANH10</v>
          </cell>
          <cell r="B1120" t="str">
            <v>CHANH912</v>
          </cell>
          <cell r="C1120" t="str">
            <v>Chanh, ĐK gốc 9cm ≤ Φ &lt;12cm</v>
          </cell>
          <cell r="D1120" t="str">
            <v>Chanh đường kính gốc 10 cm</v>
          </cell>
          <cell r="E1120" t="str">
            <v>cây</v>
          </cell>
          <cell r="F1120">
            <v>514000</v>
          </cell>
        </row>
        <row r="1121">
          <cell r="A1121" t="str">
            <v>CHANH11</v>
          </cell>
          <cell r="B1121" t="str">
            <v>CHANH912</v>
          </cell>
          <cell r="C1121" t="str">
            <v>Chanh, ĐK gốc 9cm ≤ Φ &lt;12cm</v>
          </cell>
          <cell r="D1121" t="str">
            <v>Chanh đường kính gốc 11 cm</v>
          </cell>
          <cell r="E1121" t="str">
            <v>cây</v>
          </cell>
          <cell r="F1121">
            <v>514000</v>
          </cell>
        </row>
        <row r="1122">
          <cell r="A1122" t="str">
            <v>CHANH12</v>
          </cell>
          <cell r="B1122" t="str">
            <v>CHANH1212</v>
          </cell>
          <cell r="C1122" t="str">
            <v>Chanh, ĐK gốc từ 12 cm trở lên</v>
          </cell>
          <cell r="D1122" t="str">
            <v>Chanh đường kính gốc 12 cm</v>
          </cell>
          <cell r="E1122" t="str">
            <v>cây</v>
          </cell>
          <cell r="F1122">
            <v>622000</v>
          </cell>
        </row>
        <row r="1123">
          <cell r="A1123" t="str">
            <v>CHANH13</v>
          </cell>
          <cell r="B1123" t="str">
            <v>CHANH1212</v>
          </cell>
          <cell r="C1123" t="str">
            <v>Chanh, ĐK gốc từ 12 cm trở lên</v>
          </cell>
          <cell r="D1123" t="str">
            <v>Chanh đường kính gốc 13 cm</v>
          </cell>
          <cell r="E1123" t="str">
            <v>cây</v>
          </cell>
          <cell r="F1123">
            <v>622000</v>
          </cell>
        </row>
        <row r="1124">
          <cell r="A1124" t="str">
            <v>CHANH14</v>
          </cell>
          <cell r="B1124" t="str">
            <v>CHANH1212</v>
          </cell>
          <cell r="C1124" t="str">
            <v>Chanh, ĐK gốc từ 12 cm trở lên</v>
          </cell>
          <cell r="D1124" t="str">
            <v>Chanh đường kính gốc 14 cm</v>
          </cell>
          <cell r="E1124" t="str">
            <v>cây</v>
          </cell>
          <cell r="F1124">
            <v>622000</v>
          </cell>
        </row>
        <row r="1125">
          <cell r="A1125" t="str">
            <v>CHANH15</v>
          </cell>
          <cell r="B1125" t="str">
            <v>CHANH1212</v>
          </cell>
          <cell r="C1125" t="str">
            <v>Chanh, ĐK gốc từ 12 cm trở lên</v>
          </cell>
          <cell r="D1125" t="str">
            <v>Chanh đường kính gốc 15 cm</v>
          </cell>
          <cell r="E1125" t="str">
            <v>cây</v>
          </cell>
          <cell r="F1125">
            <v>622000</v>
          </cell>
        </row>
        <row r="1126">
          <cell r="A1126" t="str">
            <v>CHANH16</v>
          </cell>
          <cell r="B1126" t="str">
            <v>CHANH1212</v>
          </cell>
          <cell r="C1126" t="str">
            <v>Chanh, ĐK gốc từ 12 cm trở lên</v>
          </cell>
          <cell r="D1126" t="str">
            <v>Chanh đường kính gốc 16 cm</v>
          </cell>
          <cell r="E1126" t="str">
            <v>cây</v>
          </cell>
          <cell r="F1126">
            <v>622000</v>
          </cell>
        </row>
        <row r="1127">
          <cell r="A1127" t="str">
            <v>CHANH17</v>
          </cell>
          <cell r="B1127" t="str">
            <v>CHANH1212</v>
          </cell>
          <cell r="C1127" t="str">
            <v>Chanh, ĐK gốc từ 12 cm trở lên</v>
          </cell>
          <cell r="D1127" t="str">
            <v>Chanh đường kính gốc 17 cm</v>
          </cell>
          <cell r="E1127" t="str">
            <v>cây</v>
          </cell>
          <cell r="F1127">
            <v>622000</v>
          </cell>
        </row>
        <row r="1128">
          <cell r="A1128" t="str">
            <v>CHANH18</v>
          </cell>
          <cell r="B1128" t="str">
            <v>CHANH1212</v>
          </cell>
          <cell r="C1128" t="str">
            <v>Chanh, ĐK gốc từ 12 cm trở lên</v>
          </cell>
          <cell r="D1128" t="str">
            <v>Chanh đường kính gốc 18 cm</v>
          </cell>
          <cell r="E1128" t="str">
            <v>cây</v>
          </cell>
          <cell r="F1128">
            <v>622000</v>
          </cell>
        </row>
        <row r="1129">
          <cell r="A1129" t="str">
            <v>CHANH19</v>
          </cell>
          <cell r="B1129" t="str">
            <v>CHANH1212</v>
          </cell>
          <cell r="C1129" t="str">
            <v>Chanh, ĐK gốc từ 12 cm trở lên</v>
          </cell>
          <cell r="D1129" t="str">
            <v>Chanh đường kính gốc 19 cm</v>
          </cell>
          <cell r="E1129" t="str">
            <v>cây</v>
          </cell>
          <cell r="F1129">
            <v>622000</v>
          </cell>
        </row>
        <row r="1130">
          <cell r="A1130" t="str">
            <v>CHANH20</v>
          </cell>
          <cell r="B1130" t="str">
            <v>CHANH1212</v>
          </cell>
          <cell r="C1130" t="str">
            <v>Chanh, ĐK gốc từ 12 cm trở lên</v>
          </cell>
          <cell r="D1130" t="str">
            <v>Chanh đường kính gốc 20 cm</v>
          </cell>
          <cell r="E1130" t="str">
            <v>cây</v>
          </cell>
          <cell r="F1130">
            <v>622000</v>
          </cell>
        </row>
        <row r="1131">
          <cell r="C1131" t="str">
            <v>Vú sữa, Hồng xiêm, Trứng gà, (theo ĐK gốc của cây, đo ĐK gốc cách mặt đất 20cm)</v>
          </cell>
          <cell r="E1131" t="str">
            <v>cây</v>
          </cell>
        </row>
        <row r="1132">
          <cell r="A1132" t="str">
            <v>VUSUAM</v>
          </cell>
          <cell r="B1132" t="str">
            <v>VUSUAM</v>
          </cell>
          <cell r="C1132" t="str">
            <v>Vú Sữa, Mới trồng từ 3 tháng đến dưới 1 năm</v>
          </cell>
          <cell r="D1132" t="str">
            <v xml:space="preserve">Cây Vú Sữa mới trồng từ 3 tháng đến dưới 1 năm tuổi </v>
          </cell>
          <cell r="E1132" t="str">
            <v>cây</v>
          </cell>
          <cell r="F1132">
            <v>42000</v>
          </cell>
        </row>
        <row r="1133">
          <cell r="A1133" t="str">
            <v>VUSUAM1</v>
          </cell>
          <cell r="B1133" t="str">
            <v>VUSUAM1</v>
          </cell>
          <cell r="C1133" t="str">
            <v>Vú Sữa, Trồng từ 1 năm, H từ 0,7m trở lên</v>
          </cell>
          <cell r="D1133" t="str">
            <v xml:space="preserve">Cây Vú Sữa trồng từ 1 năm, cao từ 0,7 m trở lên  </v>
          </cell>
          <cell r="E1133" t="str">
            <v>cây</v>
          </cell>
          <cell r="F1133">
            <v>64000</v>
          </cell>
        </row>
        <row r="1134">
          <cell r="A1134" t="str">
            <v>VUSUA2</v>
          </cell>
          <cell r="B1134" t="str">
            <v>VUSUA25</v>
          </cell>
          <cell r="C1134" t="str">
            <v>Vú Sữa, ĐK gốc 2cm ≤ Φ &lt;5cm</v>
          </cell>
          <cell r="D1134" t="str">
            <v xml:space="preserve">Vú Sữa đường kính 2 cm </v>
          </cell>
          <cell r="E1134" t="str">
            <v>cây</v>
          </cell>
          <cell r="F1134">
            <v>86000</v>
          </cell>
        </row>
        <row r="1135">
          <cell r="A1135" t="str">
            <v>VUSUA3</v>
          </cell>
          <cell r="B1135" t="str">
            <v>VUSUA25</v>
          </cell>
          <cell r="C1135" t="str">
            <v>Vú Sữa, ĐK gốc 2cm ≤ Φ &lt;5cm</v>
          </cell>
          <cell r="D1135" t="str">
            <v xml:space="preserve">Vú Sữa đường kính 3 cm </v>
          </cell>
          <cell r="E1135" t="str">
            <v>cây</v>
          </cell>
          <cell r="F1135">
            <v>86000</v>
          </cell>
        </row>
        <row r="1136">
          <cell r="A1136" t="str">
            <v>VUSUA4</v>
          </cell>
          <cell r="B1136" t="str">
            <v>VUSUA25</v>
          </cell>
          <cell r="C1136" t="str">
            <v>Vú Sữa, ĐK gốc 2cm ≤ Φ &lt;5cm</v>
          </cell>
          <cell r="D1136" t="str">
            <v xml:space="preserve">Vú Sữa đường kính 4 cm </v>
          </cell>
          <cell r="E1136" t="str">
            <v>cây</v>
          </cell>
          <cell r="F1136">
            <v>86000</v>
          </cell>
        </row>
        <row r="1137">
          <cell r="A1137" t="str">
            <v>VUSUA5</v>
          </cell>
          <cell r="B1137" t="str">
            <v>VUSUA57</v>
          </cell>
          <cell r="C1137" t="str">
            <v>Vú Sữa, ĐK gốc 5cm ≤ Φ &lt;7cm</v>
          </cell>
          <cell r="D1137" t="str">
            <v xml:space="preserve">Vú Sữa đường kính 5 cm </v>
          </cell>
          <cell r="E1137" t="str">
            <v>cây</v>
          </cell>
          <cell r="F1137">
            <v>183000</v>
          </cell>
        </row>
        <row r="1138">
          <cell r="A1138" t="str">
            <v>VUSUA6</v>
          </cell>
          <cell r="B1138" t="str">
            <v>VUSUA57</v>
          </cell>
          <cell r="C1138" t="str">
            <v>Vú Sữa, ĐK gốc 5cm ≤ Φ &lt;7cm</v>
          </cell>
          <cell r="D1138" t="str">
            <v xml:space="preserve">Vú Sữa đường kính 6 cm </v>
          </cell>
          <cell r="E1138" t="str">
            <v>cây</v>
          </cell>
          <cell r="F1138">
            <v>183000</v>
          </cell>
        </row>
        <row r="1139">
          <cell r="A1139" t="str">
            <v>VUSUA7</v>
          </cell>
          <cell r="B1139" t="str">
            <v>VUSUA79</v>
          </cell>
          <cell r="C1139" t="str">
            <v>Vú Sữa, ĐK gốc 7cm ≤ Φ &lt;9cm</v>
          </cell>
          <cell r="D1139" t="str">
            <v xml:space="preserve">Vú Sữa đường kính 7 cm </v>
          </cell>
          <cell r="E1139" t="str">
            <v>cây</v>
          </cell>
          <cell r="F1139">
            <v>280000</v>
          </cell>
        </row>
        <row r="1140">
          <cell r="A1140" t="str">
            <v>VUSUA8</v>
          </cell>
          <cell r="B1140" t="str">
            <v>VUSUA79</v>
          </cell>
          <cell r="C1140" t="str">
            <v>Vú Sữa, ĐK gốc 7cm ≤ Φ &lt;9cm</v>
          </cell>
          <cell r="D1140" t="str">
            <v xml:space="preserve">Vú Sữa đường kính 8 cm </v>
          </cell>
          <cell r="E1140" t="str">
            <v>cây</v>
          </cell>
          <cell r="F1140">
            <v>28000</v>
          </cell>
        </row>
        <row r="1141">
          <cell r="A1141" t="str">
            <v>VUSUA9</v>
          </cell>
          <cell r="B1141" t="str">
            <v>VUSUA912</v>
          </cell>
          <cell r="C1141" t="str">
            <v>Vú Sữa, ĐK gốc 9cm ≤ Φ &lt;12cm</v>
          </cell>
          <cell r="D1141" t="str">
            <v xml:space="preserve">Vú Sữa đường kính 9 cm </v>
          </cell>
          <cell r="E1141" t="str">
            <v>cây</v>
          </cell>
          <cell r="F1141">
            <v>452000</v>
          </cell>
        </row>
        <row r="1142">
          <cell r="A1142" t="str">
            <v>VUSUA10</v>
          </cell>
          <cell r="B1142" t="str">
            <v>VUSUA912</v>
          </cell>
          <cell r="C1142" t="str">
            <v>Vú Sữa, ĐK gốc 9cm ≤ Φ &lt;12cm</v>
          </cell>
          <cell r="D1142" t="str">
            <v xml:space="preserve">Vú Sữa đường kính 10 cm </v>
          </cell>
          <cell r="E1142" t="str">
            <v>cây</v>
          </cell>
          <cell r="F1142">
            <v>452000</v>
          </cell>
        </row>
        <row r="1143">
          <cell r="A1143" t="str">
            <v>VUSUA11</v>
          </cell>
          <cell r="B1143" t="str">
            <v>VUSUA912</v>
          </cell>
          <cell r="C1143" t="str">
            <v>Vú Sữa, ĐK gốc 9cm ≤ Φ &lt;12cm</v>
          </cell>
          <cell r="D1143" t="str">
            <v xml:space="preserve">Vú Sữa đường kính 11 cm </v>
          </cell>
          <cell r="E1143" t="str">
            <v>cây</v>
          </cell>
          <cell r="F1143">
            <v>452000</v>
          </cell>
        </row>
        <row r="1144">
          <cell r="A1144" t="str">
            <v>VUSUA12</v>
          </cell>
          <cell r="B1144" t="str">
            <v>VUSUA1215</v>
          </cell>
          <cell r="C1144" t="str">
            <v>Vú Sữa, ĐK gốc 12cm ≤ Φ &lt;15cm</v>
          </cell>
          <cell r="D1144" t="str">
            <v xml:space="preserve">Vú Sữa đường kính 12 cm </v>
          </cell>
          <cell r="E1144" t="str">
            <v>cây</v>
          </cell>
          <cell r="F1144">
            <v>774000</v>
          </cell>
        </row>
        <row r="1145">
          <cell r="A1145" t="str">
            <v>VUSUA13</v>
          </cell>
          <cell r="B1145" t="str">
            <v>VUSUA1215</v>
          </cell>
          <cell r="C1145" t="str">
            <v>Vú Sữa, ĐK gốc 12cm ≤ Φ &lt;15cm</v>
          </cell>
          <cell r="D1145" t="str">
            <v xml:space="preserve">Vú Sữa đường kính 13 cm </v>
          </cell>
          <cell r="E1145" t="str">
            <v>cây</v>
          </cell>
          <cell r="F1145">
            <v>774000</v>
          </cell>
        </row>
        <row r="1146">
          <cell r="A1146" t="str">
            <v>VUSUA14</v>
          </cell>
          <cell r="B1146" t="str">
            <v>VUSUA1215</v>
          </cell>
          <cell r="C1146" t="str">
            <v>Vú Sữa, ĐK gốc 12cm ≤ Φ &lt;15cm</v>
          </cell>
          <cell r="D1146" t="str">
            <v xml:space="preserve">Vú Sữa đường kính 14 cm </v>
          </cell>
          <cell r="E1146" t="str">
            <v>cây</v>
          </cell>
          <cell r="F1146">
            <v>774000</v>
          </cell>
        </row>
        <row r="1147">
          <cell r="A1147" t="str">
            <v>VUSUA15</v>
          </cell>
          <cell r="B1147" t="str">
            <v>VUSUA1520</v>
          </cell>
          <cell r="C1147" t="str">
            <v>Vú Sữa, ĐK gốc 15cm ≤ Φ &lt;20cm</v>
          </cell>
          <cell r="D1147" t="str">
            <v xml:space="preserve">Vú Sữa đường kính 15 cm </v>
          </cell>
          <cell r="E1147" t="str">
            <v>cây</v>
          </cell>
          <cell r="F1147">
            <v>1096000</v>
          </cell>
        </row>
        <row r="1148">
          <cell r="A1148" t="str">
            <v>VUSUA16</v>
          </cell>
          <cell r="B1148" t="str">
            <v>VUSUA1520</v>
          </cell>
          <cell r="C1148" t="str">
            <v>Vú Sữa, ĐK gốc 15cm ≤ Φ &lt;20cm</v>
          </cell>
          <cell r="D1148" t="str">
            <v xml:space="preserve">Vú Sữa đường kính 16 cm </v>
          </cell>
          <cell r="E1148" t="str">
            <v>cây</v>
          </cell>
          <cell r="F1148">
            <v>1096000</v>
          </cell>
        </row>
        <row r="1149">
          <cell r="A1149" t="str">
            <v>VUSUA17</v>
          </cell>
          <cell r="B1149" t="str">
            <v>VUSUA1520</v>
          </cell>
          <cell r="C1149" t="str">
            <v>Vú Sữa, ĐK gốc 15cm ≤ Φ &lt;20cm</v>
          </cell>
          <cell r="D1149" t="str">
            <v xml:space="preserve">Vú Sữa đường kính 17 cm </v>
          </cell>
          <cell r="E1149" t="str">
            <v>cây</v>
          </cell>
          <cell r="F1149">
            <v>1096000</v>
          </cell>
        </row>
        <row r="1150">
          <cell r="A1150" t="str">
            <v>VUSUA18</v>
          </cell>
          <cell r="B1150" t="str">
            <v>VUSUA1520</v>
          </cell>
          <cell r="C1150" t="str">
            <v>Vú Sữa, ĐK gốc 15cm ≤ Φ &lt;20cm</v>
          </cell>
          <cell r="D1150" t="str">
            <v xml:space="preserve">Vú Sữa đường kính 18 cm </v>
          </cell>
          <cell r="E1150" t="str">
            <v>cây</v>
          </cell>
          <cell r="F1150">
            <v>1096000</v>
          </cell>
        </row>
        <row r="1151">
          <cell r="A1151" t="str">
            <v>VUSUA19</v>
          </cell>
          <cell r="B1151" t="str">
            <v>VUSUA1520</v>
          </cell>
          <cell r="C1151" t="str">
            <v>Vú Sữa, ĐK gốc 15cm ≤ Φ &lt;20cm</v>
          </cell>
          <cell r="D1151" t="str">
            <v xml:space="preserve">Vú Sữa đường kính 19 cm </v>
          </cell>
          <cell r="E1151" t="str">
            <v>cây</v>
          </cell>
          <cell r="F1151">
            <v>1096000</v>
          </cell>
        </row>
        <row r="1152">
          <cell r="A1152" t="str">
            <v>VUSUA20</v>
          </cell>
          <cell r="B1152" t="str">
            <v>VUSUA2025</v>
          </cell>
          <cell r="C1152" t="str">
            <v>Vú Sữa, ĐK gốc 20cm ≤ Φ &lt;25cm</v>
          </cell>
          <cell r="D1152" t="str">
            <v xml:space="preserve">Vú Sữa đường kính 20 cm </v>
          </cell>
          <cell r="E1152" t="str">
            <v>cây</v>
          </cell>
          <cell r="F1152">
            <v>1718000</v>
          </cell>
        </row>
        <row r="1153">
          <cell r="A1153" t="str">
            <v>VUSUA21</v>
          </cell>
          <cell r="B1153" t="str">
            <v>VUSUA2025</v>
          </cell>
          <cell r="C1153" t="str">
            <v>Vú Sữa, ĐK gốc 20cm ≤ Φ &lt;25cm</v>
          </cell>
          <cell r="D1153" t="str">
            <v xml:space="preserve">Vú Sữa đường kính 21 cm </v>
          </cell>
          <cell r="E1153" t="str">
            <v>cây</v>
          </cell>
          <cell r="F1153">
            <v>1718000</v>
          </cell>
        </row>
        <row r="1154">
          <cell r="A1154" t="str">
            <v>VUSUA22</v>
          </cell>
          <cell r="B1154" t="str">
            <v>VUSUA2025</v>
          </cell>
          <cell r="C1154" t="str">
            <v>Vú Sữa, ĐK gốc 20cm ≤ Φ &lt;25cm</v>
          </cell>
          <cell r="D1154" t="str">
            <v xml:space="preserve">Vú Sữa đường kính 22 cm </v>
          </cell>
          <cell r="E1154" t="str">
            <v>cây</v>
          </cell>
          <cell r="F1154">
            <v>1718000</v>
          </cell>
        </row>
        <row r="1155">
          <cell r="A1155" t="str">
            <v>VUSUA23</v>
          </cell>
          <cell r="B1155" t="str">
            <v>VUSUA2025</v>
          </cell>
          <cell r="C1155" t="str">
            <v>Vú Sữa, ĐK gốc 20cm ≤ Φ &lt;25cm</v>
          </cell>
          <cell r="D1155" t="str">
            <v xml:space="preserve">Vú Sữa đường kính 23 cm </v>
          </cell>
          <cell r="E1155" t="str">
            <v>cây</v>
          </cell>
          <cell r="F1155">
            <v>1718000</v>
          </cell>
        </row>
        <row r="1156">
          <cell r="A1156" t="str">
            <v>VUSUA24</v>
          </cell>
          <cell r="B1156" t="str">
            <v>VUSUA2025</v>
          </cell>
          <cell r="C1156" t="str">
            <v>Vú Sữa, ĐK gốc 20cm ≤ Φ &lt;25cm</v>
          </cell>
          <cell r="D1156" t="str">
            <v xml:space="preserve">Vú Sữa đường kính 24 cm </v>
          </cell>
          <cell r="E1156" t="str">
            <v>cây</v>
          </cell>
          <cell r="F1156">
            <v>1718000</v>
          </cell>
        </row>
        <row r="1157">
          <cell r="A1157" t="str">
            <v>VUSUA25</v>
          </cell>
          <cell r="B1157" t="str">
            <v>VUSUA2530</v>
          </cell>
          <cell r="C1157" t="str">
            <v>Vú Sữa, ĐK gốc 25cm ≤ Φ &lt;30cm</v>
          </cell>
          <cell r="D1157" t="str">
            <v xml:space="preserve">Vú Sữa đường kính 25 cm </v>
          </cell>
          <cell r="E1157" t="str">
            <v>cây</v>
          </cell>
          <cell r="F1157">
            <v>2490000</v>
          </cell>
        </row>
        <row r="1158">
          <cell r="A1158" t="str">
            <v>VUSUA26</v>
          </cell>
          <cell r="B1158" t="str">
            <v>VUSUA2530</v>
          </cell>
          <cell r="C1158" t="str">
            <v>Vú Sữa, ĐK gốc 25cm ≤ Φ &lt;30cm</v>
          </cell>
          <cell r="D1158" t="str">
            <v xml:space="preserve">Vú Sữa đường kính 26 cm </v>
          </cell>
          <cell r="E1158" t="str">
            <v>cây</v>
          </cell>
          <cell r="F1158">
            <v>2490000</v>
          </cell>
        </row>
        <row r="1159">
          <cell r="A1159" t="str">
            <v>VUSUA27</v>
          </cell>
          <cell r="B1159" t="str">
            <v>VUSUA2530</v>
          </cell>
          <cell r="C1159" t="str">
            <v>Vú Sữa, ĐK gốc 25cm ≤ Φ &lt;30cm</v>
          </cell>
          <cell r="D1159" t="str">
            <v xml:space="preserve">Vú Sữa đường kính 27 cm </v>
          </cell>
          <cell r="E1159" t="str">
            <v>cây</v>
          </cell>
          <cell r="F1159">
            <v>2490000</v>
          </cell>
        </row>
        <row r="1160">
          <cell r="A1160" t="str">
            <v>VUSUA28</v>
          </cell>
          <cell r="B1160" t="str">
            <v>VUSUA2530</v>
          </cell>
          <cell r="C1160" t="str">
            <v>Vú Sữa, ĐK gốc 25cm ≤ Φ &lt;30cm</v>
          </cell>
          <cell r="D1160" t="str">
            <v xml:space="preserve">Vú Sữa đường kính 28 cm </v>
          </cell>
          <cell r="E1160" t="str">
            <v>cây</v>
          </cell>
          <cell r="F1160">
            <v>2490000</v>
          </cell>
        </row>
        <row r="1161">
          <cell r="A1161" t="str">
            <v>VUSUA29</v>
          </cell>
          <cell r="B1161" t="str">
            <v>VUSUA2530</v>
          </cell>
          <cell r="C1161" t="str">
            <v>Vú Sữa, ĐK gốc 25cm ≤ Φ &lt;30cm</v>
          </cell>
          <cell r="D1161" t="str">
            <v xml:space="preserve">Vú Sữa đường kính 29 cm </v>
          </cell>
          <cell r="E1161" t="str">
            <v>cây</v>
          </cell>
          <cell r="F1161">
            <v>2490000</v>
          </cell>
        </row>
        <row r="1162">
          <cell r="A1162" t="str">
            <v>VUSUA30</v>
          </cell>
          <cell r="B1162" t="str">
            <v>VUSUA3535</v>
          </cell>
          <cell r="C1162" t="str">
            <v>Vú Sữa, ĐK gốc từ 35 cm trở lên</v>
          </cell>
          <cell r="D1162" t="str">
            <v xml:space="preserve">Vú Sữa đường kính 30 cm </v>
          </cell>
          <cell r="E1162" t="str">
            <v>cây</v>
          </cell>
          <cell r="F1162">
            <v>3262000</v>
          </cell>
        </row>
        <row r="1163">
          <cell r="A1163" t="str">
            <v>VUSUA31</v>
          </cell>
          <cell r="B1163" t="str">
            <v>VUSUA3535</v>
          </cell>
          <cell r="C1163" t="str">
            <v>Vú Sữa, ĐK gốc từ 35 cm trở lên</v>
          </cell>
          <cell r="D1163" t="str">
            <v xml:space="preserve">Vú Sữa đường kính 31 cm </v>
          </cell>
          <cell r="E1163" t="str">
            <v>cây</v>
          </cell>
          <cell r="F1163">
            <v>3262000</v>
          </cell>
        </row>
        <row r="1164">
          <cell r="A1164" t="str">
            <v>VUSUA32</v>
          </cell>
          <cell r="B1164" t="str">
            <v>VUSUA3535</v>
          </cell>
          <cell r="C1164" t="str">
            <v>Vú Sữa, ĐK gốc từ 35 cm trở lên</v>
          </cell>
          <cell r="D1164" t="str">
            <v xml:space="preserve">Vú Sữa đường kính 32 cm </v>
          </cell>
          <cell r="E1164" t="str">
            <v>cây</v>
          </cell>
          <cell r="F1164">
            <v>3262000</v>
          </cell>
        </row>
        <row r="1165">
          <cell r="A1165" t="str">
            <v>VUSUA33</v>
          </cell>
          <cell r="B1165" t="str">
            <v>VUSUA3535</v>
          </cell>
          <cell r="C1165" t="str">
            <v>Vú Sữa, ĐK gốc từ 35 cm trở lên</v>
          </cell>
          <cell r="D1165" t="str">
            <v xml:space="preserve">Vú Sữa đường kính 33 cm </v>
          </cell>
          <cell r="E1165" t="str">
            <v>cây</v>
          </cell>
          <cell r="F1165">
            <v>3262000</v>
          </cell>
        </row>
        <row r="1166">
          <cell r="A1166" t="str">
            <v>VUSUA34</v>
          </cell>
          <cell r="B1166" t="str">
            <v>VUSUA3535</v>
          </cell>
          <cell r="C1166" t="str">
            <v>Vú Sữa, ĐK gốc từ 35 cm trở lên</v>
          </cell>
          <cell r="D1166" t="str">
            <v xml:space="preserve">Vú Sữa đường kính 34 cm </v>
          </cell>
          <cell r="E1166" t="str">
            <v>cây</v>
          </cell>
          <cell r="F1166">
            <v>3262000</v>
          </cell>
        </row>
        <row r="1167">
          <cell r="A1167" t="str">
            <v>VUSUA35</v>
          </cell>
          <cell r="B1167" t="str">
            <v>VUSUA3535</v>
          </cell>
          <cell r="C1167" t="str">
            <v>Vú Sữa, ĐK gốc từ 35 cm trở lên</v>
          </cell>
          <cell r="D1167" t="str">
            <v xml:space="preserve">Vú Sữa đường kính 35 cm </v>
          </cell>
          <cell r="E1167" t="str">
            <v>cây</v>
          </cell>
          <cell r="F1167">
            <v>3262000</v>
          </cell>
        </row>
        <row r="1168">
          <cell r="A1168" t="str">
            <v>VUSUA36</v>
          </cell>
          <cell r="B1168" t="str">
            <v>VUSUA3535</v>
          </cell>
          <cell r="C1168" t="str">
            <v>Vú Sữa, ĐK gốc từ 35 cm trở lên</v>
          </cell>
          <cell r="D1168" t="str">
            <v xml:space="preserve">Vú Sữa đường kính 36 cm </v>
          </cell>
          <cell r="E1168" t="str">
            <v>cây</v>
          </cell>
          <cell r="F1168">
            <v>3262000</v>
          </cell>
        </row>
        <row r="1169">
          <cell r="A1169" t="str">
            <v>VUSUA37</v>
          </cell>
          <cell r="B1169" t="str">
            <v>VUSUA3535</v>
          </cell>
          <cell r="C1169" t="str">
            <v>Vú Sữa, ĐK gốc từ 35 cm trở lên</v>
          </cell>
          <cell r="D1169" t="str">
            <v xml:space="preserve">Vú Sữa đường kính 37 cm </v>
          </cell>
          <cell r="E1169" t="str">
            <v>cây</v>
          </cell>
          <cell r="F1169">
            <v>3262000</v>
          </cell>
        </row>
        <row r="1170">
          <cell r="A1170" t="str">
            <v>VUSUA38</v>
          </cell>
          <cell r="B1170" t="str">
            <v>VUSUA3535</v>
          </cell>
          <cell r="C1170" t="str">
            <v>Vú Sữa, ĐK gốc từ 35 cm trở lên</v>
          </cell>
          <cell r="D1170" t="str">
            <v xml:space="preserve">Vú Sữa đường kính 38 cm </v>
          </cell>
          <cell r="E1170" t="str">
            <v>cây</v>
          </cell>
          <cell r="F1170">
            <v>3262000</v>
          </cell>
        </row>
        <row r="1171">
          <cell r="A1171" t="str">
            <v>VUSUA39</v>
          </cell>
          <cell r="B1171" t="str">
            <v>VUSUA3535</v>
          </cell>
          <cell r="C1171" t="str">
            <v>Vú Sữa, ĐK gốc từ 35 cm trở lên</v>
          </cell>
          <cell r="D1171" t="str">
            <v xml:space="preserve">Vú Sữa đường kính 39 cm </v>
          </cell>
          <cell r="E1171" t="str">
            <v>cây</v>
          </cell>
          <cell r="F1171">
            <v>3262000</v>
          </cell>
        </row>
        <row r="1172">
          <cell r="A1172" t="str">
            <v>VUSUA40</v>
          </cell>
          <cell r="B1172" t="str">
            <v>VUSUA3535</v>
          </cell>
          <cell r="C1172" t="str">
            <v>Vú Sữa, ĐK gốc từ 35 cm trở lên</v>
          </cell>
          <cell r="D1172" t="str">
            <v xml:space="preserve">Vú Sữa đường kính 40 cm </v>
          </cell>
          <cell r="E1172" t="str">
            <v>cây</v>
          </cell>
          <cell r="F1172">
            <v>3262000</v>
          </cell>
        </row>
        <row r="1173">
          <cell r="A1173" t="str">
            <v>HXM</v>
          </cell>
          <cell r="B1173" t="str">
            <v>HXM</v>
          </cell>
          <cell r="C1173" t="str">
            <v>Cây Hồng Xiêm, Mới trồng từ 3 tháng đến dưới 1 năm</v>
          </cell>
          <cell r="D1173" t="str">
            <v xml:space="preserve">Cây Hồng Xiêm, mới trồng từ 3 tháng đến dưới 1 năm tuổi </v>
          </cell>
          <cell r="E1173" t="str">
            <v>cây</v>
          </cell>
          <cell r="F1173">
            <v>1718000</v>
          </cell>
        </row>
        <row r="1174">
          <cell r="A1174" t="str">
            <v>HXM1</v>
          </cell>
          <cell r="B1174" t="str">
            <v>HXM1</v>
          </cell>
          <cell r="C1174" t="str">
            <v>Hồng Xiêm, Trồng từ 1 năm, H từ 0,7m trở lên</v>
          </cell>
          <cell r="D1174" t="str">
            <v xml:space="preserve">Hồng Xiêm, trồng từ 1 năm, cao từ 0,7 m trở lên  </v>
          </cell>
          <cell r="E1174" t="str">
            <v>cây</v>
          </cell>
          <cell r="F1174">
            <v>1718000</v>
          </cell>
        </row>
        <row r="1175">
          <cell r="A1175" t="str">
            <v>HX2</v>
          </cell>
          <cell r="B1175" t="str">
            <v>HX25</v>
          </cell>
          <cell r="C1175" t="str">
            <v>Hồng Xiêm, ĐK gốc 2cm ≤ Φ &lt;5cm</v>
          </cell>
          <cell r="D1175" t="str">
            <v xml:space="preserve">Hồng Xiêm đường kính 2 cm </v>
          </cell>
          <cell r="E1175" t="str">
            <v>cây</v>
          </cell>
          <cell r="F1175">
            <v>86000</v>
          </cell>
        </row>
        <row r="1176">
          <cell r="A1176" t="str">
            <v>HX3</v>
          </cell>
          <cell r="B1176" t="str">
            <v>HX25</v>
          </cell>
          <cell r="C1176" t="str">
            <v>Hồng Xiêm, ĐK gốc 2cm ≤ Φ &lt;5cm</v>
          </cell>
          <cell r="D1176" t="str">
            <v xml:space="preserve">Hồng Xiêm đường kính 3 cm </v>
          </cell>
          <cell r="E1176" t="str">
            <v>cây</v>
          </cell>
          <cell r="F1176">
            <v>86000</v>
          </cell>
        </row>
        <row r="1177">
          <cell r="A1177" t="str">
            <v>HX4</v>
          </cell>
          <cell r="B1177" t="str">
            <v>HX25</v>
          </cell>
          <cell r="C1177" t="str">
            <v>Hồng Xiêm, ĐK gốc 2cm ≤ Φ &lt;5cm</v>
          </cell>
          <cell r="D1177" t="str">
            <v xml:space="preserve">Hồng Xiêm đường kính 4 cm </v>
          </cell>
          <cell r="E1177" t="str">
            <v>cây</v>
          </cell>
          <cell r="F1177">
            <v>86000</v>
          </cell>
        </row>
        <row r="1178">
          <cell r="A1178" t="str">
            <v>HX5</v>
          </cell>
          <cell r="B1178" t="str">
            <v>HX57</v>
          </cell>
          <cell r="C1178" t="str">
            <v>Hồng Xiêm, ĐK gốc 5cm ≤ Φ &lt;7cm</v>
          </cell>
          <cell r="D1178" t="str">
            <v xml:space="preserve">Hồng Xiêm đường kính 5 cm </v>
          </cell>
          <cell r="E1178" t="str">
            <v>cây</v>
          </cell>
          <cell r="F1178">
            <v>183000</v>
          </cell>
        </row>
        <row r="1179">
          <cell r="A1179" t="str">
            <v>HX6</v>
          </cell>
          <cell r="B1179" t="str">
            <v>HX57</v>
          </cell>
          <cell r="C1179" t="str">
            <v>Hồng Xiêm, ĐK gốc 5cm ≤ Φ &lt;7cm</v>
          </cell>
          <cell r="D1179" t="str">
            <v xml:space="preserve">Hồng Xiêm đường kính 6 cm </v>
          </cell>
          <cell r="E1179" t="str">
            <v>cây</v>
          </cell>
          <cell r="F1179">
            <v>183000</v>
          </cell>
        </row>
        <row r="1180">
          <cell r="A1180" t="str">
            <v>HX7</v>
          </cell>
          <cell r="B1180" t="str">
            <v>HX79</v>
          </cell>
          <cell r="C1180" t="str">
            <v>Hồng Xiêm, ĐK gốc 7cm ≤ Φ &lt;9cm</v>
          </cell>
          <cell r="D1180" t="str">
            <v xml:space="preserve">Hồng Xiêm đường kính 7 cm </v>
          </cell>
          <cell r="E1180" t="str">
            <v>cây</v>
          </cell>
          <cell r="F1180">
            <v>280000</v>
          </cell>
        </row>
        <row r="1181">
          <cell r="A1181" t="str">
            <v>HX8</v>
          </cell>
          <cell r="B1181" t="str">
            <v>HX79</v>
          </cell>
          <cell r="C1181" t="str">
            <v>Hồng Xiêm, ĐK gốc 7cm ≤ Φ &lt;9cm</v>
          </cell>
          <cell r="D1181" t="str">
            <v xml:space="preserve">Hồng Xiêm đường kính 8 cm </v>
          </cell>
          <cell r="E1181" t="str">
            <v>cây</v>
          </cell>
          <cell r="F1181">
            <v>28000</v>
          </cell>
        </row>
        <row r="1182">
          <cell r="A1182" t="str">
            <v>HX9</v>
          </cell>
          <cell r="B1182" t="str">
            <v>HX912</v>
          </cell>
          <cell r="C1182" t="str">
            <v>Hồng Xiêm, ĐK gốc 9cm ≤ Φ &lt;12cm</v>
          </cell>
          <cell r="D1182" t="str">
            <v xml:space="preserve">Hồng Xiêm đường kính 9 cm </v>
          </cell>
          <cell r="E1182" t="str">
            <v>cây</v>
          </cell>
          <cell r="F1182">
            <v>452000</v>
          </cell>
        </row>
        <row r="1183">
          <cell r="A1183" t="str">
            <v>HX10</v>
          </cell>
          <cell r="B1183" t="str">
            <v>HX912</v>
          </cell>
          <cell r="C1183" t="str">
            <v>Hồng Xiêm, ĐK gốc 9cm ≤ Φ &lt;12cm</v>
          </cell>
          <cell r="D1183" t="str">
            <v xml:space="preserve">Hồng Xiêm đường kính 10 cm </v>
          </cell>
          <cell r="E1183" t="str">
            <v>cây</v>
          </cell>
          <cell r="F1183">
            <v>452000</v>
          </cell>
        </row>
        <row r="1184">
          <cell r="A1184" t="str">
            <v>HX11</v>
          </cell>
          <cell r="B1184" t="str">
            <v>HX912</v>
          </cell>
          <cell r="C1184" t="str">
            <v>Hồng Xiêm, ĐK gốc 9cm ≤ Φ &lt;12cm</v>
          </cell>
          <cell r="D1184" t="str">
            <v xml:space="preserve">Hồng Xiêm đường kính 11 cm </v>
          </cell>
          <cell r="E1184" t="str">
            <v>cây</v>
          </cell>
          <cell r="F1184">
            <v>452000</v>
          </cell>
        </row>
        <row r="1185">
          <cell r="A1185" t="str">
            <v>HX12</v>
          </cell>
          <cell r="B1185" t="str">
            <v>HX1215</v>
          </cell>
          <cell r="C1185" t="str">
            <v>Hồng Xiêm, ĐK gốc 12cm ≤ Φ &lt;15cm</v>
          </cell>
          <cell r="D1185" t="str">
            <v xml:space="preserve">Hồng Xiêm đường kính 12 cm </v>
          </cell>
          <cell r="E1185" t="str">
            <v>cây</v>
          </cell>
          <cell r="F1185">
            <v>774000</v>
          </cell>
        </row>
        <row r="1186">
          <cell r="A1186" t="str">
            <v>HX13</v>
          </cell>
          <cell r="B1186" t="str">
            <v>HX1215</v>
          </cell>
          <cell r="C1186" t="str">
            <v>Hồng Xiêm, ĐK gốc 12cm ≤ Φ &lt;15cm</v>
          </cell>
          <cell r="D1186" t="str">
            <v xml:space="preserve">Hồng Xiêm đường kính 13 cm </v>
          </cell>
          <cell r="E1186" t="str">
            <v>cây</v>
          </cell>
          <cell r="F1186">
            <v>774000</v>
          </cell>
        </row>
        <row r="1187">
          <cell r="A1187" t="str">
            <v>HX14</v>
          </cell>
          <cell r="B1187" t="str">
            <v>HX1215</v>
          </cell>
          <cell r="C1187" t="str">
            <v>Hồng Xiêm, ĐK gốc 12cm ≤ Φ &lt;15cm</v>
          </cell>
          <cell r="D1187" t="str">
            <v xml:space="preserve">Hồng Xiêm đường kính 14 cm </v>
          </cell>
          <cell r="E1187" t="str">
            <v>cây</v>
          </cell>
          <cell r="F1187">
            <v>774000</v>
          </cell>
        </row>
        <row r="1188">
          <cell r="A1188" t="str">
            <v>HX15</v>
          </cell>
          <cell r="B1188" t="str">
            <v>HX1520</v>
          </cell>
          <cell r="C1188" t="str">
            <v>Hồng Xiêm, ĐK gốc 15cm ≤ Φ &lt;20cm</v>
          </cell>
          <cell r="D1188" t="str">
            <v xml:space="preserve">Hồng Xiêm đường kính 15 cm </v>
          </cell>
          <cell r="E1188" t="str">
            <v>cây</v>
          </cell>
          <cell r="F1188">
            <v>1096000</v>
          </cell>
        </row>
        <row r="1189">
          <cell r="A1189" t="str">
            <v>HX16</v>
          </cell>
          <cell r="B1189" t="str">
            <v>HX1520</v>
          </cell>
          <cell r="C1189" t="str">
            <v>Hồng Xiêm, ĐK gốc 15cm ≤ Φ &lt;20cm</v>
          </cell>
          <cell r="D1189" t="str">
            <v xml:space="preserve">Hồng Xiêm đường kính 16 cm </v>
          </cell>
          <cell r="E1189" t="str">
            <v>cây</v>
          </cell>
          <cell r="F1189">
            <v>1096000</v>
          </cell>
        </row>
        <row r="1190">
          <cell r="A1190" t="str">
            <v>HX17</v>
          </cell>
          <cell r="B1190" t="str">
            <v>HX1520</v>
          </cell>
          <cell r="C1190" t="str">
            <v>Hồng Xiêm, ĐK gốc 15cm ≤ Φ &lt;20cm</v>
          </cell>
          <cell r="D1190" t="str">
            <v xml:space="preserve">Hồng Xiêm đường kính 17 cm </v>
          </cell>
          <cell r="E1190" t="str">
            <v>cây</v>
          </cell>
          <cell r="F1190">
            <v>1096000</v>
          </cell>
        </row>
        <row r="1191">
          <cell r="A1191" t="str">
            <v>HX18</v>
          </cell>
          <cell r="B1191" t="str">
            <v>HX1520</v>
          </cell>
          <cell r="C1191" t="str">
            <v>Hồng Xiêm, ĐK gốc 15cm ≤ Φ &lt;20cm</v>
          </cell>
          <cell r="D1191" t="str">
            <v xml:space="preserve">Hồng Xiêm đường kính 18 cm </v>
          </cell>
          <cell r="E1191" t="str">
            <v>cây</v>
          </cell>
          <cell r="F1191">
            <v>1096000</v>
          </cell>
        </row>
        <row r="1192">
          <cell r="A1192" t="str">
            <v>HX19</v>
          </cell>
          <cell r="B1192" t="str">
            <v>HX1520</v>
          </cell>
          <cell r="C1192" t="str">
            <v>Hồng Xiêm, ĐK gốc 15cm ≤ Φ &lt;20cm</v>
          </cell>
          <cell r="D1192" t="str">
            <v xml:space="preserve">Hồng Xiêm đường kính 19 cm </v>
          </cell>
          <cell r="E1192" t="str">
            <v>cây</v>
          </cell>
          <cell r="F1192">
            <v>1096000</v>
          </cell>
        </row>
        <row r="1193">
          <cell r="A1193" t="str">
            <v>HX20</v>
          </cell>
          <cell r="B1193" t="str">
            <v>HX2025</v>
          </cell>
          <cell r="C1193" t="str">
            <v>Hồng Xiêm, ĐK gốc 20cm ≤ Φ &lt;25cm</v>
          </cell>
          <cell r="D1193" t="str">
            <v xml:space="preserve">Hồng Xiêm đường kính 20 cm </v>
          </cell>
          <cell r="E1193" t="str">
            <v>cây</v>
          </cell>
          <cell r="F1193">
            <v>1718000</v>
          </cell>
        </row>
        <row r="1194">
          <cell r="A1194" t="str">
            <v>HX21</v>
          </cell>
          <cell r="B1194" t="str">
            <v>HX2025</v>
          </cell>
          <cell r="C1194" t="str">
            <v>Hồng Xiêm, ĐK gốc 20cm ≤ Φ &lt;25cm</v>
          </cell>
          <cell r="D1194" t="str">
            <v xml:space="preserve">Hồng Xiêm đường kính 21 cm </v>
          </cell>
          <cell r="E1194" t="str">
            <v>cây</v>
          </cell>
          <cell r="F1194">
            <v>1718000</v>
          </cell>
        </row>
        <row r="1195">
          <cell r="A1195" t="str">
            <v>HX22</v>
          </cell>
          <cell r="B1195" t="str">
            <v>HX2025</v>
          </cell>
          <cell r="C1195" t="str">
            <v>Hồng Xiêm, ĐK gốc 20cm ≤ Φ &lt;25cm</v>
          </cell>
          <cell r="D1195" t="str">
            <v xml:space="preserve">Hồng Xiêm đường kính 22 cm </v>
          </cell>
          <cell r="E1195" t="str">
            <v>cây</v>
          </cell>
          <cell r="F1195">
            <v>1718000</v>
          </cell>
        </row>
        <row r="1196">
          <cell r="A1196" t="str">
            <v>HX23</v>
          </cell>
          <cell r="B1196" t="str">
            <v>HX2025</v>
          </cell>
          <cell r="C1196" t="str">
            <v>Hồng Xiêm, ĐK gốc 20cm ≤ Φ &lt;25cm</v>
          </cell>
          <cell r="D1196" t="str">
            <v xml:space="preserve">Hồng Xiêm đường kính 23 cm </v>
          </cell>
          <cell r="E1196" t="str">
            <v>cây</v>
          </cell>
          <cell r="F1196">
            <v>1718000</v>
          </cell>
        </row>
        <row r="1197">
          <cell r="A1197" t="str">
            <v>HX24</v>
          </cell>
          <cell r="B1197" t="str">
            <v>HX2025</v>
          </cell>
          <cell r="C1197" t="str">
            <v>Hồng Xiêm, ĐK gốc 20cm ≤ Φ &lt;25cm</v>
          </cell>
          <cell r="D1197" t="str">
            <v xml:space="preserve">Hồng Xiêm đường kính 24 cm </v>
          </cell>
          <cell r="E1197" t="str">
            <v>cây</v>
          </cell>
          <cell r="F1197">
            <v>1718000</v>
          </cell>
        </row>
        <row r="1198">
          <cell r="A1198" t="str">
            <v>HX25</v>
          </cell>
          <cell r="B1198" t="str">
            <v>HX2530</v>
          </cell>
          <cell r="C1198" t="str">
            <v>Hồng Xiêm, ĐK gốc 25cm ≤ Φ &lt;30cm</v>
          </cell>
          <cell r="D1198" t="str">
            <v xml:space="preserve">Hồng Xiêm đường kính 25 cm </v>
          </cell>
          <cell r="E1198" t="str">
            <v>cây</v>
          </cell>
          <cell r="F1198">
            <v>2490000</v>
          </cell>
        </row>
        <row r="1199">
          <cell r="A1199" t="str">
            <v>HX26</v>
          </cell>
          <cell r="B1199" t="str">
            <v>HX2530</v>
          </cell>
          <cell r="C1199" t="str">
            <v>Hồng Xiêm, ĐK gốc 25cm ≤ Φ &lt;30cm</v>
          </cell>
          <cell r="D1199" t="str">
            <v xml:space="preserve">Hồng Xiêm đường kính 26 cm </v>
          </cell>
          <cell r="E1199" t="str">
            <v>cây</v>
          </cell>
          <cell r="F1199">
            <v>2490000</v>
          </cell>
        </row>
        <row r="1200">
          <cell r="A1200" t="str">
            <v>HX27</v>
          </cell>
          <cell r="B1200" t="str">
            <v>HX2530</v>
          </cell>
          <cell r="C1200" t="str">
            <v>Hồng Xiêm, ĐK gốc 25cm ≤ Φ &lt;30cm</v>
          </cell>
          <cell r="D1200" t="str">
            <v xml:space="preserve">Hồng Xiêm đường kính 27 cm </v>
          </cell>
          <cell r="E1200" t="str">
            <v>cây</v>
          </cell>
          <cell r="F1200">
            <v>2490000</v>
          </cell>
        </row>
        <row r="1201">
          <cell r="A1201" t="str">
            <v>HX28</v>
          </cell>
          <cell r="B1201" t="str">
            <v>HX2530</v>
          </cell>
          <cell r="C1201" t="str">
            <v>Hồng Xiêm ĐK gốc 25cm ≤ Φ &lt;30cm</v>
          </cell>
          <cell r="D1201" t="str">
            <v xml:space="preserve">Hồng Xiêm đường kính 28 cm </v>
          </cell>
          <cell r="E1201" t="str">
            <v>cây</v>
          </cell>
          <cell r="F1201">
            <v>2490000</v>
          </cell>
        </row>
        <row r="1202">
          <cell r="A1202" t="str">
            <v>HX29</v>
          </cell>
          <cell r="B1202" t="str">
            <v>HX2530</v>
          </cell>
          <cell r="C1202" t="str">
            <v>Hồng Xiêm, ĐK gốc 25cm ≤ Φ &lt;30cm</v>
          </cell>
          <cell r="D1202" t="str">
            <v xml:space="preserve">Hồng Xiêm đường kính 29 cm </v>
          </cell>
          <cell r="E1202" t="str">
            <v>cây</v>
          </cell>
          <cell r="F1202">
            <v>2490000</v>
          </cell>
        </row>
        <row r="1203">
          <cell r="A1203" t="str">
            <v>HX30</v>
          </cell>
          <cell r="B1203" t="str">
            <v>HX35</v>
          </cell>
          <cell r="C1203" t="str">
            <v>Hồng Xiêm, ĐK gốc từ 35 cm trở lên</v>
          </cell>
          <cell r="D1203" t="str">
            <v xml:space="preserve">Hồng Xiêm đường kính 30 cm </v>
          </cell>
          <cell r="E1203" t="str">
            <v>cây</v>
          </cell>
          <cell r="F1203">
            <v>3262000</v>
          </cell>
        </row>
        <row r="1204">
          <cell r="A1204" t="str">
            <v>HX31</v>
          </cell>
          <cell r="B1204" t="str">
            <v>HX35</v>
          </cell>
          <cell r="C1204" t="str">
            <v>Hồng Xiêm, ĐK gốc từ 35 cm trở lên</v>
          </cell>
          <cell r="D1204" t="str">
            <v xml:space="preserve">Hồng Xiêm đường kính 31 cm </v>
          </cell>
          <cell r="E1204" t="str">
            <v>cây</v>
          </cell>
          <cell r="F1204">
            <v>3262000</v>
          </cell>
        </row>
        <row r="1205">
          <cell r="A1205" t="str">
            <v>HX32</v>
          </cell>
          <cell r="B1205" t="str">
            <v>HX35</v>
          </cell>
          <cell r="C1205" t="str">
            <v>Hồng Xiêm, ĐK gốc từ 35 cm trở lên</v>
          </cell>
          <cell r="D1205" t="str">
            <v xml:space="preserve">Hồng Xiêm đường kính 32 cm </v>
          </cell>
          <cell r="E1205" t="str">
            <v>cây</v>
          </cell>
          <cell r="F1205">
            <v>3262000</v>
          </cell>
        </row>
        <row r="1206">
          <cell r="A1206" t="str">
            <v>HX33</v>
          </cell>
          <cell r="B1206" t="str">
            <v>HX35</v>
          </cell>
          <cell r="C1206" t="str">
            <v>Hồng Xiêm, ĐK gốc từ 35 cm trở lên</v>
          </cell>
          <cell r="D1206" t="str">
            <v xml:space="preserve">Hồng Xiêm đường kính 33 cm </v>
          </cell>
          <cell r="E1206" t="str">
            <v>cây</v>
          </cell>
          <cell r="F1206">
            <v>3262000</v>
          </cell>
        </row>
        <row r="1207">
          <cell r="A1207" t="str">
            <v>HX34</v>
          </cell>
          <cell r="B1207" t="str">
            <v>HX35</v>
          </cell>
          <cell r="C1207" t="str">
            <v>Hồng Xiêm, ĐK gốc từ 35 cm trở lên</v>
          </cell>
          <cell r="D1207" t="str">
            <v xml:space="preserve">Hồng Xiêm đường kính 34 cm </v>
          </cell>
          <cell r="E1207" t="str">
            <v>cây</v>
          </cell>
          <cell r="F1207">
            <v>3262000</v>
          </cell>
        </row>
        <row r="1208">
          <cell r="A1208" t="str">
            <v>HX35</v>
          </cell>
          <cell r="B1208" t="str">
            <v>HX35</v>
          </cell>
          <cell r="C1208" t="str">
            <v>Hồng Xiêm, ĐK gốc từ 35 cm trở lên</v>
          </cell>
          <cell r="D1208" t="str">
            <v xml:space="preserve">Hồng Xiêm đường kính 35 cm </v>
          </cell>
          <cell r="E1208" t="str">
            <v>cây</v>
          </cell>
          <cell r="F1208">
            <v>3262000</v>
          </cell>
        </row>
        <row r="1209">
          <cell r="A1209" t="str">
            <v>HX36</v>
          </cell>
          <cell r="B1209" t="str">
            <v>HX35</v>
          </cell>
          <cell r="C1209" t="str">
            <v>Hồng Xiêm, ĐK gốc từ 35 cm trở lên</v>
          </cell>
          <cell r="D1209" t="str">
            <v xml:space="preserve">Hồng Xiêm đường kính 36 cm </v>
          </cell>
          <cell r="E1209" t="str">
            <v>cây</v>
          </cell>
          <cell r="F1209">
            <v>3262000</v>
          </cell>
        </row>
        <row r="1210">
          <cell r="A1210" t="str">
            <v>HX37</v>
          </cell>
          <cell r="B1210" t="str">
            <v>HX35</v>
          </cell>
          <cell r="C1210" t="str">
            <v>Hồng Xiêm, ĐK gốc từ 35 cm trở lên</v>
          </cell>
          <cell r="D1210" t="str">
            <v xml:space="preserve">Hồng Xiêm đường kính 37 cm </v>
          </cell>
          <cell r="E1210" t="str">
            <v>cây</v>
          </cell>
          <cell r="F1210">
            <v>3262000</v>
          </cell>
        </row>
        <row r="1211">
          <cell r="A1211" t="str">
            <v>HX38</v>
          </cell>
          <cell r="B1211" t="str">
            <v>HX35</v>
          </cell>
          <cell r="C1211" t="str">
            <v>Hồng Xiêm, ĐK gốc từ 35 cm trở lên</v>
          </cell>
          <cell r="D1211" t="str">
            <v xml:space="preserve">Hồng Xiêm đường kính 38 cm </v>
          </cell>
          <cell r="E1211" t="str">
            <v>cây</v>
          </cell>
          <cell r="F1211">
            <v>3262000</v>
          </cell>
        </row>
        <row r="1212">
          <cell r="A1212" t="str">
            <v>HX39</v>
          </cell>
          <cell r="B1212" t="str">
            <v>HX35</v>
          </cell>
          <cell r="C1212" t="str">
            <v>Hồng Xiêm, ĐK gốc từ 35 cm trở lên</v>
          </cell>
          <cell r="D1212" t="str">
            <v xml:space="preserve">Hồng Xiêm đường kính 39 cm </v>
          </cell>
          <cell r="E1212" t="str">
            <v>cây</v>
          </cell>
          <cell r="F1212">
            <v>3262000</v>
          </cell>
        </row>
        <row r="1213">
          <cell r="A1213" t="str">
            <v>HX40</v>
          </cell>
          <cell r="B1213" t="str">
            <v>HX35</v>
          </cell>
          <cell r="C1213" t="str">
            <v>Hồng Xiêm, ĐK gốc từ 35 cm trở lên</v>
          </cell>
          <cell r="D1213" t="str">
            <v xml:space="preserve">Hồng Xiêm đường kính 40 cm </v>
          </cell>
          <cell r="E1213" t="str">
            <v>cây</v>
          </cell>
          <cell r="F1213">
            <v>3262000</v>
          </cell>
        </row>
        <row r="1214">
          <cell r="A1214" t="str">
            <v>TGM</v>
          </cell>
          <cell r="B1214" t="str">
            <v>TGM</v>
          </cell>
          <cell r="C1214" t="str">
            <v>Trứng gà, mới trồng từ 3 tháng đến dưới 1 năm</v>
          </cell>
          <cell r="D1214" t="str">
            <v xml:space="preserve">Cây Trứng gà, mới trồng từ 3 tháng đến dưới 1 năm tuổi </v>
          </cell>
          <cell r="E1214" t="str">
            <v>cây</v>
          </cell>
          <cell r="F1214">
            <v>5170</v>
          </cell>
        </row>
        <row r="1215">
          <cell r="A1215" t="str">
            <v>TGM1</v>
          </cell>
          <cell r="B1215" t="str">
            <v>TGM1</v>
          </cell>
          <cell r="C1215" t="str">
            <v>Trứng gà,Trồng từ 1 năm, H từ 0,7m trở lên</v>
          </cell>
          <cell r="D1215" t="str">
            <v xml:space="preserve">Trứng gà, trồng từ 1 năm, cao từ 0,7 m trở lên  </v>
          </cell>
          <cell r="E1215" t="str">
            <v>cây</v>
          </cell>
          <cell r="F1215">
            <v>10450</v>
          </cell>
        </row>
        <row r="1216">
          <cell r="A1216" t="str">
            <v>TG2</v>
          </cell>
          <cell r="B1216" t="str">
            <v>TG25</v>
          </cell>
          <cell r="C1216" t="str">
            <v>Trứng gà, ĐK gốc 2cm ≤ Φ &lt;5cm</v>
          </cell>
          <cell r="D1216" t="str">
            <v xml:space="preserve">Trứng gà đường kính 2 cm </v>
          </cell>
          <cell r="E1216" t="str">
            <v>cây</v>
          </cell>
          <cell r="F1216">
            <v>86000</v>
          </cell>
        </row>
        <row r="1217">
          <cell r="A1217" t="str">
            <v>TG3</v>
          </cell>
          <cell r="B1217" t="str">
            <v>TG25</v>
          </cell>
          <cell r="C1217" t="str">
            <v>Trứng gà, ĐK gốc 2cm ≤ Φ &lt;5cm</v>
          </cell>
          <cell r="D1217" t="str">
            <v xml:space="preserve">Trứng gà đường kính 3 cm </v>
          </cell>
          <cell r="E1217" t="str">
            <v>cây</v>
          </cell>
          <cell r="F1217">
            <v>86000</v>
          </cell>
        </row>
        <row r="1218">
          <cell r="A1218" t="str">
            <v>TG4</v>
          </cell>
          <cell r="B1218" t="str">
            <v>TG25</v>
          </cell>
          <cell r="C1218" t="str">
            <v>Trứng gà, ĐK gốc 2cm ≤ Φ &lt;5cm</v>
          </cell>
          <cell r="D1218" t="str">
            <v xml:space="preserve">Trứng gà đường kính 4 cm </v>
          </cell>
          <cell r="E1218" t="str">
            <v>cây</v>
          </cell>
          <cell r="F1218">
            <v>86000</v>
          </cell>
        </row>
        <row r="1219">
          <cell r="A1219" t="str">
            <v>TG5</v>
          </cell>
          <cell r="B1219" t="str">
            <v>TG57</v>
          </cell>
          <cell r="C1219" t="str">
            <v>Trứng gà, ĐK gốc 5cm ≤ Φ &lt;7cm</v>
          </cell>
          <cell r="D1219" t="str">
            <v xml:space="preserve">Trứng gà đường kính 5 cm </v>
          </cell>
          <cell r="E1219" t="str">
            <v>cây</v>
          </cell>
          <cell r="F1219">
            <v>183000</v>
          </cell>
        </row>
        <row r="1220">
          <cell r="A1220" t="str">
            <v>TG6</v>
          </cell>
          <cell r="B1220" t="str">
            <v>TG57</v>
          </cell>
          <cell r="C1220" t="str">
            <v>Trứng gà, ĐK gốc 5cm ≤ Φ &lt;7cm</v>
          </cell>
          <cell r="D1220" t="str">
            <v xml:space="preserve">Trứng gà đường kính 6 cm </v>
          </cell>
          <cell r="E1220" t="str">
            <v>cây</v>
          </cell>
          <cell r="F1220">
            <v>183000</v>
          </cell>
        </row>
        <row r="1221">
          <cell r="A1221" t="str">
            <v>TG7</v>
          </cell>
          <cell r="B1221" t="str">
            <v>TG79</v>
          </cell>
          <cell r="C1221" t="str">
            <v>Trứng gà, ĐK gốc 7cm ≤ Φ &lt;9cm</v>
          </cell>
          <cell r="D1221" t="str">
            <v xml:space="preserve">Trứng gà đường kính 7 cm </v>
          </cell>
          <cell r="E1221" t="str">
            <v>cây</v>
          </cell>
          <cell r="F1221">
            <v>280000</v>
          </cell>
        </row>
        <row r="1222">
          <cell r="A1222" t="str">
            <v>TG8</v>
          </cell>
          <cell r="B1222" t="str">
            <v>TG79</v>
          </cell>
          <cell r="C1222" t="str">
            <v>Trứng gà, ĐK gốc 7cm ≤ Φ &lt;9cm</v>
          </cell>
          <cell r="D1222" t="str">
            <v xml:space="preserve">Trứng gà đường kính 8 cm </v>
          </cell>
          <cell r="E1222" t="str">
            <v>cây</v>
          </cell>
          <cell r="F1222">
            <v>28000</v>
          </cell>
        </row>
        <row r="1223">
          <cell r="A1223" t="str">
            <v>TG9</v>
          </cell>
          <cell r="B1223" t="str">
            <v>TG912</v>
          </cell>
          <cell r="C1223" t="str">
            <v>Trứng gà, ĐK gốc 9cm ≤ Φ &lt;12cm</v>
          </cell>
          <cell r="D1223" t="str">
            <v xml:space="preserve">Trứng gà đường kính 9 cm </v>
          </cell>
          <cell r="E1223" t="str">
            <v>cây</v>
          </cell>
          <cell r="F1223">
            <v>452000</v>
          </cell>
        </row>
        <row r="1224">
          <cell r="A1224" t="str">
            <v>TG10</v>
          </cell>
          <cell r="B1224" t="str">
            <v>TG912</v>
          </cell>
          <cell r="C1224" t="str">
            <v>Trứng gà, ĐK gốc 9cm ≤ Φ &lt;12cm</v>
          </cell>
          <cell r="D1224" t="str">
            <v xml:space="preserve">Trứng gà đường kính 10 cm </v>
          </cell>
          <cell r="E1224" t="str">
            <v>cây</v>
          </cell>
          <cell r="F1224">
            <v>452000</v>
          </cell>
        </row>
        <row r="1225">
          <cell r="A1225" t="str">
            <v>TG11</v>
          </cell>
          <cell r="B1225" t="str">
            <v>TG912</v>
          </cell>
          <cell r="C1225" t="str">
            <v>Trứng gà, ĐK gốc 9cm ≤ Φ &lt;12cm</v>
          </cell>
          <cell r="D1225" t="str">
            <v xml:space="preserve">Trứng gà đường kính 11 cm </v>
          </cell>
          <cell r="E1225" t="str">
            <v>cây</v>
          </cell>
          <cell r="F1225">
            <v>452000</v>
          </cell>
        </row>
        <row r="1226">
          <cell r="A1226" t="str">
            <v>TG12</v>
          </cell>
          <cell r="B1226" t="str">
            <v>TG1215</v>
          </cell>
          <cell r="C1226" t="str">
            <v>Trứng gà, ĐK gốc 12cm ≤ Φ &lt;15cm</v>
          </cell>
          <cell r="D1226" t="str">
            <v xml:space="preserve">Trứng gà đường kính 12 cm </v>
          </cell>
          <cell r="E1226" t="str">
            <v>cây</v>
          </cell>
          <cell r="F1226">
            <v>774000</v>
          </cell>
        </row>
        <row r="1227">
          <cell r="A1227" t="str">
            <v>TG13</v>
          </cell>
          <cell r="B1227" t="str">
            <v>TG1215</v>
          </cell>
          <cell r="C1227" t="str">
            <v>Trứng gà, ĐK gốc 12cm ≤ Φ &lt;15cm</v>
          </cell>
          <cell r="D1227" t="str">
            <v xml:space="preserve">Trứng gà đường kính 13 cm </v>
          </cell>
          <cell r="E1227" t="str">
            <v>cây</v>
          </cell>
          <cell r="F1227">
            <v>774000</v>
          </cell>
        </row>
        <row r="1228">
          <cell r="A1228" t="str">
            <v>TG14</v>
          </cell>
          <cell r="B1228" t="str">
            <v>TG1215</v>
          </cell>
          <cell r="C1228" t="str">
            <v>Trứng gà, ĐK gốc 12cm ≤ Φ &lt;15cm</v>
          </cell>
          <cell r="D1228" t="str">
            <v xml:space="preserve">Trứng gà đường kính 14 cm </v>
          </cell>
          <cell r="E1228" t="str">
            <v>cây</v>
          </cell>
          <cell r="F1228">
            <v>774000</v>
          </cell>
        </row>
        <row r="1229">
          <cell r="A1229" t="str">
            <v>TG15</v>
          </cell>
          <cell r="B1229" t="str">
            <v>TG1520</v>
          </cell>
          <cell r="C1229" t="str">
            <v>Trứng gà, ĐK gốc 15cm ≤ Φ &lt;20cm</v>
          </cell>
          <cell r="D1229" t="str">
            <v xml:space="preserve">Trứng gà đường kính 15 cm </v>
          </cell>
          <cell r="E1229" t="str">
            <v>cây</v>
          </cell>
          <cell r="F1229">
            <v>1096000</v>
          </cell>
        </row>
        <row r="1230">
          <cell r="A1230" t="str">
            <v>TG16</v>
          </cell>
          <cell r="B1230" t="str">
            <v>TG1520</v>
          </cell>
          <cell r="C1230" t="str">
            <v>Trứng gà, ĐK gốc 15cm ≤ Φ &lt;20cm</v>
          </cell>
          <cell r="D1230" t="str">
            <v xml:space="preserve">Trứng gà đường kính 16 cm </v>
          </cell>
          <cell r="E1230" t="str">
            <v>cây</v>
          </cell>
          <cell r="F1230">
            <v>1096000</v>
          </cell>
        </row>
        <row r="1231">
          <cell r="A1231" t="str">
            <v>TG17</v>
          </cell>
          <cell r="B1231" t="str">
            <v>TG1520</v>
          </cell>
          <cell r="C1231" t="str">
            <v>Trứng gà, ĐK gốc 15cm ≤ Φ &lt;20cm</v>
          </cell>
          <cell r="D1231" t="str">
            <v xml:space="preserve">Trứng gà đường kính 17 cm </v>
          </cell>
          <cell r="E1231" t="str">
            <v>cây</v>
          </cell>
          <cell r="F1231">
            <v>1096000</v>
          </cell>
        </row>
        <row r="1232">
          <cell r="A1232" t="str">
            <v>TG18</v>
          </cell>
          <cell r="B1232" t="str">
            <v>TG1520</v>
          </cell>
          <cell r="C1232" t="str">
            <v>Trứng gà, ĐK gốc 15cm ≤ Φ &lt;20cm</v>
          </cell>
          <cell r="D1232" t="str">
            <v xml:space="preserve">Trứng gà đường kính 18 cm </v>
          </cell>
          <cell r="E1232" t="str">
            <v>cây</v>
          </cell>
          <cell r="F1232">
            <v>1096000</v>
          </cell>
        </row>
        <row r="1233">
          <cell r="A1233" t="str">
            <v>TG19</v>
          </cell>
          <cell r="B1233" t="str">
            <v>TG1520</v>
          </cell>
          <cell r="C1233" t="str">
            <v>Trứng gà, ĐK gốc 15cm ≤ Φ &lt;20cm</v>
          </cell>
          <cell r="D1233" t="str">
            <v xml:space="preserve">Trứng gà đường kính 19 cm </v>
          </cell>
          <cell r="E1233" t="str">
            <v>cây</v>
          </cell>
          <cell r="F1233">
            <v>1096000</v>
          </cell>
        </row>
        <row r="1234">
          <cell r="A1234" t="str">
            <v>TG20</v>
          </cell>
          <cell r="B1234" t="str">
            <v>TG2025</v>
          </cell>
          <cell r="C1234" t="str">
            <v>Trứng gà, ĐK gốc 20cm ≤ Φ &lt;25cm</v>
          </cell>
          <cell r="D1234" t="str">
            <v xml:space="preserve">Trứng gà đường kính 20 cm </v>
          </cell>
          <cell r="E1234" t="str">
            <v>cây</v>
          </cell>
          <cell r="F1234">
            <v>1718000</v>
          </cell>
        </row>
        <row r="1235">
          <cell r="A1235" t="str">
            <v>TG21</v>
          </cell>
          <cell r="B1235" t="str">
            <v>TG2025</v>
          </cell>
          <cell r="C1235" t="str">
            <v>Trứng gà, ĐK gốc 20cm ≤ Φ &lt;25cm</v>
          </cell>
          <cell r="D1235" t="str">
            <v xml:space="preserve">Trứng gà đường kính 21 cm </v>
          </cell>
          <cell r="E1235" t="str">
            <v>cây</v>
          </cell>
          <cell r="F1235">
            <v>1718000</v>
          </cell>
        </row>
        <row r="1236">
          <cell r="A1236" t="str">
            <v>TG22</v>
          </cell>
          <cell r="B1236" t="str">
            <v>TG2025</v>
          </cell>
          <cell r="C1236" t="str">
            <v>Trứng gà, ĐK gốc 20cm ≤ Φ &lt;25cm</v>
          </cell>
          <cell r="D1236" t="str">
            <v xml:space="preserve">Trứng gà đường kính 22 cm </v>
          </cell>
          <cell r="E1236" t="str">
            <v>cây</v>
          </cell>
          <cell r="F1236">
            <v>1718000</v>
          </cell>
        </row>
        <row r="1237">
          <cell r="A1237" t="str">
            <v>TG23</v>
          </cell>
          <cell r="B1237" t="str">
            <v>TG2025</v>
          </cell>
          <cell r="C1237" t="str">
            <v>Trứng gà, ĐK gốc 20cm ≤ Φ &lt;25cm</v>
          </cell>
          <cell r="D1237" t="str">
            <v xml:space="preserve">Trứng gà đường kính 23 cm </v>
          </cell>
          <cell r="E1237" t="str">
            <v>cây</v>
          </cell>
          <cell r="F1237">
            <v>1718000</v>
          </cell>
        </row>
        <row r="1238">
          <cell r="A1238" t="str">
            <v>TG24</v>
          </cell>
          <cell r="B1238" t="str">
            <v>TG2025</v>
          </cell>
          <cell r="C1238" t="str">
            <v>Trứng gà, ĐK gốc 20cm ≤ Φ &lt;25cm</v>
          </cell>
          <cell r="D1238" t="str">
            <v xml:space="preserve">Trứng gà đường kính 24 cm </v>
          </cell>
          <cell r="E1238" t="str">
            <v>cây</v>
          </cell>
          <cell r="F1238">
            <v>1718000</v>
          </cell>
        </row>
        <row r="1239">
          <cell r="A1239" t="str">
            <v>TG25</v>
          </cell>
          <cell r="B1239" t="str">
            <v>TG2530</v>
          </cell>
          <cell r="C1239" t="str">
            <v>Trứng gà, ĐK gốc 25cm ≤ Φ &lt;30cm</v>
          </cell>
          <cell r="D1239" t="str">
            <v xml:space="preserve">Trứng gà đường kính 25 cm </v>
          </cell>
          <cell r="E1239" t="str">
            <v>cây</v>
          </cell>
          <cell r="F1239">
            <v>2490000</v>
          </cell>
        </row>
        <row r="1240">
          <cell r="A1240" t="str">
            <v>TG26</v>
          </cell>
          <cell r="B1240" t="str">
            <v>TG2530</v>
          </cell>
          <cell r="C1240" t="str">
            <v>Trứng gà, ĐK gốc 25cm ≤ Φ &lt;30cm</v>
          </cell>
          <cell r="D1240" t="str">
            <v xml:space="preserve">Trứng gà đường kính 26 cm </v>
          </cell>
          <cell r="E1240" t="str">
            <v>cây</v>
          </cell>
          <cell r="F1240">
            <v>2490000</v>
          </cell>
        </row>
        <row r="1241">
          <cell r="A1241" t="str">
            <v>TG27</v>
          </cell>
          <cell r="B1241" t="str">
            <v>TG2530</v>
          </cell>
          <cell r="C1241" t="str">
            <v>Trứng gà, ĐK gốc 25cm ≤ Φ &lt;30cm</v>
          </cell>
          <cell r="D1241" t="str">
            <v xml:space="preserve">Trứng gà đường kính 27 cm </v>
          </cell>
          <cell r="E1241" t="str">
            <v>cây</v>
          </cell>
          <cell r="F1241">
            <v>2490000</v>
          </cell>
        </row>
        <row r="1242">
          <cell r="A1242" t="str">
            <v>TG28</v>
          </cell>
          <cell r="B1242" t="str">
            <v>TG2530</v>
          </cell>
          <cell r="C1242" t="str">
            <v>Trứng gà ĐK gốc 25cm ≤ Φ &lt;30cm</v>
          </cell>
          <cell r="D1242" t="str">
            <v xml:space="preserve">Trứng gà đường kính 28 cm </v>
          </cell>
          <cell r="E1242" t="str">
            <v>cây</v>
          </cell>
          <cell r="F1242">
            <v>2490000</v>
          </cell>
        </row>
        <row r="1243">
          <cell r="A1243" t="str">
            <v>TG29</v>
          </cell>
          <cell r="B1243" t="str">
            <v>TG2530</v>
          </cell>
          <cell r="C1243" t="str">
            <v>Trứng gà, ĐK gốc 25cm ≤ Φ &lt;30cm</v>
          </cell>
          <cell r="D1243" t="str">
            <v xml:space="preserve">Trứng gà đường kính 29 cm </v>
          </cell>
          <cell r="E1243" t="str">
            <v>cây</v>
          </cell>
          <cell r="F1243">
            <v>2490000</v>
          </cell>
        </row>
        <row r="1244">
          <cell r="A1244" t="str">
            <v>TG30</v>
          </cell>
          <cell r="B1244" t="str">
            <v>TG35</v>
          </cell>
          <cell r="C1244" t="str">
            <v>Trứng gà, ĐK gốc từ 35 cm trở lên</v>
          </cell>
          <cell r="D1244" t="str">
            <v xml:space="preserve">Trứng gà đường kính 30 cm </v>
          </cell>
          <cell r="E1244" t="str">
            <v>cây</v>
          </cell>
          <cell r="F1244">
            <v>3262000</v>
          </cell>
        </row>
        <row r="1245">
          <cell r="A1245" t="str">
            <v>TG31</v>
          </cell>
          <cell r="B1245" t="str">
            <v>TG35</v>
          </cell>
          <cell r="C1245" t="str">
            <v>Trứng gà, ĐK gốc từ 35 cm trở lên</v>
          </cell>
          <cell r="D1245" t="str">
            <v xml:space="preserve">Trứng gà đường kính 31 cm </v>
          </cell>
          <cell r="E1245" t="str">
            <v>cây</v>
          </cell>
          <cell r="F1245">
            <v>3262000</v>
          </cell>
        </row>
        <row r="1246">
          <cell r="A1246" t="str">
            <v>TG32</v>
          </cell>
          <cell r="B1246" t="str">
            <v>TG35</v>
          </cell>
          <cell r="C1246" t="str">
            <v>Trứng gà, ĐK gốc từ 35 cm trở lên</v>
          </cell>
          <cell r="D1246" t="str">
            <v xml:space="preserve">Trứng gà đường kính 32 cm </v>
          </cell>
          <cell r="E1246" t="str">
            <v>cây</v>
          </cell>
          <cell r="F1246">
            <v>3262000</v>
          </cell>
        </row>
        <row r="1247">
          <cell r="A1247" t="str">
            <v>TG33</v>
          </cell>
          <cell r="B1247" t="str">
            <v>TG35</v>
          </cell>
          <cell r="C1247" t="str">
            <v>Trứng gà, ĐK gốc từ 35 cm trở lên</v>
          </cell>
          <cell r="D1247" t="str">
            <v xml:space="preserve">Trứng gà đường kính 33 cm </v>
          </cell>
          <cell r="E1247" t="str">
            <v>cây</v>
          </cell>
          <cell r="F1247">
            <v>3262000</v>
          </cell>
        </row>
        <row r="1248">
          <cell r="A1248" t="str">
            <v>TG34</v>
          </cell>
          <cell r="B1248" t="str">
            <v>TG35</v>
          </cell>
          <cell r="C1248" t="str">
            <v>Trứng gà, ĐK gốc từ 35 cm trở lên</v>
          </cell>
          <cell r="D1248" t="str">
            <v xml:space="preserve">Trứng gà đường kính 34 cm </v>
          </cell>
          <cell r="E1248" t="str">
            <v>cây</v>
          </cell>
          <cell r="F1248">
            <v>3262000</v>
          </cell>
        </row>
        <row r="1249">
          <cell r="A1249" t="str">
            <v>TG35</v>
          </cell>
          <cell r="B1249" t="str">
            <v>TG35</v>
          </cell>
          <cell r="C1249" t="str">
            <v>Trứng gà, ĐK gốc từ 35 cm trở lên</v>
          </cell>
          <cell r="D1249" t="str">
            <v xml:space="preserve">Trứng gà đường kính 35 cm </v>
          </cell>
          <cell r="E1249" t="str">
            <v>cây</v>
          </cell>
          <cell r="F1249">
            <v>3262000</v>
          </cell>
        </row>
        <row r="1250">
          <cell r="A1250" t="str">
            <v>TG36</v>
          </cell>
          <cell r="B1250" t="str">
            <v>TG35</v>
          </cell>
          <cell r="C1250" t="str">
            <v>Trứng gà, ĐK gốc từ 35 cm trở lên</v>
          </cell>
          <cell r="D1250" t="str">
            <v xml:space="preserve">Trứng gà đường kính 36 cm </v>
          </cell>
          <cell r="E1250" t="str">
            <v>cây</v>
          </cell>
          <cell r="F1250">
            <v>3262000</v>
          </cell>
        </row>
        <row r="1251">
          <cell r="A1251" t="str">
            <v>TG37</v>
          </cell>
          <cell r="B1251" t="str">
            <v>TG35</v>
          </cell>
          <cell r="C1251" t="str">
            <v>Trứng gà, ĐK gốc từ 35 cm trở lên</v>
          </cell>
          <cell r="D1251" t="str">
            <v xml:space="preserve">Trứng gà đường kính 37 cm </v>
          </cell>
          <cell r="E1251" t="str">
            <v>cây</v>
          </cell>
          <cell r="F1251">
            <v>3262000</v>
          </cell>
        </row>
        <row r="1252">
          <cell r="A1252" t="str">
            <v>TG38</v>
          </cell>
          <cell r="B1252" t="str">
            <v>TG35</v>
          </cell>
          <cell r="C1252" t="str">
            <v>Trứng gà, ĐK gốc từ 35 cm trở lên</v>
          </cell>
          <cell r="D1252" t="str">
            <v xml:space="preserve">Trứng gà đường kính 38 cm </v>
          </cell>
          <cell r="E1252" t="str">
            <v>cây</v>
          </cell>
          <cell r="F1252">
            <v>3262000</v>
          </cell>
        </row>
        <row r="1253">
          <cell r="A1253" t="str">
            <v>TG39</v>
          </cell>
          <cell r="B1253" t="str">
            <v>TG35</v>
          </cell>
          <cell r="C1253" t="str">
            <v>Trứng gà, ĐK gốc từ 35 cm trở lên</v>
          </cell>
          <cell r="D1253" t="str">
            <v xml:space="preserve">Trứng gà đường kính 39 cm </v>
          </cell>
          <cell r="E1253" t="str">
            <v>cây</v>
          </cell>
          <cell r="F1253">
            <v>3262000</v>
          </cell>
        </row>
        <row r="1254">
          <cell r="A1254" t="str">
            <v>TG40</v>
          </cell>
          <cell r="B1254" t="str">
            <v>TG35</v>
          </cell>
          <cell r="C1254" t="str">
            <v>Trứng gà, ĐK gốc từ 35 cm trở lên</v>
          </cell>
          <cell r="D1254" t="str">
            <v xml:space="preserve">Trứng gà đường kính 40 cm </v>
          </cell>
          <cell r="E1254" t="str">
            <v>cây</v>
          </cell>
          <cell r="F1254">
            <v>3262000</v>
          </cell>
        </row>
        <row r="1255">
          <cell r="A1255" t="str">
            <v>DAOM</v>
          </cell>
          <cell r="B1255" t="str">
            <v>DAOM</v>
          </cell>
          <cell r="C1255" t="str">
            <v>Cây Đào, Mới trồng từ 3 tháng đến dưới 1 năm</v>
          </cell>
          <cell r="D1255" t="str">
            <v>Cây Đào mới trồng từ 3 tháng đến dưới 1 năm tuổi</v>
          </cell>
          <cell r="E1255" t="str">
            <v>cây</v>
          </cell>
          <cell r="F1255">
            <v>27000</v>
          </cell>
        </row>
        <row r="1256">
          <cell r="A1256" t="str">
            <v>DAOM1</v>
          </cell>
          <cell r="B1256" t="str">
            <v>DAOM1</v>
          </cell>
          <cell r="C1256" t="str">
            <v>Cây Đào,Trồng từ 1 năm, H từ 0,7m trở lên</v>
          </cell>
          <cell r="D1256" t="str">
            <v xml:space="preserve">Cây đào mới trồng 1 năm, cao từ 0,7 m trở lên </v>
          </cell>
          <cell r="E1256" t="str">
            <v>cây</v>
          </cell>
          <cell r="F1256">
            <v>44000</v>
          </cell>
        </row>
        <row r="1257">
          <cell r="A1257" t="str">
            <v>DAO1</v>
          </cell>
          <cell r="B1257" t="str">
            <v>DAO1</v>
          </cell>
          <cell r="C1257" t="str">
            <v>Cây Đào,ĐK gốc 1cm ≤ Φ &lt;2cm</v>
          </cell>
          <cell r="D1257" t="str">
            <v xml:space="preserve">Đào, đường kính gốc 1 cm </v>
          </cell>
          <cell r="E1257" t="str">
            <v>cây</v>
          </cell>
          <cell r="F1257">
            <v>61000</v>
          </cell>
        </row>
        <row r="1258">
          <cell r="A1258" t="str">
            <v>DAO2</v>
          </cell>
          <cell r="B1258" t="str">
            <v>DAO25</v>
          </cell>
          <cell r="C1258" t="str">
            <v>Cây Đào,ĐK gốc 2cm ≤ Φ &lt;5cm</v>
          </cell>
          <cell r="D1258" t="str">
            <v xml:space="preserve">Đào, đường kính gốc 2cm </v>
          </cell>
          <cell r="E1258" t="str">
            <v>cây</v>
          </cell>
          <cell r="F1258">
            <v>98000</v>
          </cell>
        </row>
        <row r="1259">
          <cell r="A1259" t="str">
            <v>DAO3</v>
          </cell>
          <cell r="B1259" t="str">
            <v>DAO25</v>
          </cell>
          <cell r="C1259" t="str">
            <v>Cây Đào,ĐK gốc 2cm ≤ Φ &lt;5cm</v>
          </cell>
          <cell r="D1259" t="str">
            <v xml:space="preserve">Đào, đường kính gốc 3 cm </v>
          </cell>
          <cell r="E1259" t="str">
            <v>cây</v>
          </cell>
          <cell r="F1259">
            <v>98000</v>
          </cell>
        </row>
        <row r="1260">
          <cell r="A1260" t="str">
            <v>DAO4</v>
          </cell>
          <cell r="B1260" t="str">
            <v>DAO25</v>
          </cell>
          <cell r="C1260" t="str">
            <v>Cây Đào,ĐK gốc 2cm ≤ Φ &lt;5cm</v>
          </cell>
          <cell r="D1260" t="str">
            <v xml:space="preserve">Đào, đường kính gốc 4 cm </v>
          </cell>
          <cell r="E1260" t="str">
            <v>cây</v>
          </cell>
          <cell r="F1260">
            <v>98000</v>
          </cell>
        </row>
        <row r="1261">
          <cell r="A1261" t="str">
            <v>DAO5</v>
          </cell>
          <cell r="B1261" t="str">
            <v>DAO57</v>
          </cell>
          <cell r="C1261" t="str">
            <v>Cây Đào,ĐK gốc 5cm ≤ Φ &lt;7cm</v>
          </cell>
          <cell r="D1261" t="str">
            <v xml:space="preserve">Đào, đường kính gốc 5 cm </v>
          </cell>
          <cell r="E1261" t="str">
            <v>cây</v>
          </cell>
          <cell r="F1261">
            <v>135000</v>
          </cell>
        </row>
        <row r="1262">
          <cell r="A1262" t="str">
            <v>DAO6</v>
          </cell>
          <cell r="B1262" t="str">
            <v>DAO57</v>
          </cell>
          <cell r="C1262" t="str">
            <v>Cây Đào,ĐK gốc 5cm ≤ Φ &lt;7cm</v>
          </cell>
          <cell r="D1262" t="str">
            <v xml:space="preserve">Đào, đường kính gốc 6 cm </v>
          </cell>
          <cell r="E1262" t="str">
            <v>cây</v>
          </cell>
          <cell r="F1262">
            <v>135000</v>
          </cell>
        </row>
        <row r="1263">
          <cell r="A1263" t="str">
            <v>DAO7</v>
          </cell>
          <cell r="B1263" t="str">
            <v>DAO79</v>
          </cell>
          <cell r="C1263" t="str">
            <v>Cây Đào,ĐK gốc 7cm ≤ Φ &lt;9cm</v>
          </cell>
          <cell r="D1263" t="str">
            <v xml:space="preserve">Đào, đường kính gốc 7 cm </v>
          </cell>
          <cell r="E1263" t="str">
            <v>cây</v>
          </cell>
          <cell r="F1263">
            <v>172000</v>
          </cell>
        </row>
        <row r="1264">
          <cell r="A1264" t="str">
            <v>DAO8</v>
          </cell>
          <cell r="B1264" t="str">
            <v>DAO79</v>
          </cell>
          <cell r="C1264" t="str">
            <v>Cây Đào,ĐK gốc 7cm ≤ Φ &lt;9cm</v>
          </cell>
          <cell r="D1264" t="str">
            <v xml:space="preserve">Đào, đường kính gốc 8 cm </v>
          </cell>
          <cell r="E1264" t="str">
            <v>cây</v>
          </cell>
          <cell r="F1264">
            <v>172000</v>
          </cell>
        </row>
        <row r="1265">
          <cell r="A1265" t="str">
            <v>DAO9</v>
          </cell>
          <cell r="B1265" t="str">
            <v>DAO912</v>
          </cell>
          <cell r="C1265" t="str">
            <v>Cây Đào,ĐK gốc 9cm ≤ Φ &lt;12cm</v>
          </cell>
          <cell r="D1265" t="str">
            <v xml:space="preserve">Đào, đường kính gốc 9 cm </v>
          </cell>
          <cell r="E1265" t="str">
            <v>cây</v>
          </cell>
          <cell r="F1265">
            <v>209000</v>
          </cell>
        </row>
        <row r="1266">
          <cell r="A1266" t="str">
            <v>DAO10</v>
          </cell>
          <cell r="B1266" t="str">
            <v>DAO912</v>
          </cell>
          <cell r="C1266" t="str">
            <v>Cây Đào,ĐK gốc 9cm ≤ Φ &lt;12cm</v>
          </cell>
          <cell r="D1266" t="str">
            <v xml:space="preserve">Đào, đường kính gốc 10 cm </v>
          </cell>
          <cell r="E1266" t="str">
            <v>cây</v>
          </cell>
          <cell r="F1266">
            <v>209000</v>
          </cell>
        </row>
        <row r="1267">
          <cell r="A1267" t="str">
            <v>DAO11</v>
          </cell>
          <cell r="B1267" t="str">
            <v>DAO912</v>
          </cell>
          <cell r="C1267" t="str">
            <v>Cây Đào,ĐK gốc 9cm ≤ Φ &lt;12cm</v>
          </cell>
          <cell r="D1267" t="str">
            <v xml:space="preserve">Đào, đường kính gốc 11 cm </v>
          </cell>
          <cell r="E1267" t="str">
            <v>cây</v>
          </cell>
          <cell r="F1267">
            <v>209000</v>
          </cell>
        </row>
        <row r="1268">
          <cell r="A1268" t="str">
            <v>DAO12</v>
          </cell>
          <cell r="B1268" t="str">
            <v>DAO1215</v>
          </cell>
          <cell r="C1268" t="str">
            <v>Cây Đào,ĐK gốc 12cm ≤ Φ &lt;15cm</v>
          </cell>
          <cell r="D1268" t="str">
            <v xml:space="preserve">Đào, đường kính gốc 12 cm </v>
          </cell>
          <cell r="E1268" t="str">
            <v>cây</v>
          </cell>
          <cell r="F1268">
            <v>246000</v>
          </cell>
        </row>
        <row r="1269">
          <cell r="A1269" t="str">
            <v>DAO13</v>
          </cell>
          <cell r="B1269" t="str">
            <v>DAO1215</v>
          </cell>
          <cell r="C1269" t="str">
            <v>Cây Đào,ĐK gốc 12cm ≤ Φ &lt;15cm</v>
          </cell>
          <cell r="D1269" t="str">
            <v xml:space="preserve">Đào, đường kính gốc 13 cm </v>
          </cell>
          <cell r="E1269" t="str">
            <v>cây</v>
          </cell>
          <cell r="F1269">
            <v>246000</v>
          </cell>
        </row>
        <row r="1270">
          <cell r="A1270" t="str">
            <v>DAO14</v>
          </cell>
          <cell r="B1270" t="str">
            <v>DAO1215</v>
          </cell>
          <cell r="C1270" t="str">
            <v>Cây Đào,ĐK gốc 12cm ≤ Φ &lt;15cm</v>
          </cell>
          <cell r="D1270" t="str">
            <v xml:space="preserve">Đào, đường kính gốc 14 cm </v>
          </cell>
          <cell r="E1270" t="str">
            <v>cây</v>
          </cell>
          <cell r="F1270">
            <v>246000</v>
          </cell>
        </row>
        <row r="1271">
          <cell r="A1271" t="str">
            <v>DAO15</v>
          </cell>
          <cell r="B1271" t="str">
            <v>DAO1520</v>
          </cell>
          <cell r="C1271" t="str">
            <v>Cây Đào,ĐK gốc 15cm ≤ Φ &lt;20cm</v>
          </cell>
          <cell r="D1271" t="str">
            <v xml:space="preserve">Đào, đường kính gốc 15 cm </v>
          </cell>
          <cell r="E1271" t="str">
            <v>cây</v>
          </cell>
          <cell r="F1271">
            <v>313000</v>
          </cell>
        </row>
        <row r="1272">
          <cell r="A1272" t="str">
            <v>DAO16</v>
          </cell>
          <cell r="B1272" t="str">
            <v>DAO1520</v>
          </cell>
          <cell r="C1272" t="str">
            <v>Cây Đào,ĐK gốc 15cm ≤ Φ &lt;20cm</v>
          </cell>
          <cell r="D1272" t="str">
            <v xml:space="preserve">Đào, đường kính gốc 16 cm </v>
          </cell>
          <cell r="E1272" t="str">
            <v>cây</v>
          </cell>
          <cell r="F1272">
            <v>313000</v>
          </cell>
        </row>
        <row r="1273">
          <cell r="A1273" t="str">
            <v>DAO17</v>
          </cell>
          <cell r="B1273" t="str">
            <v>DAO1520</v>
          </cell>
          <cell r="C1273" t="str">
            <v>Cây Đào,ĐK gốc 15cm ≤ Φ &lt;20cm</v>
          </cell>
          <cell r="D1273" t="str">
            <v xml:space="preserve">Đào, đường kính gốc 17 cm </v>
          </cell>
          <cell r="E1273" t="str">
            <v>cây</v>
          </cell>
          <cell r="F1273">
            <v>313000</v>
          </cell>
        </row>
        <row r="1274">
          <cell r="A1274" t="str">
            <v>DAO18</v>
          </cell>
          <cell r="B1274" t="str">
            <v>DAO1520</v>
          </cell>
          <cell r="C1274" t="str">
            <v>Cây Đào,ĐK gốc 15cm ≤ Φ &lt;20cm</v>
          </cell>
          <cell r="D1274" t="str">
            <v xml:space="preserve">Đào, đường kính gốc 18 cm </v>
          </cell>
          <cell r="E1274" t="str">
            <v>cây</v>
          </cell>
          <cell r="F1274">
            <v>313000</v>
          </cell>
        </row>
        <row r="1275">
          <cell r="A1275" t="str">
            <v>DAO19</v>
          </cell>
          <cell r="B1275" t="str">
            <v>DAO1520</v>
          </cell>
          <cell r="C1275" t="str">
            <v>Cây Đào,ĐK gốc 15cm ≤ Φ &lt;20cm</v>
          </cell>
          <cell r="D1275" t="str">
            <v xml:space="preserve">Đào, đường kính gốc 19 cm </v>
          </cell>
          <cell r="E1275" t="str">
            <v>cây</v>
          </cell>
          <cell r="F1275">
            <v>313000</v>
          </cell>
        </row>
        <row r="1276">
          <cell r="A1276" t="str">
            <v>DAO20</v>
          </cell>
          <cell r="B1276" t="str">
            <v>DAO2025</v>
          </cell>
          <cell r="C1276" t="str">
            <v>Cây Đào,ĐK gốc 20cm ≤ Φ &lt;25cm</v>
          </cell>
          <cell r="D1276" t="str">
            <v xml:space="preserve">Đào, đường kính gốc 20 cm </v>
          </cell>
          <cell r="E1276" t="str">
            <v>cây</v>
          </cell>
          <cell r="F1276">
            <v>380000</v>
          </cell>
        </row>
        <row r="1277">
          <cell r="A1277" t="str">
            <v>DAO21</v>
          </cell>
          <cell r="B1277" t="str">
            <v>DAO2025</v>
          </cell>
          <cell r="C1277" t="str">
            <v>Cây Đào,ĐK gốc 20cm ≤ Φ &lt;25cm</v>
          </cell>
          <cell r="D1277" t="str">
            <v xml:space="preserve">Đào, đường kính gốc 21 cm </v>
          </cell>
          <cell r="E1277" t="str">
            <v>cây</v>
          </cell>
          <cell r="F1277">
            <v>380000</v>
          </cell>
        </row>
        <row r="1278">
          <cell r="A1278" t="str">
            <v>DAO22</v>
          </cell>
          <cell r="B1278" t="str">
            <v>DAO2025</v>
          </cell>
          <cell r="C1278" t="str">
            <v>Cây Đào,ĐK gốc 20cm ≤ Φ &lt;25cm</v>
          </cell>
          <cell r="D1278" t="str">
            <v xml:space="preserve">Đào, đường kính gốc 22 cm </v>
          </cell>
          <cell r="E1278" t="str">
            <v>cây</v>
          </cell>
          <cell r="F1278">
            <v>380000</v>
          </cell>
        </row>
        <row r="1279">
          <cell r="A1279" t="str">
            <v>DAO23</v>
          </cell>
          <cell r="B1279" t="str">
            <v>DAO2025</v>
          </cell>
          <cell r="C1279" t="str">
            <v>Cây Đào,ĐK gốc 20cm ≤ Φ &lt;25cm</v>
          </cell>
          <cell r="D1279" t="str">
            <v xml:space="preserve">Đào, đường kính gốc 23 cm </v>
          </cell>
          <cell r="E1279" t="str">
            <v>cây</v>
          </cell>
          <cell r="F1279">
            <v>380000</v>
          </cell>
        </row>
        <row r="1280">
          <cell r="A1280" t="str">
            <v>DAO24</v>
          </cell>
          <cell r="B1280" t="str">
            <v>DAO2025</v>
          </cell>
          <cell r="C1280" t="str">
            <v>Cây Đào,ĐK gốc 20cm ≤ Φ &lt;25cm</v>
          </cell>
          <cell r="D1280" t="str">
            <v xml:space="preserve">Đào, đường kính gốc 24 cm </v>
          </cell>
          <cell r="E1280" t="str">
            <v>cây</v>
          </cell>
          <cell r="F1280">
            <v>380000</v>
          </cell>
        </row>
        <row r="1281">
          <cell r="A1281" t="str">
            <v>DAO25</v>
          </cell>
          <cell r="B1281" t="str">
            <v>DAO2530</v>
          </cell>
          <cell r="C1281" t="str">
            <v>Cây Đào,ĐK gốc 25cm ≤ Φ &lt;30cm</v>
          </cell>
          <cell r="D1281" t="str">
            <v xml:space="preserve">Đào, đường kính gốc 25 cm </v>
          </cell>
          <cell r="E1281" t="str">
            <v>cây</v>
          </cell>
          <cell r="F1281">
            <v>447000</v>
          </cell>
        </row>
        <row r="1282">
          <cell r="A1282" t="str">
            <v>DAO26</v>
          </cell>
          <cell r="B1282" t="str">
            <v>DAO2530</v>
          </cell>
          <cell r="C1282" t="str">
            <v>Cây Đào,ĐK gốc 25cm ≤ Φ &lt;30cm</v>
          </cell>
          <cell r="D1282" t="str">
            <v xml:space="preserve">Đào, đường kính gốc 26 cm </v>
          </cell>
          <cell r="E1282" t="str">
            <v>cây</v>
          </cell>
          <cell r="F1282">
            <v>447000</v>
          </cell>
        </row>
        <row r="1283">
          <cell r="A1283" t="str">
            <v>DAO27</v>
          </cell>
          <cell r="B1283" t="str">
            <v>DAO2530</v>
          </cell>
          <cell r="C1283" t="str">
            <v>Cây Đào,ĐK gốc 25cm ≤ Φ &lt;30cm</v>
          </cell>
          <cell r="D1283" t="str">
            <v xml:space="preserve">Đào, đường kính gốc 27 cm </v>
          </cell>
          <cell r="E1283" t="str">
            <v>cây</v>
          </cell>
          <cell r="F1283">
            <v>447000</v>
          </cell>
        </row>
        <row r="1284">
          <cell r="A1284" t="str">
            <v>DAO28</v>
          </cell>
          <cell r="B1284" t="str">
            <v>DAO2530</v>
          </cell>
          <cell r="C1284" t="str">
            <v>Cây Đào,ĐK gốc 25cm ≤ Φ &lt;30cm</v>
          </cell>
          <cell r="D1284" t="str">
            <v xml:space="preserve">Đào, đường kính gốc 28 cm </v>
          </cell>
          <cell r="E1284" t="str">
            <v>cây</v>
          </cell>
          <cell r="F1284">
            <v>447000</v>
          </cell>
        </row>
        <row r="1285">
          <cell r="A1285" t="str">
            <v>DAO29</v>
          </cell>
          <cell r="B1285" t="str">
            <v>DAO2530</v>
          </cell>
          <cell r="C1285" t="str">
            <v>Cây Đào,ĐK gốc 25cm ≤ Φ &lt;30cm</v>
          </cell>
          <cell r="D1285" t="str">
            <v xml:space="preserve">Đào, đường kính gốc 29 cm </v>
          </cell>
          <cell r="E1285" t="str">
            <v>cây</v>
          </cell>
          <cell r="F1285">
            <v>447000</v>
          </cell>
        </row>
        <row r="1286">
          <cell r="A1286" t="str">
            <v>DAO30</v>
          </cell>
          <cell r="B1286" t="str">
            <v>DAO3030</v>
          </cell>
          <cell r="C1286" t="str">
            <v>Cây Đào,ĐK gốc từ 30 cm trở lên</v>
          </cell>
          <cell r="D1286" t="str">
            <v xml:space="preserve">Đào, đường kính gốc 30 cm </v>
          </cell>
          <cell r="E1286" t="str">
            <v>cây</v>
          </cell>
          <cell r="F1286">
            <v>514000</v>
          </cell>
        </row>
        <row r="1287">
          <cell r="A1287" t="str">
            <v>DAO31</v>
          </cell>
          <cell r="B1287" t="str">
            <v>DAO3030</v>
          </cell>
          <cell r="C1287" t="str">
            <v>Cây Đào,ĐK gốc từ 30 cm trở lên</v>
          </cell>
          <cell r="D1287" t="str">
            <v xml:space="preserve">Đào, đường kính gốc 31 cm </v>
          </cell>
          <cell r="E1287" t="str">
            <v>cây</v>
          </cell>
          <cell r="F1287">
            <v>514000</v>
          </cell>
        </row>
        <row r="1288">
          <cell r="A1288" t="str">
            <v>DAO32</v>
          </cell>
          <cell r="B1288" t="str">
            <v>DAO3030</v>
          </cell>
          <cell r="C1288" t="str">
            <v>Cây Đào,ĐK gốc từ 30 cm trở lên</v>
          </cell>
          <cell r="D1288" t="str">
            <v xml:space="preserve">Đào, đường kính gốc 32 cm </v>
          </cell>
          <cell r="E1288" t="str">
            <v>cây</v>
          </cell>
          <cell r="F1288">
            <v>514000</v>
          </cell>
        </row>
        <row r="1289">
          <cell r="A1289" t="str">
            <v>DAO33</v>
          </cell>
          <cell r="B1289" t="str">
            <v>DAO3030</v>
          </cell>
          <cell r="C1289" t="str">
            <v>Cây Đào,ĐK gốc từ 30 cm trở lên</v>
          </cell>
          <cell r="D1289" t="str">
            <v xml:space="preserve">Đào, đường kính gốc 33 cm </v>
          </cell>
          <cell r="E1289" t="str">
            <v>cây</v>
          </cell>
          <cell r="F1289">
            <v>514000</v>
          </cell>
        </row>
        <row r="1290">
          <cell r="A1290" t="str">
            <v>DAO34</v>
          </cell>
          <cell r="B1290" t="str">
            <v>DAO3030</v>
          </cell>
          <cell r="C1290" t="str">
            <v>Cây Đào,ĐK gốc từ 30 cm trở lên</v>
          </cell>
          <cell r="D1290" t="str">
            <v xml:space="preserve">Đào, đường kính gốc 34 cm </v>
          </cell>
          <cell r="E1290" t="str">
            <v>cây</v>
          </cell>
          <cell r="F1290">
            <v>514000</v>
          </cell>
        </row>
        <row r="1291">
          <cell r="A1291" t="str">
            <v>DAO35</v>
          </cell>
          <cell r="B1291" t="str">
            <v>DAO3030</v>
          </cell>
          <cell r="C1291" t="str">
            <v>Cây Đào,ĐK gốc từ 30 cm trở lên</v>
          </cell>
          <cell r="D1291" t="str">
            <v xml:space="preserve">Đào, đường kính gốc 35 cm </v>
          </cell>
          <cell r="E1291" t="str">
            <v>cây</v>
          </cell>
          <cell r="F1291">
            <v>514000</v>
          </cell>
        </row>
        <row r="1292">
          <cell r="A1292" t="str">
            <v>DAO36</v>
          </cell>
          <cell r="B1292" t="str">
            <v>DAO3030</v>
          </cell>
          <cell r="C1292" t="str">
            <v>Cây Đào,ĐK gốc từ 30 cm trở lên</v>
          </cell>
          <cell r="D1292" t="str">
            <v xml:space="preserve">Đào, đường kính gốc 36 cm </v>
          </cell>
          <cell r="E1292" t="str">
            <v>cây</v>
          </cell>
          <cell r="F1292">
            <v>514000</v>
          </cell>
        </row>
        <row r="1293">
          <cell r="A1293" t="str">
            <v>DAO37</v>
          </cell>
          <cell r="B1293" t="str">
            <v>DAO3030</v>
          </cell>
          <cell r="C1293" t="str">
            <v>Cây Đào,ĐK gốc từ 30 cm trở lên</v>
          </cell>
          <cell r="D1293" t="str">
            <v xml:space="preserve">Đào, đường kính gốc 37 cm </v>
          </cell>
          <cell r="E1293" t="str">
            <v>cây</v>
          </cell>
          <cell r="F1293">
            <v>514000</v>
          </cell>
        </row>
        <row r="1294">
          <cell r="A1294" t="str">
            <v>DAO38</v>
          </cell>
          <cell r="B1294" t="str">
            <v>DAO3030</v>
          </cell>
          <cell r="C1294" t="str">
            <v>Cây Đào,ĐK gốc từ 30 cm trở lên</v>
          </cell>
          <cell r="D1294" t="str">
            <v xml:space="preserve">Đào, đường kính gốc 38 cm </v>
          </cell>
          <cell r="E1294" t="str">
            <v>cây</v>
          </cell>
          <cell r="F1294">
            <v>514000</v>
          </cell>
        </row>
        <row r="1295">
          <cell r="A1295" t="str">
            <v>DAO39</v>
          </cell>
          <cell r="B1295" t="str">
            <v>DAO3030</v>
          </cell>
          <cell r="C1295" t="str">
            <v>Cây Đào,ĐK gốc từ 30 cm trở lên</v>
          </cell>
          <cell r="D1295" t="str">
            <v xml:space="preserve">Đào, đường kính gốc 39 cm </v>
          </cell>
          <cell r="E1295" t="str">
            <v>cây</v>
          </cell>
          <cell r="F1295">
            <v>514000</v>
          </cell>
        </row>
        <row r="1296">
          <cell r="A1296" t="str">
            <v>DAO40</v>
          </cell>
          <cell r="B1296" t="str">
            <v>DAO3030</v>
          </cell>
          <cell r="C1296" t="str">
            <v>Cây Đào,ĐK gốc từ 30 cm trở lên</v>
          </cell>
          <cell r="D1296" t="str">
            <v xml:space="preserve">Đào, đường kính gốc 40 cm </v>
          </cell>
          <cell r="E1296" t="str">
            <v>cây</v>
          </cell>
          <cell r="F1296">
            <v>514000</v>
          </cell>
        </row>
        <row r="1297">
          <cell r="A1297" t="str">
            <v>MANM</v>
          </cell>
          <cell r="B1297" t="str">
            <v>MANM</v>
          </cell>
          <cell r="C1297" t="str">
            <v>Mận, Mới trồng từ 3 tháng đến dưới 1 năm</v>
          </cell>
          <cell r="D1297" t="str">
            <v>Mận,  mới trồng từ 3 tháng đến dưới 1 năm tuổi</v>
          </cell>
          <cell r="E1297" t="str">
            <v>cây</v>
          </cell>
          <cell r="F1297">
            <v>27000</v>
          </cell>
        </row>
        <row r="1298">
          <cell r="A1298" t="str">
            <v>MANM1</v>
          </cell>
          <cell r="B1298" t="str">
            <v>MANM1</v>
          </cell>
          <cell r="C1298" t="str">
            <v>Mận,  Trồng từ 1 năm, H từ 0,7m trở lên</v>
          </cell>
          <cell r="D1298" t="str">
            <v xml:space="preserve">Mận,  mới trồng 1 năm, cao từ 0,7 m trở lên </v>
          </cell>
          <cell r="E1298" t="str">
            <v>cây</v>
          </cell>
          <cell r="F1298">
            <v>44000</v>
          </cell>
        </row>
        <row r="1299">
          <cell r="A1299" t="str">
            <v>MAN1</v>
          </cell>
          <cell r="B1299" t="str">
            <v>MAN1</v>
          </cell>
          <cell r="C1299" t="str">
            <v>Mận, ĐK gốc 1cm ≤ Φ &lt;2cm</v>
          </cell>
          <cell r="D1299" t="str">
            <v xml:space="preserve">Mận,  đường kính gốc 1 cm </v>
          </cell>
          <cell r="E1299" t="str">
            <v>cây</v>
          </cell>
          <cell r="F1299">
            <v>61000</v>
          </cell>
        </row>
        <row r="1300">
          <cell r="A1300" t="str">
            <v>MAN2</v>
          </cell>
          <cell r="B1300" t="str">
            <v>MAN25</v>
          </cell>
          <cell r="C1300" t="str">
            <v>Mận, ĐK gốc 2cm ≤ Φ &lt;5cm</v>
          </cell>
          <cell r="D1300" t="str">
            <v xml:space="preserve">Mận,  đường kính gốc 2cm </v>
          </cell>
          <cell r="E1300" t="str">
            <v>cây</v>
          </cell>
          <cell r="F1300">
            <v>98000</v>
          </cell>
        </row>
        <row r="1301">
          <cell r="A1301" t="str">
            <v>MAN3</v>
          </cell>
          <cell r="B1301" t="str">
            <v>MAN25</v>
          </cell>
          <cell r="C1301" t="str">
            <v>Mận, ĐK gốc 2cm ≤ Φ &lt;5cm</v>
          </cell>
          <cell r="D1301" t="str">
            <v xml:space="preserve">Mận, đường kính gốc 3 cm </v>
          </cell>
          <cell r="E1301" t="str">
            <v>cây</v>
          </cell>
          <cell r="F1301">
            <v>98000</v>
          </cell>
        </row>
        <row r="1302">
          <cell r="A1302" t="str">
            <v>MAN4</v>
          </cell>
          <cell r="B1302" t="str">
            <v>MAN25</v>
          </cell>
          <cell r="C1302" t="str">
            <v>Mận, ĐK gốc 2cm ≤ Φ &lt;5cm</v>
          </cell>
          <cell r="D1302" t="str">
            <v xml:space="preserve">Mận,  đường kính gốc 4 cm </v>
          </cell>
          <cell r="E1302" t="str">
            <v>cây</v>
          </cell>
          <cell r="F1302">
            <v>98000</v>
          </cell>
        </row>
        <row r="1303">
          <cell r="A1303" t="str">
            <v>MAN5</v>
          </cell>
          <cell r="B1303" t="str">
            <v>MAN57</v>
          </cell>
          <cell r="C1303" t="str">
            <v>Mận, ĐK gốc 5cm ≤ Φ &lt;7cm</v>
          </cell>
          <cell r="D1303" t="str">
            <v xml:space="preserve">Mận, đường kính gốc 5 cm </v>
          </cell>
          <cell r="E1303" t="str">
            <v>cây</v>
          </cell>
          <cell r="F1303">
            <v>135000</v>
          </cell>
        </row>
        <row r="1304">
          <cell r="A1304" t="str">
            <v>MAN6</v>
          </cell>
          <cell r="B1304" t="str">
            <v>MAN57</v>
          </cell>
          <cell r="C1304" t="str">
            <v>Mận, ĐK gốc 5cm ≤ Φ &lt;7cm</v>
          </cell>
          <cell r="D1304" t="str">
            <v xml:space="preserve">Mận,  đường kính gốc 6 cm </v>
          </cell>
          <cell r="E1304" t="str">
            <v>cây</v>
          </cell>
          <cell r="F1304">
            <v>135000</v>
          </cell>
        </row>
        <row r="1305">
          <cell r="A1305" t="str">
            <v>MAN7</v>
          </cell>
          <cell r="B1305" t="str">
            <v>MAN79</v>
          </cell>
          <cell r="C1305" t="str">
            <v>Mận, ĐK gốc 7cm ≤ Φ &lt;9cm</v>
          </cell>
          <cell r="D1305" t="str">
            <v xml:space="preserve">Mận, đường kính gốc 7 cm </v>
          </cell>
          <cell r="E1305" t="str">
            <v>cây</v>
          </cell>
          <cell r="F1305">
            <v>172000</v>
          </cell>
        </row>
        <row r="1306">
          <cell r="A1306" t="str">
            <v>MAN8</v>
          </cell>
          <cell r="B1306" t="str">
            <v>MAN79</v>
          </cell>
          <cell r="C1306" t="str">
            <v>Mận, ĐK gốc 7cm ≤ Φ &lt;9cm</v>
          </cell>
          <cell r="D1306" t="str">
            <v xml:space="preserve">Mận, đường kính gốc 8 cm </v>
          </cell>
          <cell r="E1306" t="str">
            <v>cây</v>
          </cell>
          <cell r="F1306">
            <v>172000</v>
          </cell>
        </row>
        <row r="1307">
          <cell r="A1307" t="str">
            <v>MAN9</v>
          </cell>
          <cell r="B1307" t="str">
            <v>MAN912</v>
          </cell>
          <cell r="C1307" t="str">
            <v>Mận, ĐK gốc 9cm ≤ Φ &lt;12cm</v>
          </cell>
          <cell r="D1307" t="str">
            <v xml:space="preserve">Mận,  đường kính gốc 9 cm </v>
          </cell>
          <cell r="E1307" t="str">
            <v>cây</v>
          </cell>
          <cell r="F1307">
            <v>209000</v>
          </cell>
        </row>
        <row r="1308">
          <cell r="A1308" t="str">
            <v>MAN10</v>
          </cell>
          <cell r="B1308" t="str">
            <v>MAN912</v>
          </cell>
          <cell r="C1308" t="str">
            <v>Mận, ĐK gốc 9cm ≤ Φ &lt;12cm</v>
          </cell>
          <cell r="D1308" t="str">
            <v xml:space="preserve">Mận,  đường kính gốc 10 cm </v>
          </cell>
          <cell r="E1308" t="str">
            <v>cây</v>
          </cell>
          <cell r="F1308">
            <v>209000</v>
          </cell>
        </row>
        <row r="1309">
          <cell r="A1309" t="str">
            <v>MAN11</v>
          </cell>
          <cell r="B1309" t="str">
            <v>MAN912</v>
          </cell>
          <cell r="C1309" t="str">
            <v>Mận, ĐK gốc 9cm ≤ Φ &lt;12cm</v>
          </cell>
          <cell r="D1309" t="str">
            <v xml:space="preserve">Mận,  đường kính gốc 11 cm </v>
          </cell>
          <cell r="E1309" t="str">
            <v>cây</v>
          </cell>
          <cell r="F1309">
            <v>209000</v>
          </cell>
        </row>
        <row r="1310">
          <cell r="A1310" t="str">
            <v>MAN12</v>
          </cell>
          <cell r="B1310" t="str">
            <v>MAN1215</v>
          </cell>
          <cell r="C1310" t="str">
            <v>Mận, ĐK gốc 12cm ≤ Φ &lt;15cm</v>
          </cell>
          <cell r="D1310" t="str">
            <v xml:space="preserve">Mận,  đường kính gốc 12 cm </v>
          </cell>
          <cell r="E1310" t="str">
            <v>cây</v>
          </cell>
          <cell r="F1310">
            <v>246000</v>
          </cell>
        </row>
        <row r="1311">
          <cell r="A1311" t="str">
            <v>MAN13</v>
          </cell>
          <cell r="B1311" t="str">
            <v>MAN1215</v>
          </cell>
          <cell r="C1311" t="str">
            <v>Mận, ĐK gốc 12cm ≤ Φ &lt;15cm</v>
          </cell>
          <cell r="D1311" t="str">
            <v xml:space="preserve">Mận,  đường kính gốc 13 cm </v>
          </cell>
          <cell r="E1311" t="str">
            <v>cây</v>
          </cell>
          <cell r="F1311">
            <v>246000</v>
          </cell>
        </row>
        <row r="1312">
          <cell r="A1312" t="str">
            <v>MAN14</v>
          </cell>
          <cell r="B1312" t="str">
            <v>MAN1215</v>
          </cell>
          <cell r="C1312" t="str">
            <v>Mận, ĐK gốc 12cm ≤ Φ &lt;15cm</v>
          </cell>
          <cell r="D1312" t="str">
            <v xml:space="preserve">Mận,  đường kính gốc 14 cm </v>
          </cell>
          <cell r="E1312" t="str">
            <v>cây</v>
          </cell>
          <cell r="F1312">
            <v>246000</v>
          </cell>
        </row>
        <row r="1313">
          <cell r="A1313" t="str">
            <v>MAN15</v>
          </cell>
          <cell r="B1313" t="str">
            <v>MAN1520</v>
          </cell>
          <cell r="C1313" t="str">
            <v>Mận, ĐK gốc 15cm ≤ Φ &lt;20cm</v>
          </cell>
          <cell r="D1313" t="str">
            <v xml:space="preserve">Mận,  đường kính gốc 15 cm </v>
          </cell>
          <cell r="E1313" t="str">
            <v>cây</v>
          </cell>
          <cell r="F1313">
            <v>313000</v>
          </cell>
        </row>
        <row r="1314">
          <cell r="A1314" t="str">
            <v>MAN16</v>
          </cell>
          <cell r="B1314" t="str">
            <v>MAN1520</v>
          </cell>
          <cell r="C1314" t="str">
            <v>Mận, ĐK gốc 15cm ≤ Φ &lt;20cm</v>
          </cell>
          <cell r="D1314" t="str">
            <v xml:space="preserve">Mận, đường kính gốc 16 cm </v>
          </cell>
          <cell r="E1314" t="str">
            <v>cây</v>
          </cell>
          <cell r="F1314">
            <v>313000</v>
          </cell>
        </row>
        <row r="1315">
          <cell r="A1315" t="str">
            <v>MAN17</v>
          </cell>
          <cell r="B1315" t="str">
            <v>MAN1520</v>
          </cell>
          <cell r="C1315" t="str">
            <v>Mận, ĐK gốc 15cm ≤ Φ &lt;20cm</v>
          </cell>
          <cell r="D1315" t="str">
            <v xml:space="preserve">Mận,  đường kính gốc 17 cm </v>
          </cell>
          <cell r="E1315" t="str">
            <v>cây</v>
          </cell>
          <cell r="F1315">
            <v>313000</v>
          </cell>
        </row>
        <row r="1316">
          <cell r="A1316" t="str">
            <v>MAN18</v>
          </cell>
          <cell r="B1316" t="str">
            <v>MAN1520</v>
          </cell>
          <cell r="C1316" t="str">
            <v>Mận, ĐK gốc 15cm ≤ Φ &lt;20cm</v>
          </cell>
          <cell r="D1316" t="str">
            <v xml:space="preserve">Mận, đường kính gốc 18 cm </v>
          </cell>
          <cell r="E1316" t="str">
            <v>cây</v>
          </cell>
          <cell r="F1316">
            <v>313000</v>
          </cell>
        </row>
        <row r="1317">
          <cell r="A1317" t="str">
            <v>MAN19</v>
          </cell>
          <cell r="B1317" t="str">
            <v>MAN1520</v>
          </cell>
          <cell r="C1317" t="str">
            <v>Mận, ĐK gốc 15cm ≤ Φ &lt;20cm</v>
          </cell>
          <cell r="D1317" t="str">
            <v xml:space="preserve">Mận,  đường kính gốc 19 cm </v>
          </cell>
          <cell r="E1317" t="str">
            <v>cây</v>
          </cell>
          <cell r="F1317">
            <v>313000</v>
          </cell>
        </row>
        <row r="1318">
          <cell r="A1318" t="str">
            <v>MAN20</v>
          </cell>
          <cell r="B1318" t="str">
            <v>MAN2025</v>
          </cell>
          <cell r="C1318" t="str">
            <v>Mận, ĐK gốc 20cm ≤ Φ &lt;25cm</v>
          </cell>
          <cell r="D1318" t="str">
            <v xml:space="preserve">Mận, đường kính gốc 20 cm </v>
          </cell>
          <cell r="E1318" t="str">
            <v>cây</v>
          </cell>
          <cell r="F1318">
            <v>380000</v>
          </cell>
        </row>
        <row r="1319">
          <cell r="A1319" t="str">
            <v>MAN21</v>
          </cell>
          <cell r="B1319" t="str">
            <v>MAN2025</v>
          </cell>
          <cell r="C1319" t="str">
            <v>Mận, ĐK gốc 20cm ≤ Φ &lt;25cm</v>
          </cell>
          <cell r="D1319" t="str">
            <v xml:space="preserve">Mận,  đường kính gốc 21 cm </v>
          </cell>
          <cell r="E1319" t="str">
            <v>cây</v>
          </cell>
          <cell r="F1319">
            <v>380000</v>
          </cell>
        </row>
        <row r="1320">
          <cell r="A1320" t="str">
            <v>MAN22</v>
          </cell>
          <cell r="B1320" t="str">
            <v>MAN2025</v>
          </cell>
          <cell r="C1320" t="str">
            <v>Mận, ĐK gốc 20cm ≤ Φ &lt;25cm</v>
          </cell>
          <cell r="D1320" t="str">
            <v xml:space="preserve">Mận,  đường kính gốc 22 cm </v>
          </cell>
          <cell r="E1320" t="str">
            <v>cây</v>
          </cell>
          <cell r="F1320">
            <v>380000</v>
          </cell>
        </row>
        <row r="1321">
          <cell r="A1321" t="str">
            <v>MAN23</v>
          </cell>
          <cell r="B1321" t="str">
            <v>MAN2025</v>
          </cell>
          <cell r="C1321" t="str">
            <v>Mận, ĐK gốc 20cm ≤ Φ &lt;25cm</v>
          </cell>
          <cell r="D1321" t="str">
            <v xml:space="preserve">Mận,  đường kính gốc 23 cm </v>
          </cell>
          <cell r="E1321" t="str">
            <v>cây</v>
          </cell>
          <cell r="F1321">
            <v>380000</v>
          </cell>
        </row>
        <row r="1322">
          <cell r="A1322" t="str">
            <v>MAN24</v>
          </cell>
          <cell r="B1322" t="str">
            <v>MAN2025</v>
          </cell>
          <cell r="C1322" t="str">
            <v>Mận, ĐK gốc 20cm ≤ Φ &lt;25cm</v>
          </cell>
          <cell r="D1322" t="str">
            <v xml:space="preserve">Mận, đường kính gốc 24 cm </v>
          </cell>
          <cell r="E1322" t="str">
            <v>cây</v>
          </cell>
          <cell r="F1322">
            <v>380000</v>
          </cell>
        </row>
        <row r="1323">
          <cell r="A1323" t="str">
            <v>MAN25</v>
          </cell>
          <cell r="B1323" t="str">
            <v>MAN2530</v>
          </cell>
          <cell r="C1323" t="str">
            <v>Mận, ĐK gốc 25cm ≤ Φ &lt;30cm</v>
          </cell>
          <cell r="D1323" t="str">
            <v xml:space="preserve">Mận, đường kính gốc 25 cm </v>
          </cell>
          <cell r="E1323" t="str">
            <v>cây</v>
          </cell>
          <cell r="F1323">
            <v>447000</v>
          </cell>
        </row>
        <row r="1324">
          <cell r="A1324" t="str">
            <v>MAN26</v>
          </cell>
          <cell r="B1324" t="str">
            <v>MAN2530</v>
          </cell>
          <cell r="C1324" t="str">
            <v>Mận, ĐK gốc 25cm ≤ Φ &lt;30cm</v>
          </cell>
          <cell r="D1324" t="str">
            <v xml:space="preserve">Mận,  đường kính gốc 26 cm </v>
          </cell>
          <cell r="E1324" t="str">
            <v>cây</v>
          </cell>
          <cell r="F1324">
            <v>447000</v>
          </cell>
        </row>
        <row r="1325">
          <cell r="A1325" t="str">
            <v>MAN27</v>
          </cell>
          <cell r="B1325" t="str">
            <v>MAN2530</v>
          </cell>
          <cell r="C1325" t="str">
            <v>Mận, ĐK gốc 25cm ≤ Φ &lt;30cm</v>
          </cell>
          <cell r="D1325" t="str">
            <v xml:space="preserve">Mận, đường kính gốc 27 cm </v>
          </cell>
          <cell r="E1325" t="str">
            <v>cây</v>
          </cell>
          <cell r="F1325">
            <v>447000</v>
          </cell>
        </row>
        <row r="1326">
          <cell r="A1326" t="str">
            <v>MAN28</v>
          </cell>
          <cell r="B1326" t="str">
            <v>MAN2530</v>
          </cell>
          <cell r="C1326" t="str">
            <v>Mận, ĐK gốc 25cm ≤ Φ &lt;30cm</v>
          </cell>
          <cell r="D1326" t="str">
            <v xml:space="preserve">Mận, đường kính gốc 28 cm </v>
          </cell>
          <cell r="E1326" t="str">
            <v>cây</v>
          </cell>
          <cell r="F1326">
            <v>447000</v>
          </cell>
        </row>
        <row r="1327">
          <cell r="A1327" t="str">
            <v>MAN29</v>
          </cell>
          <cell r="B1327" t="str">
            <v>MAN2530</v>
          </cell>
          <cell r="C1327" t="str">
            <v>Mận, ĐK gốc 25cm ≤ Φ &lt;30cm</v>
          </cell>
          <cell r="D1327" t="str">
            <v xml:space="preserve">Mận,  đường kính gốc 29 cm </v>
          </cell>
          <cell r="E1327" t="str">
            <v>cây</v>
          </cell>
          <cell r="F1327">
            <v>447000</v>
          </cell>
        </row>
        <row r="1328">
          <cell r="A1328" t="str">
            <v>MAN30</v>
          </cell>
          <cell r="B1328" t="str">
            <v>MAN3030</v>
          </cell>
          <cell r="C1328" t="str">
            <v>Mận, ĐK gốc từ 30 cm trở lên</v>
          </cell>
          <cell r="D1328" t="str">
            <v xml:space="preserve">Mận, đường kính gốc 30 cm </v>
          </cell>
          <cell r="E1328" t="str">
            <v>cây</v>
          </cell>
          <cell r="F1328">
            <v>514000</v>
          </cell>
        </row>
        <row r="1329">
          <cell r="A1329" t="str">
            <v>MAN31</v>
          </cell>
          <cell r="B1329" t="str">
            <v>MAN3030</v>
          </cell>
          <cell r="C1329" t="str">
            <v>Mận, ĐK gốc từ 30 cm trở lên</v>
          </cell>
          <cell r="D1329" t="str">
            <v xml:space="preserve">Mận, đường kính gốc 31 cm </v>
          </cell>
          <cell r="E1329" t="str">
            <v>cây</v>
          </cell>
          <cell r="F1329">
            <v>514000</v>
          </cell>
        </row>
        <row r="1330">
          <cell r="A1330" t="str">
            <v>MAN32</v>
          </cell>
          <cell r="B1330" t="str">
            <v>MAN3030</v>
          </cell>
          <cell r="C1330" t="str">
            <v>Mận, ĐK gốc từ 30 cm trở lên</v>
          </cell>
          <cell r="D1330" t="str">
            <v xml:space="preserve">Mận,  đường kính gốc 32 cm </v>
          </cell>
          <cell r="E1330" t="str">
            <v>cây</v>
          </cell>
          <cell r="F1330">
            <v>514000</v>
          </cell>
        </row>
        <row r="1331">
          <cell r="A1331" t="str">
            <v>MAN33</v>
          </cell>
          <cell r="B1331" t="str">
            <v>MAN3030</v>
          </cell>
          <cell r="C1331" t="str">
            <v>Mận, ĐK gốc từ 30 cm trở lên</v>
          </cell>
          <cell r="D1331" t="str">
            <v xml:space="preserve">Mận,  đường kính gốc 33 cm </v>
          </cell>
          <cell r="E1331" t="str">
            <v>cây</v>
          </cell>
          <cell r="F1331">
            <v>514000</v>
          </cell>
        </row>
        <row r="1332">
          <cell r="A1332" t="str">
            <v>MAN34</v>
          </cell>
          <cell r="B1332" t="str">
            <v>MAN3030</v>
          </cell>
          <cell r="C1332" t="str">
            <v>Mận, ĐK gốc từ 30 cm trở lên</v>
          </cell>
          <cell r="D1332" t="str">
            <v xml:space="preserve">Mận, đường kính gốc 34 cm </v>
          </cell>
          <cell r="E1332" t="str">
            <v>cây</v>
          </cell>
          <cell r="F1332">
            <v>514000</v>
          </cell>
        </row>
        <row r="1333">
          <cell r="A1333" t="str">
            <v>MAN35</v>
          </cell>
          <cell r="B1333" t="str">
            <v>MAN3030</v>
          </cell>
          <cell r="C1333" t="str">
            <v>Mận, ĐK gốc từ 30 cm trở lên</v>
          </cell>
          <cell r="D1333" t="str">
            <v xml:space="preserve">Mận,  đường kính gốc 35 cm </v>
          </cell>
          <cell r="E1333" t="str">
            <v>cây</v>
          </cell>
          <cell r="F1333">
            <v>514000</v>
          </cell>
        </row>
        <row r="1334">
          <cell r="A1334" t="str">
            <v>MAN36</v>
          </cell>
          <cell r="B1334" t="str">
            <v>MAN3030</v>
          </cell>
          <cell r="C1334" t="str">
            <v>Mận, ĐK gốc từ 30 cm trở lên</v>
          </cell>
          <cell r="D1334" t="str">
            <v xml:space="preserve">Mận, đường kính gốc 36 cm </v>
          </cell>
          <cell r="E1334" t="str">
            <v>cây</v>
          </cell>
          <cell r="F1334">
            <v>514000</v>
          </cell>
        </row>
        <row r="1335">
          <cell r="A1335" t="str">
            <v>MAN37</v>
          </cell>
          <cell r="B1335" t="str">
            <v>MAN3030</v>
          </cell>
          <cell r="C1335" t="str">
            <v>Mận, ĐK gốc từ 30 cm trở lên</v>
          </cell>
          <cell r="D1335" t="str">
            <v xml:space="preserve">Mận, đường kính gốc 37 cm </v>
          </cell>
          <cell r="E1335" t="str">
            <v>cây</v>
          </cell>
          <cell r="F1335">
            <v>514000</v>
          </cell>
        </row>
        <row r="1336">
          <cell r="A1336" t="str">
            <v>MAN38</v>
          </cell>
          <cell r="B1336" t="str">
            <v>MAN3030</v>
          </cell>
          <cell r="C1336" t="str">
            <v>Mận, ĐK gốc từ 30 cm trở lên</v>
          </cell>
          <cell r="D1336" t="str">
            <v xml:space="preserve">Mận, đường kính gốc 38 cm </v>
          </cell>
          <cell r="E1336" t="str">
            <v>cây</v>
          </cell>
          <cell r="F1336">
            <v>514000</v>
          </cell>
        </row>
        <row r="1337">
          <cell r="A1337" t="str">
            <v>MAN39</v>
          </cell>
          <cell r="B1337" t="str">
            <v>MAN3030</v>
          </cell>
          <cell r="C1337" t="str">
            <v>Mận, ĐK gốc từ 30 cm trở lên</v>
          </cell>
          <cell r="D1337" t="str">
            <v xml:space="preserve">Mận, đường kính gốc 39 cm </v>
          </cell>
          <cell r="E1337" t="str">
            <v>cây</v>
          </cell>
          <cell r="F1337">
            <v>514000</v>
          </cell>
        </row>
        <row r="1338">
          <cell r="A1338" t="str">
            <v>MAN40</v>
          </cell>
          <cell r="B1338" t="str">
            <v>MAN3030</v>
          </cell>
          <cell r="C1338" t="str">
            <v>Mận, ĐK gốc từ 30 cm trở lên</v>
          </cell>
          <cell r="D1338" t="str">
            <v xml:space="preserve">Mận, đường kính gốc 40 cm </v>
          </cell>
          <cell r="E1338" t="str">
            <v>cây</v>
          </cell>
          <cell r="F1338">
            <v>514000</v>
          </cell>
        </row>
        <row r="1339">
          <cell r="A1339" t="str">
            <v>MOM</v>
          </cell>
          <cell r="B1339" t="str">
            <v>MOM</v>
          </cell>
          <cell r="C1339" t="str">
            <v>Mơ, Mới trồng từ 3 tháng đến dưới 1 năm</v>
          </cell>
          <cell r="D1339" t="str">
            <v>Mơ, mới trồng từ 3 tháng đến dưới 1 năm tuổi</v>
          </cell>
          <cell r="E1339" t="str">
            <v>cây</v>
          </cell>
          <cell r="F1339">
            <v>27000</v>
          </cell>
        </row>
        <row r="1340">
          <cell r="A1340" t="str">
            <v>MOM1</v>
          </cell>
          <cell r="B1340" t="str">
            <v>MOM1</v>
          </cell>
          <cell r="C1340" t="str">
            <v>Mơ,  Trồng từ 1 năm, H từ 0,7m trở lên</v>
          </cell>
          <cell r="D1340" t="str">
            <v xml:space="preserve">Mơ,  mới trồng 1 năm, cao từ 0,7 m trở lên </v>
          </cell>
          <cell r="E1340" t="str">
            <v>cây</v>
          </cell>
          <cell r="F1340">
            <v>44000</v>
          </cell>
        </row>
        <row r="1341">
          <cell r="A1341" t="str">
            <v>MO1</v>
          </cell>
          <cell r="B1341" t="str">
            <v>MO1</v>
          </cell>
          <cell r="C1341" t="str">
            <v>Mơ, ĐK gốc 1cm ≤ Φ &lt;2cm</v>
          </cell>
          <cell r="D1341" t="str">
            <v xml:space="preserve">Mơ,   đường kính gốc 1 cm </v>
          </cell>
          <cell r="E1341" t="str">
            <v>cây</v>
          </cell>
          <cell r="F1341">
            <v>61000</v>
          </cell>
        </row>
        <row r="1342">
          <cell r="A1342" t="str">
            <v>MO2</v>
          </cell>
          <cell r="B1342" t="str">
            <v>MO25</v>
          </cell>
          <cell r="C1342" t="str">
            <v>Mơ, ĐK gốc 2cm ≤ Φ &lt;5cm</v>
          </cell>
          <cell r="D1342" t="str">
            <v xml:space="preserve">Mơ,  đường kính gốc 2cm </v>
          </cell>
          <cell r="E1342" t="str">
            <v>cây</v>
          </cell>
          <cell r="F1342">
            <v>98000</v>
          </cell>
        </row>
        <row r="1343">
          <cell r="A1343" t="str">
            <v>MO3</v>
          </cell>
          <cell r="B1343" t="str">
            <v>MO25</v>
          </cell>
          <cell r="C1343" t="str">
            <v>Mơ, ĐK gốc 2cm ≤ Φ &lt;5cm</v>
          </cell>
          <cell r="D1343" t="str">
            <v xml:space="preserve">Mơ, đường kính gốc 3 cm </v>
          </cell>
          <cell r="E1343" t="str">
            <v>cây</v>
          </cell>
          <cell r="F1343">
            <v>98000</v>
          </cell>
        </row>
        <row r="1344">
          <cell r="A1344" t="str">
            <v>MO4</v>
          </cell>
          <cell r="B1344" t="str">
            <v>MO25</v>
          </cell>
          <cell r="C1344" t="str">
            <v>Mơ, ĐK gốc 2cm ≤ Φ &lt;5cm</v>
          </cell>
          <cell r="D1344" t="str">
            <v xml:space="preserve">Mơ, đường kính gốc 4 cm </v>
          </cell>
          <cell r="E1344" t="str">
            <v>cây</v>
          </cell>
          <cell r="F1344">
            <v>98000</v>
          </cell>
        </row>
        <row r="1345">
          <cell r="A1345" t="str">
            <v>MO5</v>
          </cell>
          <cell r="B1345" t="str">
            <v>MO57</v>
          </cell>
          <cell r="C1345" t="str">
            <v>Mơ, ĐK gốc 5cm ≤ Φ &lt;7cm</v>
          </cell>
          <cell r="D1345" t="str">
            <v xml:space="preserve">Mơ, đường kính gốc 5 cm </v>
          </cell>
          <cell r="E1345" t="str">
            <v>cây</v>
          </cell>
          <cell r="F1345">
            <v>135000</v>
          </cell>
        </row>
        <row r="1346">
          <cell r="A1346" t="str">
            <v>MO6</v>
          </cell>
          <cell r="B1346" t="str">
            <v>MO57</v>
          </cell>
          <cell r="C1346" t="str">
            <v>Mơ, ĐK gốc 5cm ≤ Φ &lt;7cm</v>
          </cell>
          <cell r="D1346" t="str">
            <v xml:space="preserve">Mơ, đường kính gốc 6 cm </v>
          </cell>
          <cell r="E1346" t="str">
            <v>cây</v>
          </cell>
          <cell r="F1346">
            <v>135000</v>
          </cell>
        </row>
        <row r="1347">
          <cell r="A1347" t="str">
            <v>MO7</v>
          </cell>
          <cell r="B1347" t="str">
            <v>MO79</v>
          </cell>
          <cell r="C1347" t="str">
            <v>Mơ, ĐK gốc 7cm ≤ Φ &lt;9cm</v>
          </cell>
          <cell r="D1347" t="str">
            <v xml:space="preserve">Mơ, đường kính gốc 7 cm </v>
          </cell>
          <cell r="E1347" t="str">
            <v>cây</v>
          </cell>
          <cell r="F1347">
            <v>172000</v>
          </cell>
        </row>
        <row r="1348">
          <cell r="A1348" t="str">
            <v>MO8</v>
          </cell>
          <cell r="B1348" t="str">
            <v>MO79</v>
          </cell>
          <cell r="C1348" t="str">
            <v>Mơ, ĐK gốc 7cm ≤ Φ &lt;9cm</v>
          </cell>
          <cell r="D1348" t="str">
            <v xml:space="preserve">Mơ, đường kính gốc 8 cm </v>
          </cell>
          <cell r="E1348" t="str">
            <v>cây</v>
          </cell>
          <cell r="F1348">
            <v>172000</v>
          </cell>
        </row>
        <row r="1349">
          <cell r="A1349" t="str">
            <v>MO9</v>
          </cell>
          <cell r="B1349" t="str">
            <v>MO912</v>
          </cell>
          <cell r="C1349" t="str">
            <v>Mơ, ĐK gốc 9cm ≤ Φ &lt;12cm</v>
          </cell>
          <cell r="D1349" t="str">
            <v xml:space="preserve">Mơ, đường kính gốc 9 cm </v>
          </cell>
          <cell r="E1349" t="str">
            <v>cây</v>
          </cell>
          <cell r="F1349">
            <v>209000</v>
          </cell>
        </row>
        <row r="1350">
          <cell r="A1350" t="str">
            <v>MO10</v>
          </cell>
          <cell r="B1350" t="str">
            <v>MO912</v>
          </cell>
          <cell r="C1350" t="str">
            <v>Mơ, ĐK gốc 9cm ≤ Φ &lt;12cm</v>
          </cell>
          <cell r="D1350" t="str">
            <v xml:space="preserve">Mơ, đường kính gốc 10 cm </v>
          </cell>
          <cell r="E1350" t="str">
            <v>cây</v>
          </cell>
          <cell r="F1350">
            <v>209000</v>
          </cell>
        </row>
        <row r="1351">
          <cell r="A1351" t="str">
            <v>MO11</v>
          </cell>
          <cell r="B1351" t="str">
            <v>MO912</v>
          </cell>
          <cell r="C1351" t="str">
            <v>Mơ, ĐK gốc 9cm ≤ Φ &lt;12cm</v>
          </cell>
          <cell r="D1351" t="str">
            <v xml:space="preserve">Mơ, đường kính gốc 11 cm </v>
          </cell>
          <cell r="E1351" t="str">
            <v>cây</v>
          </cell>
          <cell r="F1351">
            <v>209000</v>
          </cell>
        </row>
        <row r="1352">
          <cell r="A1352" t="str">
            <v>MO12</v>
          </cell>
          <cell r="B1352" t="str">
            <v>MO1215</v>
          </cell>
          <cell r="C1352" t="str">
            <v>Mơ, ĐK gốc 12cm ≤ Φ &lt;15cm</v>
          </cell>
          <cell r="D1352" t="str">
            <v xml:space="preserve">Mơ, đường kính gốc 12 cm </v>
          </cell>
          <cell r="E1352" t="str">
            <v>cây</v>
          </cell>
          <cell r="F1352">
            <v>246000</v>
          </cell>
        </row>
        <row r="1353">
          <cell r="A1353" t="str">
            <v>MO13</v>
          </cell>
          <cell r="B1353" t="str">
            <v>MO1215</v>
          </cell>
          <cell r="C1353" t="str">
            <v>Mơ, ĐK gốc 12cm ≤ Φ &lt;15cm</v>
          </cell>
          <cell r="D1353" t="str">
            <v xml:space="preserve">Mơ, đường kính gốc 13 cm </v>
          </cell>
          <cell r="E1353" t="str">
            <v>cây</v>
          </cell>
          <cell r="F1353">
            <v>246000</v>
          </cell>
        </row>
        <row r="1354">
          <cell r="A1354" t="str">
            <v>MO14</v>
          </cell>
          <cell r="B1354" t="str">
            <v>MO1215</v>
          </cell>
          <cell r="C1354" t="str">
            <v>Mơ, ĐK gốc 12cm ≤ Φ &lt;15cm</v>
          </cell>
          <cell r="D1354" t="str">
            <v xml:space="preserve">Mơ, đường kính gốc 14 cm </v>
          </cell>
          <cell r="E1354" t="str">
            <v>cây</v>
          </cell>
          <cell r="F1354">
            <v>246000</v>
          </cell>
        </row>
        <row r="1355">
          <cell r="A1355" t="str">
            <v>MO15</v>
          </cell>
          <cell r="B1355" t="str">
            <v>MO1520</v>
          </cell>
          <cell r="C1355" t="str">
            <v>Mơ, ĐK gốc 15cm ≤ Φ &lt;20cm</v>
          </cell>
          <cell r="D1355" t="str">
            <v xml:space="preserve">Mơ, đường kính gốc 15 cm </v>
          </cell>
          <cell r="E1355" t="str">
            <v>cây</v>
          </cell>
          <cell r="F1355">
            <v>313000</v>
          </cell>
        </row>
        <row r="1356">
          <cell r="A1356" t="str">
            <v>MO16</v>
          </cell>
          <cell r="B1356" t="str">
            <v>MO1520</v>
          </cell>
          <cell r="C1356" t="str">
            <v>Mơ, ĐK gốc 15cm ≤ Φ &lt;20cm</v>
          </cell>
          <cell r="D1356" t="str">
            <v xml:space="preserve">Mơ, đường kính gốc 16 cm </v>
          </cell>
          <cell r="E1356" t="str">
            <v>cây</v>
          </cell>
          <cell r="F1356">
            <v>313000</v>
          </cell>
        </row>
        <row r="1357">
          <cell r="A1357" t="str">
            <v>MO17</v>
          </cell>
          <cell r="B1357" t="str">
            <v>MO1520</v>
          </cell>
          <cell r="C1357" t="str">
            <v>Mơ, ĐK gốc 15cm ≤ Φ &lt;20cm</v>
          </cell>
          <cell r="D1357" t="str">
            <v xml:space="preserve">Mơ, đường kính gốc 17 cm </v>
          </cell>
          <cell r="E1357" t="str">
            <v>cây</v>
          </cell>
          <cell r="F1357">
            <v>313000</v>
          </cell>
        </row>
        <row r="1358">
          <cell r="A1358" t="str">
            <v>MO18</v>
          </cell>
          <cell r="B1358" t="str">
            <v>MO1520</v>
          </cell>
          <cell r="C1358" t="str">
            <v>Mơ, ĐK gốc 15cm ≤ Φ &lt;20cm</v>
          </cell>
          <cell r="D1358" t="str">
            <v xml:space="preserve">Mơ, đường kính gốc 18 cm </v>
          </cell>
          <cell r="E1358" t="str">
            <v>cây</v>
          </cell>
          <cell r="F1358">
            <v>313000</v>
          </cell>
        </row>
        <row r="1359">
          <cell r="A1359" t="str">
            <v>MO19</v>
          </cell>
          <cell r="B1359" t="str">
            <v>MO1520</v>
          </cell>
          <cell r="C1359" t="str">
            <v>Mơ, ĐK gốc 15cm ≤ Φ &lt;20cm</v>
          </cell>
          <cell r="D1359" t="str">
            <v xml:space="preserve">Mơ, đường kính gốc 19 cm </v>
          </cell>
          <cell r="E1359" t="str">
            <v>cây</v>
          </cell>
          <cell r="F1359">
            <v>313000</v>
          </cell>
        </row>
        <row r="1360">
          <cell r="A1360" t="str">
            <v>MO20</v>
          </cell>
          <cell r="B1360" t="str">
            <v>MO2025</v>
          </cell>
          <cell r="C1360" t="str">
            <v>Mơ, ĐK gốc 20cm ≤ Φ &lt;25cm</v>
          </cell>
          <cell r="D1360" t="str">
            <v xml:space="preserve">Mơ, đường kính gốc 20 cm </v>
          </cell>
          <cell r="E1360" t="str">
            <v>cây</v>
          </cell>
          <cell r="F1360">
            <v>380000</v>
          </cell>
        </row>
        <row r="1361">
          <cell r="A1361" t="str">
            <v>MO21</v>
          </cell>
          <cell r="B1361" t="str">
            <v>MO2025</v>
          </cell>
          <cell r="C1361" t="str">
            <v>Mơ, ĐK gốc 20cm ≤ Φ &lt;25cm</v>
          </cell>
          <cell r="D1361" t="str">
            <v xml:space="preserve">Mơ, đường kính gốc 21 cm </v>
          </cell>
          <cell r="E1361" t="str">
            <v>cây</v>
          </cell>
          <cell r="F1361">
            <v>380000</v>
          </cell>
        </row>
        <row r="1362">
          <cell r="A1362" t="str">
            <v>MO22</v>
          </cell>
          <cell r="B1362" t="str">
            <v>MO2025</v>
          </cell>
          <cell r="C1362" t="str">
            <v>Mơ, ĐK gốc 20cm ≤ Φ &lt;25cm</v>
          </cell>
          <cell r="D1362" t="str">
            <v xml:space="preserve">Mơ, đường kính gốc 22 cm </v>
          </cell>
          <cell r="E1362" t="str">
            <v>cây</v>
          </cell>
          <cell r="F1362">
            <v>380000</v>
          </cell>
        </row>
        <row r="1363">
          <cell r="A1363" t="str">
            <v>MO23</v>
          </cell>
          <cell r="B1363" t="str">
            <v>MO2025</v>
          </cell>
          <cell r="C1363" t="str">
            <v>Mơ, ĐK gốc 20cm ≤ Φ &lt;25cm</v>
          </cell>
          <cell r="D1363" t="str">
            <v xml:space="preserve">Mơ, đường kính gốc 23 cm </v>
          </cell>
          <cell r="E1363" t="str">
            <v>cây</v>
          </cell>
          <cell r="F1363">
            <v>380000</v>
          </cell>
        </row>
        <row r="1364">
          <cell r="A1364" t="str">
            <v>MO24</v>
          </cell>
          <cell r="B1364" t="str">
            <v>MO2025</v>
          </cell>
          <cell r="C1364" t="str">
            <v>Mơ, ĐK gốc 20cm ≤ Φ &lt;25cm</v>
          </cell>
          <cell r="D1364" t="str">
            <v xml:space="preserve">Mơ, đường kính gốc 24 cm </v>
          </cell>
          <cell r="E1364" t="str">
            <v>cây</v>
          </cell>
          <cell r="F1364">
            <v>380000</v>
          </cell>
        </row>
        <row r="1365">
          <cell r="A1365" t="str">
            <v>MO25</v>
          </cell>
          <cell r="B1365" t="str">
            <v>MO2530</v>
          </cell>
          <cell r="C1365" t="str">
            <v>Mơ, ĐK gốc 25cm ≤ Φ &lt;30cm</v>
          </cell>
          <cell r="D1365" t="str">
            <v xml:space="preserve">Mơ, đường kính gốc 25 cm </v>
          </cell>
          <cell r="E1365" t="str">
            <v>cây</v>
          </cell>
          <cell r="F1365">
            <v>447000</v>
          </cell>
        </row>
        <row r="1366">
          <cell r="A1366" t="str">
            <v>MO26</v>
          </cell>
          <cell r="B1366" t="str">
            <v>MO2530</v>
          </cell>
          <cell r="C1366" t="str">
            <v>Mơ, ĐK gốc 25cm ≤ Φ &lt;30cm</v>
          </cell>
          <cell r="D1366" t="str">
            <v xml:space="preserve">Mơ, đường kính gốc 26 cm </v>
          </cell>
          <cell r="E1366" t="str">
            <v>cây</v>
          </cell>
          <cell r="F1366">
            <v>447000</v>
          </cell>
        </row>
        <row r="1367">
          <cell r="A1367" t="str">
            <v>MO27</v>
          </cell>
          <cell r="B1367" t="str">
            <v>MO2530</v>
          </cell>
          <cell r="C1367" t="str">
            <v>Mơ, ĐK gốc 25cm ≤ Φ &lt;30cm</v>
          </cell>
          <cell r="D1367" t="str">
            <v xml:space="preserve">Mơ, đường kính gốc 27 cm </v>
          </cell>
          <cell r="E1367" t="str">
            <v>cây</v>
          </cell>
          <cell r="F1367">
            <v>447000</v>
          </cell>
        </row>
        <row r="1368">
          <cell r="A1368" t="str">
            <v>MO28</v>
          </cell>
          <cell r="B1368" t="str">
            <v>MO2530</v>
          </cell>
          <cell r="C1368" t="str">
            <v>Mơ, ĐK gốc 25cm ≤ Φ &lt;30cm</v>
          </cell>
          <cell r="D1368" t="str">
            <v xml:space="preserve">Mơ, đường kính gốc 28 cm </v>
          </cell>
          <cell r="E1368" t="str">
            <v>cây</v>
          </cell>
          <cell r="F1368">
            <v>447000</v>
          </cell>
        </row>
        <row r="1369">
          <cell r="A1369" t="str">
            <v>MO29</v>
          </cell>
          <cell r="B1369" t="str">
            <v>MO2530</v>
          </cell>
          <cell r="C1369" t="str">
            <v>Mơ, ĐK gốc 25cm ≤ Φ &lt;30cm</v>
          </cell>
          <cell r="D1369" t="str">
            <v xml:space="preserve">Mơ, đường kính gốc 29 cm </v>
          </cell>
          <cell r="E1369" t="str">
            <v>cây</v>
          </cell>
          <cell r="F1369">
            <v>447000</v>
          </cell>
        </row>
        <row r="1370">
          <cell r="A1370" t="str">
            <v>MO30</v>
          </cell>
          <cell r="B1370" t="str">
            <v>MO3030</v>
          </cell>
          <cell r="C1370" t="str">
            <v>Mơ, ĐK gốc từ 30 cm trở lên</v>
          </cell>
          <cell r="D1370" t="str">
            <v xml:space="preserve">Mơ, đường kính gốc 30 cm </v>
          </cell>
          <cell r="E1370" t="str">
            <v>cây</v>
          </cell>
          <cell r="F1370">
            <v>514000</v>
          </cell>
        </row>
        <row r="1371">
          <cell r="A1371" t="str">
            <v>MO31</v>
          </cell>
          <cell r="B1371" t="str">
            <v>MO3030</v>
          </cell>
          <cell r="C1371" t="str">
            <v>Mơ, ĐK gốc từ 30 cm trở lên</v>
          </cell>
          <cell r="D1371" t="str">
            <v xml:space="preserve">Mơ, đường kính gốc 31 cm </v>
          </cell>
          <cell r="E1371" t="str">
            <v>cây</v>
          </cell>
          <cell r="F1371">
            <v>514000</v>
          </cell>
        </row>
        <row r="1372">
          <cell r="A1372" t="str">
            <v>MO32</v>
          </cell>
          <cell r="B1372" t="str">
            <v>MO3030</v>
          </cell>
          <cell r="C1372" t="str">
            <v>Mơ, ĐK gốc từ 30 cm trở lên</v>
          </cell>
          <cell r="D1372" t="str">
            <v xml:space="preserve">Mơ, đường kính gốc 32 cm </v>
          </cell>
          <cell r="E1372" t="str">
            <v>cây</v>
          </cell>
          <cell r="F1372">
            <v>514000</v>
          </cell>
        </row>
        <row r="1373">
          <cell r="A1373" t="str">
            <v>MO33</v>
          </cell>
          <cell r="B1373" t="str">
            <v>MO3030</v>
          </cell>
          <cell r="C1373" t="str">
            <v>Mơ, ĐK gốc từ 30 cm trở lên</v>
          </cell>
          <cell r="D1373" t="str">
            <v xml:space="preserve">Mơ, đường kính gốc 33 cm </v>
          </cell>
          <cell r="E1373" t="str">
            <v>cây</v>
          </cell>
          <cell r="F1373">
            <v>514000</v>
          </cell>
        </row>
        <row r="1374">
          <cell r="A1374" t="str">
            <v>MO34</v>
          </cell>
          <cell r="B1374" t="str">
            <v>MO3030</v>
          </cell>
          <cell r="C1374" t="str">
            <v>Mơ, ĐK gốc từ 30 cm trở lên</v>
          </cell>
          <cell r="D1374" t="str">
            <v xml:space="preserve">Mơ, đường kính gốc 34 cm </v>
          </cell>
          <cell r="E1374" t="str">
            <v>cây</v>
          </cell>
          <cell r="F1374">
            <v>514000</v>
          </cell>
        </row>
        <row r="1375">
          <cell r="A1375" t="str">
            <v>MO35</v>
          </cell>
          <cell r="B1375" t="str">
            <v>MO3030</v>
          </cell>
          <cell r="C1375" t="str">
            <v>Mơ, ĐK gốc từ 30 cm trở lên</v>
          </cell>
          <cell r="D1375" t="str">
            <v xml:space="preserve">Mơ, đường kính gốc 35 cm </v>
          </cell>
          <cell r="E1375" t="str">
            <v>cây</v>
          </cell>
          <cell r="F1375">
            <v>514000</v>
          </cell>
        </row>
        <row r="1376">
          <cell r="A1376" t="str">
            <v>MO36</v>
          </cell>
          <cell r="B1376" t="str">
            <v>MO3030</v>
          </cell>
          <cell r="C1376" t="str">
            <v>Mơ, ĐK gốc từ 30 cm trở lên</v>
          </cell>
          <cell r="D1376" t="str">
            <v xml:space="preserve">Mơ, đường kính gốc 36 cm </v>
          </cell>
          <cell r="E1376" t="str">
            <v>cây</v>
          </cell>
          <cell r="F1376">
            <v>514000</v>
          </cell>
        </row>
        <row r="1377">
          <cell r="A1377" t="str">
            <v>MO37</v>
          </cell>
          <cell r="B1377" t="str">
            <v>MO3030</v>
          </cell>
          <cell r="C1377" t="str">
            <v>Mơ, ĐK gốc từ 30 cm trở lên</v>
          </cell>
          <cell r="D1377" t="str">
            <v xml:space="preserve">Mơ, đường kính gốc 37 cm </v>
          </cell>
          <cell r="E1377" t="str">
            <v>cây</v>
          </cell>
          <cell r="F1377">
            <v>514000</v>
          </cell>
        </row>
        <row r="1378">
          <cell r="A1378" t="str">
            <v>MO38</v>
          </cell>
          <cell r="B1378" t="str">
            <v>MO3030</v>
          </cell>
          <cell r="C1378" t="str">
            <v>Mơ, ĐK gốc từ 30 cm trở lên</v>
          </cell>
          <cell r="D1378" t="str">
            <v xml:space="preserve">Mơ, đường kính gốc 38 cm </v>
          </cell>
          <cell r="E1378" t="str">
            <v>cây</v>
          </cell>
          <cell r="F1378">
            <v>514000</v>
          </cell>
        </row>
        <row r="1379">
          <cell r="A1379" t="str">
            <v>MO39</v>
          </cell>
          <cell r="B1379" t="str">
            <v>MO3030</v>
          </cell>
          <cell r="C1379" t="str">
            <v>Mơ, ĐK gốc từ 30 cm trở lên</v>
          </cell>
          <cell r="D1379" t="str">
            <v xml:space="preserve">Mơ, đường kính gốc 39 cm </v>
          </cell>
          <cell r="E1379" t="str">
            <v>cây</v>
          </cell>
          <cell r="F1379">
            <v>514000</v>
          </cell>
        </row>
        <row r="1380">
          <cell r="A1380" t="str">
            <v>MO40</v>
          </cell>
          <cell r="B1380" t="str">
            <v>MO3030</v>
          </cell>
          <cell r="C1380" t="str">
            <v>Mơ, ĐK gốc từ 30 cm trở lên</v>
          </cell>
          <cell r="D1380" t="str">
            <v xml:space="preserve">Mơ, đường kính gốc 40 cm </v>
          </cell>
          <cell r="E1380" t="str">
            <v>cây</v>
          </cell>
          <cell r="F1380">
            <v>514000</v>
          </cell>
        </row>
        <row r="1381">
          <cell r="C1381" t="str">
            <v>Chuối ăn quả (không tính chuối rừng)</v>
          </cell>
          <cell r="E1381" t="str">
            <v>khóm</v>
          </cell>
        </row>
        <row r="1382">
          <cell r="A1382" t="str">
            <v>CHUOI26</v>
          </cell>
          <cell r="B1382" t="str">
            <v>CHUOI26</v>
          </cell>
          <cell r="C1382" t="str">
            <v xml:space="preserve"> Chuối ăn quả, Mới trồng từ 2 đến 6 tháng (không tính cây con theo cây trồng)</v>
          </cell>
          <cell r="D1382" t="str">
            <v xml:space="preserve"> Chuối ăn quả, Mới trồng từ 2 đến 6 tháng (không tính cây con theo cây trồng)</v>
          </cell>
          <cell r="E1382" t="str">
            <v>khóm</v>
          </cell>
          <cell r="F1382">
            <v>18700</v>
          </cell>
        </row>
        <row r="1383">
          <cell r="A1383" t="str">
            <v>CHUOI6</v>
          </cell>
          <cell r="B1383" t="str">
            <v>CHUOI6</v>
          </cell>
          <cell r="C1383" t="str">
            <v xml:space="preserve">  Chuối ăn quả, Trồng từ trên 6 tháng đến khi có quả (khóm có từ 2 cây trở lên)</v>
          </cell>
          <cell r="D1383" t="str">
            <v xml:space="preserve">  Chuối ăn quả, Trồng từ trên 6 tháng đến khi có quả (khóm có từ 2 cây trở lên)</v>
          </cell>
          <cell r="E1383" t="str">
            <v>khóm</v>
          </cell>
          <cell r="F1383">
            <v>52400</v>
          </cell>
        </row>
        <row r="1384">
          <cell r="A1384" t="str">
            <v>CHUOIK</v>
          </cell>
          <cell r="B1384" t="str">
            <v>CHUOIK</v>
          </cell>
          <cell r="C1384" t="str">
            <v xml:space="preserve"> Chuối ăn quả, Đã có quả
 (khóm có từ 2 cây trở lên)</v>
          </cell>
          <cell r="D1384" t="str">
            <v xml:space="preserve">  Chuối ăn quả, Đã có quả (khóm có từ 2 cây trở lên)</v>
          </cell>
          <cell r="E1384" t="str">
            <v>khóm</v>
          </cell>
          <cell r="F1384">
            <v>86100</v>
          </cell>
        </row>
        <row r="1385">
          <cell r="C1385" t="str">
            <v>Dứa ăn quả</v>
          </cell>
          <cell r="D1385" t="str">
            <v>Dứa ăn quả</v>
          </cell>
          <cell r="E1385" t="str">
            <v>khóm</v>
          </cell>
        </row>
        <row r="1386">
          <cell r="C1386" t="str">
            <v xml:space="preserve"> Dứa Cayene</v>
          </cell>
          <cell r="D1386" t="str">
            <v xml:space="preserve"> Dứa Cayene</v>
          </cell>
          <cell r="E1386" t="str">
            <v>khóm</v>
          </cell>
        </row>
        <row r="1387">
          <cell r="A1387" t="str">
            <v>DUACM</v>
          </cell>
          <cell r="B1387" t="str">
            <v>DUACM</v>
          </cell>
          <cell r="C1387" t="str">
            <v xml:space="preserve">  Dứa Cayene, Mới trồng từ 2 tháng đến 1 năm (không tính cây con theo cây trồng)</v>
          </cell>
          <cell r="D1387" t="str">
            <v xml:space="preserve">  Dứa Cayene, Mới trồng từ 2 tháng đến 1 năm (không tính cây con theo cây trồng)</v>
          </cell>
          <cell r="E1387" t="str">
            <v>khóm</v>
          </cell>
          <cell r="F1387">
            <v>1840</v>
          </cell>
        </row>
        <row r="1388">
          <cell r="A1388" t="str">
            <v>DUAC1</v>
          </cell>
          <cell r="B1388" t="str">
            <v>DUAC1</v>
          </cell>
          <cell r="C1388" t="str">
            <v xml:space="preserve">  Dứa Cayene, Trên 1 năm (khóm có từ 2 cây trở lên)</v>
          </cell>
          <cell r="D1388" t="str">
            <v xml:space="preserve">  Dứa Cayene, Trên 1 năm (khóm có từ 2 cây trở lên)</v>
          </cell>
          <cell r="E1388" t="str">
            <v>khóm</v>
          </cell>
          <cell r="F1388">
            <v>3060</v>
          </cell>
        </row>
        <row r="1389">
          <cell r="C1389" t="str">
            <v xml:space="preserve"> Dứa Queen</v>
          </cell>
          <cell r="D1389" t="str">
            <v xml:space="preserve"> Dứa Queen</v>
          </cell>
          <cell r="E1389" t="str">
            <v>khóm</v>
          </cell>
        </row>
        <row r="1390">
          <cell r="A1390" t="str">
            <v>DUAQM</v>
          </cell>
          <cell r="B1390" t="str">
            <v>DUAQM</v>
          </cell>
          <cell r="C1390" t="str">
            <v xml:space="preserve">  Dứa Queen, Mới trồng từ 2 tháng đến 1 năm (không tính cây con theo cây trồng)</v>
          </cell>
          <cell r="D1390" t="str">
            <v xml:space="preserve">  Dứa Queen, Mới trồng từ 2 tháng đến 1 năm (không tính cây con theo cây trồng)</v>
          </cell>
          <cell r="E1390" t="str">
            <v>khóm</v>
          </cell>
          <cell r="F1390">
            <v>1840</v>
          </cell>
        </row>
        <row r="1391">
          <cell r="A1391" t="str">
            <v>DUAQ1</v>
          </cell>
          <cell r="B1391" t="str">
            <v>DUAQ1</v>
          </cell>
          <cell r="C1391" t="str">
            <v xml:space="preserve"> Dứa Queen,Trên 1 năm (khóm có từ 2 cây trở lên)</v>
          </cell>
          <cell r="D1391" t="str">
            <v xml:space="preserve"> Dứa Queen,Trên 1 năm (khóm có từ 2 cây trở lên)</v>
          </cell>
          <cell r="E1391" t="str">
            <v>khóm</v>
          </cell>
          <cell r="F1391">
            <v>3060</v>
          </cell>
        </row>
        <row r="1392">
          <cell r="C1392" t="str">
            <v>Cây táo ( theo đường kính gốc của cây  Φ đo đường kính gốc cách mặt đất 15cm)</v>
          </cell>
        </row>
        <row r="1393">
          <cell r="A1393" t="str">
            <v>TAOM</v>
          </cell>
          <cell r="B1393" t="str">
            <v>TAOM</v>
          </cell>
          <cell r="C1393" t="str">
            <v>Táo ĐK gốc Φ &lt; 1cm ( cây cách cây &gt; 3m)</v>
          </cell>
          <cell r="D1393" t="str">
            <v>Táo ĐK gốc Φ &lt; 1cm ( cây cách cây &gt; 3m)</v>
          </cell>
          <cell r="E1393" t="str">
            <v>cây</v>
          </cell>
          <cell r="F1393">
            <v>65000</v>
          </cell>
        </row>
        <row r="1394">
          <cell r="A1394" t="str">
            <v>TAO1</v>
          </cell>
          <cell r="B1394" t="str">
            <v>TAO12</v>
          </cell>
          <cell r="C1394" t="str">
            <v>Táo ĐK gốc 1cm ≤ Φ &lt; 2cm  ( cây cách cây &gt; 3m)</v>
          </cell>
          <cell r="D1394" t="str">
            <v>Táo đường kính 1cm</v>
          </cell>
          <cell r="E1394" t="str">
            <v>cây</v>
          </cell>
          <cell r="F1394">
            <v>335000</v>
          </cell>
        </row>
        <row r="1395">
          <cell r="A1395" t="str">
            <v>TAO2</v>
          </cell>
          <cell r="B1395" t="str">
            <v>TAO25</v>
          </cell>
          <cell r="C1395" t="str">
            <v>Táo ĐK gốc 2cm ≤ Φ &lt; 5cm  ( cây cách cây &gt; 3m)</v>
          </cell>
          <cell r="D1395" t="str">
            <v>Táo đường kính 2cm</v>
          </cell>
          <cell r="E1395" t="str">
            <v>cây</v>
          </cell>
          <cell r="F1395">
            <v>545000</v>
          </cell>
        </row>
        <row r="1396">
          <cell r="A1396" t="str">
            <v>TAO3</v>
          </cell>
          <cell r="B1396" t="str">
            <v>TAO25</v>
          </cell>
          <cell r="C1396" t="str">
            <v>Táo ĐK gốc 2cm ≤ Φ &lt; 5cm  ( cây cách cây &gt; 3m)</v>
          </cell>
          <cell r="D1396" t="str">
            <v>Táo đường kính 3cm</v>
          </cell>
          <cell r="E1396" t="str">
            <v>cây</v>
          </cell>
          <cell r="F1396">
            <v>545000</v>
          </cell>
        </row>
        <row r="1397">
          <cell r="A1397" t="str">
            <v>TAO4</v>
          </cell>
          <cell r="B1397" t="str">
            <v>TAO25</v>
          </cell>
          <cell r="C1397" t="str">
            <v>Táo ĐK gốc 2cm ≤ Φ &lt; 5cm  ( cây cách cây &gt; 3m)</v>
          </cell>
          <cell r="D1397" t="str">
            <v>Táo đường kính 4cm</v>
          </cell>
          <cell r="E1397" t="str">
            <v>cây</v>
          </cell>
          <cell r="F1397">
            <v>545000</v>
          </cell>
        </row>
        <row r="1398">
          <cell r="A1398" t="str">
            <v>TAO5</v>
          </cell>
          <cell r="B1398" t="str">
            <v>TAO57</v>
          </cell>
          <cell r="C1398" t="str">
            <v>Táo ĐK gốc 5cm ≤ Φ &lt; 7cm  ( cây cách cây &gt; 3m)</v>
          </cell>
          <cell r="D1398" t="str">
            <v>Táo đường kính 5cm</v>
          </cell>
          <cell r="E1398" t="str">
            <v>cây</v>
          </cell>
          <cell r="F1398">
            <v>755000</v>
          </cell>
        </row>
        <row r="1399">
          <cell r="A1399" t="str">
            <v>TAO6</v>
          </cell>
          <cell r="B1399" t="str">
            <v>TAO57</v>
          </cell>
          <cell r="C1399" t="str">
            <v>Táo ĐK gốc 5cm ≤ Φ &lt; 7cm  ( cây cách cây &gt; 3m)</v>
          </cell>
          <cell r="D1399" t="str">
            <v>Táo đường kính 6cm</v>
          </cell>
          <cell r="E1399" t="str">
            <v>cây</v>
          </cell>
          <cell r="F1399">
            <v>755000</v>
          </cell>
        </row>
        <row r="1400">
          <cell r="A1400" t="str">
            <v>TAO7</v>
          </cell>
          <cell r="B1400" t="str">
            <v>TAO79</v>
          </cell>
          <cell r="C1400" t="str">
            <v>Táo ĐK gốc 7cm ≤ Φ &lt; 9cm  ( cây cách cây &gt; 3m)</v>
          </cell>
          <cell r="D1400" t="str">
            <v>Táo đường kính 7cm</v>
          </cell>
          <cell r="E1400" t="str">
            <v>cây</v>
          </cell>
          <cell r="F1400">
            <v>1025000</v>
          </cell>
        </row>
        <row r="1401">
          <cell r="A1401" t="str">
            <v>TAO8</v>
          </cell>
          <cell r="B1401" t="str">
            <v>TAO79</v>
          </cell>
          <cell r="C1401" t="str">
            <v>Táo ĐK gốc 7cm ≤ Φ &lt; 9cm  ( cây cách cây &gt; 3m)</v>
          </cell>
          <cell r="D1401" t="str">
            <v>Táo đường kính 8cm</v>
          </cell>
          <cell r="E1401" t="str">
            <v>cây</v>
          </cell>
          <cell r="F1401">
            <v>1025000</v>
          </cell>
        </row>
        <row r="1402">
          <cell r="A1402" t="str">
            <v>TAO9</v>
          </cell>
          <cell r="B1402" t="str">
            <v>TAO912</v>
          </cell>
          <cell r="C1402" t="str">
            <v>Táo ĐK gốc 9cm ≤ Φ &lt; 12cm  ( cây cách cây &gt; 3m)</v>
          </cell>
          <cell r="D1402" t="str">
            <v>Táo đường kính 9cm</v>
          </cell>
          <cell r="E1402" t="str">
            <v>cây</v>
          </cell>
          <cell r="F1402">
            <v>1415000</v>
          </cell>
        </row>
        <row r="1403">
          <cell r="A1403" t="str">
            <v>TAO10</v>
          </cell>
          <cell r="B1403" t="str">
            <v>TAO912</v>
          </cell>
          <cell r="C1403" t="str">
            <v>Táo ĐK gốc 9cm ≤ Φ &lt; 12cm  ( cây cách cây &gt; 3m)</v>
          </cell>
          <cell r="D1403" t="str">
            <v>Táo đường kính 10 cm</v>
          </cell>
          <cell r="E1403" t="str">
            <v>cây</v>
          </cell>
          <cell r="F1403">
            <v>1415000</v>
          </cell>
        </row>
        <row r="1404">
          <cell r="A1404" t="str">
            <v>TAO11</v>
          </cell>
          <cell r="B1404" t="str">
            <v>TAO912</v>
          </cell>
          <cell r="C1404" t="str">
            <v>Táo ĐK gốc 9cm ≤ Φ &lt; 12cm  ( cây cách cây &gt; 3m)</v>
          </cell>
          <cell r="D1404" t="str">
            <v>Táo đường kính 11 cm</v>
          </cell>
          <cell r="E1404" t="str">
            <v>cây</v>
          </cell>
          <cell r="F1404">
            <v>1415000</v>
          </cell>
        </row>
        <row r="1405">
          <cell r="A1405" t="str">
            <v>TAO12</v>
          </cell>
          <cell r="B1405" t="str">
            <v>TAO1215</v>
          </cell>
          <cell r="C1405" t="str">
            <v>Táo ĐK gốc 12cm ≤ Φ &lt; 15cm  ( cây cách cây &gt; 3m)</v>
          </cell>
          <cell r="D1405" t="str">
            <v>Táo đường kính 12 cm</v>
          </cell>
          <cell r="E1405" t="str">
            <v>cây</v>
          </cell>
          <cell r="F1405">
            <v>1805000</v>
          </cell>
        </row>
        <row r="1406">
          <cell r="A1406" t="str">
            <v>TAO13</v>
          </cell>
          <cell r="B1406" t="str">
            <v>TAO1215</v>
          </cell>
          <cell r="C1406" t="str">
            <v>Táo ĐK gốc 12cm ≤ Φ &lt; 15cm  ( cây cách cây &gt; 3m)</v>
          </cell>
          <cell r="D1406" t="str">
            <v>Táo đường kính 13 cm</v>
          </cell>
          <cell r="E1406" t="str">
            <v>cây</v>
          </cell>
          <cell r="F1406">
            <v>1805000</v>
          </cell>
        </row>
        <row r="1407">
          <cell r="A1407" t="str">
            <v>TAO14</v>
          </cell>
          <cell r="B1407" t="str">
            <v>TAO1215</v>
          </cell>
          <cell r="C1407" t="str">
            <v>Táo ĐK gốc 12cm ≤ Φ &lt; 15cm  ( cây cách cây &gt; 3m)</v>
          </cell>
          <cell r="D1407" t="str">
            <v>Táo đường kính 14 cm</v>
          </cell>
          <cell r="E1407" t="str">
            <v>cây</v>
          </cell>
          <cell r="F1407">
            <v>1805000</v>
          </cell>
        </row>
        <row r="1408">
          <cell r="A1408" t="str">
            <v>TAO15</v>
          </cell>
          <cell r="B1408" t="str">
            <v>TAO1520</v>
          </cell>
          <cell r="C1408" t="str">
            <v>Táo ĐK gốc 15cm ≤ Φ &lt; 20 cm  ( cây cách cây &gt; 3m)</v>
          </cell>
          <cell r="D1408" t="str">
            <v>Táo đường kính 15cm</v>
          </cell>
          <cell r="E1408" t="str">
            <v>cây</v>
          </cell>
          <cell r="F1408">
            <v>2195000</v>
          </cell>
        </row>
        <row r="1409">
          <cell r="A1409" t="str">
            <v>TAO16</v>
          </cell>
          <cell r="B1409" t="str">
            <v>TAO1520</v>
          </cell>
          <cell r="C1409" t="str">
            <v>Táo ĐK gốc 15cm ≤ Φ &lt; 20 cm  ( cây cách cây &gt; 3m)</v>
          </cell>
          <cell r="D1409" t="str">
            <v>Táo đường kính 16cm</v>
          </cell>
          <cell r="E1409" t="str">
            <v>cây</v>
          </cell>
          <cell r="F1409">
            <v>2195000</v>
          </cell>
        </row>
        <row r="1410">
          <cell r="A1410" t="str">
            <v>TAO17</v>
          </cell>
          <cell r="B1410" t="str">
            <v>TAO1520</v>
          </cell>
          <cell r="C1410" t="str">
            <v>Táo ĐK gốc 15cm ≤ Φ &lt; 20 cm  ( cây cách cây &gt; 3m)</v>
          </cell>
          <cell r="D1410" t="str">
            <v>Táo đường kính 17cm</v>
          </cell>
          <cell r="E1410" t="str">
            <v>cây</v>
          </cell>
          <cell r="F1410">
            <v>2195000</v>
          </cell>
        </row>
        <row r="1411">
          <cell r="A1411" t="str">
            <v>TAO18</v>
          </cell>
          <cell r="B1411" t="str">
            <v>TAO1520</v>
          </cell>
          <cell r="C1411" t="str">
            <v>Táo ĐK gốc 15cm ≤ Φ &lt; 20 cm  ( cây cách cây &gt; 3m)</v>
          </cell>
          <cell r="D1411" t="str">
            <v>Táo đường kính 18cm</v>
          </cell>
          <cell r="E1411" t="str">
            <v>cây</v>
          </cell>
          <cell r="F1411">
            <v>2195000</v>
          </cell>
        </row>
        <row r="1412">
          <cell r="A1412" t="str">
            <v>TAO19</v>
          </cell>
          <cell r="B1412" t="str">
            <v>TAO1520</v>
          </cell>
          <cell r="C1412" t="str">
            <v>Táo ĐK gốc 15cm ≤ Φ &lt; 20 cm  ( cây cách cây &gt; 3m)</v>
          </cell>
          <cell r="D1412" t="str">
            <v>Táo đường kính 19cm</v>
          </cell>
          <cell r="E1412" t="str">
            <v>cây</v>
          </cell>
          <cell r="F1412">
            <v>2195000</v>
          </cell>
        </row>
        <row r="1413">
          <cell r="A1413" t="str">
            <v>TAO20</v>
          </cell>
          <cell r="B1413" t="str">
            <v>TAO1520</v>
          </cell>
          <cell r="C1413" t="str">
            <v>Táo ĐK gốc từ 20 cm trở lên  ( cây cách cây &gt; 3m)</v>
          </cell>
          <cell r="D1413" t="str">
            <v>Táo đường kính 20cm</v>
          </cell>
          <cell r="E1413" t="str">
            <v>cây</v>
          </cell>
          <cell r="F1413">
            <v>2585000</v>
          </cell>
        </row>
        <row r="1414">
          <cell r="A1414" t="str">
            <v>TAO21</v>
          </cell>
          <cell r="B1414" t="str">
            <v>TAO2020</v>
          </cell>
          <cell r="C1414" t="str">
            <v>Táo ĐK gốc từ 20 cm trở lên  ( cây cách cây &gt; 3m)</v>
          </cell>
          <cell r="D1414" t="str">
            <v>Táo đường kính 21cm</v>
          </cell>
          <cell r="E1414" t="str">
            <v>cây</v>
          </cell>
          <cell r="F1414">
            <v>2585000</v>
          </cell>
        </row>
        <row r="1415">
          <cell r="A1415" t="str">
            <v>TAO22</v>
          </cell>
          <cell r="B1415" t="str">
            <v>TAO2020</v>
          </cell>
          <cell r="C1415" t="str">
            <v>Táo ĐK gốc từ 20 cm trở lên  ( cây cách cây &gt; 3m)</v>
          </cell>
          <cell r="D1415" t="str">
            <v>Táo đường kính 22cm</v>
          </cell>
          <cell r="E1415" t="str">
            <v>cây</v>
          </cell>
          <cell r="F1415">
            <v>2585000</v>
          </cell>
        </row>
        <row r="1416">
          <cell r="A1416" t="str">
            <v>TAO23</v>
          </cell>
          <cell r="B1416" t="str">
            <v>TAO2020</v>
          </cell>
          <cell r="C1416" t="str">
            <v>Táo ĐK gốc từ 20 cm trở lên  ( cây cách cây &gt; 3m)</v>
          </cell>
          <cell r="D1416" t="str">
            <v>Táo đường kính 23cm</v>
          </cell>
          <cell r="E1416" t="str">
            <v>cây</v>
          </cell>
          <cell r="F1416">
            <v>2585000</v>
          </cell>
        </row>
        <row r="1417">
          <cell r="A1417" t="str">
            <v>TAO24</v>
          </cell>
          <cell r="B1417" t="str">
            <v>TAO2020</v>
          </cell>
          <cell r="C1417" t="str">
            <v>Táo ĐK gốc từ 20 cm trở lên  ( cây cách cây &gt; 3m)</v>
          </cell>
          <cell r="D1417" t="str">
            <v>Táo đường kính 24cm</v>
          </cell>
          <cell r="E1417" t="str">
            <v>cây</v>
          </cell>
          <cell r="F1417">
            <v>2585000</v>
          </cell>
        </row>
        <row r="1418">
          <cell r="A1418" t="str">
            <v>TAO25</v>
          </cell>
          <cell r="B1418" t="str">
            <v>TAO2020</v>
          </cell>
          <cell r="C1418" t="str">
            <v>Táo ĐK gốc từ 20 cm trở lên  ( cây cách cây &gt; 3m)</v>
          </cell>
          <cell r="D1418" t="str">
            <v>Táo đường kính 25cm</v>
          </cell>
          <cell r="E1418" t="str">
            <v>cây</v>
          </cell>
          <cell r="F1418">
            <v>2585000</v>
          </cell>
        </row>
        <row r="1419">
          <cell r="A1419" t="str">
            <v>TAO26</v>
          </cell>
          <cell r="B1419" t="str">
            <v>TAO2020</v>
          </cell>
          <cell r="C1419" t="str">
            <v>Táo ĐK gốc từ 20 cm trở lên  ( cây cách cây &gt; 3m)</v>
          </cell>
          <cell r="D1419" t="str">
            <v>Táo đường kính 26cm</v>
          </cell>
          <cell r="E1419" t="str">
            <v>cây</v>
          </cell>
          <cell r="F1419">
            <v>2585000</v>
          </cell>
        </row>
        <row r="1420">
          <cell r="A1420" t="str">
            <v>TAO27</v>
          </cell>
          <cell r="B1420" t="str">
            <v>TAO2020</v>
          </cell>
          <cell r="C1420" t="str">
            <v>Táo ĐK gốc từ 20 cm trở lên  ( cây cách cây &gt; 3m)</v>
          </cell>
          <cell r="D1420" t="str">
            <v>Táo đường kính 27cm</v>
          </cell>
          <cell r="E1420" t="str">
            <v>cây</v>
          </cell>
          <cell r="F1420">
            <v>2585000</v>
          </cell>
        </row>
        <row r="1421">
          <cell r="A1421" t="str">
            <v>TAO28</v>
          </cell>
          <cell r="B1421" t="str">
            <v>TAO2020</v>
          </cell>
          <cell r="C1421" t="str">
            <v>Táo ĐK gốc từ 20 cm trở lên  ( cây cách cây &gt; 3m)</v>
          </cell>
          <cell r="D1421" t="str">
            <v>Táo đường kính 28cm</v>
          </cell>
          <cell r="E1421" t="str">
            <v>cây</v>
          </cell>
          <cell r="F1421">
            <v>2585000</v>
          </cell>
        </row>
        <row r="1422">
          <cell r="A1422" t="str">
            <v>TAO29</v>
          </cell>
          <cell r="B1422" t="str">
            <v>TAO2020</v>
          </cell>
          <cell r="C1422" t="str">
            <v>Táo ĐK gốc từ 20 cm trở lên  ( cây cách cây &gt; 3m)</v>
          </cell>
          <cell r="D1422" t="str">
            <v>Táo đường kính 29cm</v>
          </cell>
          <cell r="E1422" t="str">
            <v>cây</v>
          </cell>
          <cell r="F1422">
            <v>2585000</v>
          </cell>
        </row>
        <row r="1423">
          <cell r="A1423" t="str">
            <v>TAO30</v>
          </cell>
          <cell r="B1423" t="str">
            <v>TAO2020</v>
          </cell>
          <cell r="C1423" t="str">
            <v>Táo ĐK gốc từ 20 cm trở lên  ( cây cách cây &gt; 3m)</v>
          </cell>
          <cell r="D1423" t="str">
            <v>Táo đường kính 30cm</v>
          </cell>
          <cell r="E1423" t="str">
            <v>cây</v>
          </cell>
          <cell r="F1423">
            <v>2585000</v>
          </cell>
        </row>
        <row r="1424">
          <cell r="C1424" t="str">
            <v>Cây lấy gỗ (theo ĐK gốc của cây, đo ĐK gốc cách mặt đất 30 cm)</v>
          </cell>
        </row>
        <row r="1425">
          <cell r="C1425" t="str">
            <v>Bạch đàn, Thông, Keo, Xoan, Xà cừ</v>
          </cell>
        </row>
        <row r="1426">
          <cell r="A1426" t="str">
            <v>BD1</v>
          </cell>
          <cell r="B1426" t="str">
            <v>BD15</v>
          </cell>
          <cell r="C1426" t="str">
            <v>Bạch Đàn, Đường kính gốc &lt; 5 cm</v>
          </cell>
          <cell r="D1426" t="str">
            <v>Bạch Đàn, đường kính bằng 1 cm</v>
          </cell>
          <cell r="E1426" t="str">
            <v>cây</v>
          </cell>
          <cell r="F1426">
            <v>40000</v>
          </cell>
        </row>
        <row r="1427">
          <cell r="A1427" t="str">
            <v>BD2</v>
          </cell>
          <cell r="B1427" t="str">
            <v>BD15</v>
          </cell>
          <cell r="C1427" t="str">
            <v>Bạch Đàn, Đường kính gốc &lt; 5 cm</v>
          </cell>
          <cell r="D1427" t="str">
            <v>Bạch Đàn, đường kính bằng 2 cm</v>
          </cell>
          <cell r="E1427" t="str">
            <v>cây</v>
          </cell>
          <cell r="F1427">
            <v>40000</v>
          </cell>
        </row>
        <row r="1428">
          <cell r="A1428" t="str">
            <v>BD3</v>
          </cell>
          <cell r="B1428" t="str">
            <v>BD15</v>
          </cell>
          <cell r="C1428" t="str">
            <v>Bạch Đàn, Đường kính gốc &lt; 5 cm</v>
          </cell>
          <cell r="D1428" t="str">
            <v>Bạch Đàn, đường kính bằng 3 cm</v>
          </cell>
          <cell r="E1428" t="str">
            <v>cây</v>
          </cell>
          <cell r="F1428">
            <v>40000</v>
          </cell>
        </row>
        <row r="1429">
          <cell r="A1429" t="str">
            <v>BD4</v>
          </cell>
          <cell r="B1429" t="str">
            <v>BD15</v>
          </cell>
          <cell r="C1429" t="str">
            <v>Bạch Đàn, Đường kính gốc &lt; 5 cm</v>
          </cell>
          <cell r="D1429" t="str">
            <v>Bạch Đàn, đường kính bằng 4 cm</v>
          </cell>
          <cell r="E1429" t="str">
            <v>cây</v>
          </cell>
          <cell r="F1429">
            <v>40000</v>
          </cell>
        </row>
        <row r="1430">
          <cell r="A1430" t="str">
            <v>BD5</v>
          </cell>
          <cell r="B1430" t="str">
            <v>BD510</v>
          </cell>
          <cell r="C1430" t="str">
            <v>Bạch Đàn, Đường kính gốc từ trên 5-10 cm</v>
          </cell>
          <cell r="D1430" t="str">
            <v>Bạch Đàn, đường kính bằng 5 cm</v>
          </cell>
          <cell r="E1430" t="str">
            <v>cây</v>
          </cell>
          <cell r="F1430">
            <v>118000</v>
          </cell>
        </row>
        <row r="1431">
          <cell r="A1431" t="str">
            <v>BD6</v>
          </cell>
          <cell r="B1431" t="str">
            <v>BD510</v>
          </cell>
          <cell r="C1431" t="str">
            <v>Bạch Đàn, Đường kính gốc từ trên 5-10 cm</v>
          </cell>
          <cell r="D1431" t="str">
            <v>Bạch Đàn, đường kính bằng 6 cm</v>
          </cell>
          <cell r="E1431" t="str">
            <v>cây</v>
          </cell>
          <cell r="F1431">
            <v>118000</v>
          </cell>
        </row>
        <row r="1432">
          <cell r="A1432" t="str">
            <v>BD7</v>
          </cell>
          <cell r="B1432" t="str">
            <v>BD510</v>
          </cell>
          <cell r="C1432" t="str">
            <v>Bạch Đàn, Đường kính gốc từ trên 5-10 cm</v>
          </cell>
          <cell r="D1432" t="str">
            <v>Bạch Đàn, đường kính bằng 7 cm</v>
          </cell>
          <cell r="E1432" t="str">
            <v>cây</v>
          </cell>
          <cell r="F1432">
            <v>118000</v>
          </cell>
        </row>
        <row r="1433">
          <cell r="A1433" t="str">
            <v>BD8</v>
          </cell>
          <cell r="B1433" t="str">
            <v>BD510</v>
          </cell>
          <cell r="C1433" t="str">
            <v>Bạch Đàn, Đường kính gốc từ trên 5-10 cm</v>
          </cell>
          <cell r="D1433" t="str">
            <v>Bạch Đàn, đường kính bằng 8 cm</v>
          </cell>
          <cell r="E1433" t="str">
            <v>cây</v>
          </cell>
          <cell r="F1433">
            <v>118000</v>
          </cell>
        </row>
        <row r="1434">
          <cell r="A1434" t="str">
            <v>BD9</v>
          </cell>
          <cell r="B1434" t="str">
            <v>BD510</v>
          </cell>
          <cell r="C1434" t="str">
            <v>Bạch Đàn, Đường kính gốc từ trên 5-10 cm</v>
          </cell>
          <cell r="D1434" t="str">
            <v>Bạch Đàn, đường kính bằng 9 cm</v>
          </cell>
          <cell r="E1434" t="str">
            <v>cây</v>
          </cell>
          <cell r="F1434">
            <v>118000</v>
          </cell>
        </row>
        <row r="1435">
          <cell r="A1435" t="str">
            <v>BD10</v>
          </cell>
          <cell r="B1435" t="str">
            <v>BD510</v>
          </cell>
          <cell r="C1435" t="str">
            <v>Bạch Đàn, Đường kính gốc từ trên 5-10 cm</v>
          </cell>
          <cell r="D1435" t="str">
            <v>Bạch Đàn, đường kính bằng 10 cm</v>
          </cell>
          <cell r="E1435" t="str">
            <v>cây</v>
          </cell>
          <cell r="F1435">
            <v>118000</v>
          </cell>
        </row>
        <row r="1436">
          <cell r="A1436" t="str">
            <v>BD11</v>
          </cell>
          <cell r="B1436" t="str">
            <v>BD1013</v>
          </cell>
          <cell r="C1436" t="str">
            <v>Bạch Đàn, Đường kính gốc từ trên 10-13 cm</v>
          </cell>
          <cell r="D1436" t="str">
            <v>Bạch Đàn, đường kính bằng 11 cm</v>
          </cell>
          <cell r="E1436" t="str">
            <v>cây</v>
          </cell>
          <cell r="F1436">
            <v>118000</v>
          </cell>
        </row>
        <row r="1437">
          <cell r="A1437" t="str">
            <v>BD12</v>
          </cell>
          <cell r="B1437" t="str">
            <v>BD1013</v>
          </cell>
          <cell r="C1437" t="str">
            <v>Bạch Đàn, Đường kính gốc từ trên 10-13 cm</v>
          </cell>
          <cell r="D1437" t="str">
            <v>Bạch Đàn, đường kính bằng 12 cm</v>
          </cell>
          <cell r="E1437" t="str">
            <v>cây</v>
          </cell>
          <cell r="F1437">
            <v>123000</v>
          </cell>
        </row>
        <row r="1438">
          <cell r="A1438" t="str">
            <v>BD13</v>
          </cell>
          <cell r="B1438" t="str">
            <v>BD1013</v>
          </cell>
          <cell r="C1438" t="str">
            <v>Bạch Đàn, Đường kính gốc từ trên 10-13 cm</v>
          </cell>
          <cell r="D1438" t="str">
            <v>Bạch Đàn, đường kính bằng 13 cm</v>
          </cell>
          <cell r="E1438" t="str">
            <v>cây</v>
          </cell>
          <cell r="F1438">
            <v>118000</v>
          </cell>
        </row>
        <row r="1439">
          <cell r="A1439" t="str">
            <v>BD14</v>
          </cell>
          <cell r="B1439" t="str">
            <v>BD1320</v>
          </cell>
          <cell r="C1439" t="str">
            <v>Bạch Đàn, Đường kính gốc từ trên 13-20 cm</v>
          </cell>
          <cell r="D1439" t="str">
            <v>Bạch Đàn, đường kính bằng 14 cm</v>
          </cell>
          <cell r="E1439" t="str">
            <v>cây</v>
          </cell>
          <cell r="F1439">
            <v>154000</v>
          </cell>
        </row>
        <row r="1440">
          <cell r="A1440" t="str">
            <v>BD15</v>
          </cell>
          <cell r="B1440" t="str">
            <v>BD1320</v>
          </cell>
          <cell r="C1440" t="str">
            <v>Bạch Đàn, Đường kính gốc từ trên 13-20 cm</v>
          </cell>
          <cell r="D1440" t="str">
            <v>Bạch Đàn, đường kính bằng 15 cm</v>
          </cell>
          <cell r="E1440" t="str">
            <v>cây</v>
          </cell>
          <cell r="F1440">
            <v>154000</v>
          </cell>
        </row>
        <row r="1441">
          <cell r="A1441" t="str">
            <v>BD16</v>
          </cell>
          <cell r="B1441" t="str">
            <v>BD1320</v>
          </cell>
          <cell r="C1441" t="str">
            <v>Bạch Đàn, Đường kính gốc từ trên 13-20 cm</v>
          </cell>
          <cell r="D1441" t="str">
            <v>Bạch Đàn, đường kính bằng 16 cm</v>
          </cell>
          <cell r="E1441" t="str">
            <v>cây</v>
          </cell>
          <cell r="F1441">
            <v>154000</v>
          </cell>
        </row>
        <row r="1442">
          <cell r="A1442" t="str">
            <v>BD17</v>
          </cell>
          <cell r="B1442" t="str">
            <v>BD1320</v>
          </cell>
          <cell r="C1442" t="str">
            <v>Bạch Đàn, Đường kính gốc từ trên 13-20 cm</v>
          </cell>
          <cell r="D1442" t="str">
            <v>Bạch Đàn, đường kính bằng 17 cm</v>
          </cell>
          <cell r="E1442" t="str">
            <v>cây</v>
          </cell>
          <cell r="F1442">
            <v>154000</v>
          </cell>
        </row>
        <row r="1443">
          <cell r="A1443" t="str">
            <v>BD18</v>
          </cell>
          <cell r="B1443" t="str">
            <v>BD1320</v>
          </cell>
          <cell r="C1443" t="str">
            <v>Bạch Đàn, Đường kính gốc từ trên 13-20 cm</v>
          </cell>
          <cell r="D1443" t="str">
            <v>Bạch Đàn, đường kính bằng 18 cm</v>
          </cell>
          <cell r="E1443" t="str">
            <v>cây</v>
          </cell>
          <cell r="F1443">
            <v>154000</v>
          </cell>
        </row>
        <row r="1444">
          <cell r="A1444" t="str">
            <v>BD19</v>
          </cell>
          <cell r="B1444" t="str">
            <v>BD1320</v>
          </cell>
          <cell r="C1444" t="str">
            <v>Bạch Đàn, Đường kính gốc từ trên 13-20 cm</v>
          </cell>
          <cell r="D1444" t="str">
            <v>Bạch Đàn, đường kính bằng 19 cm</v>
          </cell>
          <cell r="E1444" t="str">
            <v>cây</v>
          </cell>
          <cell r="F1444">
            <v>154000</v>
          </cell>
        </row>
        <row r="1445">
          <cell r="A1445" t="str">
            <v>BD20</v>
          </cell>
          <cell r="B1445" t="str">
            <v>BD1320</v>
          </cell>
          <cell r="C1445" t="str">
            <v>Bạch Đàn, Đường kính gốc từ trên 13-20 cm</v>
          </cell>
          <cell r="D1445" t="str">
            <v>Bạch Đàn, đường kính bằng 20 cm</v>
          </cell>
          <cell r="E1445" t="str">
            <v>cây</v>
          </cell>
          <cell r="F1445">
            <v>154000</v>
          </cell>
        </row>
        <row r="1446">
          <cell r="A1446" t="str">
            <v>BD21</v>
          </cell>
          <cell r="B1446" t="str">
            <v>BD2050</v>
          </cell>
          <cell r="C1446" t="str">
            <v>Bạch Đàn, Đường kính gốc từ trên 20- 50 cm</v>
          </cell>
          <cell r="D1446" t="str">
            <v>Bạch Đàn, đường kính bằng 21 cm</v>
          </cell>
          <cell r="E1446" t="str">
            <v>cây</v>
          </cell>
          <cell r="F1446">
            <v>181000</v>
          </cell>
        </row>
        <row r="1447">
          <cell r="A1447" t="str">
            <v>BD22</v>
          </cell>
          <cell r="B1447" t="str">
            <v>BD2050</v>
          </cell>
          <cell r="C1447" t="str">
            <v>Bạch Đàn, Đường kính gốc từ trên 20- 50 cm</v>
          </cell>
          <cell r="D1447" t="str">
            <v>Bạch Đàn, đường kính bằng 22 cm</v>
          </cell>
          <cell r="E1447" t="str">
            <v>cây</v>
          </cell>
          <cell r="F1447">
            <v>181000</v>
          </cell>
        </row>
        <row r="1448">
          <cell r="A1448" t="str">
            <v>BD23</v>
          </cell>
          <cell r="B1448" t="str">
            <v>BD2050</v>
          </cell>
          <cell r="C1448" t="str">
            <v>Bạch Đàn, Đường kính gốc từ trên 20- 50 cm</v>
          </cell>
          <cell r="D1448" t="str">
            <v>Bạch Đàn, đường kính bằng 23 cm</v>
          </cell>
          <cell r="E1448" t="str">
            <v>cây</v>
          </cell>
          <cell r="F1448">
            <v>181000</v>
          </cell>
        </row>
        <row r="1449">
          <cell r="A1449" t="str">
            <v>BD24</v>
          </cell>
          <cell r="B1449" t="str">
            <v>BD2050</v>
          </cell>
          <cell r="C1449" t="str">
            <v>Bạch Đàn, Đường kính gốc từ trên 20- 50 cm</v>
          </cell>
          <cell r="D1449" t="str">
            <v>Bạch Đàn, đường kính bằng 24 cm</v>
          </cell>
          <cell r="E1449" t="str">
            <v>cây</v>
          </cell>
          <cell r="F1449">
            <v>181000</v>
          </cell>
        </row>
        <row r="1450">
          <cell r="A1450" t="str">
            <v>BD25</v>
          </cell>
          <cell r="B1450" t="str">
            <v>BD2050</v>
          </cell>
          <cell r="C1450" t="str">
            <v>Bạch Đàn, Đường kính gốc từ trên 20- 50 cm</v>
          </cell>
          <cell r="D1450" t="str">
            <v>Bạch Đàn, đường kính bằng 25 cm</v>
          </cell>
          <cell r="E1450" t="str">
            <v>cây</v>
          </cell>
          <cell r="F1450">
            <v>181000</v>
          </cell>
        </row>
        <row r="1451">
          <cell r="A1451" t="str">
            <v>BD26</v>
          </cell>
          <cell r="B1451" t="str">
            <v>BD2050</v>
          </cell>
          <cell r="C1451" t="str">
            <v>Bạch Đàn, Đường kính gốc từ trên 20- 50 cm</v>
          </cell>
          <cell r="D1451" t="str">
            <v>Bạch Đàn, đường kính bằng 26 cm</v>
          </cell>
          <cell r="E1451" t="str">
            <v>cây</v>
          </cell>
          <cell r="F1451">
            <v>181000</v>
          </cell>
        </row>
        <row r="1452">
          <cell r="A1452" t="str">
            <v>BD27</v>
          </cell>
          <cell r="B1452" t="str">
            <v>BD2050</v>
          </cell>
          <cell r="C1452" t="str">
            <v>Bạch Đàn, Đường kính gốc từ trên 20- 50 cm</v>
          </cell>
          <cell r="D1452" t="str">
            <v>Bạch Đàn, đường kính bằng 27 cm</v>
          </cell>
          <cell r="E1452" t="str">
            <v>cây</v>
          </cell>
          <cell r="F1452">
            <v>181000</v>
          </cell>
        </row>
        <row r="1453">
          <cell r="A1453" t="str">
            <v>BD28</v>
          </cell>
          <cell r="B1453" t="str">
            <v>BD2050</v>
          </cell>
          <cell r="C1453" t="str">
            <v>Bạch Đàn, Đường kính gốc từ trên 20- 50 cm</v>
          </cell>
          <cell r="D1453" t="str">
            <v>Bạch Đàn, đường kính bằng 28 cm</v>
          </cell>
          <cell r="E1453" t="str">
            <v>cây</v>
          </cell>
          <cell r="F1453">
            <v>181000</v>
          </cell>
        </row>
        <row r="1454">
          <cell r="A1454" t="str">
            <v>BD29</v>
          </cell>
          <cell r="B1454" t="str">
            <v>BD2050</v>
          </cell>
          <cell r="C1454" t="str">
            <v>Bạch Đàn, Đường kính gốc từ trên 20- 50 cm</v>
          </cell>
          <cell r="D1454" t="str">
            <v>Bạch Đàn, đường kính bằng 29 cm</v>
          </cell>
          <cell r="E1454" t="str">
            <v>cây</v>
          </cell>
          <cell r="F1454">
            <v>181000</v>
          </cell>
        </row>
        <row r="1455">
          <cell r="A1455" t="str">
            <v>BD30</v>
          </cell>
          <cell r="B1455" t="str">
            <v>BD2050</v>
          </cell>
          <cell r="C1455" t="str">
            <v>Bạch Đàn, Đường kính gốc từ trên 20- 50 cm</v>
          </cell>
          <cell r="D1455" t="str">
            <v>Bạch Đàn, đường kính bằng 30 cm</v>
          </cell>
          <cell r="E1455" t="str">
            <v>cây</v>
          </cell>
          <cell r="F1455">
            <v>181000</v>
          </cell>
        </row>
        <row r="1456">
          <cell r="A1456" t="str">
            <v>BD31</v>
          </cell>
          <cell r="B1456" t="str">
            <v>BD2050</v>
          </cell>
          <cell r="C1456" t="str">
            <v>Bạch Đàn, Đường kính gốc từ trên 20- 50 cm</v>
          </cell>
          <cell r="D1456" t="str">
            <v>Bạch Đàn, đường kính bằng 31 cm</v>
          </cell>
          <cell r="E1456" t="str">
            <v>cây</v>
          </cell>
          <cell r="F1456">
            <v>181000</v>
          </cell>
        </row>
        <row r="1457">
          <cell r="A1457" t="str">
            <v>BD32</v>
          </cell>
          <cell r="B1457" t="str">
            <v>BD2050</v>
          </cell>
          <cell r="C1457" t="str">
            <v>Bạch Đàn, Đường kính gốc từ trên 20- 50 cm</v>
          </cell>
          <cell r="D1457" t="str">
            <v>Bạch Đàn, đường kính bằng 32 cm</v>
          </cell>
          <cell r="E1457" t="str">
            <v>cây</v>
          </cell>
          <cell r="F1457">
            <v>181000</v>
          </cell>
        </row>
        <row r="1458">
          <cell r="A1458" t="str">
            <v>BD33</v>
          </cell>
          <cell r="B1458" t="str">
            <v>BD2050</v>
          </cell>
          <cell r="C1458" t="str">
            <v>Bạch Đàn, Đường kính gốc từ trên 20- 50 cm</v>
          </cell>
          <cell r="D1458" t="str">
            <v>Bạch Đàn, đường kính bằng 33 cm</v>
          </cell>
          <cell r="E1458" t="str">
            <v>cây</v>
          </cell>
          <cell r="F1458">
            <v>181000</v>
          </cell>
        </row>
        <row r="1459">
          <cell r="A1459" t="str">
            <v>BD34</v>
          </cell>
          <cell r="B1459" t="str">
            <v>BD2050</v>
          </cell>
          <cell r="C1459" t="str">
            <v>Bạch Đàn, Đường kính gốc từ trên 20- 50 cm</v>
          </cell>
          <cell r="D1459" t="str">
            <v>Bạch Đàn, đường kính bằng 34 cm</v>
          </cell>
          <cell r="E1459" t="str">
            <v>cây</v>
          </cell>
          <cell r="F1459">
            <v>181000</v>
          </cell>
        </row>
        <row r="1460">
          <cell r="A1460" t="str">
            <v>BD35</v>
          </cell>
          <cell r="B1460" t="str">
            <v>BD2050</v>
          </cell>
          <cell r="C1460" t="str">
            <v>Bạch Đàn, Đường kính gốc từ trên 20- 50 cm</v>
          </cell>
          <cell r="D1460" t="str">
            <v>Bạch Đàn, đường kính bằng 35 cm</v>
          </cell>
          <cell r="E1460" t="str">
            <v>cây</v>
          </cell>
          <cell r="F1460">
            <v>181000</v>
          </cell>
        </row>
        <row r="1461">
          <cell r="A1461" t="str">
            <v>BD36</v>
          </cell>
          <cell r="B1461" t="str">
            <v>BD2050</v>
          </cell>
          <cell r="C1461" t="str">
            <v>Bạch Đàn, Đường kính gốc từ trên 20- 50 cm</v>
          </cell>
          <cell r="D1461" t="str">
            <v>Bạch Đàn, đường kính bằng 36 cm</v>
          </cell>
          <cell r="E1461" t="str">
            <v>cây</v>
          </cell>
          <cell r="F1461">
            <v>181000</v>
          </cell>
        </row>
        <row r="1462">
          <cell r="A1462" t="str">
            <v>BD37</v>
          </cell>
          <cell r="B1462" t="str">
            <v>BD2050</v>
          </cell>
          <cell r="C1462" t="str">
            <v>Bạch Đàn, Đường kính gốc từ trên 20- 50 cm</v>
          </cell>
          <cell r="D1462" t="str">
            <v>Bạch Đàn, đường kính bằng 37 cm</v>
          </cell>
          <cell r="E1462" t="str">
            <v>cây</v>
          </cell>
          <cell r="F1462">
            <v>181000</v>
          </cell>
        </row>
        <row r="1463">
          <cell r="A1463" t="str">
            <v>BD38</v>
          </cell>
          <cell r="B1463" t="str">
            <v>BD2050</v>
          </cell>
          <cell r="C1463" t="str">
            <v>Bạch Đàn, Đường kính gốc từ trên 20- 50 cm</v>
          </cell>
          <cell r="D1463" t="str">
            <v>Bạch Đàn, đường kính bằng 38 cm</v>
          </cell>
          <cell r="E1463" t="str">
            <v>cây</v>
          </cell>
          <cell r="F1463">
            <v>181000</v>
          </cell>
        </row>
        <row r="1464">
          <cell r="A1464" t="str">
            <v>BD39</v>
          </cell>
          <cell r="B1464" t="str">
            <v>BD2050</v>
          </cell>
          <cell r="C1464" t="str">
            <v>Bạch Đàn, Đường kính gốc từ trên 20- 50 cm</v>
          </cell>
          <cell r="D1464" t="str">
            <v>Bạch Đàn, đường kính bằng 39 cm</v>
          </cell>
          <cell r="E1464" t="str">
            <v>cây</v>
          </cell>
          <cell r="F1464">
            <v>181000</v>
          </cell>
        </row>
        <row r="1465">
          <cell r="A1465" t="str">
            <v>BD40</v>
          </cell>
          <cell r="B1465" t="str">
            <v>BD2050</v>
          </cell>
          <cell r="C1465" t="str">
            <v>Bạch Đàn, Đường kính gốc từ trên 20- 50 cm</v>
          </cell>
          <cell r="D1465" t="str">
            <v>Bạch Đàn, đường kính bằng 40 cm</v>
          </cell>
          <cell r="E1465" t="str">
            <v>cây</v>
          </cell>
          <cell r="F1465">
            <v>181000</v>
          </cell>
        </row>
        <row r="1466">
          <cell r="A1466" t="str">
            <v>BD41</v>
          </cell>
          <cell r="B1466" t="str">
            <v>BD2050</v>
          </cell>
          <cell r="C1466" t="str">
            <v>Bạch Đàn, Đường kính gốc từ trên 20- 50 cm</v>
          </cell>
          <cell r="D1466" t="str">
            <v>Bạch Đàn, đường kính bằng 41 cm</v>
          </cell>
          <cell r="E1466" t="str">
            <v>cây</v>
          </cell>
          <cell r="F1466">
            <v>181000</v>
          </cell>
        </row>
        <row r="1467">
          <cell r="A1467" t="str">
            <v>BD42</v>
          </cell>
          <cell r="B1467" t="str">
            <v>BD2050</v>
          </cell>
          <cell r="C1467" t="str">
            <v>Bạch Đàn, Đường kính gốc từ trên 20- 50 cm</v>
          </cell>
          <cell r="D1467" t="str">
            <v>Bạch Đàn, đường kính bằng 42 cm</v>
          </cell>
          <cell r="E1467" t="str">
            <v>cây</v>
          </cell>
          <cell r="F1467">
            <v>181000</v>
          </cell>
        </row>
        <row r="1468">
          <cell r="A1468" t="str">
            <v>BD43</v>
          </cell>
          <cell r="B1468" t="str">
            <v>BD2050</v>
          </cell>
          <cell r="C1468" t="str">
            <v>Bạch Đàn, Đường kính gốc từ trên 20- 50 cm</v>
          </cell>
          <cell r="D1468" t="str">
            <v>Bạch Đàn, đường kính bằng 43 cm</v>
          </cell>
          <cell r="E1468" t="str">
            <v>cây</v>
          </cell>
          <cell r="F1468">
            <v>181000</v>
          </cell>
        </row>
        <row r="1469">
          <cell r="A1469" t="str">
            <v>BD44</v>
          </cell>
          <cell r="B1469" t="str">
            <v>BD2050</v>
          </cell>
          <cell r="C1469" t="str">
            <v>Bạch Đàn, Đường kính gốc từ trên 20- 50 cm</v>
          </cell>
          <cell r="D1469" t="str">
            <v>Bạch Đàn, đường kính bằng 44 cm</v>
          </cell>
          <cell r="E1469" t="str">
            <v>cây</v>
          </cell>
          <cell r="F1469">
            <v>181000</v>
          </cell>
        </row>
        <row r="1470">
          <cell r="A1470" t="str">
            <v>BD45</v>
          </cell>
          <cell r="B1470" t="str">
            <v>BD2050</v>
          </cell>
          <cell r="C1470" t="str">
            <v>Bạch Đàn, Đường kính gốc từ trên 20- 50 cm</v>
          </cell>
          <cell r="D1470" t="str">
            <v>Bạch Đàn, đường kính bằng 45 cm</v>
          </cell>
          <cell r="E1470" t="str">
            <v>cây</v>
          </cell>
          <cell r="F1470">
            <v>181000</v>
          </cell>
        </row>
        <row r="1471">
          <cell r="A1471" t="str">
            <v>BD46</v>
          </cell>
          <cell r="B1471" t="str">
            <v>BD2050</v>
          </cell>
          <cell r="C1471" t="str">
            <v>Bạch Đàn, Đường kính gốc từ trên 20- 50 cm</v>
          </cell>
          <cell r="D1471" t="str">
            <v>Bạch Đàn, đường kính bằng 46 cm</v>
          </cell>
          <cell r="E1471" t="str">
            <v>cây</v>
          </cell>
          <cell r="F1471">
            <v>181000</v>
          </cell>
        </row>
        <row r="1472">
          <cell r="A1472" t="str">
            <v>BD47</v>
          </cell>
          <cell r="B1472" t="str">
            <v>BD2050</v>
          </cell>
          <cell r="C1472" t="str">
            <v>Bạch Đàn, Đường kính gốc từ trên 20- 50 cm</v>
          </cell>
          <cell r="D1472" t="str">
            <v>Bạch Đàn, đường kính bằng 47 cm</v>
          </cell>
          <cell r="E1472" t="str">
            <v>cây</v>
          </cell>
          <cell r="F1472">
            <v>181000</v>
          </cell>
        </row>
        <row r="1473">
          <cell r="A1473" t="str">
            <v>BD48</v>
          </cell>
          <cell r="B1473" t="str">
            <v>BD2050</v>
          </cell>
          <cell r="C1473" t="str">
            <v>Bạch Đàn, Đường kính gốc từ trên 20- 50 cm</v>
          </cell>
          <cell r="D1473" t="str">
            <v>Bạch Đàn, đường kính bằng 48 cm</v>
          </cell>
          <cell r="E1473" t="str">
            <v>cây</v>
          </cell>
          <cell r="F1473">
            <v>181000</v>
          </cell>
        </row>
        <row r="1474">
          <cell r="A1474" t="str">
            <v>BD49</v>
          </cell>
          <cell r="B1474" t="str">
            <v>BD2050</v>
          </cell>
          <cell r="C1474" t="str">
            <v>Bạch Đàn, Đường kính gốc từ trên 20- 50 cm</v>
          </cell>
          <cell r="D1474" t="str">
            <v>Bạch Đàn, đường kính bằng 49 cm</v>
          </cell>
          <cell r="E1474" t="str">
            <v>cây</v>
          </cell>
          <cell r="F1474">
            <v>181000</v>
          </cell>
        </row>
        <row r="1475">
          <cell r="A1475" t="str">
            <v>BD50</v>
          </cell>
          <cell r="B1475" t="str">
            <v>BD2050</v>
          </cell>
          <cell r="C1475" t="str">
            <v>Bạch Đàn, Đường kính gốc từ trên 20- 50 cm</v>
          </cell>
          <cell r="D1475" t="str">
            <v>Bạch Đàn, đường kính bằng 50 cm</v>
          </cell>
          <cell r="E1475" t="str">
            <v>cây</v>
          </cell>
          <cell r="F1475">
            <v>181000</v>
          </cell>
        </row>
        <row r="1476">
          <cell r="A1476" t="str">
            <v>BD51</v>
          </cell>
          <cell r="B1476" t="str">
            <v>BD5050</v>
          </cell>
          <cell r="C1476" t="str">
            <v>Bạch Đàn, Đường kính gốc từ trên50 cm trở lên</v>
          </cell>
          <cell r="D1476" t="str">
            <v>Bạch Đàn, đường kính bằng 51 cm</v>
          </cell>
          <cell r="E1476" t="str">
            <v>cây</v>
          </cell>
          <cell r="F1476">
            <v>234000</v>
          </cell>
        </row>
        <row r="1477">
          <cell r="A1477" t="str">
            <v>BD52</v>
          </cell>
          <cell r="B1477" t="str">
            <v>BD5050</v>
          </cell>
          <cell r="C1477" t="str">
            <v>Bạch Đàn, Đường kính gốc từ trên50 cm trở lên</v>
          </cell>
          <cell r="D1477" t="str">
            <v>Bạch Đàn, đường kính bằng 52 cm</v>
          </cell>
          <cell r="E1477" t="str">
            <v>cây</v>
          </cell>
          <cell r="F1477">
            <v>234000</v>
          </cell>
        </row>
        <row r="1478">
          <cell r="A1478" t="str">
            <v>BD53</v>
          </cell>
          <cell r="B1478" t="str">
            <v>BD5050</v>
          </cell>
          <cell r="C1478" t="str">
            <v>Bạch Đàn, Đường kính gốc từ trên50 cm trở lên</v>
          </cell>
          <cell r="D1478" t="str">
            <v>Bạch Đàn, đường kính bằng 53 cm</v>
          </cell>
          <cell r="E1478" t="str">
            <v>cây</v>
          </cell>
          <cell r="F1478">
            <v>234000</v>
          </cell>
        </row>
        <row r="1479">
          <cell r="A1479" t="str">
            <v>BD54</v>
          </cell>
          <cell r="B1479" t="str">
            <v>BD5050</v>
          </cell>
          <cell r="C1479" t="str">
            <v>Bạch Đàn, Đường kính gốc từ trên50 cm trở lên</v>
          </cell>
          <cell r="D1479" t="str">
            <v>Bạch Đàn, đường kính bằng 54 cm</v>
          </cell>
          <cell r="E1479" t="str">
            <v>cây</v>
          </cell>
          <cell r="F1479">
            <v>234000</v>
          </cell>
        </row>
        <row r="1480">
          <cell r="A1480" t="str">
            <v>BD55</v>
          </cell>
          <cell r="B1480" t="str">
            <v>BD5050</v>
          </cell>
          <cell r="C1480" t="str">
            <v>Bạch Đàn, Đường kính gốc từ trên50 cm trở lên</v>
          </cell>
          <cell r="D1480" t="str">
            <v>Bạch Đàn, đường kính bằng 55 cm</v>
          </cell>
          <cell r="E1480" t="str">
            <v>cây</v>
          </cell>
          <cell r="F1480">
            <v>234000</v>
          </cell>
        </row>
        <row r="1481">
          <cell r="A1481" t="str">
            <v>BD56</v>
          </cell>
          <cell r="B1481" t="str">
            <v>BD5050</v>
          </cell>
          <cell r="C1481" t="str">
            <v>Bạch Đàn, Đường kính gốc từ trên50 cm trở lên</v>
          </cell>
          <cell r="D1481" t="str">
            <v>Bạch Đàn, đường kính bằng 56 cm</v>
          </cell>
          <cell r="E1481" t="str">
            <v>cây</v>
          </cell>
          <cell r="F1481">
            <v>234000</v>
          </cell>
        </row>
        <row r="1482">
          <cell r="A1482" t="str">
            <v>BD57</v>
          </cell>
          <cell r="B1482" t="str">
            <v>BD5050</v>
          </cell>
          <cell r="C1482" t="str">
            <v>Bạch Đàn, Đường kính gốc từ trên50 cm trở lên</v>
          </cell>
          <cell r="D1482" t="str">
            <v>Bạch Đàn, đường kính bằng 57 cm</v>
          </cell>
          <cell r="E1482" t="str">
            <v>cây</v>
          </cell>
          <cell r="F1482">
            <v>234000</v>
          </cell>
        </row>
        <row r="1483">
          <cell r="A1483" t="str">
            <v>BD58</v>
          </cell>
          <cell r="B1483" t="str">
            <v>BD5050</v>
          </cell>
          <cell r="C1483" t="str">
            <v>Bạch Đàn, Đường kính gốc từ trên50 cm trở lên</v>
          </cell>
          <cell r="D1483" t="str">
            <v>Bạch Đàn, đường kính bằng 58 cm</v>
          </cell>
          <cell r="E1483" t="str">
            <v>cây</v>
          </cell>
          <cell r="F1483">
            <v>234000</v>
          </cell>
        </row>
        <row r="1484">
          <cell r="A1484" t="str">
            <v>BD59</v>
          </cell>
          <cell r="B1484" t="str">
            <v>BD5050</v>
          </cell>
          <cell r="C1484" t="str">
            <v>Bạch Đàn, Đường kính gốc từ trên50 cm trở lên</v>
          </cell>
          <cell r="D1484" t="str">
            <v>Bạch Đàn, đường kính bằng 59 cm</v>
          </cell>
          <cell r="E1484" t="str">
            <v>cây</v>
          </cell>
          <cell r="F1484">
            <v>234000</v>
          </cell>
        </row>
        <row r="1485">
          <cell r="A1485" t="str">
            <v>BD60</v>
          </cell>
          <cell r="B1485" t="str">
            <v>BD5050</v>
          </cell>
          <cell r="C1485" t="str">
            <v>Bạch Đàn, Đường kính gốc từ trên50 cm trở lên</v>
          </cell>
          <cell r="D1485" t="str">
            <v>Bạch Đàn, đường kính bằng 60 cm</v>
          </cell>
          <cell r="E1485" t="str">
            <v>cây</v>
          </cell>
          <cell r="F1485">
            <v>234000</v>
          </cell>
        </row>
        <row r="1486">
          <cell r="A1486" t="str">
            <v>THONG1</v>
          </cell>
          <cell r="B1486" t="str">
            <v>THONG15</v>
          </cell>
          <cell r="C1486" t="str">
            <v>Thông, Đường kính gốc &lt; 5 cm</v>
          </cell>
          <cell r="D1486" t="str">
            <v>Thông, đường kính bằng 1 cm</v>
          </cell>
          <cell r="E1486" t="str">
            <v>cây</v>
          </cell>
          <cell r="F1486">
            <v>51000</v>
          </cell>
        </row>
        <row r="1487">
          <cell r="A1487" t="str">
            <v>THONG2</v>
          </cell>
          <cell r="B1487" t="str">
            <v>THONG15</v>
          </cell>
          <cell r="C1487" t="str">
            <v>Thông, Đường kính gốc &lt; 5 cm</v>
          </cell>
          <cell r="D1487" t="str">
            <v>Thông, đường kính bằng 2 cm</v>
          </cell>
          <cell r="E1487" t="str">
            <v>cây</v>
          </cell>
          <cell r="F1487">
            <v>51000</v>
          </cell>
        </row>
        <row r="1488">
          <cell r="A1488" t="str">
            <v>THONG3</v>
          </cell>
          <cell r="B1488" t="str">
            <v>THONG15</v>
          </cell>
          <cell r="C1488" t="str">
            <v>Thông, Đường kính gốc &lt; 5 cm</v>
          </cell>
          <cell r="D1488" t="str">
            <v>Thông, đường kính bằng 3 cm</v>
          </cell>
          <cell r="E1488" t="str">
            <v>cây</v>
          </cell>
          <cell r="F1488">
            <v>51000</v>
          </cell>
        </row>
        <row r="1489">
          <cell r="A1489" t="str">
            <v>THONG4</v>
          </cell>
          <cell r="B1489" t="str">
            <v>THONG15</v>
          </cell>
          <cell r="C1489" t="str">
            <v>Thông, Đường kính gốc &lt; 5 cm</v>
          </cell>
          <cell r="D1489" t="str">
            <v>Thông, đường kính bằng 4 cm</v>
          </cell>
          <cell r="E1489" t="str">
            <v>cây</v>
          </cell>
          <cell r="F1489">
            <v>51000</v>
          </cell>
        </row>
        <row r="1490">
          <cell r="A1490" t="str">
            <v>THONG5</v>
          </cell>
          <cell r="B1490" t="str">
            <v>THONG510</v>
          </cell>
          <cell r="C1490" t="str">
            <v>Thông, Đường kính gốc từ trên 5-10 cm</v>
          </cell>
          <cell r="D1490" t="str">
            <v>Thông, đường kính bằng 5 cm</v>
          </cell>
          <cell r="E1490" t="str">
            <v>cây</v>
          </cell>
          <cell r="F1490">
            <v>109000</v>
          </cell>
        </row>
        <row r="1491">
          <cell r="A1491" t="str">
            <v>THONG6</v>
          </cell>
          <cell r="B1491" t="str">
            <v>THONG510</v>
          </cell>
          <cell r="C1491" t="str">
            <v>Thông, Đường kính gốc từ trên 5-10 cm</v>
          </cell>
          <cell r="D1491" t="str">
            <v>Thông, đường kính bằng 6 cm</v>
          </cell>
          <cell r="E1491" t="str">
            <v>cây</v>
          </cell>
          <cell r="F1491">
            <v>109000</v>
          </cell>
        </row>
        <row r="1492">
          <cell r="A1492" t="str">
            <v>THONG7</v>
          </cell>
          <cell r="B1492" t="str">
            <v>THONG510</v>
          </cell>
          <cell r="C1492" t="str">
            <v>Thông, Đường kính gốc từ trên 5-10 cm</v>
          </cell>
          <cell r="D1492" t="str">
            <v>Thông, đường kính bằng 7 cm</v>
          </cell>
          <cell r="E1492" t="str">
            <v>cây</v>
          </cell>
          <cell r="F1492">
            <v>109000</v>
          </cell>
        </row>
        <row r="1493">
          <cell r="A1493" t="str">
            <v>THONG8</v>
          </cell>
          <cell r="B1493" t="str">
            <v>THONG510</v>
          </cell>
          <cell r="C1493" t="str">
            <v>Thông, Đường kính gốc từ trên 5-10 cm</v>
          </cell>
          <cell r="D1493" t="str">
            <v>Thông, đường kính bằng 8 cm</v>
          </cell>
          <cell r="E1493" t="str">
            <v>cây</v>
          </cell>
          <cell r="F1493">
            <v>109000</v>
          </cell>
        </row>
        <row r="1494">
          <cell r="A1494" t="str">
            <v>THONG9</v>
          </cell>
          <cell r="B1494" t="str">
            <v>THONG510</v>
          </cell>
          <cell r="C1494" t="str">
            <v>Thông, Đường kính gốc từ trên 5-10 cm</v>
          </cell>
          <cell r="D1494" t="str">
            <v>Thông, đường kính bằng 9 cm</v>
          </cell>
          <cell r="E1494" t="str">
            <v>cây</v>
          </cell>
          <cell r="F1494">
            <v>109000</v>
          </cell>
        </row>
        <row r="1495">
          <cell r="A1495" t="str">
            <v>THONG10</v>
          </cell>
          <cell r="B1495" t="str">
            <v>THONG510</v>
          </cell>
          <cell r="C1495" t="str">
            <v>Thông, Đường kính gốc từ trên 5-10 cm</v>
          </cell>
          <cell r="D1495" t="str">
            <v>Thông, đường kính bằng 10 cm</v>
          </cell>
          <cell r="E1495" t="str">
            <v>cây</v>
          </cell>
          <cell r="F1495">
            <v>109000</v>
          </cell>
        </row>
        <row r="1496">
          <cell r="A1496" t="str">
            <v>THONG11</v>
          </cell>
          <cell r="B1496" t="str">
            <v>THONG1013</v>
          </cell>
          <cell r="C1496" t="str">
            <v>Thông, Đường kính gốc từ trên 10-13 cm</v>
          </cell>
          <cell r="D1496" t="str">
            <v>Thông, đường kính bằng 11 cm</v>
          </cell>
          <cell r="E1496" t="str">
            <v>cây</v>
          </cell>
          <cell r="F1496">
            <v>118000</v>
          </cell>
        </row>
        <row r="1497">
          <cell r="A1497" t="str">
            <v>THONG12</v>
          </cell>
          <cell r="B1497" t="str">
            <v>THONG1013</v>
          </cell>
          <cell r="C1497" t="str">
            <v>Thông, Đường kính gốc từ trên 10-13 cm</v>
          </cell>
          <cell r="D1497" t="str">
            <v>Thông, đường kính bằng 12 cm</v>
          </cell>
          <cell r="E1497" t="str">
            <v>cây</v>
          </cell>
          <cell r="F1497">
            <v>118000</v>
          </cell>
        </row>
        <row r="1498">
          <cell r="A1498" t="str">
            <v>THONG13</v>
          </cell>
          <cell r="B1498" t="str">
            <v>THONG1013</v>
          </cell>
          <cell r="C1498" t="str">
            <v>Thông, Đường kính gốc từ trên 10-13 cm</v>
          </cell>
          <cell r="D1498" t="str">
            <v>Thông, đường kính bằng 13 cm</v>
          </cell>
          <cell r="E1498" t="str">
            <v>cây</v>
          </cell>
          <cell r="F1498">
            <v>118000</v>
          </cell>
        </row>
        <row r="1499">
          <cell r="A1499" t="str">
            <v>THONG14</v>
          </cell>
          <cell r="B1499" t="str">
            <v>THONG1320</v>
          </cell>
          <cell r="C1499" t="str">
            <v>Thông, Đường kính gốc từ trên 13-20 cm</v>
          </cell>
          <cell r="D1499" t="str">
            <v>Thông, đường kính bằng 14 cm</v>
          </cell>
          <cell r="E1499" t="str">
            <v>cây</v>
          </cell>
          <cell r="F1499">
            <v>154000</v>
          </cell>
        </row>
        <row r="1500">
          <cell r="A1500" t="str">
            <v>THONG15</v>
          </cell>
          <cell r="B1500" t="str">
            <v>THONG1320</v>
          </cell>
          <cell r="C1500" t="str">
            <v>Thông, Đường kính gốc từ trên 13-20 cm</v>
          </cell>
          <cell r="D1500" t="str">
            <v>Thông, đường kính bằng 15 cm</v>
          </cell>
          <cell r="E1500" t="str">
            <v>cây</v>
          </cell>
          <cell r="F1500">
            <v>154000</v>
          </cell>
        </row>
        <row r="1501">
          <cell r="A1501" t="str">
            <v>THONG16</v>
          </cell>
          <cell r="B1501" t="str">
            <v>THONG1320</v>
          </cell>
          <cell r="C1501" t="str">
            <v>Thông, Đường kính gốc từ trên 13-20 cm</v>
          </cell>
          <cell r="D1501" t="str">
            <v>Thông, đường kính bằng 16 cm</v>
          </cell>
          <cell r="E1501" t="str">
            <v>cây</v>
          </cell>
          <cell r="F1501">
            <v>154000</v>
          </cell>
        </row>
        <row r="1502">
          <cell r="A1502" t="str">
            <v>THONG17</v>
          </cell>
          <cell r="B1502" t="str">
            <v>THONG1320</v>
          </cell>
          <cell r="C1502" t="str">
            <v>Thông, Đường kính gốc từ trên 13-20 cm</v>
          </cell>
          <cell r="D1502" t="str">
            <v>Thông, đường kính bằng 17 cm</v>
          </cell>
          <cell r="E1502" t="str">
            <v>cây</v>
          </cell>
          <cell r="F1502">
            <v>154000</v>
          </cell>
        </row>
        <row r="1503">
          <cell r="A1503" t="str">
            <v>THONG18</v>
          </cell>
          <cell r="B1503" t="str">
            <v>THONG1320</v>
          </cell>
          <cell r="C1503" t="str">
            <v>Thông, Đường kính gốc từ trên 13-20 cm</v>
          </cell>
          <cell r="D1503" t="str">
            <v>Thông, đường kính bằng 18 cm</v>
          </cell>
          <cell r="E1503" t="str">
            <v>cây</v>
          </cell>
          <cell r="F1503">
            <v>154000</v>
          </cell>
        </row>
        <row r="1504">
          <cell r="A1504" t="str">
            <v>THONG19</v>
          </cell>
          <cell r="B1504" t="str">
            <v>THONG1320</v>
          </cell>
          <cell r="C1504" t="str">
            <v>Thông, Đường kính gốc từ trên 13-20 cm</v>
          </cell>
          <cell r="D1504" t="str">
            <v>Thông, đường kính bằng 19 cm</v>
          </cell>
          <cell r="E1504" t="str">
            <v>cây</v>
          </cell>
          <cell r="F1504">
            <v>154000</v>
          </cell>
        </row>
        <row r="1505">
          <cell r="A1505" t="str">
            <v>THONG20</v>
          </cell>
          <cell r="B1505" t="str">
            <v>THONG1320</v>
          </cell>
          <cell r="C1505" t="str">
            <v>Thông, Đường kính gốc từ trên 13-20 cm</v>
          </cell>
          <cell r="D1505" t="str">
            <v>Thông, đường kính bằng 20 cm</v>
          </cell>
          <cell r="E1505" t="str">
            <v>cây</v>
          </cell>
          <cell r="F1505">
            <v>154000</v>
          </cell>
        </row>
        <row r="1506">
          <cell r="A1506" t="str">
            <v>THONG21</v>
          </cell>
          <cell r="B1506" t="str">
            <v>THONG2050</v>
          </cell>
          <cell r="C1506" t="str">
            <v>Thông, Đường kính gốc từ trên 20- 50 cm</v>
          </cell>
          <cell r="D1506" t="str">
            <v>Thông, đường kính bằng 21 cm</v>
          </cell>
          <cell r="E1506" t="str">
            <v>cây</v>
          </cell>
          <cell r="F1506">
            <v>181000</v>
          </cell>
        </row>
        <row r="1507">
          <cell r="A1507" t="str">
            <v>THONG22</v>
          </cell>
          <cell r="B1507" t="str">
            <v>THONG2050</v>
          </cell>
          <cell r="C1507" t="str">
            <v>Thông, Đường kính gốc từ trên 20- 50 cm</v>
          </cell>
          <cell r="D1507" t="str">
            <v>Thông, đường kính bằng 22 cm</v>
          </cell>
          <cell r="E1507" t="str">
            <v>cây</v>
          </cell>
          <cell r="F1507">
            <v>181000</v>
          </cell>
        </row>
        <row r="1508">
          <cell r="A1508" t="str">
            <v>THONG23</v>
          </cell>
          <cell r="B1508" t="str">
            <v>THONG2050</v>
          </cell>
          <cell r="C1508" t="str">
            <v>Thông, Đường kính gốc từ trên 20- 50 cm</v>
          </cell>
          <cell r="D1508" t="str">
            <v>Thông, đường kính bằng 23 cm</v>
          </cell>
          <cell r="E1508" t="str">
            <v>cây</v>
          </cell>
          <cell r="F1508">
            <v>181000</v>
          </cell>
        </row>
        <row r="1509">
          <cell r="A1509" t="str">
            <v>THONG24</v>
          </cell>
          <cell r="B1509" t="str">
            <v>THONG2050</v>
          </cell>
          <cell r="C1509" t="str">
            <v>Thông, Đường kính gốc từ trên 20- 50 cm</v>
          </cell>
          <cell r="D1509" t="str">
            <v>Thông, đường kính bằng 24 cm</v>
          </cell>
          <cell r="E1509" t="str">
            <v>cây</v>
          </cell>
          <cell r="F1509">
            <v>181000</v>
          </cell>
        </row>
        <row r="1510">
          <cell r="A1510" t="str">
            <v>THONG25</v>
          </cell>
          <cell r="B1510" t="str">
            <v>THONG2050</v>
          </cell>
          <cell r="C1510" t="str">
            <v>Thông, Đường kính gốc từ trên 20- 50 cm</v>
          </cell>
          <cell r="D1510" t="str">
            <v>Thông, đường kính bằng 25 cm</v>
          </cell>
          <cell r="E1510" t="str">
            <v>cây</v>
          </cell>
          <cell r="F1510">
            <v>181000</v>
          </cell>
        </row>
        <row r="1511">
          <cell r="A1511" t="str">
            <v>THONG26</v>
          </cell>
          <cell r="B1511" t="str">
            <v>THONG2050</v>
          </cell>
          <cell r="C1511" t="str">
            <v>Thông, Đường kính gốc từ trên 20- 50 cm</v>
          </cell>
          <cell r="D1511" t="str">
            <v>Thông, đường kính bằng 26 cm</v>
          </cell>
          <cell r="E1511" t="str">
            <v>cây</v>
          </cell>
          <cell r="F1511">
            <v>181000</v>
          </cell>
        </row>
        <row r="1512">
          <cell r="A1512" t="str">
            <v>THONG27</v>
          </cell>
          <cell r="B1512" t="str">
            <v>THONG2050</v>
          </cell>
          <cell r="C1512" t="str">
            <v>Thông, Đường kính gốc từ trên 20- 50 cm</v>
          </cell>
          <cell r="D1512" t="str">
            <v>Thông, đường kính bằng 27 cm</v>
          </cell>
          <cell r="E1512" t="str">
            <v>cây</v>
          </cell>
          <cell r="F1512">
            <v>181000</v>
          </cell>
        </row>
        <row r="1513">
          <cell r="A1513" t="str">
            <v>THONG28</v>
          </cell>
          <cell r="B1513" t="str">
            <v>THONG2050</v>
          </cell>
          <cell r="C1513" t="str">
            <v>Thông, Đường kính gốc từ trên 20- 50 cm</v>
          </cell>
          <cell r="D1513" t="str">
            <v>Thông, đường kính bằng 28 cm</v>
          </cell>
          <cell r="E1513" t="str">
            <v>cây</v>
          </cell>
          <cell r="F1513">
            <v>181000</v>
          </cell>
        </row>
        <row r="1514">
          <cell r="A1514" t="str">
            <v>THONG29</v>
          </cell>
          <cell r="B1514" t="str">
            <v>THONG2050</v>
          </cell>
          <cell r="C1514" t="str">
            <v>Thông, Đường kính gốc từ trên 20- 50 cm</v>
          </cell>
          <cell r="D1514" t="str">
            <v>Thông, đường kính bằng 29 cm</v>
          </cell>
          <cell r="E1514" t="str">
            <v>cây</v>
          </cell>
          <cell r="F1514">
            <v>181000</v>
          </cell>
        </row>
        <row r="1515">
          <cell r="A1515" t="str">
            <v>THONG30</v>
          </cell>
          <cell r="B1515" t="str">
            <v>THONG2050</v>
          </cell>
          <cell r="C1515" t="str">
            <v>Thông, Đường kính gốc từ trên 20- 50 cm</v>
          </cell>
          <cell r="D1515" t="str">
            <v>Thông, đường kính bằng 30 cm</v>
          </cell>
          <cell r="E1515" t="str">
            <v>cây</v>
          </cell>
          <cell r="F1515">
            <v>181000</v>
          </cell>
        </row>
        <row r="1516">
          <cell r="A1516" t="str">
            <v>THONG31</v>
          </cell>
          <cell r="B1516" t="str">
            <v>THONG2050</v>
          </cell>
          <cell r="C1516" t="str">
            <v>Thông, Đường kính gốc từ trên 20- 50 cm</v>
          </cell>
          <cell r="D1516" t="str">
            <v>Thông, đường kính bằng 31 cm</v>
          </cell>
          <cell r="E1516" t="str">
            <v>cây</v>
          </cell>
          <cell r="F1516">
            <v>181000</v>
          </cell>
        </row>
        <row r="1517">
          <cell r="A1517" t="str">
            <v>THONG32</v>
          </cell>
          <cell r="B1517" t="str">
            <v>THONG2050</v>
          </cell>
          <cell r="C1517" t="str">
            <v>Thông, Đường kính gốc từ trên 20- 50 cm</v>
          </cell>
          <cell r="D1517" t="str">
            <v>Thông, đường kính bằng 32 cm</v>
          </cell>
          <cell r="E1517" t="str">
            <v>cây</v>
          </cell>
          <cell r="F1517">
            <v>181000</v>
          </cell>
        </row>
        <row r="1518">
          <cell r="A1518" t="str">
            <v>THONG33</v>
          </cell>
          <cell r="B1518" t="str">
            <v>THONG2050</v>
          </cell>
          <cell r="C1518" t="str">
            <v>Thông, Đường kính gốc từ trên 20- 50 cm</v>
          </cell>
          <cell r="D1518" t="str">
            <v>Thông, đường kính bằng 33 cm</v>
          </cell>
          <cell r="E1518" t="str">
            <v>cây</v>
          </cell>
          <cell r="F1518">
            <v>181000</v>
          </cell>
        </row>
        <row r="1519">
          <cell r="A1519" t="str">
            <v>THONG34</v>
          </cell>
          <cell r="B1519" t="str">
            <v>THONG2050</v>
          </cell>
          <cell r="C1519" t="str">
            <v>Thông, Đường kính gốc từ trên 20- 50 cm</v>
          </cell>
          <cell r="D1519" t="str">
            <v>Thông, đường kính bằng 34 cm</v>
          </cell>
          <cell r="E1519" t="str">
            <v>cây</v>
          </cell>
          <cell r="F1519">
            <v>181000</v>
          </cell>
        </row>
        <row r="1520">
          <cell r="A1520" t="str">
            <v>THONG35</v>
          </cell>
          <cell r="B1520" t="str">
            <v>THONG2050</v>
          </cell>
          <cell r="C1520" t="str">
            <v>Thông, Đường kính gốc từ trên 20- 50 cm</v>
          </cell>
          <cell r="D1520" t="str">
            <v>Thông, đường kính bằng 35 cm</v>
          </cell>
          <cell r="E1520" t="str">
            <v>cây</v>
          </cell>
          <cell r="F1520">
            <v>181000</v>
          </cell>
        </row>
        <row r="1521">
          <cell r="A1521" t="str">
            <v>THONG36</v>
          </cell>
          <cell r="B1521" t="str">
            <v>THONG2050</v>
          </cell>
          <cell r="C1521" t="str">
            <v>Thông, Đường kính gốc từ trên 20- 50 cm</v>
          </cell>
          <cell r="D1521" t="str">
            <v>Thông, đường kính bằng 36 cm</v>
          </cell>
          <cell r="E1521" t="str">
            <v>cây</v>
          </cell>
          <cell r="F1521">
            <v>181000</v>
          </cell>
        </row>
        <row r="1522">
          <cell r="A1522" t="str">
            <v>THONG37</v>
          </cell>
          <cell r="B1522" t="str">
            <v>THONG2050</v>
          </cell>
          <cell r="C1522" t="str">
            <v>Thông, Đường kính gốc từ trên 20- 50 cm</v>
          </cell>
          <cell r="D1522" t="str">
            <v>Thông, đường kính bằng 37 cm</v>
          </cell>
          <cell r="E1522" t="str">
            <v>cây</v>
          </cell>
          <cell r="F1522">
            <v>181000</v>
          </cell>
        </row>
        <row r="1523">
          <cell r="A1523" t="str">
            <v>THONG38</v>
          </cell>
          <cell r="B1523" t="str">
            <v>THONG2050</v>
          </cell>
          <cell r="C1523" t="str">
            <v>Thông, Đường kính gốc từ trên 20- 50 cm</v>
          </cell>
          <cell r="D1523" t="str">
            <v>Thông, đường kính bằng 38 cm</v>
          </cell>
          <cell r="E1523" t="str">
            <v>cây</v>
          </cell>
          <cell r="F1523">
            <v>181000</v>
          </cell>
        </row>
        <row r="1524">
          <cell r="A1524" t="str">
            <v>THONG39</v>
          </cell>
          <cell r="B1524" t="str">
            <v>THONG2050</v>
          </cell>
          <cell r="C1524" t="str">
            <v>Thông, Đường kính gốc từ trên 20- 50 cm</v>
          </cell>
          <cell r="D1524" t="str">
            <v>Thông, đường kính bằng 39 cm</v>
          </cell>
          <cell r="E1524" t="str">
            <v>cây</v>
          </cell>
          <cell r="F1524">
            <v>181000</v>
          </cell>
        </row>
        <row r="1525">
          <cell r="A1525" t="str">
            <v>THONG40</v>
          </cell>
          <cell r="B1525" t="str">
            <v>THONG2050</v>
          </cell>
          <cell r="C1525" t="str">
            <v>Thông, Đường kính gốc từ trên 20- 50 cm</v>
          </cell>
          <cell r="D1525" t="str">
            <v>Thông, đường kính bằng 40 cm</v>
          </cell>
          <cell r="E1525" t="str">
            <v>cây</v>
          </cell>
          <cell r="F1525">
            <v>181000</v>
          </cell>
        </row>
        <row r="1526">
          <cell r="A1526" t="str">
            <v>THONG41</v>
          </cell>
          <cell r="B1526" t="str">
            <v>THONG2050</v>
          </cell>
          <cell r="C1526" t="str">
            <v>Thông, Đường kính gốc từ trên 20- 50 cm</v>
          </cell>
          <cell r="D1526" t="str">
            <v>Thông, đường kính bằng 41 cm</v>
          </cell>
          <cell r="E1526" t="str">
            <v>cây</v>
          </cell>
          <cell r="F1526">
            <v>181000</v>
          </cell>
        </row>
        <row r="1527">
          <cell r="A1527" t="str">
            <v>THONG42</v>
          </cell>
          <cell r="B1527" t="str">
            <v>THONG2050</v>
          </cell>
          <cell r="C1527" t="str">
            <v>Thông, Đường kính gốc từ trên 20- 50 cm</v>
          </cell>
          <cell r="D1527" t="str">
            <v>Thông, đường kính bằng 42 cm</v>
          </cell>
          <cell r="E1527" t="str">
            <v>cây</v>
          </cell>
          <cell r="F1527">
            <v>181000</v>
          </cell>
        </row>
        <row r="1528">
          <cell r="A1528" t="str">
            <v>THONG43</v>
          </cell>
          <cell r="B1528" t="str">
            <v>THONG2050</v>
          </cell>
          <cell r="C1528" t="str">
            <v>Thông, Đường kính gốc từ trên 20- 50 cm</v>
          </cell>
          <cell r="D1528" t="str">
            <v>Thông, đường kính bằng 43 cm</v>
          </cell>
          <cell r="E1528" t="str">
            <v>cây</v>
          </cell>
          <cell r="F1528">
            <v>181000</v>
          </cell>
        </row>
        <row r="1529">
          <cell r="A1529" t="str">
            <v>THONG44</v>
          </cell>
          <cell r="B1529" t="str">
            <v>THONG2050</v>
          </cell>
          <cell r="C1529" t="str">
            <v>Thông, Đường kính gốc từ trên 20- 50 cm</v>
          </cell>
          <cell r="D1529" t="str">
            <v>Thông, đường kính bằng 44 cm</v>
          </cell>
          <cell r="E1529" t="str">
            <v>cây</v>
          </cell>
          <cell r="F1529">
            <v>181000</v>
          </cell>
        </row>
        <row r="1530">
          <cell r="A1530" t="str">
            <v>THONG45</v>
          </cell>
          <cell r="B1530" t="str">
            <v>THONG2050</v>
          </cell>
          <cell r="C1530" t="str">
            <v>Thông, Đường kính gốc từ trên 20- 50 cm</v>
          </cell>
          <cell r="D1530" t="str">
            <v>Thông, đường kính bằng 45 cm</v>
          </cell>
          <cell r="E1530" t="str">
            <v>cây</v>
          </cell>
          <cell r="F1530">
            <v>181000</v>
          </cell>
        </row>
        <row r="1531">
          <cell r="A1531" t="str">
            <v>THONG46</v>
          </cell>
          <cell r="B1531" t="str">
            <v>THONG2050</v>
          </cell>
          <cell r="C1531" t="str">
            <v>Thông, Đường kính gốc từ trên 20- 50 cm</v>
          </cell>
          <cell r="D1531" t="str">
            <v>Thông, đường kính bằng 46 cm</v>
          </cell>
          <cell r="E1531" t="str">
            <v>cây</v>
          </cell>
          <cell r="F1531">
            <v>181000</v>
          </cell>
        </row>
        <row r="1532">
          <cell r="A1532" t="str">
            <v>THONG47</v>
          </cell>
          <cell r="B1532" t="str">
            <v>THONG2050</v>
          </cell>
          <cell r="C1532" t="str">
            <v>Thông, Đường kính gốc từ trên 20- 50 cm</v>
          </cell>
          <cell r="D1532" t="str">
            <v>Thông, đường kính bằng 47 cm</v>
          </cell>
          <cell r="E1532" t="str">
            <v>cây</v>
          </cell>
          <cell r="F1532">
            <v>181000</v>
          </cell>
        </row>
        <row r="1533">
          <cell r="A1533" t="str">
            <v>THONG48</v>
          </cell>
          <cell r="B1533" t="str">
            <v>THONG2050</v>
          </cell>
          <cell r="C1533" t="str">
            <v>Thông, Đường kính gốc từ trên 20- 50 cm</v>
          </cell>
          <cell r="D1533" t="str">
            <v>Thông, đường kính bằng 48 cm</v>
          </cell>
          <cell r="E1533" t="str">
            <v>cây</v>
          </cell>
          <cell r="F1533">
            <v>181000</v>
          </cell>
        </row>
        <row r="1534">
          <cell r="A1534" t="str">
            <v>THONG49</v>
          </cell>
          <cell r="B1534" t="str">
            <v>THONG2050</v>
          </cell>
          <cell r="C1534" t="str">
            <v>Thông, Đường kính gốc từ trên 20- 50 cm</v>
          </cell>
          <cell r="D1534" t="str">
            <v>Thông, đường kính bằng 49 cm</v>
          </cell>
          <cell r="E1534" t="str">
            <v>cây</v>
          </cell>
          <cell r="F1534">
            <v>181000</v>
          </cell>
        </row>
        <row r="1535">
          <cell r="A1535" t="str">
            <v>THONG50</v>
          </cell>
          <cell r="B1535" t="str">
            <v>THONG2050</v>
          </cell>
          <cell r="C1535" t="str">
            <v>Thông, Đường kính gốc từ trên 20- 50 cm</v>
          </cell>
          <cell r="D1535" t="str">
            <v>Thông, đường kính bằng 50 cm</v>
          </cell>
          <cell r="E1535" t="str">
            <v>cây</v>
          </cell>
          <cell r="F1535">
            <v>181000</v>
          </cell>
        </row>
        <row r="1536">
          <cell r="A1536" t="str">
            <v>THONG51</v>
          </cell>
          <cell r="B1536" t="str">
            <v>THONG5050</v>
          </cell>
          <cell r="C1536" t="str">
            <v>Thông, Đường kính gốc từ trên50 cm trở lên</v>
          </cell>
          <cell r="D1536" t="str">
            <v>Thông, đường kính bằng 51 cm</v>
          </cell>
          <cell r="E1536" t="str">
            <v>cây</v>
          </cell>
          <cell r="F1536">
            <v>234000</v>
          </cell>
        </row>
        <row r="1537">
          <cell r="A1537" t="str">
            <v>THONG52</v>
          </cell>
          <cell r="B1537" t="str">
            <v>THONG5050</v>
          </cell>
          <cell r="C1537" t="str">
            <v>Thông, Đường kính gốc từ trên50 cm trở lên</v>
          </cell>
          <cell r="D1537" t="str">
            <v>Thông, đường kính bằng 52 cm</v>
          </cell>
          <cell r="E1537" t="str">
            <v>cây</v>
          </cell>
          <cell r="F1537">
            <v>234000</v>
          </cell>
        </row>
        <row r="1538">
          <cell r="A1538" t="str">
            <v>THONG53</v>
          </cell>
          <cell r="B1538" t="str">
            <v>THONG5050</v>
          </cell>
          <cell r="C1538" t="str">
            <v>Thông, Đường kính gốc từ trên50 cm trở lên</v>
          </cell>
          <cell r="D1538" t="str">
            <v>Thông, đường kính bằng 53 cm</v>
          </cell>
          <cell r="E1538" t="str">
            <v>cây</v>
          </cell>
          <cell r="F1538">
            <v>234000</v>
          </cell>
        </row>
        <row r="1539">
          <cell r="A1539" t="str">
            <v>THONG54</v>
          </cell>
          <cell r="B1539" t="str">
            <v>THONG5050</v>
          </cell>
          <cell r="C1539" t="str">
            <v>Thông, Đường kính gốc từ trên50 cm trở lên</v>
          </cell>
          <cell r="D1539" t="str">
            <v>Thông, đường kính bằng 54 cm</v>
          </cell>
          <cell r="E1539" t="str">
            <v>cây</v>
          </cell>
          <cell r="F1539">
            <v>234000</v>
          </cell>
        </row>
        <row r="1540">
          <cell r="A1540" t="str">
            <v>THONG55</v>
          </cell>
          <cell r="B1540" t="str">
            <v>THONG5050</v>
          </cell>
          <cell r="C1540" t="str">
            <v>Thông, Đường kính gốc từ trên50 cm trở lên</v>
          </cell>
          <cell r="D1540" t="str">
            <v>Thông, đường kính bằng 55 cm</v>
          </cell>
          <cell r="E1540" t="str">
            <v>cây</v>
          </cell>
          <cell r="F1540">
            <v>234000</v>
          </cell>
        </row>
        <row r="1541">
          <cell r="A1541" t="str">
            <v>THONG56</v>
          </cell>
          <cell r="B1541" t="str">
            <v>THONG5050</v>
          </cell>
          <cell r="C1541" t="str">
            <v>Thông, Đường kính gốc từ trên50 cm trở lên</v>
          </cell>
          <cell r="D1541" t="str">
            <v>Thông, đường kính bằng 56 cm</v>
          </cell>
          <cell r="E1541" t="str">
            <v>cây</v>
          </cell>
          <cell r="F1541">
            <v>234000</v>
          </cell>
        </row>
        <row r="1542">
          <cell r="A1542" t="str">
            <v>THONG57</v>
          </cell>
          <cell r="B1542" t="str">
            <v>THONG5050</v>
          </cell>
          <cell r="C1542" t="str">
            <v>Thông, Đường kính gốc từ trên50 cm trở lên</v>
          </cell>
          <cell r="D1542" t="str">
            <v>Thông, đường kính bằng 57 cm</v>
          </cell>
          <cell r="E1542" t="str">
            <v>cây</v>
          </cell>
          <cell r="F1542">
            <v>234000</v>
          </cell>
        </row>
        <row r="1543">
          <cell r="A1543" t="str">
            <v>THONG58</v>
          </cell>
          <cell r="B1543" t="str">
            <v>THONG5050</v>
          </cell>
          <cell r="C1543" t="str">
            <v>Thông, Đường kính gốc từ trên50 cm trở lên</v>
          </cell>
          <cell r="D1543" t="str">
            <v>Thông, đường kính bằng 58 cm</v>
          </cell>
          <cell r="E1543" t="str">
            <v>cây</v>
          </cell>
          <cell r="F1543">
            <v>234000</v>
          </cell>
        </row>
        <row r="1544">
          <cell r="A1544" t="str">
            <v>THONG59</v>
          </cell>
          <cell r="B1544" t="str">
            <v>THONG5050</v>
          </cell>
          <cell r="C1544" t="str">
            <v>Thông, Đường kính gốc từ trên50 cm trở lên</v>
          </cell>
          <cell r="D1544" t="str">
            <v>Thông, đường kính bằng 59 cm</v>
          </cell>
          <cell r="E1544" t="str">
            <v>cây</v>
          </cell>
          <cell r="F1544">
            <v>234000</v>
          </cell>
        </row>
        <row r="1545">
          <cell r="A1545" t="str">
            <v>THONG60</v>
          </cell>
          <cell r="B1545" t="str">
            <v>THONG5050</v>
          </cell>
          <cell r="C1545" t="str">
            <v>Thông, Đường kính gốc từ trên50 cm trở lên</v>
          </cell>
          <cell r="D1545" t="str">
            <v>Thông, đường kính bằng 60 cm</v>
          </cell>
          <cell r="E1545" t="str">
            <v>cây</v>
          </cell>
          <cell r="F1545">
            <v>234000</v>
          </cell>
        </row>
        <row r="1546">
          <cell r="A1546" t="str">
            <v>KEO1</v>
          </cell>
          <cell r="B1546" t="str">
            <v>KEO15</v>
          </cell>
          <cell r="C1546" t="str">
            <v>Keo, Đường kính gốc &lt; 5 cm</v>
          </cell>
          <cell r="D1546" t="str">
            <v>Keo, đường kính bằng 1 cm</v>
          </cell>
          <cell r="E1546" t="str">
            <v>cây</v>
          </cell>
          <cell r="F1546">
            <v>51000</v>
          </cell>
        </row>
        <row r="1547">
          <cell r="A1547" t="str">
            <v>KEO2</v>
          </cell>
          <cell r="B1547" t="str">
            <v>KEO15</v>
          </cell>
          <cell r="C1547" t="str">
            <v>Keo, Đường kính gốc &lt; 5 cm</v>
          </cell>
          <cell r="D1547" t="str">
            <v>Keo, đường kính bằng 2 cm</v>
          </cell>
          <cell r="E1547" t="str">
            <v>cây</v>
          </cell>
          <cell r="F1547">
            <v>51000</v>
          </cell>
        </row>
        <row r="1548">
          <cell r="A1548" t="str">
            <v>KEO3</v>
          </cell>
          <cell r="B1548" t="str">
            <v>KEO15</v>
          </cell>
          <cell r="C1548" t="str">
            <v>Keo, Đường kính gốc &lt; 5 cm</v>
          </cell>
          <cell r="D1548" t="str">
            <v>Keo,  đường kính bằng 3 cm</v>
          </cell>
          <cell r="E1548" t="str">
            <v>cây</v>
          </cell>
          <cell r="F1548">
            <v>51000</v>
          </cell>
        </row>
        <row r="1549">
          <cell r="A1549" t="str">
            <v>KEO4</v>
          </cell>
          <cell r="B1549" t="str">
            <v>KEO15</v>
          </cell>
          <cell r="C1549" t="str">
            <v>Keo, Đường kính gốc &lt; 5 cm</v>
          </cell>
          <cell r="D1549" t="str">
            <v>Keo, đường kính bằng 4 cm</v>
          </cell>
          <cell r="E1549" t="str">
            <v>cây</v>
          </cell>
          <cell r="F1549">
            <v>51000</v>
          </cell>
        </row>
        <row r="1550">
          <cell r="A1550" t="str">
            <v>KEO5</v>
          </cell>
          <cell r="B1550" t="str">
            <v>KEO510</v>
          </cell>
          <cell r="C1550" t="str">
            <v>Keo, Đường kính gốc từ trên 5-10 cm</v>
          </cell>
          <cell r="D1550" t="str">
            <v>Keo, đường kính bằng 5 cm</v>
          </cell>
          <cell r="E1550" t="str">
            <v>cây</v>
          </cell>
          <cell r="F1550">
            <v>109000</v>
          </cell>
        </row>
        <row r="1551">
          <cell r="A1551" t="str">
            <v>KEO6</v>
          </cell>
          <cell r="B1551" t="str">
            <v>KEO510</v>
          </cell>
          <cell r="C1551" t="str">
            <v>Keo, Đường kính gốc từ trên 5-10 cm</v>
          </cell>
          <cell r="D1551" t="str">
            <v>Keo, đường kính bằng 6 cm</v>
          </cell>
          <cell r="E1551" t="str">
            <v>cây</v>
          </cell>
          <cell r="F1551">
            <v>109000</v>
          </cell>
        </row>
        <row r="1552">
          <cell r="A1552" t="str">
            <v>KEO7</v>
          </cell>
          <cell r="B1552" t="str">
            <v>KEO510</v>
          </cell>
          <cell r="C1552" t="str">
            <v>Keo, Đường kính gốc từ trên 5-10 cm</v>
          </cell>
          <cell r="D1552" t="str">
            <v>Keo, đường kính bằng 7 cm</v>
          </cell>
          <cell r="E1552" t="str">
            <v>cây</v>
          </cell>
          <cell r="F1552">
            <v>109000</v>
          </cell>
        </row>
        <row r="1553">
          <cell r="A1553" t="str">
            <v>KEO8</v>
          </cell>
          <cell r="B1553" t="str">
            <v>KEO510</v>
          </cell>
          <cell r="C1553" t="str">
            <v>Keo, Đường kính gốc từ trên 5-10 cm</v>
          </cell>
          <cell r="D1553" t="str">
            <v>Keo, đường kính bằng 8 cm</v>
          </cell>
          <cell r="E1553" t="str">
            <v>cây</v>
          </cell>
          <cell r="F1553">
            <v>109000</v>
          </cell>
        </row>
        <row r="1554">
          <cell r="A1554" t="str">
            <v>KEO9</v>
          </cell>
          <cell r="B1554" t="str">
            <v>KEO510</v>
          </cell>
          <cell r="C1554" t="str">
            <v>Keo, Đường kính gốc từ trên 5-10 cm</v>
          </cell>
          <cell r="D1554" t="str">
            <v>Keo, đường kính bằng 9 cm</v>
          </cell>
          <cell r="E1554" t="str">
            <v>cây</v>
          </cell>
          <cell r="F1554">
            <v>109000</v>
          </cell>
        </row>
        <row r="1555">
          <cell r="A1555" t="str">
            <v>KEO10</v>
          </cell>
          <cell r="B1555" t="str">
            <v>KEO510</v>
          </cell>
          <cell r="C1555" t="str">
            <v>Keo, Đường kính gốc từ trên 5-10 cm</v>
          </cell>
          <cell r="D1555" t="str">
            <v>Keo, đường kính bằng 10 cm</v>
          </cell>
          <cell r="E1555" t="str">
            <v>cây</v>
          </cell>
          <cell r="F1555">
            <v>109000</v>
          </cell>
        </row>
        <row r="1556">
          <cell r="A1556" t="str">
            <v>KEO11</v>
          </cell>
          <cell r="B1556" t="str">
            <v>KEO1013</v>
          </cell>
          <cell r="C1556" t="str">
            <v>Keo, Đường kính gốc từ trên 10-13 cm</v>
          </cell>
          <cell r="D1556" t="str">
            <v>Keo, đường kính bằng 11 cm</v>
          </cell>
          <cell r="E1556" t="str">
            <v>cây</v>
          </cell>
          <cell r="F1556">
            <v>118000</v>
          </cell>
        </row>
        <row r="1557">
          <cell r="A1557" t="str">
            <v>KEO12</v>
          </cell>
          <cell r="B1557" t="str">
            <v>KEO1013</v>
          </cell>
          <cell r="C1557" t="str">
            <v>Keo, Đường kính gốc từ trên 10-13 cm</v>
          </cell>
          <cell r="D1557" t="str">
            <v>Keo, đường kính bằng 12 cm</v>
          </cell>
          <cell r="E1557" t="str">
            <v>cây</v>
          </cell>
          <cell r="F1557">
            <v>118000</v>
          </cell>
        </row>
        <row r="1558">
          <cell r="A1558" t="str">
            <v>KEO13</v>
          </cell>
          <cell r="B1558" t="str">
            <v>KEO1013</v>
          </cell>
          <cell r="C1558" t="str">
            <v>Keo, Đường kính gốc từ trên 10-13 cm</v>
          </cell>
          <cell r="D1558" t="str">
            <v>Keo, đường kính bằng 13 cm</v>
          </cell>
          <cell r="E1558" t="str">
            <v>cây</v>
          </cell>
          <cell r="F1558">
            <v>118000</v>
          </cell>
        </row>
        <row r="1559">
          <cell r="A1559" t="str">
            <v>KEO14</v>
          </cell>
          <cell r="B1559" t="str">
            <v>KEO1320</v>
          </cell>
          <cell r="C1559" t="str">
            <v>Keo, Đường kính gốc từ trên 13-20 cm</v>
          </cell>
          <cell r="D1559" t="str">
            <v>Keo, đường kính bằng 14 cm</v>
          </cell>
          <cell r="E1559" t="str">
            <v>cây</v>
          </cell>
          <cell r="F1559">
            <v>154000</v>
          </cell>
        </row>
        <row r="1560">
          <cell r="A1560" t="str">
            <v>KEO15</v>
          </cell>
          <cell r="B1560" t="str">
            <v>KEO1320</v>
          </cell>
          <cell r="C1560" t="str">
            <v>Keo, Đường kính gốc từ trên 13-20 cm</v>
          </cell>
          <cell r="D1560" t="str">
            <v>Keo, đường kính bằng 15 cm</v>
          </cell>
          <cell r="E1560" t="str">
            <v>cây</v>
          </cell>
          <cell r="F1560">
            <v>154000</v>
          </cell>
        </row>
        <row r="1561">
          <cell r="A1561" t="str">
            <v>KEO16</v>
          </cell>
          <cell r="B1561" t="str">
            <v>KEO1320</v>
          </cell>
          <cell r="C1561" t="str">
            <v>Keo, Đường kính gốc từ trên 13-20 cm</v>
          </cell>
          <cell r="D1561" t="str">
            <v>Keo, đường kính bằng 16 cm</v>
          </cell>
          <cell r="E1561" t="str">
            <v>cây</v>
          </cell>
          <cell r="F1561">
            <v>154000</v>
          </cell>
        </row>
        <row r="1562">
          <cell r="A1562" t="str">
            <v>KEO17</v>
          </cell>
          <cell r="B1562" t="str">
            <v>KEO1320</v>
          </cell>
          <cell r="C1562" t="str">
            <v>Keo, Đường kính gốc từ trên 13-20 cm</v>
          </cell>
          <cell r="D1562" t="str">
            <v>Keo, đường kính bằng 17 cm</v>
          </cell>
          <cell r="E1562" t="str">
            <v>cây</v>
          </cell>
          <cell r="F1562">
            <v>154000</v>
          </cell>
        </row>
        <row r="1563">
          <cell r="A1563" t="str">
            <v>KEO18</v>
          </cell>
          <cell r="B1563" t="str">
            <v>KEO1320</v>
          </cell>
          <cell r="C1563" t="str">
            <v>Keo, Đường kính gốc từ trên 13-20 cm</v>
          </cell>
          <cell r="D1563" t="str">
            <v>Keo, đường kính bằng 18 cm</v>
          </cell>
          <cell r="E1563" t="str">
            <v>cây</v>
          </cell>
          <cell r="F1563">
            <v>154000</v>
          </cell>
        </row>
        <row r="1564">
          <cell r="A1564" t="str">
            <v>KEO19</v>
          </cell>
          <cell r="B1564" t="str">
            <v>KEO1320</v>
          </cell>
          <cell r="C1564" t="str">
            <v>Keo, Đường kính gốc từ trên 13-20 cm</v>
          </cell>
          <cell r="D1564" t="str">
            <v>Keo, đường kính bằng 19 cm</v>
          </cell>
          <cell r="E1564" t="str">
            <v>cây</v>
          </cell>
          <cell r="F1564">
            <v>154000</v>
          </cell>
        </row>
        <row r="1565">
          <cell r="A1565" t="str">
            <v>KEO20</v>
          </cell>
          <cell r="B1565" t="str">
            <v>KEO1320</v>
          </cell>
          <cell r="C1565" t="str">
            <v>Keo, Đường kính gốc từ trên 13-20 cm</v>
          </cell>
          <cell r="D1565" t="str">
            <v>Keo, đường kính bằng 20 cm</v>
          </cell>
          <cell r="E1565" t="str">
            <v>cây</v>
          </cell>
          <cell r="F1565">
            <v>154000</v>
          </cell>
        </row>
        <row r="1566">
          <cell r="A1566" t="str">
            <v>KEO21</v>
          </cell>
          <cell r="B1566" t="str">
            <v>KEO2050</v>
          </cell>
          <cell r="C1566" t="str">
            <v>Keo, Đường kính gốc từ trên 20- 50 cm</v>
          </cell>
          <cell r="D1566" t="str">
            <v>Keo, đường kính bằng 21 cm</v>
          </cell>
          <cell r="E1566" t="str">
            <v>cây</v>
          </cell>
          <cell r="F1566">
            <v>181000</v>
          </cell>
        </row>
        <row r="1567">
          <cell r="A1567" t="str">
            <v>KEO22</v>
          </cell>
          <cell r="B1567" t="str">
            <v>KEO2050</v>
          </cell>
          <cell r="C1567" t="str">
            <v>Keo, Đường kính gốc từ trên 20- 50 cm</v>
          </cell>
          <cell r="D1567" t="str">
            <v>Keo, đường kính bằng 22 cm</v>
          </cell>
          <cell r="E1567" t="str">
            <v>cây</v>
          </cell>
          <cell r="F1567">
            <v>181000</v>
          </cell>
        </row>
        <row r="1568">
          <cell r="A1568" t="str">
            <v>KEO23</v>
          </cell>
          <cell r="B1568" t="str">
            <v>KEO2050</v>
          </cell>
          <cell r="C1568" t="str">
            <v>Keo, Đường kính gốc từ trên 20- 50 cm</v>
          </cell>
          <cell r="D1568" t="str">
            <v>Keo, đường kính bằng 23 cm</v>
          </cell>
          <cell r="E1568" t="str">
            <v>cây</v>
          </cell>
          <cell r="F1568">
            <v>181000</v>
          </cell>
        </row>
        <row r="1569">
          <cell r="A1569" t="str">
            <v>KEO24</v>
          </cell>
          <cell r="B1569" t="str">
            <v>KEO2050</v>
          </cell>
          <cell r="C1569" t="str">
            <v>Keo, Đường kính gốc từ trên 20- 50 cm</v>
          </cell>
          <cell r="D1569" t="str">
            <v>Keo, đường kính bằng 24 cm</v>
          </cell>
          <cell r="E1569" t="str">
            <v>cây</v>
          </cell>
          <cell r="F1569">
            <v>181000</v>
          </cell>
        </row>
        <row r="1570">
          <cell r="A1570" t="str">
            <v>KEO25</v>
          </cell>
          <cell r="B1570" t="str">
            <v>KEO2050</v>
          </cell>
          <cell r="C1570" t="str">
            <v>Keo, Đường kính gốc từ trên 20- 50 cm</v>
          </cell>
          <cell r="D1570" t="str">
            <v>Keo, đường kính bằng 25 cm</v>
          </cell>
          <cell r="E1570" t="str">
            <v>cây</v>
          </cell>
          <cell r="F1570">
            <v>181000</v>
          </cell>
        </row>
        <row r="1571">
          <cell r="A1571" t="str">
            <v>KEO26</v>
          </cell>
          <cell r="B1571" t="str">
            <v>KEO2050</v>
          </cell>
          <cell r="C1571" t="str">
            <v>Keo, Đường kính gốc từ trên 20- 50 cm</v>
          </cell>
          <cell r="D1571" t="str">
            <v>Keo, đường kính bằng 26 cm</v>
          </cell>
          <cell r="E1571" t="str">
            <v>cây</v>
          </cell>
          <cell r="F1571">
            <v>181000</v>
          </cell>
        </row>
        <row r="1572">
          <cell r="A1572" t="str">
            <v>KEO27</v>
          </cell>
          <cell r="B1572" t="str">
            <v>KEO2050</v>
          </cell>
          <cell r="C1572" t="str">
            <v>Keo, Đường kính gốc từ trên 20- 50 cm</v>
          </cell>
          <cell r="D1572" t="str">
            <v>Keo, đường kính bằng 27 cm</v>
          </cell>
          <cell r="E1572" t="str">
            <v>cây</v>
          </cell>
          <cell r="F1572">
            <v>181000</v>
          </cell>
        </row>
        <row r="1573">
          <cell r="A1573" t="str">
            <v>KEO28</v>
          </cell>
          <cell r="B1573" t="str">
            <v>KEO2050</v>
          </cell>
          <cell r="C1573" t="str">
            <v>Keo, Đường kính gốc từ trên 20- 50 cm</v>
          </cell>
          <cell r="D1573" t="str">
            <v>Keo, đường kính bằng 28 cm</v>
          </cell>
          <cell r="E1573" t="str">
            <v>cây</v>
          </cell>
          <cell r="F1573">
            <v>181000</v>
          </cell>
        </row>
        <row r="1574">
          <cell r="A1574" t="str">
            <v>KEO29</v>
          </cell>
          <cell r="B1574" t="str">
            <v>KEO2050</v>
          </cell>
          <cell r="C1574" t="str">
            <v>Keo, Đường kính gốc từ trên 20- 50 cm</v>
          </cell>
          <cell r="D1574" t="str">
            <v>Keo, đường kính bằng 29 cm</v>
          </cell>
          <cell r="E1574" t="str">
            <v>cây</v>
          </cell>
          <cell r="F1574">
            <v>181000</v>
          </cell>
        </row>
        <row r="1575">
          <cell r="A1575" t="str">
            <v>KEO30</v>
          </cell>
          <cell r="B1575" t="str">
            <v>KEO2050</v>
          </cell>
          <cell r="C1575" t="str">
            <v>Keo, Đường kính gốc từ trên 20- 50 cm</v>
          </cell>
          <cell r="D1575" t="str">
            <v>Keo, đường kính bằng 30 cm</v>
          </cell>
          <cell r="E1575" t="str">
            <v>cây</v>
          </cell>
          <cell r="F1575">
            <v>181000</v>
          </cell>
        </row>
        <row r="1576">
          <cell r="A1576" t="str">
            <v>KEO31</v>
          </cell>
          <cell r="B1576" t="str">
            <v>KEO2050</v>
          </cell>
          <cell r="C1576" t="str">
            <v>Keo, Đường kính gốc từ trên 20- 50 cm</v>
          </cell>
          <cell r="D1576" t="str">
            <v>Keo, đường kính bằng 31 cm</v>
          </cell>
          <cell r="E1576" t="str">
            <v>cây</v>
          </cell>
          <cell r="F1576">
            <v>181000</v>
          </cell>
        </row>
        <row r="1577">
          <cell r="A1577" t="str">
            <v>KEO32</v>
          </cell>
          <cell r="B1577" t="str">
            <v>KEO2050</v>
          </cell>
          <cell r="C1577" t="str">
            <v>Keo, Đường kính gốc từ trên 20- 50 cm</v>
          </cell>
          <cell r="D1577" t="str">
            <v>Keo, đường kính bằng 32 cm</v>
          </cell>
          <cell r="E1577" t="str">
            <v>cây</v>
          </cell>
          <cell r="F1577">
            <v>181000</v>
          </cell>
        </row>
        <row r="1578">
          <cell r="A1578" t="str">
            <v>KEO33</v>
          </cell>
          <cell r="B1578" t="str">
            <v>KEO2050</v>
          </cell>
          <cell r="C1578" t="str">
            <v>Keo, Đường kính gốc từ trên 20- 50 cm</v>
          </cell>
          <cell r="D1578" t="str">
            <v>Keo, đường kính bằng 33 cm</v>
          </cell>
          <cell r="E1578" t="str">
            <v>cây</v>
          </cell>
          <cell r="F1578">
            <v>181000</v>
          </cell>
        </row>
        <row r="1579">
          <cell r="A1579" t="str">
            <v>KEO34</v>
          </cell>
          <cell r="B1579" t="str">
            <v>KEO2050</v>
          </cell>
          <cell r="C1579" t="str">
            <v>Keo, Đường kính gốc từ trên 20- 50 cm</v>
          </cell>
          <cell r="D1579" t="str">
            <v>Keo, đường kính bằng 34 cm</v>
          </cell>
          <cell r="E1579" t="str">
            <v>cây</v>
          </cell>
          <cell r="F1579">
            <v>181000</v>
          </cell>
        </row>
        <row r="1580">
          <cell r="A1580" t="str">
            <v>KEO35</v>
          </cell>
          <cell r="B1580" t="str">
            <v>KEO2050</v>
          </cell>
          <cell r="C1580" t="str">
            <v>Keo, Đường kính gốc từ trên 20- 50 cm</v>
          </cell>
          <cell r="D1580" t="str">
            <v>Keo, đường kính bằng 35 cm</v>
          </cell>
          <cell r="E1580" t="str">
            <v>cây</v>
          </cell>
          <cell r="F1580">
            <v>181000</v>
          </cell>
        </row>
        <row r="1581">
          <cell r="A1581" t="str">
            <v>KEO36</v>
          </cell>
          <cell r="B1581" t="str">
            <v>KEO2050</v>
          </cell>
          <cell r="C1581" t="str">
            <v>Keo, Đường kính gốc từ trên 20- 50 cm</v>
          </cell>
          <cell r="D1581" t="str">
            <v>Keo, đường kính bằng 36 cm</v>
          </cell>
          <cell r="E1581" t="str">
            <v>cây</v>
          </cell>
          <cell r="F1581">
            <v>181000</v>
          </cell>
        </row>
        <row r="1582">
          <cell r="A1582" t="str">
            <v>KEO37</v>
          </cell>
          <cell r="B1582" t="str">
            <v>KEO2050</v>
          </cell>
          <cell r="C1582" t="str">
            <v>Keo, Đường kính gốc từ trên 20- 50 cm</v>
          </cell>
          <cell r="D1582" t="str">
            <v>Keo, đường kính bằng 37 cm</v>
          </cell>
          <cell r="E1582" t="str">
            <v>cây</v>
          </cell>
          <cell r="F1582">
            <v>181000</v>
          </cell>
        </row>
        <row r="1583">
          <cell r="A1583" t="str">
            <v>KEO38</v>
          </cell>
          <cell r="B1583" t="str">
            <v>KEO2050</v>
          </cell>
          <cell r="C1583" t="str">
            <v>Keo, Đường kính gốc từ trên 20- 50 cm</v>
          </cell>
          <cell r="D1583" t="str">
            <v>Keo, đường kính bằng 38 cm</v>
          </cell>
          <cell r="E1583" t="str">
            <v>cây</v>
          </cell>
          <cell r="F1583">
            <v>181000</v>
          </cell>
        </row>
        <row r="1584">
          <cell r="A1584" t="str">
            <v>KEO39</v>
          </cell>
          <cell r="B1584" t="str">
            <v>KEO2050</v>
          </cell>
          <cell r="C1584" t="str">
            <v>Keo, Đường kính gốc từ trên 20- 50 cm</v>
          </cell>
          <cell r="D1584" t="str">
            <v>Keo, đường kính bằng 39 cm</v>
          </cell>
          <cell r="E1584" t="str">
            <v>cây</v>
          </cell>
          <cell r="F1584">
            <v>181000</v>
          </cell>
        </row>
        <row r="1585">
          <cell r="A1585" t="str">
            <v>KEO40</v>
          </cell>
          <cell r="B1585" t="str">
            <v>KEO2050</v>
          </cell>
          <cell r="C1585" t="str">
            <v>Keo, Đường kính gốc từ trên 20- 50 cm</v>
          </cell>
          <cell r="D1585" t="str">
            <v>Keo, đường kính bằng 40 cm</v>
          </cell>
          <cell r="E1585" t="str">
            <v>cây</v>
          </cell>
          <cell r="F1585">
            <v>181000</v>
          </cell>
        </row>
        <row r="1586">
          <cell r="A1586" t="str">
            <v>KEO41</v>
          </cell>
          <cell r="B1586" t="str">
            <v>KEO2050</v>
          </cell>
          <cell r="C1586" t="str">
            <v>Keo, Đường kính gốc từ trên 20- 50 cm</v>
          </cell>
          <cell r="D1586" t="str">
            <v>Keo, đường kính bằng 41 cm</v>
          </cell>
          <cell r="E1586" t="str">
            <v>cây</v>
          </cell>
          <cell r="F1586">
            <v>181000</v>
          </cell>
        </row>
        <row r="1587">
          <cell r="A1587" t="str">
            <v>KEO42</v>
          </cell>
          <cell r="B1587" t="str">
            <v>KEO2050</v>
          </cell>
          <cell r="C1587" t="str">
            <v>Keo, Đường kính gốc từ trên 20- 50 cm</v>
          </cell>
          <cell r="D1587" t="str">
            <v>Keo, đường kính bằng 42 cm</v>
          </cell>
          <cell r="E1587" t="str">
            <v>cây</v>
          </cell>
          <cell r="F1587">
            <v>181000</v>
          </cell>
        </row>
        <row r="1588">
          <cell r="A1588" t="str">
            <v>KEO43</v>
          </cell>
          <cell r="B1588" t="str">
            <v>KEO2050</v>
          </cell>
          <cell r="C1588" t="str">
            <v>Keo, Đường kính gốc từ trên 20- 50 cm</v>
          </cell>
          <cell r="D1588" t="str">
            <v>Keo, đường kính bằng 43 cm</v>
          </cell>
          <cell r="E1588" t="str">
            <v>cây</v>
          </cell>
          <cell r="F1588">
            <v>181000</v>
          </cell>
        </row>
        <row r="1589">
          <cell r="A1589" t="str">
            <v>KEO44</v>
          </cell>
          <cell r="B1589" t="str">
            <v>KEO2050</v>
          </cell>
          <cell r="C1589" t="str">
            <v>Keo, Đường kính gốc từ trên 20- 50 cm</v>
          </cell>
          <cell r="D1589" t="str">
            <v>Keo, đường kính bằng 44 cm</v>
          </cell>
          <cell r="E1589" t="str">
            <v>cây</v>
          </cell>
          <cell r="F1589">
            <v>181000</v>
          </cell>
        </row>
        <row r="1590">
          <cell r="A1590" t="str">
            <v>KEO45</v>
          </cell>
          <cell r="B1590" t="str">
            <v>KEO2050</v>
          </cell>
          <cell r="C1590" t="str">
            <v>Keo, Đường kính gốc từ trên 20- 50 cm</v>
          </cell>
          <cell r="D1590" t="str">
            <v>Keo, đường kính bằng 45 cm</v>
          </cell>
          <cell r="E1590" t="str">
            <v>cây</v>
          </cell>
          <cell r="F1590">
            <v>181000</v>
          </cell>
        </row>
        <row r="1591">
          <cell r="A1591" t="str">
            <v>KEO46</v>
          </cell>
          <cell r="B1591" t="str">
            <v>KEO2050</v>
          </cell>
          <cell r="C1591" t="str">
            <v>Keo, Đường kính gốc từ trên 20- 50 cm</v>
          </cell>
          <cell r="D1591" t="str">
            <v>Keo, đường kính bằng 46 cm</v>
          </cell>
          <cell r="E1591" t="str">
            <v>cây</v>
          </cell>
          <cell r="F1591">
            <v>181000</v>
          </cell>
        </row>
        <row r="1592">
          <cell r="A1592" t="str">
            <v>KEO47</v>
          </cell>
          <cell r="B1592" t="str">
            <v>KEO2050</v>
          </cell>
          <cell r="C1592" t="str">
            <v>Keo, Đường kính gốc từ trên 20- 50 cm</v>
          </cell>
          <cell r="D1592" t="str">
            <v>Keo, đường kính bằng 47 cm</v>
          </cell>
          <cell r="E1592" t="str">
            <v>cây</v>
          </cell>
          <cell r="F1592">
            <v>181000</v>
          </cell>
        </row>
        <row r="1593">
          <cell r="A1593" t="str">
            <v>KEO48</v>
          </cell>
          <cell r="B1593" t="str">
            <v>KEO2050</v>
          </cell>
          <cell r="C1593" t="str">
            <v>Keo, Đường kính gốc từ trên 20- 50 cm</v>
          </cell>
          <cell r="D1593" t="str">
            <v>Keo, đường kính bằng 48 cm</v>
          </cell>
          <cell r="E1593" t="str">
            <v>cây</v>
          </cell>
          <cell r="F1593">
            <v>181000</v>
          </cell>
        </row>
        <row r="1594">
          <cell r="A1594" t="str">
            <v>KEO49</v>
          </cell>
          <cell r="B1594" t="str">
            <v>KEO2050</v>
          </cell>
          <cell r="C1594" t="str">
            <v>Keo, Đường kính gốc từ trên 20- 50 cm</v>
          </cell>
          <cell r="D1594" t="str">
            <v>Keo, đường kính bằng 49 cm</v>
          </cell>
          <cell r="E1594" t="str">
            <v>cây</v>
          </cell>
          <cell r="F1594">
            <v>181000</v>
          </cell>
        </row>
        <row r="1595">
          <cell r="A1595" t="str">
            <v>KEO50</v>
          </cell>
          <cell r="B1595" t="str">
            <v>KEO2050</v>
          </cell>
          <cell r="C1595" t="str">
            <v>Keo, Đường kính gốc từ trên 20- 50 cm</v>
          </cell>
          <cell r="D1595" t="str">
            <v>Keo, đường kính bằng 50 cm</v>
          </cell>
          <cell r="E1595" t="str">
            <v>cây</v>
          </cell>
          <cell r="F1595">
            <v>181000</v>
          </cell>
        </row>
        <row r="1596">
          <cell r="A1596" t="str">
            <v>KEO51</v>
          </cell>
          <cell r="B1596" t="str">
            <v>KEO5050</v>
          </cell>
          <cell r="C1596" t="str">
            <v>Keo, Đường kính gốc từ trên50 cm trở lên</v>
          </cell>
          <cell r="D1596" t="str">
            <v>Keo, đường kính bằng 51 cm</v>
          </cell>
          <cell r="E1596" t="str">
            <v>cây</v>
          </cell>
          <cell r="F1596">
            <v>234000</v>
          </cell>
        </row>
        <row r="1597">
          <cell r="A1597" t="str">
            <v>KEO52</v>
          </cell>
          <cell r="B1597" t="str">
            <v>KEO5050</v>
          </cell>
          <cell r="C1597" t="str">
            <v>Keo, Đường kính gốc từ trên50 cm trở lên</v>
          </cell>
          <cell r="D1597" t="str">
            <v>Keo, đường kính bằng 52 cm</v>
          </cell>
          <cell r="E1597" t="str">
            <v>cây</v>
          </cell>
          <cell r="F1597">
            <v>234000</v>
          </cell>
        </row>
        <row r="1598">
          <cell r="A1598" t="str">
            <v>KEO53</v>
          </cell>
          <cell r="B1598" t="str">
            <v>KEO5050</v>
          </cell>
          <cell r="C1598" t="str">
            <v>Keo, Đường kính gốc từ trên50 cm trở lên</v>
          </cell>
          <cell r="D1598" t="str">
            <v>Keo, đường kính bằng 53 cm</v>
          </cell>
          <cell r="E1598" t="str">
            <v>cây</v>
          </cell>
          <cell r="F1598">
            <v>234000</v>
          </cell>
        </row>
        <row r="1599">
          <cell r="A1599" t="str">
            <v>KEO54</v>
          </cell>
          <cell r="B1599" t="str">
            <v>KEO5050</v>
          </cell>
          <cell r="C1599" t="str">
            <v>Keo, Đường kính gốc từ trên50 cm trở lên</v>
          </cell>
          <cell r="D1599" t="str">
            <v>Keo, đường kính bằng 54 cm</v>
          </cell>
          <cell r="E1599" t="str">
            <v>cây</v>
          </cell>
          <cell r="F1599">
            <v>234000</v>
          </cell>
        </row>
        <row r="1600">
          <cell r="A1600" t="str">
            <v>KEO55</v>
          </cell>
          <cell r="B1600" t="str">
            <v>KEO5050</v>
          </cell>
          <cell r="C1600" t="str">
            <v>Keo, Đường kính gốc từ trên50 cm trở lên</v>
          </cell>
          <cell r="D1600" t="str">
            <v>Keo, đường kính bằng 55 cm</v>
          </cell>
          <cell r="E1600" t="str">
            <v>cây</v>
          </cell>
          <cell r="F1600">
            <v>234000</v>
          </cell>
        </row>
        <row r="1601">
          <cell r="A1601" t="str">
            <v>KEO56</v>
          </cell>
          <cell r="B1601" t="str">
            <v>KEO5050</v>
          </cell>
          <cell r="C1601" t="str">
            <v>Keo, Đường kính gốc từ trên50 cm trở lên</v>
          </cell>
          <cell r="D1601" t="str">
            <v>Keo, đường kính bằng 56 cm</v>
          </cell>
          <cell r="E1601" t="str">
            <v>cây</v>
          </cell>
          <cell r="F1601">
            <v>234000</v>
          </cell>
        </row>
        <row r="1602">
          <cell r="A1602" t="str">
            <v>KEO57</v>
          </cell>
          <cell r="B1602" t="str">
            <v>KEO5050</v>
          </cell>
          <cell r="C1602" t="str">
            <v>Keo, Đường kính gốc từ trên50 cm trở lên</v>
          </cell>
          <cell r="D1602" t="str">
            <v>Keo, đường kính bằng 57 cm</v>
          </cell>
          <cell r="E1602" t="str">
            <v>cây</v>
          </cell>
          <cell r="F1602">
            <v>234000</v>
          </cell>
        </row>
        <row r="1603">
          <cell r="A1603" t="str">
            <v>KEO58</v>
          </cell>
          <cell r="B1603" t="str">
            <v>KEO5050</v>
          </cell>
          <cell r="C1603" t="str">
            <v>Keo, Đường kính gốc từ trên50 cm trở lên</v>
          </cell>
          <cell r="D1603" t="str">
            <v>Keo, đường kính bằng 58 cm</v>
          </cell>
          <cell r="E1603" t="str">
            <v>cây</v>
          </cell>
          <cell r="F1603">
            <v>234000</v>
          </cell>
        </row>
        <row r="1604">
          <cell r="A1604" t="str">
            <v>KEO59</v>
          </cell>
          <cell r="B1604" t="str">
            <v>KEO5050</v>
          </cell>
          <cell r="C1604" t="str">
            <v>Keo, Đường kính gốc từ trên50 cm trở lên</v>
          </cell>
          <cell r="D1604" t="str">
            <v>Keo, đường kính bằng 59 cm</v>
          </cell>
          <cell r="E1604" t="str">
            <v>cây</v>
          </cell>
          <cell r="F1604">
            <v>234000</v>
          </cell>
        </row>
        <row r="1605">
          <cell r="A1605" t="str">
            <v>KEO60</v>
          </cell>
          <cell r="B1605" t="str">
            <v>KEO5050</v>
          </cell>
          <cell r="C1605" t="str">
            <v>Keo, Đường kính gốc từ trên50 cm trở lên</v>
          </cell>
          <cell r="D1605" t="str">
            <v>Keo, đường kính bằng 60 cm</v>
          </cell>
          <cell r="E1605" t="str">
            <v>cây</v>
          </cell>
          <cell r="F1605">
            <v>234000</v>
          </cell>
        </row>
        <row r="1606">
          <cell r="A1606" t="str">
            <v>XOAN1</v>
          </cell>
          <cell r="B1606" t="str">
            <v>XOAN15</v>
          </cell>
          <cell r="C1606" t="str">
            <v>Xoan, Đường kính gốc &lt; 5 cm</v>
          </cell>
          <cell r="D1606" t="str">
            <v>Xoan, đường kính bằng 1 cm</v>
          </cell>
          <cell r="E1606" t="str">
            <v>cây</v>
          </cell>
          <cell r="F1606">
            <v>51000</v>
          </cell>
        </row>
        <row r="1607">
          <cell r="A1607" t="str">
            <v>XOAN2</v>
          </cell>
          <cell r="B1607" t="str">
            <v>XOAN15</v>
          </cell>
          <cell r="C1607" t="str">
            <v>Xoan, Đường kính gốc &lt; 5 cm</v>
          </cell>
          <cell r="D1607" t="str">
            <v>Xoan, đường kính bằng 2 cm</v>
          </cell>
          <cell r="E1607" t="str">
            <v>cây</v>
          </cell>
          <cell r="F1607">
            <v>51000</v>
          </cell>
        </row>
        <row r="1608">
          <cell r="A1608" t="str">
            <v>XOAN3</v>
          </cell>
          <cell r="B1608" t="str">
            <v>XOAN15</v>
          </cell>
          <cell r="C1608" t="str">
            <v>Xoan, Đường kính gốc &lt; 5 cm</v>
          </cell>
          <cell r="D1608" t="str">
            <v>Xoan, đường kính bằng 3 cm</v>
          </cell>
          <cell r="E1608" t="str">
            <v>cây</v>
          </cell>
          <cell r="F1608">
            <v>51000</v>
          </cell>
        </row>
        <row r="1609">
          <cell r="A1609" t="str">
            <v>XOAN4</v>
          </cell>
          <cell r="B1609" t="str">
            <v>XOAN15</v>
          </cell>
          <cell r="C1609" t="str">
            <v>Xoan, Đường kính gốc &lt; 5 cm</v>
          </cell>
          <cell r="D1609" t="str">
            <v>Xoan, đường kính bằng 4 cm</v>
          </cell>
          <cell r="E1609" t="str">
            <v>cây</v>
          </cell>
          <cell r="F1609">
            <v>51000</v>
          </cell>
        </row>
        <row r="1610">
          <cell r="A1610" t="str">
            <v>XOAN5</v>
          </cell>
          <cell r="B1610" t="str">
            <v>XOAN510</v>
          </cell>
          <cell r="C1610" t="str">
            <v>Xoan, Đường kính gốc từ trên 5-10 cm</v>
          </cell>
          <cell r="D1610" t="str">
            <v>Xoan, đường kính bằng 5 cm</v>
          </cell>
          <cell r="E1610" t="str">
            <v>cây</v>
          </cell>
          <cell r="F1610">
            <v>109000</v>
          </cell>
        </row>
        <row r="1611">
          <cell r="A1611" t="str">
            <v>XOAN6</v>
          </cell>
          <cell r="B1611" t="str">
            <v>XOAN510</v>
          </cell>
          <cell r="C1611" t="str">
            <v>Xoan, Đường kính gốc từ trên 5-10 cm</v>
          </cell>
          <cell r="D1611" t="str">
            <v>Xoan, đường kính bằng 6 cm</v>
          </cell>
          <cell r="E1611" t="str">
            <v>cây</v>
          </cell>
          <cell r="F1611">
            <v>109000</v>
          </cell>
        </row>
        <row r="1612">
          <cell r="A1612" t="str">
            <v>XOAN7</v>
          </cell>
          <cell r="B1612" t="str">
            <v>XOAN510</v>
          </cell>
          <cell r="C1612" t="str">
            <v>Xoan, Đường kính gốc từ trên 5-10 cm</v>
          </cell>
          <cell r="D1612" t="str">
            <v>Xoan, đường kính bằng 7 cm</v>
          </cell>
          <cell r="E1612" t="str">
            <v>cây</v>
          </cell>
          <cell r="F1612">
            <v>109000</v>
          </cell>
        </row>
        <row r="1613">
          <cell r="A1613" t="str">
            <v>XOAN8</v>
          </cell>
          <cell r="B1613" t="str">
            <v>XOAN510</v>
          </cell>
          <cell r="C1613" t="str">
            <v>Xoan, Đường kính gốc từ trên 5-10 cm</v>
          </cell>
          <cell r="D1613" t="str">
            <v>Xoan, đường kính bằng 8 cm</v>
          </cell>
          <cell r="E1613" t="str">
            <v>cây</v>
          </cell>
          <cell r="F1613">
            <v>109000</v>
          </cell>
        </row>
        <row r="1614">
          <cell r="A1614" t="str">
            <v>XOAN9</v>
          </cell>
          <cell r="B1614" t="str">
            <v>XOAN510</v>
          </cell>
          <cell r="C1614" t="str">
            <v>Xoan, Đường kính gốc từ trên 5-10 cm</v>
          </cell>
          <cell r="D1614" t="str">
            <v>Xoan, đường kính bằng 9 cm</v>
          </cell>
          <cell r="E1614" t="str">
            <v>cây</v>
          </cell>
          <cell r="F1614">
            <v>109000</v>
          </cell>
        </row>
        <row r="1615">
          <cell r="A1615" t="str">
            <v>XOAN10</v>
          </cell>
          <cell r="B1615" t="str">
            <v>XOAN510</v>
          </cell>
          <cell r="C1615" t="str">
            <v>Xoan, Đường kính gốc từ trên 5-10 cm</v>
          </cell>
          <cell r="D1615" t="str">
            <v>Xoan, đường kính bằng 10 cm</v>
          </cell>
          <cell r="E1615" t="str">
            <v>cây</v>
          </cell>
          <cell r="F1615">
            <v>109000</v>
          </cell>
        </row>
        <row r="1616">
          <cell r="A1616" t="str">
            <v>XOAN11</v>
          </cell>
          <cell r="B1616" t="str">
            <v>XOAN1013</v>
          </cell>
          <cell r="C1616" t="str">
            <v>Xoan, Đường kính gốc từ trên 10-13 cm</v>
          </cell>
          <cell r="D1616" t="str">
            <v>Xoan, đường kính bằng 11 cm</v>
          </cell>
          <cell r="E1616" t="str">
            <v>cây</v>
          </cell>
          <cell r="F1616">
            <v>118000</v>
          </cell>
        </row>
        <row r="1617">
          <cell r="A1617" t="str">
            <v>XOAN12</v>
          </cell>
          <cell r="B1617" t="str">
            <v>XOAN1013</v>
          </cell>
          <cell r="C1617" t="str">
            <v>Xoan, Đường kính gốc từ trên 10-13 cm</v>
          </cell>
          <cell r="D1617" t="str">
            <v>Xoan, đường kính bằng 12 cm</v>
          </cell>
          <cell r="E1617" t="str">
            <v>cây</v>
          </cell>
          <cell r="F1617">
            <v>118000</v>
          </cell>
        </row>
        <row r="1618">
          <cell r="A1618" t="str">
            <v>XOAN13</v>
          </cell>
          <cell r="B1618" t="str">
            <v>XOAN1013</v>
          </cell>
          <cell r="C1618" t="str">
            <v>Xoan, Đường kính gốc từ trên 10-13 cm</v>
          </cell>
          <cell r="D1618" t="str">
            <v>Xoan, đường kính bằng 13 cm</v>
          </cell>
          <cell r="E1618" t="str">
            <v>cây</v>
          </cell>
          <cell r="F1618">
            <v>118000</v>
          </cell>
        </row>
        <row r="1619">
          <cell r="A1619" t="str">
            <v>XOAN14</v>
          </cell>
          <cell r="B1619" t="str">
            <v>XOAN1320</v>
          </cell>
          <cell r="C1619" t="str">
            <v>Xoan, Đường kính gốc từ trên 13-20 cm</v>
          </cell>
          <cell r="D1619" t="str">
            <v>Xoan, đường kính bằng 14 cm</v>
          </cell>
          <cell r="E1619" t="str">
            <v>cây</v>
          </cell>
          <cell r="F1619">
            <v>154000</v>
          </cell>
        </row>
        <row r="1620">
          <cell r="A1620" t="str">
            <v>XOAN15</v>
          </cell>
          <cell r="B1620" t="str">
            <v>XOAN1320</v>
          </cell>
          <cell r="C1620" t="str">
            <v>Xoan, Đường kính gốc từ trên 13-20 cm</v>
          </cell>
          <cell r="D1620" t="str">
            <v>Xoan, đường kính bằng 15 cm</v>
          </cell>
          <cell r="E1620" t="str">
            <v>cây</v>
          </cell>
          <cell r="F1620">
            <v>154000</v>
          </cell>
        </row>
        <row r="1621">
          <cell r="A1621" t="str">
            <v>XOAN16</v>
          </cell>
          <cell r="B1621" t="str">
            <v>XOAN1320</v>
          </cell>
          <cell r="C1621" t="str">
            <v>Xoan, Đường kính gốc từ trên 13-20 cm</v>
          </cell>
          <cell r="D1621" t="str">
            <v>Xoan, đường kính bằng 16 cm</v>
          </cell>
          <cell r="E1621" t="str">
            <v>cây</v>
          </cell>
          <cell r="F1621">
            <v>154000</v>
          </cell>
        </row>
        <row r="1622">
          <cell r="A1622" t="str">
            <v>XOAN17</v>
          </cell>
          <cell r="B1622" t="str">
            <v>XOAN1320</v>
          </cell>
          <cell r="C1622" t="str">
            <v>Xoan, Đường kính gốc từ trên 13-20 cm</v>
          </cell>
          <cell r="D1622" t="str">
            <v>Xoan, đường kính bằng 17 cm</v>
          </cell>
          <cell r="E1622" t="str">
            <v>cây</v>
          </cell>
          <cell r="F1622">
            <v>154000</v>
          </cell>
        </row>
        <row r="1623">
          <cell r="A1623" t="str">
            <v>XOAN18</v>
          </cell>
          <cell r="B1623" t="str">
            <v>XOAN1320</v>
          </cell>
          <cell r="C1623" t="str">
            <v>Xoan, Đường kính gốc từ trên 13-20 cm</v>
          </cell>
          <cell r="D1623" t="str">
            <v>Xoan, đường kính bằng 18 cm</v>
          </cell>
          <cell r="E1623" t="str">
            <v>cây</v>
          </cell>
          <cell r="F1623">
            <v>154000</v>
          </cell>
        </row>
        <row r="1624">
          <cell r="A1624" t="str">
            <v>XOAN19</v>
          </cell>
          <cell r="B1624" t="str">
            <v>XOAN1320</v>
          </cell>
          <cell r="C1624" t="str">
            <v>Xoan, Đường kính gốc từ trên 13-20 cm</v>
          </cell>
          <cell r="D1624" t="str">
            <v>Xoan, đường kính bằng 19 cm</v>
          </cell>
          <cell r="E1624" t="str">
            <v>cây</v>
          </cell>
          <cell r="F1624">
            <v>154000</v>
          </cell>
        </row>
        <row r="1625">
          <cell r="A1625" t="str">
            <v>XOAN20</v>
          </cell>
          <cell r="B1625" t="str">
            <v>XOAN1320</v>
          </cell>
          <cell r="C1625" t="str">
            <v>Xoan, Đường kính gốc từ trên 13-20 cm</v>
          </cell>
          <cell r="D1625" t="str">
            <v>Xoan, đường kính bằng 20 cm</v>
          </cell>
          <cell r="E1625" t="str">
            <v>cây</v>
          </cell>
          <cell r="F1625">
            <v>154000</v>
          </cell>
        </row>
        <row r="1626">
          <cell r="A1626" t="str">
            <v>XOAN21</v>
          </cell>
          <cell r="B1626" t="str">
            <v>XOAN2050</v>
          </cell>
          <cell r="C1626" t="str">
            <v>Xoan, Đường kính gốc từ trên 20- 50 cm</v>
          </cell>
          <cell r="D1626" t="str">
            <v>Xoan, đường kính bằng 21 cm</v>
          </cell>
          <cell r="E1626" t="str">
            <v>cây</v>
          </cell>
          <cell r="F1626">
            <v>181000</v>
          </cell>
        </row>
        <row r="1627">
          <cell r="A1627" t="str">
            <v>XOAN22</v>
          </cell>
          <cell r="B1627" t="str">
            <v>XOAN2050</v>
          </cell>
          <cell r="C1627" t="str">
            <v>Xoan, Đường kính gốc từ trên 20- 50 cm</v>
          </cell>
          <cell r="D1627" t="str">
            <v>Xoan, đường kính bằng 22 cm</v>
          </cell>
          <cell r="E1627" t="str">
            <v>cây</v>
          </cell>
          <cell r="F1627">
            <v>181000</v>
          </cell>
        </row>
        <row r="1628">
          <cell r="A1628" t="str">
            <v>XOAN23</v>
          </cell>
          <cell r="B1628" t="str">
            <v>XOAN2050</v>
          </cell>
          <cell r="C1628" t="str">
            <v>Xoan, Đường kính gốc từ trên 20- 50 cm</v>
          </cell>
          <cell r="D1628" t="str">
            <v>Xoan, đường kính bằng 23 cm</v>
          </cell>
          <cell r="E1628" t="str">
            <v>cây</v>
          </cell>
          <cell r="F1628">
            <v>181000</v>
          </cell>
        </row>
        <row r="1629">
          <cell r="A1629" t="str">
            <v>XOAN24</v>
          </cell>
          <cell r="B1629" t="str">
            <v>XOAN2050</v>
          </cell>
          <cell r="C1629" t="str">
            <v>Xoan, Đường kính gốc từ trên 20- 50 cm</v>
          </cell>
          <cell r="D1629" t="str">
            <v>Xoan, đường kính bằng 24 cm</v>
          </cell>
          <cell r="E1629" t="str">
            <v>cây</v>
          </cell>
          <cell r="F1629">
            <v>181000</v>
          </cell>
        </row>
        <row r="1630">
          <cell r="A1630" t="str">
            <v>XOAN25</v>
          </cell>
          <cell r="B1630" t="str">
            <v>XOAN2050</v>
          </cell>
          <cell r="C1630" t="str">
            <v>Xoan, Đường kính gốc từ trên 20- 50 cm</v>
          </cell>
          <cell r="D1630" t="str">
            <v>Xoan, đường kính bằng 25 cm</v>
          </cell>
          <cell r="E1630" t="str">
            <v>cây</v>
          </cell>
          <cell r="F1630">
            <v>181000</v>
          </cell>
        </row>
        <row r="1631">
          <cell r="A1631" t="str">
            <v>XOAN26</v>
          </cell>
          <cell r="B1631" t="str">
            <v>XOAN2050</v>
          </cell>
          <cell r="C1631" t="str">
            <v>Xoan, Đường kính gốc từ trên 20- 50 cm</v>
          </cell>
          <cell r="D1631" t="str">
            <v>Xoan, đường kính bằng 26 cm</v>
          </cell>
          <cell r="E1631" t="str">
            <v>cây</v>
          </cell>
          <cell r="F1631">
            <v>181000</v>
          </cell>
        </row>
        <row r="1632">
          <cell r="A1632" t="str">
            <v>XOAN27</v>
          </cell>
          <cell r="B1632" t="str">
            <v>XOAN2050</v>
          </cell>
          <cell r="C1632" t="str">
            <v>Xoan, Đường kính gốc từ trên 20- 50 cm</v>
          </cell>
          <cell r="D1632" t="str">
            <v>Xoan, đường kính bằng 27 cm</v>
          </cell>
          <cell r="E1632" t="str">
            <v>cây</v>
          </cell>
          <cell r="F1632">
            <v>181000</v>
          </cell>
        </row>
        <row r="1633">
          <cell r="A1633" t="str">
            <v>XOAN28</v>
          </cell>
          <cell r="B1633" t="str">
            <v>XOAN2050</v>
          </cell>
          <cell r="C1633" t="str">
            <v>Xoan, Đường kính gốc từ trên 20- 50 cm</v>
          </cell>
          <cell r="D1633" t="str">
            <v>Xoan, đường kính bằng 28 cm</v>
          </cell>
          <cell r="E1633" t="str">
            <v>cây</v>
          </cell>
          <cell r="F1633">
            <v>181000</v>
          </cell>
        </row>
        <row r="1634">
          <cell r="A1634" t="str">
            <v>XOAN29</v>
          </cell>
          <cell r="B1634" t="str">
            <v>XOAN2050</v>
          </cell>
          <cell r="C1634" t="str">
            <v>Xoan, Đường kính gốc từ trên 20- 50 cm</v>
          </cell>
          <cell r="D1634" t="str">
            <v>Xoan, đường kính bằng 29 cm</v>
          </cell>
          <cell r="E1634" t="str">
            <v>cây</v>
          </cell>
          <cell r="F1634">
            <v>181000</v>
          </cell>
        </row>
        <row r="1635">
          <cell r="A1635" t="str">
            <v>XOAN30</v>
          </cell>
          <cell r="B1635" t="str">
            <v>XOAN2050</v>
          </cell>
          <cell r="C1635" t="str">
            <v>Xoan, Đường kính gốc từ trên 20- 50 cm</v>
          </cell>
          <cell r="D1635" t="str">
            <v>Xoan, đường kính bằng 30 cm</v>
          </cell>
          <cell r="E1635" t="str">
            <v>cây</v>
          </cell>
          <cell r="F1635">
            <v>181000</v>
          </cell>
        </row>
        <row r="1636">
          <cell r="A1636" t="str">
            <v>XOAN31</v>
          </cell>
          <cell r="B1636" t="str">
            <v>XOAN2050</v>
          </cell>
          <cell r="C1636" t="str">
            <v>Xoan, Đường kính gốc từ trên 20- 50 cm</v>
          </cell>
          <cell r="D1636" t="str">
            <v>Xoan, đường kính bằng 31 cm</v>
          </cell>
          <cell r="E1636" t="str">
            <v>cây</v>
          </cell>
          <cell r="F1636">
            <v>181000</v>
          </cell>
        </row>
        <row r="1637">
          <cell r="A1637" t="str">
            <v>XOAN32</v>
          </cell>
          <cell r="B1637" t="str">
            <v>XOAN2050</v>
          </cell>
          <cell r="C1637" t="str">
            <v>Xoan, Đường kính gốc từ trên 20- 50 cm</v>
          </cell>
          <cell r="D1637" t="str">
            <v>Xoan, đường kính bằng 32 cm</v>
          </cell>
          <cell r="E1637" t="str">
            <v>cây</v>
          </cell>
          <cell r="F1637">
            <v>181000</v>
          </cell>
        </row>
        <row r="1638">
          <cell r="A1638" t="str">
            <v>XOAN33</v>
          </cell>
          <cell r="B1638" t="str">
            <v>XOAN2050</v>
          </cell>
          <cell r="C1638" t="str">
            <v>Xoan, Đường kính gốc từ trên 20- 50 cm</v>
          </cell>
          <cell r="D1638" t="str">
            <v>Xoan, đường kính bằng 33 cm</v>
          </cell>
          <cell r="E1638" t="str">
            <v>cây</v>
          </cell>
          <cell r="F1638">
            <v>181000</v>
          </cell>
        </row>
        <row r="1639">
          <cell r="A1639" t="str">
            <v>XOAN34</v>
          </cell>
          <cell r="B1639" t="str">
            <v>XOAN2050</v>
          </cell>
          <cell r="C1639" t="str">
            <v>Xoan, Đường kính gốc từ trên 20- 50 cm</v>
          </cell>
          <cell r="D1639" t="str">
            <v>Xoan, đường kính bằng 34 cm</v>
          </cell>
          <cell r="E1639" t="str">
            <v>cây</v>
          </cell>
          <cell r="F1639">
            <v>181000</v>
          </cell>
        </row>
        <row r="1640">
          <cell r="A1640" t="str">
            <v>XOAN35</v>
          </cell>
          <cell r="B1640" t="str">
            <v>XOAN2050</v>
          </cell>
          <cell r="C1640" t="str">
            <v>Xoan, Đường kính gốc từ trên 20- 50 cm</v>
          </cell>
          <cell r="D1640" t="str">
            <v>Xoan, đường kính bằng 35 cm</v>
          </cell>
          <cell r="E1640" t="str">
            <v>cây</v>
          </cell>
          <cell r="F1640">
            <v>181000</v>
          </cell>
        </row>
        <row r="1641">
          <cell r="A1641" t="str">
            <v>XOAN36</v>
          </cell>
          <cell r="B1641" t="str">
            <v>XOAN2050</v>
          </cell>
          <cell r="C1641" t="str">
            <v>Xoan, Đường kính gốc từ trên 20- 50 cm</v>
          </cell>
          <cell r="D1641" t="str">
            <v>Xoan, đường kính bằng 36 cm</v>
          </cell>
          <cell r="E1641" t="str">
            <v>cây</v>
          </cell>
          <cell r="F1641">
            <v>181000</v>
          </cell>
        </row>
        <row r="1642">
          <cell r="A1642" t="str">
            <v>XOAN37</v>
          </cell>
          <cell r="B1642" t="str">
            <v>XOAN2050</v>
          </cell>
          <cell r="C1642" t="str">
            <v>Xoan, Đường kính gốc từ trên 20- 50 cm</v>
          </cell>
          <cell r="D1642" t="str">
            <v>Xoan, đường kính bằng 37 cm</v>
          </cell>
          <cell r="E1642" t="str">
            <v>cây</v>
          </cell>
          <cell r="F1642">
            <v>181000</v>
          </cell>
        </row>
        <row r="1643">
          <cell r="A1643" t="str">
            <v>XOAN38</v>
          </cell>
          <cell r="B1643" t="str">
            <v>XOAN2050</v>
          </cell>
          <cell r="C1643" t="str">
            <v>Xoan, Đường kính gốc từ trên 20- 50 cm</v>
          </cell>
          <cell r="D1643" t="str">
            <v>Xoan, đường kính bằng 38 cm</v>
          </cell>
          <cell r="E1643" t="str">
            <v>cây</v>
          </cell>
          <cell r="F1643">
            <v>181000</v>
          </cell>
        </row>
        <row r="1644">
          <cell r="A1644" t="str">
            <v>XOAN39</v>
          </cell>
          <cell r="B1644" t="str">
            <v>XOAN2050</v>
          </cell>
          <cell r="C1644" t="str">
            <v>Xoan, Đường kính gốc từ trên 20- 50 cm</v>
          </cell>
          <cell r="D1644" t="str">
            <v>Xoan, đường kính bằng 39 cm</v>
          </cell>
          <cell r="E1644" t="str">
            <v>cây</v>
          </cell>
          <cell r="F1644">
            <v>181000</v>
          </cell>
        </row>
        <row r="1645">
          <cell r="A1645" t="str">
            <v>XOAN40</v>
          </cell>
          <cell r="B1645" t="str">
            <v>XOAN2050</v>
          </cell>
          <cell r="C1645" t="str">
            <v>Xoan, Đường kính gốc từ trên 20- 50 cm</v>
          </cell>
          <cell r="D1645" t="str">
            <v>Xoan, đường kính bằng 40 cm</v>
          </cell>
          <cell r="E1645" t="str">
            <v>cây</v>
          </cell>
          <cell r="F1645">
            <v>181000</v>
          </cell>
        </row>
        <row r="1646">
          <cell r="A1646" t="str">
            <v>XOAN41</v>
          </cell>
          <cell r="B1646" t="str">
            <v>XOAN2050</v>
          </cell>
          <cell r="C1646" t="str">
            <v>Xoan, Đường kính gốc từ trên 20- 50 cm</v>
          </cell>
          <cell r="D1646" t="str">
            <v>Xoan, đường kính bằng 41 cm</v>
          </cell>
          <cell r="E1646" t="str">
            <v>cây</v>
          </cell>
          <cell r="F1646">
            <v>181000</v>
          </cell>
        </row>
        <row r="1647">
          <cell r="A1647" t="str">
            <v>XOAN42</v>
          </cell>
          <cell r="B1647" t="str">
            <v>XOAN2050</v>
          </cell>
          <cell r="C1647" t="str">
            <v>Xoan, Đường kính gốc từ trên 20- 50 cm</v>
          </cell>
          <cell r="D1647" t="str">
            <v>Xoan, đường kính bằng 42 cm</v>
          </cell>
          <cell r="E1647" t="str">
            <v>cây</v>
          </cell>
          <cell r="F1647">
            <v>181000</v>
          </cell>
        </row>
        <row r="1648">
          <cell r="A1648" t="str">
            <v>XOAN43</v>
          </cell>
          <cell r="B1648" t="str">
            <v>XOAN2050</v>
          </cell>
          <cell r="C1648" t="str">
            <v>Xoan, Đường kính gốc từ trên 20- 50 cm</v>
          </cell>
          <cell r="D1648" t="str">
            <v>Xoan, đường kính bằng 43 cm</v>
          </cell>
          <cell r="E1648" t="str">
            <v>cây</v>
          </cell>
          <cell r="F1648">
            <v>181000</v>
          </cell>
        </row>
        <row r="1649">
          <cell r="A1649" t="str">
            <v>XOAN44</v>
          </cell>
          <cell r="B1649" t="str">
            <v>XOAN2050</v>
          </cell>
          <cell r="C1649" t="str">
            <v>Xoan, Đường kính gốc từ trên 20- 50 cm</v>
          </cell>
          <cell r="D1649" t="str">
            <v>Xoan, đường kính bằng 44 cm</v>
          </cell>
          <cell r="E1649" t="str">
            <v>cây</v>
          </cell>
          <cell r="F1649">
            <v>181000</v>
          </cell>
        </row>
        <row r="1650">
          <cell r="A1650" t="str">
            <v>XOAN45</v>
          </cell>
          <cell r="B1650" t="str">
            <v>XOAN2050</v>
          </cell>
          <cell r="C1650" t="str">
            <v>Xoan, Đường kính gốc từ trên 20- 50 cm</v>
          </cell>
          <cell r="D1650" t="str">
            <v>Xoan, đường kính bằng 45 cm</v>
          </cell>
          <cell r="E1650" t="str">
            <v>cây</v>
          </cell>
          <cell r="F1650">
            <v>181000</v>
          </cell>
        </row>
        <row r="1651">
          <cell r="A1651" t="str">
            <v>XOAN46</v>
          </cell>
          <cell r="B1651" t="str">
            <v>XOAN2050</v>
          </cell>
          <cell r="C1651" t="str">
            <v>Xoan, Đường kính gốc từ trên 20- 50 cm</v>
          </cell>
          <cell r="D1651" t="str">
            <v>Xoan, đường kính bằng 46 cm</v>
          </cell>
          <cell r="E1651" t="str">
            <v>cây</v>
          </cell>
          <cell r="F1651">
            <v>181000</v>
          </cell>
        </row>
        <row r="1652">
          <cell r="A1652" t="str">
            <v>XOAN47</v>
          </cell>
          <cell r="B1652" t="str">
            <v>XOAN2050</v>
          </cell>
          <cell r="C1652" t="str">
            <v>Xoan, Đường kính gốc từ trên 20- 50 cm</v>
          </cell>
          <cell r="D1652" t="str">
            <v>Xoan, đường kính bằng 47 cm</v>
          </cell>
          <cell r="E1652" t="str">
            <v>cây</v>
          </cell>
          <cell r="F1652">
            <v>181000</v>
          </cell>
        </row>
        <row r="1653">
          <cell r="A1653" t="str">
            <v>XOAN48</v>
          </cell>
          <cell r="B1653" t="str">
            <v>XOAN2050</v>
          </cell>
          <cell r="C1653" t="str">
            <v>Xoan, Đường kính gốc từ trên 20- 50 cm</v>
          </cell>
          <cell r="D1653" t="str">
            <v>Xoan, đường kính bằng 48 cm</v>
          </cell>
          <cell r="E1653" t="str">
            <v>cây</v>
          </cell>
          <cell r="F1653">
            <v>181000</v>
          </cell>
        </row>
        <row r="1654">
          <cell r="A1654" t="str">
            <v>XOAN49</v>
          </cell>
          <cell r="B1654" t="str">
            <v>XOAN2050</v>
          </cell>
          <cell r="C1654" t="str">
            <v>Xoan, Đường kính gốc từ trên 20- 50 cm</v>
          </cell>
          <cell r="D1654" t="str">
            <v>Xoan, đường kính bằng 49 cm</v>
          </cell>
          <cell r="E1654" t="str">
            <v>cây</v>
          </cell>
          <cell r="F1654">
            <v>181000</v>
          </cell>
        </row>
        <row r="1655">
          <cell r="A1655" t="str">
            <v>XOAN50</v>
          </cell>
          <cell r="B1655" t="str">
            <v>XOAN2050</v>
          </cell>
          <cell r="C1655" t="str">
            <v>Xoan, Đường kính gốc từ trên 20- 50 cm</v>
          </cell>
          <cell r="D1655" t="str">
            <v>Xoan, đường kính bằng 50 cm</v>
          </cell>
          <cell r="E1655" t="str">
            <v>cây</v>
          </cell>
          <cell r="F1655">
            <v>181000</v>
          </cell>
        </row>
        <row r="1656">
          <cell r="A1656" t="str">
            <v>XOAN51</v>
          </cell>
          <cell r="B1656" t="str">
            <v>XOAN5050</v>
          </cell>
          <cell r="C1656" t="str">
            <v>Xoan, Đường kính gốc từ trên50 cm trở lên</v>
          </cell>
          <cell r="D1656" t="str">
            <v>Xoan, đường kính bằng 51 cm</v>
          </cell>
          <cell r="E1656" t="str">
            <v>cây</v>
          </cell>
          <cell r="F1656">
            <v>234000</v>
          </cell>
        </row>
        <row r="1657">
          <cell r="A1657" t="str">
            <v>XOAN52</v>
          </cell>
          <cell r="B1657" t="str">
            <v>XOAN5050</v>
          </cell>
          <cell r="C1657" t="str">
            <v>Xoan, Đường kính gốc từ trên50 cm trở lên</v>
          </cell>
          <cell r="D1657" t="str">
            <v>Xoan, đường kính bằng 52 cm</v>
          </cell>
          <cell r="E1657" t="str">
            <v>cây</v>
          </cell>
          <cell r="F1657">
            <v>234000</v>
          </cell>
        </row>
        <row r="1658">
          <cell r="A1658" t="str">
            <v>XOAN53</v>
          </cell>
          <cell r="B1658" t="str">
            <v>XOAN5050</v>
          </cell>
          <cell r="C1658" t="str">
            <v>Xoan, Đường kính gốc từ trên50 cm trở lên</v>
          </cell>
          <cell r="D1658" t="str">
            <v>Xoan, đường kính bằng 53 cm</v>
          </cell>
          <cell r="E1658" t="str">
            <v>cây</v>
          </cell>
          <cell r="F1658">
            <v>234000</v>
          </cell>
        </row>
        <row r="1659">
          <cell r="A1659" t="str">
            <v>XOAN54</v>
          </cell>
          <cell r="B1659" t="str">
            <v>XOAN5050</v>
          </cell>
          <cell r="C1659" t="str">
            <v>Xoan, Đường kính gốc từ trên50 cm trở lên</v>
          </cell>
          <cell r="D1659" t="str">
            <v>Xoan, đường kính bằng 54 cm</v>
          </cell>
          <cell r="E1659" t="str">
            <v>cây</v>
          </cell>
          <cell r="F1659">
            <v>234000</v>
          </cell>
        </row>
        <row r="1660">
          <cell r="A1660" t="str">
            <v>XOAN55</v>
          </cell>
          <cell r="B1660" t="str">
            <v>XOAN5050</v>
          </cell>
          <cell r="C1660" t="str">
            <v>Xoan, Đường kính gốc từ trên50 cm trở lên</v>
          </cell>
          <cell r="D1660" t="str">
            <v>Xoan, đường kính bằng 55 cm</v>
          </cell>
          <cell r="E1660" t="str">
            <v>cây</v>
          </cell>
          <cell r="F1660">
            <v>234000</v>
          </cell>
        </row>
        <row r="1661">
          <cell r="A1661" t="str">
            <v>XOAN56</v>
          </cell>
          <cell r="B1661" t="str">
            <v>XOAN5050</v>
          </cell>
          <cell r="C1661" t="str">
            <v>Xoan, Đường kính gốc từ trên50 cm trở lên</v>
          </cell>
          <cell r="D1661" t="str">
            <v>Xoan, đường kính bằng 56 cm</v>
          </cell>
          <cell r="E1661" t="str">
            <v>cây</v>
          </cell>
          <cell r="F1661">
            <v>234000</v>
          </cell>
        </row>
        <row r="1662">
          <cell r="A1662" t="str">
            <v>XOAN57</v>
          </cell>
          <cell r="B1662" t="str">
            <v>XOAN5050</v>
          </cell>
          <cell r="C1662" t="str">
            <v>Xoan, Đường kính gốc từ trên50 cm trở lên</v>
          </cell>
          <cell r="D1662" t="str">
            <v>Xoan, đường kính bằng 57 cm</v>
          </cell>
          <cell r="E1662" t="str">
            <v>cây</v>
          </cell>
          <cell r="F1662">
            <v>234000</v>
          </cell>
        </row>
        <row r="1663">
          <cell r="A1663" t="str">
            <v>XOAN58</v>
          </cell>
          <cell r="B1663" t="str">
            <v>XOAN5050</v>
          </cell>
          <cell r="C1663" t="str">
            <v>Xoan, Đường kính gốc từ trên50 cm trở lên</v>
          </cell>
          <cell r="D1663" t="str">
            <v>Xoan, đường kính bằng 58 cm</v>
          </cell>
          <cell r="E1663" t="str">
            <v>cây</v>
          </cell>
          <cell r="F1663">
            <v>234000</v>
          </cell>
        </row>
        <row r="1664">
          <cell r="A1664" t="str">
            <v>XOAN59</v>
          </cell>
          <cell r="B1664" t="str">
            <v>XOAN5050</v>
          </cell>
          <cell r="C1664" t="str">
            <v>Xoan, Đường kính gốc từ trên50 cm trở lên</v>
          </cell>
          <cell r="D1664" t="str">
            <v>Xoan, đường kính bằng 59 cm</v>
          </cell>
          <cell r="E1664" t="str">
            <v>cây</v>
          </cell>
          <cell r="F1664">
            <v>234000</v>
          </cell>
        </row>
        <row r="1665">
          <cell r="A1665" t="str">
            <v>XOAN60</v>
          </cell>
          <cell r="B1665" t="str">
            <v>XOAN5050</v>
          </cell>
          <cell r="C1665" t="str">
            <v>Xoan, Đường kính gốc từ trên50 cm trở lên</v>
          </cell>
          <cell r="D1665" t="str">
            <v>Xoan, đường kính bằng 60 cm</v>
          </cell>
          <cell r="E1665" t="str">
            <v>cây</v>
          </cell>
          <cell r="F1665">
            <v>234000</v>
          </cell>
        </row>
        <row r="1666">
          <cell r="A1666" t="str">
            <v>XACU1</v>
          </cell>
          <cell r="B1666" t="str">
            <v>XACU15</v>
          </cell>
          <cell r="C1666" t="str">
            <v>Xà Cừ, Đường kính gốc &lt; 5 cm</v>
          </cell>
          <cell r="D1666" t="str">
            <v>Xà Cừ, đường kính bằng 1 cm</v>
          </cell>
          <cell r="E1666" t="str">
            <v>cây</v>
          </cell>
          <cell r="F1666">
            <v>51000</v>
          </cell>
        </row>
        <row r="1667">
          <cell r="A1667" t="str">
            <v>XACU2</v>
          </cell>
          <cell r="B1667" t="str">
            <v>XACU15</v>
          </cell>
          <cell r="C1667" t="str">
            <v>Xà Cừ, Đường kính gốc &lt; 5 cm</v>
          </cell>
          <cell r="D1667" t="str">
            <v>Xà Cừ, đường kính bằng 2 cm</v>
          </cell>
          <cell r="E1667" t="str">
            <v>cây</v>
          </cell>
          <cell r="F1667">
            <v>51000</v>
          </cell>
        </row>
        <row r="1668">
          <cell r="A1668" t="str">
            <v>XACU3</v>
          </cell>
          <cell r="B1668" t="str">
            <v>XACU15</v>
          </cell>
          <cell r="C1668" t="str">
            <v>Xà Cừ, Đường kính gốc &lt; 5 cm</v>
          </cell>
          <cell r="D1668" t="str">
            <v>Xà Cừ, đường kính bằng 3 cm</v>
          </cell>
          <cell r="E1668" t="str">
            <v>cây</v>
          </cell>
          <cell r="F1668">
            <v>51000</v>
          </cell>
        </row>
        <row r="1669">
          <cell r="A1669" t="str">
            <v>XACU4</v>
          </cell>
          <cell r="B1669" t="str">
            <v>XACU15</v>
          </cell>
          <cell r="C1669" t="str">
            <v>Xà Cừ, Đường kính gốc &lt; 5 cm</v>
          </cell>
          <cell r="D1669" t="str">
            <v>Xà Cừ, đường kính bằng 4 cm</v>
          </cell>
          <cell r="E1669" t="str">
            <v>cây</v>
          </cell>
          <cell r="F1669">
            <v>51000</v>
          </cell>
        </row>
        <row r="1670">
          <cell r="A1670" t="str">
            <v>XACU5</v>
          </cell>
          <cell r="B1670" t="str">
            <v>XACU510</v>
          </cell>
          <cell r="C1670" t="str">
            <v>Xà Cừ, Đường kính gốc từ trên 5-10 cm</v>
          </cell>
          <cell r="D1670" t="str">
            <v>Xà Cừ, đường kính bằng 5 cm</v>
          </cell>
          <cell r="E1670" t="str">
            <v>cây</v>
          </cell>
          <cell r="F1670">
            <v>109000</v>
          </cell>
        </row>
        <row r="1671">
          <cell r="A1671" t="str">
            <v>XACU6</v>
          </cell>
          <cell r="B1671" t="str">
            <v>XACU510</v>
          </cell>
          <cell r="C1671" t="str">
            <v>Xà Cừ, Đường kính gốc từ trên 5-10 cm</v>
          </cell>
          <cell r="D1671" t="str">
            <v>Xà Cừ, đường kính bằng 6 cm</v>
          </cell>
          <cell r="E1671" t="str">
            <v>cây</v>
          </cell>
          <cell r="F1671">
            <v>109000</v>
          </cell>
        </row>
        <row r="1672">
          <cell r="A1672" t="str">
            <v>XACU7</v>
          </cell>
          <cell r="B1672" t="str">
            <v>XACU510</v>
          </cell>
          <cell r="C1672" t="str">
            <v>Xà Cừ, Đường kính gốc từ trên 5-10 cm</v>
          </cell>
          <cell r="D1672" t="str">
            <v>Xà Cừ, đường kính bằng 7 cm</v>
          </cell>
          <cell r="E1672" t="str">
            <v>cây</v>
          </cell>
          <cell r="F1672">
            <v>109000</v>
          </cell>
        </row>
        <row r="1673">
          <cell r="A1673" t="str">
            <v>XACU8</v>
          </cell>
          <cell r="B1673" t="str">
            <v>XACU510</v>
          </cell>
          <cell r="C1673" t="str">
            <v>Xà Cừ, Đường kính gốc từ trên 5-10 cm</v>
          </cell>
          <cell r="D1673" t="str">
            <v>Xà Cừ, đường kính bằng 8 cm</v>
          </cell>
          <cell r="E1673" t="str">
            <v>cây</v>
          </cell>
          <cell r="F1673">
            <v>109000</v>
          </cell>
        </row>
        <row r="1674">
          <cell r="A1674" t="str">
            <v>XACU9</v>
          </cell>
          <cell r="B1674" t="str">
            <v>XACU510</v>
          </cell>
          <cell r="C1674" t="str">
            <v>Xà Cừ, Đường kính gốc từ trên 5-10 cm</v>
          </cell>
          <cell r="D1674" t="str">
            <v>Xà Cừ, đường kính bằng 9 cm</v>
          </cell>
          <cell r="E1674" t="str">
            <v>cây</v>
          </cell>
          <cell r="F1674">
            <v>109000</v>
          </cell>
        </row>
        <row r="1675">
          <cell r="A1675" t="str">
            <v>XACU10</v>
          </cell>
          <cell r="B1675" t="str">
            <v>XACU510</v>
          </cell>
          <cell r="C1675" t="str">
            <v>Xà Cừ, Đường kính gốc từ trên 5-10 cm</v>
          </cell>
          <cell r="D1675" t="str">
            <v>Xà Cừ, đường kính bằng 10 cm</v>
          </cell>
          <cell r="E1675" t="str">
            <v>cây</v>
          </cell>
          <cell r="F1675">
            <v>109000</v>
          </cell>
        </row>
        <row r="1676">
          <cell r="A1676" t="str">
            <v>XACU11</v>
          </cell>
          <cell r="B1676" t="str">
            <v>XACU1013</v>
          </cell>
          <cell r="C1676" t="str">
            <v>Xà Cừ, Đường kính gốc từ trên 10-13 cm</v>
          </cell>
          <cell r="D1676" t="str">
            <v>Xà Cừ, đường kính bằng 11 cm</v>
          </cell>
          <cell r="E1676" t="str">
            <v>cây</v>
          </cell>
          <cell r="F1676">
            <v>118000</v>
          </cell>
        </row>
        <row r="1677">
          <cell r="A1677" t="str">
            <v>XACU12</v>
          </cell>
          <cell r="B1677" t="str">
            <v>XACU1013</v>
          </cell>
          <cell r="C1677" t="str">
            <v>Xà Cừ, Đường kính gốc từ trên 10-13 cm</v>
          </cell>
          <cell r="D1677" t="str">
            <v>Xà Cừ, đường kính bằng 12 cm</v>
          </cell>
          <cell r="E1677" t="str">
            <v>cây</v>
          </cell>
          <cell r="F1677">
            <v>118000</v>
          </cell>
        </row>
        <row r="1678">
          <cell r="A1678" t="str">
            <v>XACU13</v>
          </cell>
          <cell r="B1678" t="str">
            <v>XACU1013</v>
          </cell>
          <cell r="C1678" t="str">
            <v>Xà Cừ, Đường kính gốc từ trên 10-13 cm</v>
          </cell>
          <cell r="D1678" t="str">
            <v>Xà Cừ, đường kính bằng 13 cm</v>
          </cell>
          <cell r="E1678" t="str">
            <v>cây</v>
          </cell>
          <cell r="F1678">
            <v>118000</v>
          </cell>
        </row>
        <row r="1679">
          <cell r="A1679" t="str">
            <v>XACU14</v>
          </cell>
          <cell r="B1679" t="str">
            <v>XACU1320</v>
          </cell>
          <cell r="C1679" t="str">
            <v>Xà Cừ, Đường kính gốc từ trên 13-20 cm</v>
          </cell>
          <cell r="D1679" t="str">
            <v>Xà Cừ, đường kính bằng 14 cm</v>
          </cell>
          <cell r="E1679" t="str">
            <v>cây</v>
          </cell>
          <cell r="F1679">
            <v>154000</v>
          </cell>
        </row>
        <row r="1680">
          <cell r="A1680" t="str">
            <v>XACU15</v>
          </cell>
          <cell r="B1680" t="str">
            <v>XACU1320</v>
          </cell>
          <cell r="C1680" t="str">
            <v>Xà Cừ, Đường kính gốc từ trên 13-20 cm</v>
          </cell>
          <cell r="D1680" t="str">
            <v>Xà Cừ, đường kính bằng 15 cm</v>
          </cell>
          <cell r="E1680" t="str">
            <v>cây</v>
          </cell>
          <cell r="F1680">
            <v>154000</v>
          </cell>
        </row>
        <row r="1681">
          <cell r="A1681" t="str">
            <v>XACU16</v>
          </cell>
          <cell r="B1681" t="str">
            <v>XACU1320</v>
          </cell>
          <cell r="C1681" t="str">
            <v>Xà Cừ, Đường kính gốc từ trên 13-20 cm</v>
          </cell>
          <cell r="D1681" t="str">
            <v>Xà Cừ, đường kính bằng 16 cm</v>
          </cell>
          <cell r="E1681" t="str">
            <v>cây</v>
          </cell>
          <cell r="F1681">
            <v>154000</v>
          </cell>
        </row>
        <row r="1682">
          <cell r="A1682" t="str">
            <v>XACU17</v>
          </cell>
          <cell r="B1682" t="str">
            <v>XACU1320</v>
          </cell>
          <cell r="C1682" t="str">
            <v>Xà Cừ, Đường kính gốc từ trên 13-20 cm</v>
          </cell>
          <cell r="D1682" t="str">
            <v>Xà Cừ, đường kính bằng 17 cm</v>
          </cell>
          <cell r="E1682" t="str">
            <v>cây</v>
          </cell>
          <cell r="F1682">
            <v>154000</v>
          </cell>
        </row>
        <row r="1683">
          <cell r="A1683" t="str">
            <v>XACU18</v>
          </cell>
          <cell r="B1683" t="str">
            <v>XACU1320</v>
          </cell>
          <cell r="C1683" t="str">
            <v>Xà Cừ, Đường kính gốc từ trên 13-20 cm</v>
          </cell>
          <cell r="D1683" t="str">
            <v>Xà Cừ, đường kính bằng 18 cm</v>
          </cell>
          <cell r="E1683" t="str">
            <v>cây</v>
          </cell>
          <cell r="F1683">
            <v>154000</v>
          </cell>
        </row>
        <row r="1684">
          <cell r="A1684" t="str">
            <v>XACU19</v>
          </cell>
          <cell r="B1684" t="str">
            <v>XACU1320</v>
          </cell>
          <cell r="C1684" t="str">
            <v>Xà Cừ, Đường kính gốc từ trên 13-20 cm</v>
          </cell>
          <cell r="D1684" t="str">
            <v>Xà Cừ, đường kính bằng 19 cm</v>
          </cell>
          <cell r="E1684" t="str">
            <v>cây</v>
          </cell>
          <cell r="F1684">
            <v>154000</v>
          </cell>
        </row>
        <row r="1685">
          <cell r="A1685" t="str">
            <v>XACU20</v>
          </cell>
          <cell r="B1685" t="str">
            <v>XACU1320</v>
          </cell>
          <cell r="C1685" t="str">
            <v>Xà Cừ, Đường kính gốc từ trên 13-20 cm</v>
          </cell>
          <cell r="D1685" t="str">
            <v>Xà Cừ, đường kính bằng 20 cm</v>
          </cell>
          <cell r="E1685" t="str">
            <v>cây</v>
          </cell>
          <cell r="F1685">
            <v>154000</v>
          </cell>
        </row>
        <row r="1686">
          <cell r="A1686" t="str">
            <v>XACU21</v>
          </cell>
          <cell r="B1686" t="str">
            <v>XACU2050</v>
          </cell>
          <cell r="C1686" t="str">
            <v>Xà Cừ, Đường kính gốc từ trên 20- 50 cm</v>
          </cell>
          <cell r="D1686" t="str">
            <v>Xà Cừ, đường kính bằng 21 cm</v>
          </cell>
          <cell r="E1686" t="str">
            <v>cây</v>
          </cell>
          <cell r="F1686">
            <v>181000</v>
          </cell>
        </row>
        <row r="1687">
          <cell r="A1687" t="str">
            <v>XACU22</v>
          </cell>
          <cell r="B1687" t="str">
            <v>XACU2050</v>
          </cell>
          <cell r="C1687" t="str">
            <v>Xà Cừ, Đường kính gốc từ trên 20- 50 cm</v>
          </cell>
          <cell r="D1687" t="str">
            <v>Xà Cừ, đường kính bằng 22 cm</v>
          </cell>
          <cell r="E1687" t="str">
            <v>cây</v>
          </cell>
          <cell r="F1687">
            <v>181000</v>
          </cell>
        </row>
        <row r="1688">
          <cell r="A1688" t="str">
            <v>XACU23</v>
          </cell>
          <cell r="B1688" t="str">
            <v>XACU2050</v>
          </cell>
          <cell r="C1688" t="str">
            <v>Xà Cừ, Đường kính gốc từ trên 20- 50 cm</v>
          </cell>
          <cell r="D1688" t="str">
            <v>Xà Cừ, đường kính bằng 23 cm</v>
          </cell>
          <cell r="E1688" t="str">
            <v>cây</v>
          </cell>
          <cell r="F1688">
            <v>181000</v>
          </cell>
        </row>
        <row r="1689">
          <cell r="A1689" t="str">
            <v>XACU24</v>
          </cell>
          <cell r="B1689" t="str">
            <v>XACU2050</v>
          </cell>
          <cell r="C1689" t="str">
            <v>Xà Cừ, Đường kính gốc từ trên 20- 50 cm</v>
          </cell>
          <cell r="D1689" t="str">
            <v>Xà Cừ, đường kính bằng 24 cm</v>
          </cell>
          <cell r="E1689" t="str">
            <v>cây</v>
          </cell>
          <cell r="F1689">
            <v>181000</v>
          </cell>
        </row>
        <row r="1690">
          <cell r="A1690" t="str">
            <v>XACU25</v>
          </cell>
          <cell r="B1690" t="str">
            <v>XACU2050</v>
          </cell>
          <cell r="C1690" t="str">
            <v>Xà Cừ, Đường kính gốc từ trên 20- 50 cm</v>
          </cell>
          <cell r="D1690" t="str">
            <v>Xà Cừ, đường kính bằng 25 cm</v>
          </cell>
          <cell r="E1690" t="str">
            <v>cây</v>
          </cell>
          <cell r="F1690">
            <v>181000</v>
          </cell>
        </row>
        <row r="1691">
          <cell r="A1691" t="str">
            <v>XACU26</v>
          </cell>
          <cell r="B1691" t="str">
            <v>XACU2050</v>
          </cell>
          <cell r="C1691" t="str">
            <v>Xà Cừ, Đường kính gốc từ trên 20- 50 cm</v>
          </cell>
          <cell r="D1691" t="str">
            <v>Xà Cừ, đường kính bằng 26 cm</v>
          </cell>
          <cell r="E1691" t="str">
            <v>cây</v>
          </cell>
          <cell r="F1691">
            <v>181000</v>
          </cell>
        </row>
        <row r="1692">
          <cell r="A1692" t="str">
            <v>XACU27</v>
          </cell>
          <cell r="B1692" t="str">
            <v>XACU2050</v>
          </cell>
          <cell r="C1692" t="str">
            <v>Xà Cừ, Đường kính gốc từ trên 20- 50 cm</v>
          </cell>
          <cell r="D1692" t="str">
            <v>Xà Cừ, đường kính bằng 27 cm</v>
          </cell>
          <cell r="E1692" t="str">
            <v>cây</v>
          </cell>
          <cell r="F1692">
            <v>181000</v>
          </cell>
        </row>
        <row r="1693">
          <cell r="A1693" t="str">
            <v>XACU28</v>
          </cell>
          <cell r="B1693" t="str">
            <v>XACU2050</v>
          </cell>
          <cell r="C1693" t="str">
            <v>Xà Cừ, Đường kính gốc từ trên 20- 50 cm</v>
          </cell>
          <cell r="D1693" t="str">
            <v>Xà Cừ, đường kính bằng 28 cm</v>
          </cell>
          <cell r="E1693" t="str">
            <v>cây</v>
          </cell>
          <cell r="F1693">
            <v>181000</v>
          </cell>
        </row>
        <row r="1694">
          <cell r="A1694" t="str">
            <v>XACU29</v>
          </cell>
          <cell r="B1694" t="str">
            <v>XACU2050</v>
          </cell>
          <cell r="C1694" t="str">
            <v>Xà Cừ, Đường kính gốc từ trên 20- 50 cm</v>
          </cell>
          <cell r="D1694" t="str">
            <v>Xà Cừ, đường kính bằng 29 cm</v>
          </cell>
          <cell r="E1694" t="str">
            <v>cây</v>
          </cell>
          <cell r="F1694">
            <v>181000</v>
          </cell>
        </row>
        <row r="1695">
          <cell r="A1695" t="str">
            <v>XACU30</v>
          </cell>
          <cell r="B1695" t="str">
            <v>XACU2050</v>
          </cell>
          <cell r="C1695" t="str">
            <v>Xà Cừ, Đường kính gốc từ trên 20- 50 cm</v>
          </cell>
          <cell r="D1695" t="str">
            <v>Xà Cừ, đường kính bằng 30 cm</v>
          </cell>
          <cell r="E1695" t="str">
            <v>cây</v>
          </cell>
          <cell r="F1695">
            <v>181000</v>
          </cell>
        </row>
        <row r="1696">
          <cell r="A1696" t="str">
            <v>XACU31</v>
          </cell>
          <cell r="B1696" t="str">
            <v>XACU2050</v>
          </cell>
          <cell r="C1696" t="str">
            <v>Xà Cừ, Đường kính gốc từ trên 20- 50 cm</v>
          </cell>
          <cell r="D1696" t="str">
            <v>Xà Cừ, đường kính bằng 31 cm</v>
          </cell>
          <cell r="E1696" t="str">
            <v>cây</v>
          </cell>
          <cell r="F1696">
            <v>181000</v>
          </cell>
        </row>
        <row r="1697">
          <cell r="A1697" t="str">
            <v>XACU32</v>
          </cell>
          <cell r="B1697" t="str">
            <v>XACU2050</v>
          </cell>
          <cell r="C1697" t="str">
            <v>Xà Cừ, Đường kính gốc từ trên 20- 50 cm</v>
          </cell>
          <cell r="D1697" t="str">
            <v>Xà Cừ, đường kính bằng 32 cm</v>
          </cell>
          <cell r="E1697" t="str">
            <v>cây</v>
          </cell>
          <cell r="F1697">
            <v>181000</v>
          </cell>
        </row>
        <row r="1698">
          <cell r="A1698" t="str">
            <v>XACU33</v>
          </cell>
          <cell r="B1698" t="str">
            <v>XACU2050</v>
          </cell>
          <cell r="C1698" t="str">
            <v>Xà Cừ, Đường kính gốc từ trên 20- 50 cm</v>
          </cell>
          <cell r="D1698" t="str">
            <v>Xà Cừ, đường kính bằng 33 cm</v>
          </cell>
          <cell r="E1698" t="str">
            <v>cây</v>
          </cell>
          <cell r="F1698">
            <v>181000</v>
          </cell>
        </row>
        <row r="1699">
          <cell r="A1699" t="str">
            <v>XACU34</v>
          </cell>
          <cell r="B1699" t="str">
            <v>XACU2050</v>
          </cell>
          <cell r="C1699" t="str">
            <v>Xà Cừ, Đường kính gốc từ trên 20- 50 cm</v>
          </cell>
          <cell r="D1699" t="str">
            <v>Xà Cừ, đường kính bằng 34 cm</v>
          </cell>
          <cell r="E1699" t="str">
            <v>cây</v>
          </cell>
          <cell r="F1699">
            <v>181000</v>
          </cell>
        </row>
        <row r="1700">
          <cell r="A1700" t="str">
            <v>XACU35</v>
          </cell>
          <cell r="B1700" t="str">
            <v>XACU2050</v>
          </cell>
          <cell r="C1700" t="str">
            <v>Xà Cừ, Đường kính gốc từ trên 20- 50 cm</v>
          </cell>
          <cell r="D1700" t="str">
            <v>Xà Cừ, đường kính bằng 35 cm</v>
          </cell>
          <cell r="E1700" t="str">
            <v>cây</v>
          </cell>
          <cell r="F1700">
            <v>181000</v>
          </cell>
        </row>
        <row r="1701">
          <cell r="A1701" t="str">
            <v>XACU36</v>
          </cell>
          <cell r="B1701" t="str">
            <v>XACU2050</v>
          </cell>
          <cell r="C1701" t="str">
            <v>Xà Cừ, Đường kính gốc từ trên 20- 50 cm</v>
          </cell>
          <cell r="D1701" t="str">
            <v>Xà Cừ, đường kính bằng 36 cm</v>
          </cell>
          <cell r="E1701" t="str">
            <v>cây</v>
          </cell>
          <cell r="F1701">
            <v>181000</v>
          </cell>
        </row>
        <row r="1702">
          <cell r="A1702" t="str">
            <v>XACU37</v>
          </cell>
          <cell r="B1702" t="str">
            <v>XACU2050</v>
          </cell>
          <cell r="C1702" t="str">
            <v>Xà Cừ, Đường kính gốc từ trên 20- 50 cm</v>
          </cell>
          <cell r="D1702" t="str">
            <v>Xà Cừ, đường kính bằng 37 cm</v>
          </cell>
          <cell r="E1702" t="str">
            <v>cây</v>
          </cell>
          <cell r="F1702">
            <v>181000</v>
          </cell>
        </row>
        <row r="1703">
          <cell r="A1703" t="str">
            <v>XACU38</v>
          </cell>
          <cell r="B1703" t="str">
            <v>XACU2050</v>
          </cell>
          <cell r="C1703" t="str">
            <v>Xà Cừ, Đường kính gốc từ trên 20- 50 cm</v>
          </cell>
          <cell r="D1703" t="str">
            <v>Xà Cừ, đường kính bằng 38 cm</v>
          </cell>
          <cell r="E1703" t="str">
            <v>cây</v>
          </cell>
          <cell r="F1703">
            <v>181000</v>
          </cell>
        </row>
        <row r="1704">
          <cell r="A1704" t="str">
            <v>XACU39</v>
          </cell>
          <cell r="B1704" t="str">
            <v>XACU2050</v>
          </cell>
          <cell r="C1704" t="str">
            <v>Xà Cừ, Đường kính gốc từ trên 20- 50 cm</v>
          </cell>
          <cell r="D1704" t="str">
            <v>Xà Cừ, đường kính bằng 39 cm</v>
          </cell>
          <cell r="E1704" t="str">
            <v>cây</v>
          </cell>
          <cell r="F1704">
            <v>181000</v>
          </cell>
        </row>
        <row r="1705">
          <cell r="A1705" t="str">
            <v>XACU40</v>
          </cell>
          <cell r="B1705" t="str">
            <v>XACU2050</v>
          </cell>
          <cell r="C1705" t="str">
            <v>Xà Cừ, Đường kính gốc từ trên 20- 50 cm</v>
          </cell>
          <cell r="D1705" t="str">
            <v>Xà Cừ, đường kính bằng 40 cm</v>
          </cell>
          <cell r="E1705" t="str">
            <v>cây</v>
          </cell>
          <cell r="F1705">
            <v>181000</v>
          </cell>
        </row>
        <row r="1706">
          <cell r="A1706" t="str">
            <v>XACU41</v>
          </cell>
          <cell r="B1706" t="str">
            <v>XACU2050</v>
          </cell>
          <cell r="C1706" t="str">
            <v>Xà Cừ, Đường kính gốc từ trên 20- 50 cm</v>
          </cell>
          <cell r="D1706" t="str">
            <v>Xà Cừ, đường kính bằng 41 cm</v>
          </cell>
          <cell r="E1706" t="str">
            <v>cây</v>
          </cell>
          <cell r="F1706">
            <v>181000</v>
          </cell>
        </row>
        <row r="1707">
          <cell r="A1707" t="str">
            <v>XACU42</v>
          </cell>
          <cell r="B1707" t="str">
            <v>XACU2050</v>
          </cell>
          <cell r="C1707" t="str">
            <v>Xà Cừ, Đường kính gốc từ trên 20- 50 cm</v>
          </cell>
          <cell r="D1707" t="str">
            <v>Xà Cừ, đường kính bằng 42 cm</v>
          </cell>
          <cell r="E1707" t="str">
            <v>cây</v>
          </cell>
          <cell r="F1707">
            <v>181000</v>
          </cell>
        </row>
        <row r="1708">
          <cell r="A1708" t="str">
            <v>XACU43</v>
          </cell>
          <cell r="B1708" t="str">
            <v>XACU2050</v>
          </cell>
          <cell r="C1708" t="str">
            <v>Xà Cừ, Đường kính gốc từ trên 20- 50 cm</v>
          </cell>
          <cell r="D1708" t="str">
            <v>Xà Cừ, đường kính bằng 43 cm</v>
          </cell>
          <cell r="E1708" t="str">
            <v>cây</v>
          </cell>
          <cell r="F1708">
            <v>181000</v>
          </cell>
        </row>
        <row r="1709">
          <cell r="A1709" t="str">
            <v>XACU44</v>
          </cell>
          <cell r="B1709" t="str">
            <v>XACU2050</v>
          </cell>
          <cell r="C1709" t="str">
            <v>Xà Cừ, Đường kính gốc từ trên 20- 50 cm</v>
          </cell>
          <cell r="D1709" t="str">
            <v>Xà Cừ, đường kính bằng 44 cm</v>
          </cell>
          <cell r="E1709" t="str">
            <v>cây</v>
          </cell>
          <cell r="F1709">
            <v>181000</v>
          </cell>
        </row>
        <row r="1710">
          <cell r="A1710" t="str">
            <v>XACU45</v>
          </cell>
          <cell r="B1710" t="str">
            <v>XACU2050</v>
          </cell>
          <cell r="C1710" t="str">
            <v>Xà Cừ, Đường kính gốc từ trên 20- 50 cm</v>
          </cell>
          <cell r="D1710" t="str">
            <v>Xà Cừ, đường kính bằng 45 cm</v>
          </cell>
          <cell r="E1710" t="str">
            <v>cây</v>
          </cell>
          <cell r="F1710">
            <v>181000</v>
          </cell>
        </row>
        <row r="1711">
          <cell r="A1711" t="str">
            <v>XACU46</v>
          </cell>
          <cell r="B1711" t="str">
            <v>XACU2050</v>
          </cell>
          <cell r="C1711" t="str">
            <v>Xà Cừ, Đường kính gốc từ trên 20- 50 cm</v>
          </cell>
          <cell r="D1711" t="str">
            <v>Xà Cừ, đường kính bằng 46 cm</v>
          </cell>
          <cell r="E1711" t="str">
            <v>cây</v>
          </cell>
          <cell r="F1711">
            <v>181000</v>
          </cell>
        </row>
        <row r="1712">
          <cell r="A1712" t="str">
            <v>XACU47</v>
          </cell>
          <cell r="B1712" t="str">
            <v>XACU2050</v>
          </cell>
          <cell r="C1712" t="str">
            <v>Xà Cừ, Đường kính gốc từ trên 20- 50 cm</v>
          </cell>
          <cell r="D1712" t="str">
            <v>Xà Cừ, đường kính bằng 47 cm</v>
          </cell>
          <cell r="E1712" t="str">
            <v>cây</v>
          </cell>
          <cell r="F1712">
            <v>181000</v>
          </cell>
        </row>
        <row r="1713">
          <cell r="A1713" t="str">
            <v>XACU48</v>
          </cell>
          <cell r="B1713" t="str">
            <v>XACU2050</v>
          </cell>
          <cell r="C1713" t="str">
            <v>Xà Cừ, Đường kính gốc từ trên 20- 50 cm</v>
          </cell>
          <cell r="D1713" t="str">
            <v>Xà Cừ, đường kính bằng 48 cm</v>
          </cell>
          <cell r="E1713" t="str">
            <v>cây</v>
          </cell>
          <cell r="F1713">
            <v>181000</v>
          </cell>
        </row>
        <row r="1714">
          <cell r="A1714" t="str">
            <v>XACU49</v>
          </cell>
          <cell r="B1714" t="str">
            <v>XACU2050</v>
          </cell>
          <cell r="C1714" t="str">
            <v>Xà Cừ, Đường kính gốc từ trên 20- 50 cm</v>
          </cell>
          <cell r="D1714" t="str">
            <v>Xà Cừ, đường kính bằng 49 cm</v>
          </cell>
          <cell r="E1714" t="str">
            <v>cây</v>
          </cell>
          <cell r="F1714">
            <v>181000</v>
          </cell>
        </row>
        <row r="1715">
          <cell r="A1715" t="str">
            <v>XACU50</v>
          </cell>
          <cell r="B1715" t="str">
            <v>XACU2050</v>
          </cell>
          <cell r="C1715" t="str">
            <v>Xà Cừ, Đường kính gốc từ trên 20- 50 cm</v>
          </cell>
          <cell r="D1715" t="str">
            <v>Xà Cừ, đường kính bằng 50 cm</v>
          </cell>
          <cell r="E1715" t="str">
            <v>cây</v>
          </cell>
          <cell r="F1715">
            <v>181000</v>
          </cell>
        </row>
        <row r="1716">
          <cell r="A1716" t="str">
            <v>XACU51</v>
          </cell>
          <cell r="B1716" t="str">
            <v>XACU5050</v>
          </cell>
          <cell r="C1716" t="str">
            <v>Xà Cừ, Đường kính gốc từ trên50 cm trở lên</v>
          </cell>
          <cell r="D1716" t="str">
            <v>Xà Cừ, đường kính bằng 51 cm</v>
          </cell>
          <cell r="E1716" t="str">
            <v>cây</v>
          </cell>
          <cell r="F1716">
            <v>234000</v>
          </cell>
        </row>
        <row r="1717">
          <cell r="A1717" t="str">
            <v>XACU52</v>
          </cell>
          <cell r="B1717" t="str">
            <v>XACU5050</v>
          </cell>
          <cell r="C1717" t="str">
            <v>Xà Cừ, Đường kính gốc từ trên50 cm trở lên</v>
          </cell>
          <cell r="D1717" t="str">
            <v>Xà Cừ, đường kính bằng 52 cm</v>
          </cell>
          <cell r="E1717" t="str">
            <v>cây</v>
          </cell>
          <cell r="F1717">
            <v>234000</v>
          </cell>
        </row>
        <row r="1718">
          <cell r="A1718" t="str">
            <v>XACU53</v>
          </cell>
          <cell r="B1718" t="str">
            <v>XACU5050</v>
          </cell>
          <cell r="C1718" t="str">
            <v>Xà Cừ, Đường kính gốc từ trên50 cm trở lên</v>
          </cell>
          <cell r="D1718" t="str">
            <v>Xà Cừ, đường kính bằng 53 cm</v>
          </cell>
          <cell r="E1718" t="str">
            <v>cây</v>
          </cell>
          <cell r="F1718">
            <v>234000</v>
          </cell>
        </row>
        <row r="1719">
          <cell r="A1719" t="str">
            <v>XACU54</v>
          </cell>
          <cell r="B1719" t="str">
            <v>XACU5050</v>
          </cell>
          <cell r="C1719" t="str">
            <v>Xà Cừ, Đường kính gốc từ trên50 cm trở lên</v>
          </cell>
          <cell r="D1719" t="str">
            <v>Xà Cừ, đường kính bằng 54 cm</v>
          </cell>
          <cell r="E1719" t="str">
            <v>cây</v>
          </cell>
          <cell r="F1719">
            <v>234000</v>
          </cell>
        </row>
        <row r="1720">
          <cell r="A1720" t="str">
            <v>XACU55</v>
          </cell>
          <cell r="B1720" t="str">
            <v>XACU5050</v>
          </cell>
          <cell r="C1720" t="str">
            <v>Xà Cừ, Đường kính gốc từ trên50 cm trở lên</v>
          </cell>
          <cell r="D1720" t="str">
            <v>Xà Cừ, đường kính bằng 55 cm</v>
          </cell>
          <cell r="E1720" t="str">
            <v>cây</v>
          </cell>
          <cell r="F1720">
            <v>234000</v>
          </cell>
        </row>
        <row r="1721">
          <cell r="A1721" t="str">
            <v>XACU56</v>
          </cell>
          <cell r="B1721" t="str">
            <v>XACU5050</v>
          </cell>
          <cell r="C1721" t="str">
            <v>Xà Cừ, Đường kính gốc từ trên50 cm trở lên</v>
          </cell>
          <cell r="D1721" t="str">
            <v>Xà Cừ, đường kính bằng 56 cm</v>
          </cell>
          <cell r="E1721" t="str">
            <v>cây</v>
          </cell>
          <cell r="F1721">
            <v>234000</v>
          </cell>
        </row>
        <row r="1722">
          <cell r="A1722" t="str">
            <v>XACU57</v>
          </cell>
          <cell r="B1722" t="str">
            <v>XACU5050</v>
          </cell>
          <cell r="C1722" t="str">
            <v>Xà Cừ, Đường kính gốc từ trên50 cm trở lên</v>
          </cell>
          <cell r="D1722" t="str">
            <v>Xà Cừ, đường kính bằng 57 cm</v>
          </cell>
          <cell r="E1722" t="str">
            <v>cây</v>
          </cell>
          <cell r="F1722">
            <v>234000</v>
          </cell>
        </row>
        <row r="1723">
          <cell r="A1723" t="str">
            <v>XACU58</v>
          </cell>
          <cell r="B1723" t="str">
            <v>XACU5050</v>
          </cell>
          <cell r="C1723" t="str">
            <v>Xà Cừ, Đường kính gốc từ trên50 cm trở lên</v>
          </cell>
          <cell r="D1723" t="str">
            <v>Xà Cừ, đường kính bằng 58 cm</v>
          </cell>
          <cell r="E1723" t="str">
            <v>cây</v>
          </cell>
          <cell r="F1723">
            <v>234000</v>
          </cell>
        </row>
        <row r="1724">
          <cell r="A1724" t="str">
            <v>XACU59</v>
          </cell>
          <cell r="B1724" t="str">
            <v>XACU5050</v>
          </cell>
          <cell r="C1724" t="str">
            <v>Xà Cừ, Đường kính gốc từ trên50 cm trở lên</v>
          </cell>
          <cell r="D1724" t="str">
            <v>Xà Cừ, đường kính bằng 59 cm</v>
          </cell>
          <cell r="E1724" t="str">
            <v>cây</v>
          </cell>
          <cell r="F1724">
            <v>234000</v>
          </cell>
        </row>
        <row r="1725">
          <cell r="A1725" t="str">
            <v>XACU60</v>
          </cell>
          <cell r="B1725" t="str">
            <v>XACU5050</v>
          </cell>
          <cell r="C1725" t="str">
            <v>Xà Cừ, Đường kính gốc từ trên50 cm trở lên</v>
          </cell>
          <cell r="D1725" t="str">
            <v>Xà Cừ, đường kính bằng 60 cm</v>
          </cell>
          <cell r="E1725" t="str">
            <v>cây</v>
          </cell>
          <cell r="F1725">
            <v>234000</v>
          </cell>
        </row>
        <row r="1726">
          <cell r="C1726" t="str">
            <v>Cây có tán che nắng (Bàng, Phượng vĩ)</v>
          </cell>
        </row>
        <row r="1727">
          <cell r="A1727" t="str">
            <v>BANG1</v>
          </cell>
          <cell r="B1727" t="str">
            <v>BANG15</v>
          </cell>
          <cell r="C1727" t="str">
            <v>Bàng, Đường kính gốc &lt; 5 cm</v>
          </cell>
          <cell r="D1727" t="str">
            <v>Cây bàng đường kính gốc 1 cm</v>
          </cell>
          <cell r="E1727" t="str">
            <v>cây</v>
          </cell>
          <cell r="F1727">
            <v>46000</v>
          </cell>
        </row>
        <row r="1728">
          <cell r="A1728" t="str">
            <v>BANG2</v>
          </cell>
          <cell r="B1728" t="str">
            <v>BANG15</v>
          </cell>
          <cell r="C1728" t="str">
            <v>Bàng, Đường kính gốc &lt; 5 cm</v>
          </cell>
          <cell r="D1728" t="str">
            <v>Cây bàng đường kính gốc 2 cm</v>
          </cell>
          <cell r="E1728" t="str">
            <v>cây</v>
          </cell>
          <cell r="F1728">
            <v>46000</v>
          </cell>
        </row>
        <row r="1729">
          <cell r="A1729" t="str">
            <v>BANG3</v>
          </cell>
          <cell r="B1729" t="str">
            <v>BANG15</v>
          </cell>
          <cell r="C1729" t="str">
            <v>Bàng, Đường kính gốc &lt; 5 cm</v>
          </cell>
          <cell r="D1729" t="str">
            <v>Cây bàng đường kính gốc 3 cm</v>
          </cell>
          <cell r="E1729" t="str">
            <v>cây</v>
          </cell>
          <cell r="F1729">
            <v>46000</v>
          </cell>
        </row>
        <row r="1730">
          <cell r="A1730" t="str">
            <v>BANG4</v>
          </cell>
          <cell r="B1730" t="str">
            <v>BANG15</v>
          </cell>
          <cell r="C1730" t="str">
            <v>Bàng, Đường kính gốc &lt; 5 cm</v>
          </cell>
          <cell r="D1730" t="str">
            <v>Cây bàng đường kính gốc 4 cm</v>
          </cell>
          <cell r="E1730" t="str">
            <v>cây</v>
          </cell>
          <cell r="F1730">
            <v>46000</v>
          </cell>
        </row>
        <row r="1731">
          <cell r="A1731" t="str">
            <v>BANG5</v>
          </cell>
          <cell r="B1731" t="str">
            <v>BANG510</v>
          </cell>
          <cell r="C1731" t="str">
            <v>Bàng, Đường kính gốc từ trên 5-10 cm</v>
          </cell>
          <cell r="D1731" t="str">
            <v>Cây bàng đường kính gốc 5 cm</v>
          </cell>
          <cell r="E1731" t="str">
            <v>cây</v>
          </cell>
          <cell r="F1731">
            <v>97000</v>
          </cell>
        </row>
        <row r="1732">
          <cell r="A1732" t="str">
            <v>BANG6</v>
          </cell>
          <cell r="B1732" t="str">
            <v>BANG510</v>
          </cell>
          <cell r="C1732" t="str">
            <v>Bàng, Đường kính gốc từ trên 5-10 cm</v>
          </cell>
          <cell r="D1732" t="str">
            <v>Cây bàng đường kính gốc 6 cm</v>
          </cell>
          <cell r="E1732" t="str">
            <v>cây</v>
          </cell>
          <cell r="F1732">
            <v>97000</v>
          </cell>
        </row>
        <row r="1733">
          <cell r="A1733" t="str">
            <v>BANG7</v>
          </cell>
          <cell r="B1733" t="str">
            <v>BANG510</v>
          </cell>
          <cell r="C1733" t="str">
            <v>Bàng, Đường kính gốc từ trên 5-10 cm</v>
          </cell>
          <cell r="D1733" t="str">
            <v>Cây bàng đường kính gốc 7 cm</v>
          </cell>
          <cell r="E1733" t="str">
            <v>cây</v>
          </cell>
          <cell r="F1733">
            <v>97000</v>
          </cell>
        </row>
        <row r="1734">
          <cell r="A1734" t="str">
            <v>BANG8</v>
          </cell>
          <cell r="B1734" t="str">
            <v>BANG510</v>
          </cell>
          <cell r="C1734" t="str">
            <v>Bàng, Đường kính gốc từ trên 5-10 cm</v>
          </cell>
          <cell r="D1734" t="str">
            <v>Cây bàng đường kính gốc 8 cm</v>
          </cell>
          <cell r="E1734" t="str">
            <v>cây</v>
          </cell>
          <cell r="F1734">
            <v>97000</v>
          </cell>
        </row>
        <row r="1735">
          <cell r="A1735" t="str">
            <v>BANG9</v>
          </cell>
          <cell r="B1735" t="str">
            <v>BANG510</v>
          </cell>
          <cell r="C1735" t="str">
            <v>Bàng, Đường kính gốc từ trên 5-10 cm</v>
          </cell>
          <cell r="D1735" t="str">
            <v>Cây bàng đường kính gốc 9 cm</v>
          </cell>
          <cell r="E1735" t="str">
            <v>cây</v>
          </cell>
          <cell r="F1735">
            <v>97000</v>
          </cell>
        </row>
        <row r="1736">
          <cell r="A1736" t="str">
            <v>BANG10</v>
          </cell>
          <cell r="B1736" t="str">
            <v>BANG510</v>
          </cell>
          <cell r="C1736" t="str">
            <v>Bàng, Đường kính gốc từ trên 5-10 cm</v>
          </cell>
          <cell r="D1736" t="str">
            <v>Cây bàng đường kính gốc 10 cm</v>
          </cell>
          <cell r="E1736" t="str">
            <v>cây</v>
          </cell>
          <cell r="F1736">
            <v>97000</v>
          </cell>
        </row>
        <row r="1737">
          <cell r="A1737" t="str">
            <v>BANG11</v>
          </cell>
          <cell r="B1737" t="str">
            <v>BANG1113</v>
          </cell>
          <cell r="C1737" t="str">
            <v>Bàng, Đường kính gốc từ 11-13 cm</v>
          </cell>
          <cell r="D1737" t="str">
            <v>Cây bàng đường kính gốc 11 cm</v>
          </cell>
          <cell r="E1737" t="str">
            <v>cây</v>
          </cell>
          <cell r="F1737">
            <v>110000</v>
          </cell>
        </row>
        <row r="1738">
          <cell r="A1738" t="str">
            <v>BANG12</v>
          </cell>
          <cell r="B1738" t="str">
            <v>BANG1113</v>
          </cell>
          <cell r="C1738" t="str">
            <v>Bàng, Đường kính gốc từ 11-13 cm</v>
          </cell>
          <cell r="D1738" t="str">
            <v>Cây bàng đường kính gốc 12 cm</v>
          </cell>
          <cell r="E1738" t="str">
            <v>cây</v>
          </cell>
          <cell r="F1738">
            <v>110000</v>
          </cell>
        </row>
        <row r="1739">
          <cell r="A1739" t="str">
            <v>BANG13</v>
          </cell>
          <cell r="B1739" t="str">
            <v>BANG1113</v>
          </cell>
          <cell r="C1739" t="str">
            <v>Bàng, Đường kính gốc từ 11-13 cm</v>
          </cell>
          <cell r="D1739" t="str">
            <v>Cây bàng đường kính gốc 13 cm</v>
          </cell>
          <cell r="E1739" t="str">
            <v>cây</v>
          </cell>
          <cell r="F1739">
            <v>110000</v>
          </cell>
        </row>
        <row r="1740">
          <cell r="A1740" t="str">
            <v>BANG14</v>
          </cell>
          <cell r="B1740" t="str">
            <v>BANG1420</v>
          </cell>
          <cell r="C1740" t="str">
            <v>Bàng, Đường kính gốc từ 13-20 cm</v>
          </cell>
          <cell r="D1740" t="str">
            <v>Cây bàng đường kính gốc 14 cm</v>
          </cell>
          <cell r="E1740" t="str">
            <v>cây</v>
          </cell>
          <cell r="F1740">
            <v>123000</v>
          </cell>
        </row>
        <row r="1741">
          <cell r="A1741" t="str">
            <v>BANG15</v>
          </cell>
          <cell r="B1741" t="str">
            <v>BANG1420</v>
          </cell>
          <cell r="C1741" t="str">
            <v>Bàng, Đường kính gốc từ 13-20 cm</v>
          </cell>
          <cell r="D1741" t="str">
            <v>Cây bàng đường kính gốc 15 cm</v>
          </cell>
          <cell r="E1741" t="str">
            <v>cây</v>
          </cell>
          <cell r="F1741">
            <v>123000</v>
          </cell>
        </row>
        <row r="1742">
          <cell r="A1742" t="str">
            <v>BANG16</v>
          </cell>
          <cell r="B1742" t="str">
            <v>BANG1420</v>
          </cell>
          <cell r="C1742" t="str">
            <v>Bàng, Đường kính gốc từ 13-20 cm</v>
          </cell>
          <cell r="D1742" t="str">
            <v>Cây bàng đường kính gốc 16 cm</v>
          </cell>
          <cell r="E1742" t="str">
            <v>cây</v>
          </cell>
          <cell r="F1742">
            <v>123000</v>
          </cell>
        </row>
        <row r="1743">
          <cell r="A1743" t="str">
            <v>BANG17</v>
          </cell>
          <cell r="B1743" t="str">
            <v>BANG1420</v>
          </cell>
          <cell r="C1743" t="str">
            <v>Bàng, Đường kính gốc từ 13-20 cm</v>
          </cell>
          <cell r="D1743" t="str">
            <v>Cây bàng đường kính gốc 17 cm</v>
          </cell>
          <cell r="E1743" t="str">
            <v>cây</v>
          </cell>
          <cell r="F1743">
            <v>123000</v>
          </cell>
        </row>
        <row r="1744">
          <cell r="A1744" t="str">
            <v>BANG18</v>
          </cell>
          <cell r="B1744" t="str">
            <v>BANG1420</v>
          </cell>
          <cell r="C1744" t="str">
            <v>Bàng, Đường kính gốc từ 13-20 cm</v>
          </cell>
          <cell r="D1744" t="str">
            <v>Cây bàng đường kính gốc 18 cm</v>
          </cell>
          <cell r="E1744" t="str">
            <v>cây</v>
          </cell>
          <cell r="F1744">
            <v>123000</v>
          </cell>
        </row>
        <row r="1745">
          <cell r="A1745" t="str">
            <v>BANG19</v>
          </cell>
          <cell r="B1745" t="str">
            <v>BANG1420</v>
          </cell>
          <cell r="C1745" t="str">
            <v>Bàng, Đường kính gốc từ 13-20 cm</v>
          </cell>
          <cell r="D1745" t="str">
            <v>Cây bàng đường kính gốc 19 cm</v>
          </cell>
          <cell r="E1745" t="str">
            <v>cây</v>
          </cell>
          <cell r="F1745">
            <v>123000</v>
          </cell>
        </row>
        <row r="1746">
          <cell r="A1746" t="str">
            <v>BANG20</v>
          </cell>
          <cell r="B1746" t="str">
            <v>BANG2050</v>
          </cell>
          <cell r="C1746" t="str">
            <v>Bàng, Đường kính gốc từ 20- 50 cm</v>
          </cell>
          <cell r="D1746" t="str">
            <v>Cây bàng đường kính gốc 20 cm</v>
          </cell>
          <cell r="E1746" t="str">
            <v>cây</v>
          </cell>
          <cell r="F1746">
            <v>123000</v>
          </cell>
        </row>
        <row r="1747">
          <cell r="A1747" t="str">
            <v>BANG21</v>
          </cell>
          <cell r="B1747" t="str">
            <v>BANG2050</v>
          </cell>
          <cell r="C1747" t="str">
            <v>Bàng, Đường kính gốc từ 20- 50 cm</v>
          </cell>
          <cell r="D1747" t="str">
            <v>Cây bàng đường kính gốc 21 cm</v>
          </cell>
          <cell r="E1747" t="str">
            <v>cây</v>
          </cell>
          <cell r="F1747">
            <v>141000</v>
          </cell>
        </row>
        <row r="1748">
          <cell r="A1748" t="str">
            <v>BANG22</v>
          </cell>
          <cell r="B1748" t="str">
            <v>BANG2050</v>
          </cell>
          <cell r="C1748" t="str">
            <v>Bàng, Đường kính gốc từ 20- 50 cm</v>
          </cell>
          <cell r="D1748" t="str">
            <v>Cây bàng đường kính gốc 22 cm</v>
          </cell>
          <cell r="E1748" t="str">
            <v>cây</v>
          </cell>
          <cell r="F1748">
            <v>141000</v>
          </cell>
        </row>
        <row r="1749">
          <cell r="A1749" t="str">
            <v>BANG23</v>
          </cell>
          <cell r="B1749" t="str">
            <v>BANG2050</v>
          </cell>
          <cell r="C1749" t="str">
            <v>Bàng, Đường kính gốc từ 20- 50 cm</v>
          </cell>
          <cell r="D1749" t="str">
            <v>Cây bàng đường kính gốc 23 cm</v>
          </cell>
          <cell r="E1749" t="str">
            <v>cây</v>
          </cell>
          <cell r="F1749">
            <v>141000</v>
          </cell>
        </row>
        <row r="1750">
          <cell r="A1750" t="str">
            <v>BANG24</v>
          </cell>
          <cell r="B1750" t="str">
            <v>BANG2050</v>
          </cell>
          <cell r="C1750" t="str">
            <v>Bàng, Đường kính gốc từ 20- 50 cm</v>
          </cell>
          <cell r="D1750" t="str">
            <v>Cây bàng đường kính gốc 24 cm</v>
          </cell>
          <cell r="E1750" t="str">
            <v>cây</v>
          </cell>
          <cell r="F1750">
            <v>141000</v>
          </cell>
        </row>
        <row r="1751">
          <cell r="A1751" t="str">
            <v>BANG25</v>
          </cell>
          <cell r="B1751" t="str">
            <v>BANG2050</v>
          </cell>
          <cell r="C1751" t="str">
            <v>Bàng, Đường kính gốc từ 20- 50 cm</v>
          </cell>
          <cell r="D1751" t="str">
            <v>Cây bàng đường kính gốc 25 cm</v>
          </cell>
          <cell r="E1751" t="str">
            <v>cây</v>
          </cell>
          <cell r="F1751">
            <v>141000</v>
          </cell>
        </row>
        <row r="1752">
          <cell r="A1752" t="str">
            <v>BANG26</v>
          </cell>
          <cell r="B1752" t="str">
            <v>BANG2050</v>
          </cell>
          <cell r="C1752" t="str">
            <v>Bàng, Đường kính gốc từ 20- 50 cm</v>
          </cell>
          <cell r="D1752" t="str">
            <v>Cây bàng đường kính gốc 26 cm</v>
          </cell>
          <cell r="E1752" t="str">
            <v>cây</v>
          </cell>
          <cell r="F1752">
            <v>141000</v>
          </cell>
        </row>
        <row r="1753">
          <cell r="A1753" t="str">
            <v>BANG27</v>
          </cell>
          <cell r="B1753" t="str">
            <v>BANG2050</v>
          </cell>
          <cell r="C1753" t="str">
            <v>Bàng, Đường kính gốc từ 20- 50 cm</v>
          </cell>
          <cell r="D1753" t="str">
            <v>Cây bàng đường kính gốc 27 cm</v>
          </cell>
          <cell r="E1753" t="str">
            <v>cây</v>
          </cell>
          <cell r="F1753">
            <v>141000</v>
          </cell>
        </row>
        <row r="1754">
          <cell r="A1754" t="str">
            <v>BANG28</v>
          </cell>
          <cell r="B1754" t="str">
            <v>BANG2050</v>
          </cell>
          <cell r="C1754" t="str">
            <v>Bàng, Đường kính gốc từ 20- 50 cm</v>
          </cell>
          <cell r="D1754" t="str">
            <v>Cây bàng đường kính gốc 28 cm</v>
          </cell>
          <cell r="E1754" t="str">
            <v>cây</v>
          </cell>
          <cell r="F1754">
            <v>141000</v>
          </cell>
        </row>
        <row r="1755">
          <cell r="A1755" t="str">
            <v>BANG29</v>
          </cell>
          <cell r="B1755" t="str">
            <v>BANG2050</v>
          </cell>
          <cell r="C1755" t="str">
            <v>Bàng, Đường kính gốc từ 20- 50 cm</v>
          </cell>
          <cell r="D1755" t="str">
            <v>Cây bàng đường kính gốc 29 cm</v>
          </cell>
          <cell r="E1755" t="str">
            <v>cây</v>
          </cell>
          <cell r="F1755">
            <v>141000</v>
          </cell>
        </row>
        <row r="1756">
          <cell r="A1756" t="str">
            <v>BANG30</v>
          </cell>
          <cell r="B1756" t="str">
            <v>BANG2050</v>
          </cell>
          <cell r="C1756" t="str">
            <v>Bàng, Đường kính gốc từ 20- 50 cm</v>
          </cell>
          <cell r="D1756" t="str">
            <v>Cây bàng đường kính gốc 30 cm</v>
          </cell>
          <cell r="E1756" t="str">
            <v>cây</v>
          </cell>
          <cell r="F1756">
            <v>141000</v>
          </cell>
        </row>
        <row r="1757">
          <cell r="A1757" t="str">
            <v>BANG31</v>
          </cell>
          <cell r="B1757" t="str">
            <v>BANG2050</v>
          </cell>
          <cell r="C1757" t="str">
            <v>Bàng, Đường kính gốc từ 20- 50 cm</v>
          </cell>
          <cell r="D1757" t="str">
            <v>Cây bàng đường kính gốc 31 cm</v>
          </cell>
          <cell r="E1757" t="str">
            <v>cây</v>
          </cell>
          <cell r="F1757">
            <v>141000</v>
          </cell>
        </row>
        <row r="1758">
          <cell r="A1758" t="str">
            <v>BANG32</v>
          </cell>
          <cell r="B1758" t="str">
            <v>BANG2050</v>
          </cell>
          <cell r="C1758" t="str">
            <v>Bàng, Đường kính gốc từ 20- 50 cm</v>
          </cell>
          <cell r="D1758" t="str">
            <v>Cây bàng đường kính gốc 32 cm</v>
          </cell>
          <cell r="E1758" t="str">
            <v>cây</v>
          </cell>
          <cell r="F1758">
            <v>141000</v>
          </cell>
        </row>
        <row r="1759">
          <cell r="A1759" t="str">
            <v>BANG33</v>
          </cell>
          <cell r="B1759" t="str">
            <v>BANG2050</v>
          </cell>
          <cell r="C1759" t="str">
            <v>Bàng, Đường kính gốc từ 20- 50 cm</v>
          </cell>
          <cell r="D1759" t="str">
            <v>Cây bàng đường kính gốc 33 cm</v>
          </cell>
          <cell r="E1759" t="str">
            <v>cây</v>
          </cell>
          <cell r="F1759">
            <v>141000</v>
          </cell>
        </row>
        <row r="1760">
          <cell r="A1760" t="str">
            <v>BANG34</v>
          </cell>
          <cell r="B1760" t="str">
            <v>BANG2050</v>
          </cell>
          <cell r="C1760" t="str">
            <v>Bàng, Đường kính gốc từ 20- 50 cm</v>
          </cell>
          <cell r="D1760" t="str">
            <v>Cây bàng đường kính gốc 34 cm</v>
          </cell>
          <cell r="E1760" t="str">
            <v>cây</v>
          </cell>
          <cell r="F1760">
            <v>141000</v>
          </cell>
        </row>
        <row r="1761">
          <cell r="A1761" t="str">
            <v>BANG35</v>
          </cell>
          <cell r="B1761" t="str">
            <v>BANG2050</v>
          </cell>
          <cell r="C1761" t="str">
            <v>Bàng, Đường kính gốc từ 20- 50 cm</v>
          </cell>
          <cell r="D1761" t="str">
            <v>Cây bàng đường kính gốc 35 cm</v>
          </cell>
          <cell r="E1761" t="str">
            <v>cây</v>
          </cell>
          <cell r="F1761">
            <v>141000</v>
          </cell>
        </row>
        <row r="1762">
          <cell r="A1762" t="str">
            <v>BANG36</v>
          </cell>
          <cell r="B1762" t="str">
            <v>BANG2050</v>
          </cell>
          <cell r="C1762" t="str">
            <v>Bàng, Đường kính gốc từ 20- 50 cm</v>
          </cell>
          <cell r="D1762" t="str">
            <v>Cây bàng đường kính gốc 36 cm</v>
          </cell>
          <cell r="E1762" t="str">
            <v>cây</v>
          </cell>
          <cell r="F1762">
            <v>141000</v>
          </cell>
        </row>
        <row r="1763">
          <cell r="A1763" t="str">
            <v>BANG37</v>
          </cell>
          <cell r="B1763" t="str">
            <v>BANG2050</v>
          </cell>
          <cell r="C1763" t="str">
            <v>Bàng, Đường kính gốc từ 20- 50 cm</v>
          </cell>
          <cell r="D1763" t="str">
            <v>Cây bàng đường kính gốc 37 cm</v>
          </cell>
          <cell r="E1763" t="str">
            <v>cây</v>
          </cell>
          <cell r="F1763">
            <v>141000</v>
          </cell>
        </row>
        <row r="1764">
          <cell r="A1764" t="str">
            <v>BANG38</v>
          </cell>
          <cell r="B1764" t="str">
            <v>BANG2050</v>
          </cell>
          <cell r="C1764" t="str">
            <v>Bàng, Đường kính gốc từ 20- 50 cm</v>
          </cell>
          <cell r="D1764" t="str">
            <v>Cây bàng đường kính gốc 38 cm</v>
          </cell>
          <cell r="E1764" t="str">
            <v>cây</v>
          </cell>
          <cell r="F1764">
            <v>141000</v>
          </cell>
        </row>
        <row r="1765">
          <cell r="A1765" t="str">
            <v>BANG39</v>
          </cell>
          <cell r="B1765" t="str">
            <v>BANG2050</v>
          </cell>
          <cell r="C1765" t="str">
            <v>Bàng, Đường kính gốc từ 20- 50 cm</v>
          </cell>
          <cell r="D1765" t="str">
            <v>Cây bàng đường kính gốc 39 cm</v>
          </cell>
          <cell r="E1765" t="str">
            <v>cây</v>
          </cell>
          <cell r="F1765">
            <v>141000</v>
          </cell>
        </row>
        <row r="1766">
          <cell r="A1766" t="str">
            <v>BANG40</v>
          </cell>
          <cell r="B1766" t="str">
            <v>BANG2050</v>
          </cell>
          <cell r="C1766" t="str">
            <v>Bàng, Đường kính gốc từ 20- 50 cm</v>
          </cell>
          <cell r="D1766" t="str">
            <v>Cây bàng đường kính gốc 40 cm</v>
          </cell>
          <cell r="E1766" t="str">
            <v>cây</v>
          </cell>
          <cell r="F1766">
            <v>141000</v>
          </cell>
        </row>
        <row r="1767">
          <cell r="A1767" t="str">
            <v>BANG41</v>
          </cell>
          <cell r="B1767" t="str">
            <v>BANG2050</v>
          </cell>
          <cell r="C1767" t="str">
            <v>Bàng, Đường kính gốc từ 20- 50 cm</v>
          </cell>
          <cell r="D1767" t="str">
            <v>Cây bàng đường kính gốc 41 cm</v>
          </cell>
          <cell r="E1767" t="str">
            <v>cây</v>
          </cell>
          <cell r="F1767">
            <v>141000</v>
          </cell>
        </row>
        <row r="1768">
          <cell r="A1768" t="str">
            <v>BANG42</v>
          </cell>
          <cell r="B1768" t="str">
            <v>BANG2050</v>
          </cell>
          <cell r="C1768" t="str">
            <v>Bàng, Đường kính gốc từ 20- 50 cm</v>
          </cell>
          <cell r="D1768" t="str">
            <v>Cây bàng đường kính gốc 42 cm</v>
          </cell>
          <cell r="E1768" t="str">
            <v>cây</v>
          </cell>
          <cell r="F1768">
            <v>141000</v>
          </cell>
        </row>
        <row r="1769">
          <cell r="A1769" t="str">
            <v>BANG43</v>
          </cell>
          <cell r="B1769" t="str">
            <v>BANG2050</v>
          </cell>
          <cell r="C1769" t="str">
            <v>Bàng, Đường kính gốc từ 20- 50 cm</v>
          </cell>
          <cell r="D1769" t="str">
            <v>Cây bàng đường kính gốc 43 cm</v>
          </cell>
          <cell r="E1769" t="str">
            <v>cây</v>
          </cell>
          <cell r="F1769">
            <v>141000</v>
          </cell>
        </row>
        <row r="1770">
          <cell r="A1770" t="str">
            <v>BANG44</v>
          </cell>
          <cell r="B1770" t="str">
            <v>BANG2050</v>
          </cell>
          <cell r="C1770" t="str">
            <v>Bàng, Đường kính gốc từ 20- 50 cm</v>
          </cell>
          <cell r="D1770" t="str">
            <v>Cây bàng đường kính gốc 44 cm</v>
          </cell>
          <cell r="E1770" t="str">
            <v>cây</v>
          </cell>
          <cell r="F1770">
            <v>141000</v>
          </cell>
        </row>
        <row r="1771">
          <cell r="A1771" t="str">
            <v>BANG45</v>
          </cell>
          <cell r="B1771" t="str">
            <v>BANG2050</v>
          </cell>
          <cell r="C1771" t="str">
            <v>Bàng, Đường kính gốc từ 20- 50 cm</v>
          </cell>
          <cell r="D1771" t="str">
            <v>Cây bàng đường kính gốc 45 cm</v>
          </cell>
          <cell r="E1771" t="str">
            <v>cây</v>
          </cell>
          <cell r="F1771">
            <v>141000</v>
          </cell>
        </row>
        <row r="1772">
          <cell r="A1772" t="str">
            <v>BANG46</v>
          </cell>
          <cell r="B1772" t="str">
            <v>BANG2050</v>
          </cell>
          <cell r="C1772" t="str">
            <v>Bàng, Đường kính gốc từ 20- 50 cm</v>
          </cell>
          <cell r="D1772" t="str">
            <v>Cây bàng đường kính gốc 46 cm</v>
          </cell>
          <cell r="E1772" t="str">
            <v>cây</v>
          </cell>
          <cell r="F1772">
            <v>141000</v>
          </cell>
        </row>
        <row r="1773">
          <cell r="A1773" t="str">
            <v>BANG47</v>
          </cell>
          <cell r="B1773" t="str">
            <v>BANG2050</v>
          </cell>
          <cell r="C1773" t="str">
            <v>Bàng, Đường kính gốc từ 20- 50 cm</v>
          </cell>
          <cell r="D1773" t="str">
            <v>Cây bàng đường kính gốc 47 cm</v>
          </cell>
          <cell r="E1773" t="str">
            <v>cây</v>
          </cell>
          <cell r="F1773">
            <v>141000</v>
          </cell>
        </row>
        <row r="1774">
          <cell r="A1774" t="str">
            <v>BANG48</v>
          </cell>
          <cell r="B1774" t="str">
            <v>BANG2050</v>
          </cell>
          <cell r="C1774" t="str">
            <v>Bàng, Đường kính gốc từ 20- 50 cm</v>
          </cell>
          <cell r="D1774" t="str">
            <v>Cây bàng đường kính gốc 48 cm</v>
          </cell>
          <cell r="E1774" t="str">
            <v>cây</v>
          </cell>
          <cell r="F1774">
            <v>141000</v>
          </cell>
        </row>
        <row r="1775">
          <cell r="A1775" t="str">
            <v>BANG49</v>
          </cell>
          <cell r="B1775" t="str">
            <v>BANG2050</v>
          </cell>
          <cell r="C1775" t="str">
            <v>Bàng, Đường kính gốc từ 20- 50 cm</v>
          </cell>
          <cell r="D1775" t="str">
            <v>Cây bàng đường kính gốc 49 cm</v>
          </cell>
          <cell r="E1775" t="str">
            <v>cây</v>
          </cell>
          <cell r="F1775">
            <v>141000</v>
          </cell>
        </row>
        <row r="1776">
          <cell r="A1776" t="str">
            <v>BANG50</v>
          </cell>
          <cell r="B1776" t="str">
            <v>BANG2050</v>
          </cell>
          <cell r="C1776" t="str">
            <v>Bàng, Đường kính gốc từ 20- 50 cm</v>
          </cell>
          <cell r="D1776" t="str">
            <v>Cây bàng đường kính gốc 50 cm</v>
          </cell>
          <cell r="E1776" t="str">
            <v>cây</v>
          </cell>
          <cell r="F1776">
            <v>141000</v>
          </cell>
        </row>
        <row r="1777">
          <cell r="A1777" t="str">
            <v>BANG51</v>
          </cell>
          <cell r="B1777" t="str">
            <v>BANG5050</v>
          </cell>
          <cell r="C1777" t="str">
            <v>Bàng, Đường kính gốc từ 51cm trở lên</v>
          </cell>
          <cell r="D1777" t="str">
            <v>Cây bàng đường kính gốc 51 cm</v>
          </cell>
          <cell r="E1777" t="str">
            <v>cây</v>
          </cell>
          <cell r="F1777">
            <v>185000</v>
          </cell>
        </row>
        <row r="1778">
          <cell r="A1778" t="str">
            <v>BANG52</v>
          </cell>
          <cell r="B1778" t="str">
            <v>BANG5050</v>
          </cell>
          <cell r="C1778" t="str">
            <v>Bàng, Đường kính gốc từ 51cm trở lên</v>
          </cell>
          <cell r="D1778" t="str">
            <v>Cây bàng đường kính gốc 52 cm</v>
          </cell>
          <cell r="E1778" t="str">
            <v>cây</v>
          </cell>
          <cell r="F1778">
            <v>185000</v>
          </cell>
        </row>
        <row r="1779">
          <cell r="A1779" t="str">
            <v>BANG53</v>
          </cell>
          <cell r="B1779" t="str">
            <v>BANG5050</v>
          </cell>
          <cell r="C1779" t="str">
            <v>Bàng, Đường kính gốc từ 51cm trở lên</v>
          </cell>
          <cell r="D1779" t="str">
            <v>Cây bàng đường kính gốc 53 cm</v>
          </cell>
          <cell r="E1779" t="str">
            <v>cây</v>
          </cell>
          <cell r="F1779">
            <v>185000</v>
          </cell>
        </row>
        <row r="1780">
          <cell r="A1780" t="str">
            <v>BANG54</v>
          </cell>
          <cell r="B1780" t="str">
            <v>BANG5050</v>
          </cell>
          <cell r="C1780" t="str">
            <v>Bàng, Đường kính gốc từ 51cm trở lên</v>
          </cell>
          <cell r="D1780" t="str">
            <v>Cây bàng đường kính gốc 54 cm</v>
          </cell>
          <cell r="E1780" t="str">
            <v>cây</v>
          </cell>
          <cell r="F1780">
            <v>185000</v>
          </cell>
        </row>
        <row r="1781">
          <cell r="A1781" t="str">
            <v>BANG55</v>
          </cell>
          <cell r="B1781" t="str">
            <v>BANG5050</v>
          </cell>
          <cell r="C1781" t="str">
            <v>Bàng, Đường kính gốc từ 51cm trở lên</v>
          </cell>
          <cell r="D1781" t="str">
            <v>Cây bàng đường kính gốc 55 cm</v>
          </cell>
          <cell r="E1781" t="str">
            <v>cây</v>
          </cell>
          <cell r="F1781">
            <v>185000</v>
          </cell>
        </row>
        <row r="1782">
          <cell r="A1782" t="str">
            <v>BANG56</v>
          </cell>
          <cell r="B1782" t="str">
            <v>BANG5050</v>
          </cell>
          <cell r="C1782" t="str">
            <v>Bàng, Đường kính gốc từ 51cm trở lên</v>
          </cell>
          <cell r="D1782" t="str">
            <v>Cây bàng đường kính gốc 56 cm</v>
          </cell>
          <cell r="E1782" t="str">
            <v>cây</v>
          </cell>
          <cell r="F1782">
            <v>185000</v>
          </cell>
        </row>
        <row r="1783">
          <cell r="A1783" t="str">
            <v>BANG57</v>
          </cell>
          <cell r="B1783" t="str">
            <v>BANG5050</v>
          </cell>
          <cell r="C1783" t="str">
            <v>Bàng, Đường kính gốc từ 51cm trở lên</v>
          </cell>
          <cell r="D1783" t="str">
            <v>Cây bàng đường kính gốc 57 cm</v>
          </cell>
          <cell r="E1783" t="str">
            <v>cây</v>
          </cell>
          <cell r="F1783">
            <v>185000</v>
          </cell>
        </row>
        <row r="1784">
          <cell r="A1784" t="str">
            <v>BANG58</v>
          </cell>
          <cell r="B1784" t="str">
            <v>BANG5050</v>
          </cell>
          <cell r="C1784" t="str">
            <v>Bàng, Đường kính gốc từ 51cm trở lên</v>
          </cell>
          <cell r="D1784" t="str">
            <v>Cây bàng đường kính gốc 58 cm</v>
          </cell>
          <cell r="E1784" t="str">
            <v>cây</v>
          </cell>
          <cell r="F1784">
            <v>185000</v>
          </cell>
        </row>
        <row r="1785">
          <cell r="A1785" t="str">
            <v>BANG59</v>
          </cell>
          <cell r="B1785" t="str">
            <v>BANG5050</v>
          </cell>
          <cell r="C1785" t="str">
            <v>Bàng, Đường kính gốc từ 51cm trở lên</v>
          </cell>
          <cell r="D1785" t="str">
            <v>Cây bàng đường kính gốc 59 cm</v>
          </cell>
          <cell r="E1785" t="str">
            <v>cây</v>
          </cell>
          <cell r="F1785">
            <v>185000</v>
          </cell>
        </row>
        <row r="1786">
          <cell r="A1786" t="str">
            <v>BANG60</v>
          </cell>
          <cell r="B1786" t="str">
            <v>BANG5050</v>
          </cell>
          <cell r="C1786" t="str">
            <v>Bàng, Đường kính gốc từ 51cm trở lên</v>
          </cell>
          <cell r="D1786" t="str">
            <v>Cây bàng đường kính gốc 60 cm</v>
          </cell>
          <cell r="E1786" t="str">
            <v>cây</v>
          </cell>
          <cell r="F1786">
            <v>185000</v>
          </cell>
        </row>
        <row r="1787">
          <cell r="C1787" t="str">
            <v>Cây Phượng vĩ</v>
          </cell>
        </row>
        <row r="1788">
          <cell r="A1788" t="str">
            <v>PHUONG1</v>
          </cell>
          <cell r="B1788" t="str">
            <v>PHUONG15</v>
          </cell>
          <cell r="C1788" t="str">
            <v>Phượng Vĩ, Đường kính gốc &lt; 5 cm</v>
          </cell>
          <cell r="D1788" t="str">
            <v>Phượng Vĩ, đường kính gốc 1 cm</v>
          </cell>
          <cell r="E1788" t="str">
            <v>cây</v>
          </cell>
          <cell r="F1788">
            <v>46000</v>
          </cell>
        </row>
        <row r="1789">
          <cell r="A1789" t="str">
            <v>PHUONG2</v>
          </cell>
          <cell r="B1789" t="str">
            <v>PHUONG15</v>
          </cell>
          <cell r="C1789" t="str">
            <v>Phượng Vĩ, Đường kính gốc &lt; 5 cm</v>
          </cell>
          <cell r="D1789" t="str">
            <v>Phượng Vĩ, đường kính gốc 2 cm</v>
          </cell>
          <cell r="E1789" t="str">
            <v>cây</v>
          </cell>
          <cell r="F1789">
            <v>46000</v>
          </cell>
        </row>
        <row r="1790">
          <cell r="A1790" t="str">
            <v>PHUONG3</v>
          </cell>
          <cell r="B1790" t="str">
            <v>PHUONG15</v>
          </cell>
          <cell r="C1790" t="str">
            <v>Phượng Vĩ, Đường kính gốc &lt; 5 cm</v>
          </cell>
          <cell r="D1790" t="str">
            <v>Phượng Vĩ, đường kính gốc 3 cm</v>
          </cell>
          <cell r="E1790" t="str">
            <v>cây</v>
          </cell>
          <cell r="F1790">
            <v>46000</v>
          </cell>
        </row>
        <row r="1791">
          <cell r="A1791" t="str">
            <v>PHUONG4</v>
          </cell>
          <cell r="B1791" t="str">
            <v>PHUONG15</v>
          </cell>
          <cell r="C1791" t="str">
            <v>Phượng Vĩ, Đường kính gốc &lt; 5 cm</v>
          </cell>
          <cell r="D1791" t="str">
            <v>Phượng Vĩ, đường kính gốc 4 cm</v>
          </cell>
          <cell r="E1791" t="str">
            <v>cây</v>
          </cell>
          <cell r="F1791">
            <v>46000</v>
          </cell>
        </row>
        <row r="1792">
          <cell r="A1792" t="str">
            <v>PHUONG5</v>
          </cell>
          <cell r="B1792" t="str">
            <v>PHUONG510</v>
          </cell>
          <cell r="C1792" t="str">
            <v>Phượng Vĩ, Đường kính gốc từ trên 5-10 cm</v>
          </cell>
          <cell r="D1792" t="str">
            <v>Phượng Vĩ,  đường kính gốc 5 cm</v>
          </cell>
          <cell r="E1792" t="str">
            <v>cây</v>
          </cell>
          <cell r="F1792">
            <v>97000</v>
          </cell>
        </row>
        <row r="1793">
          <cell r="A1793" t="str">
            <v>PHUONG6</v>
          </cell>
          <cell r="B1793" t="str">
            <v>PHUONG510</v>
          </cell>
          <cell r="C1793" t="str">
            <v>Phượng Vĩ, Đường kính gốc từ trên 5-10 cm</v>
          </cell>
          <cell r="D1793" t="str">
            <v>Phượng Vĩ, đường kính gốc 6 cm</v>
          </cell>
          <cell r="E1793" t="str">
            <v>cây</v>
          </cell>
          <cell r="F1793">
            <v>97000</v>
          </cell>
        </row>
        <row r="1794">
          <cell r="A1794" t="str">
            <v>PHUONG7</v>
          </cell>
          <cell r="B1794" t="str">
            <v>PHUONG510</v>
          </cell>
          <cell r="C1794" t="str">
            <v>Phượng Vĩ, Đường kính gốc từ trên 5-10 cm</v>
          </cell>
          <cell r="D1794" t="str">
            <v>Phượng Vĩ, đường kính gốc 7 cm</v>
          </cell>
          <cell r="E1794" t="str">
            <v>cây</v>
          </cell>
          <cell r="F1794">
            <v>97000</v>
          </cell>
        </row>
        <row r="1795">
          <cell r="A1795" t="str">
            <v>PHUONG8</v>
          </cell>
          <cell r="B1795" t="str">
            <v>PHUONG510</v>
          </cell>
          <cell r="C1795" t="str">
            <v>Phượng Vĩ, Đường kính gốc từ trên 5-10 cm</v>
          </cell>
          <cell r="D1795" t="str">
            <v>Phượng Vĩ,  đường kính gốc 8 cm</v>
          </cell>
          <cell r="E1795" t="str">
            <v>cây</v>
          </cell>
          <cell r="F1795">
            <v>97000</v>
          </cell>
        </row>
        <row r="1796">
          <cell r="A1796" t="str">
            <v>PHUONG9</v>
          </cell>
          <cell r="B1796" t="str">
            <v>PHUONG510</v>
          </cell>
          <cell r="C1796" t="str">
            <v>Phượng Vĩ, Đường kính gốc từ trên 5-10 cm</v>
          </cell>
          <cell r="D1796" t="str">
            <v>Phượng Vĩ,  đường kính gốc 9 cm</v>
          </cell>
          <cell r="E1796" t="str">
            <v>cây</v>
          </cell>
          <cell r="F1796">
            <v>97000</v>
          </cell>
        </row>
        <row r="1797">
          <cell r="A1797" t="str">
            <v>PHUONG10</v>
          </cell>
          <cell r="B1797" t="str">
            <v>PHUONG510</v>
          </cell>
          <cell r="C1797" t="str">
            <v>Phượng Vĩ, Đường kính gốc từ trên 5-10 cm</v>
          </cell>
          <cell r="D1797" t="str">
            <v>Phượng Vĩ,  đường kính gốc 10 cm</v>
          </cell>
          <cell r="E1797" t="str">
            <v>cây</v>
          </cell>
          <cell r="F1797">
            <v>97000</v>
          </cell>
        </row>
        <row r="1798">
          <cell r="A1798" t="str">
            <v>PHUONG11</v>
          </cell>
          <cell r="B1798" t="str">
            <v>PHUONG1113</v>
          </cell>
          <cell r="C1798" t="str">
            <v>Phượng Vĩ, Đường kính gốc từ 11-13 cm</v>
          </cell>
          <cell r="D1798" t="str">
            <v>Phượng Vĩ, đường kính gốc 11 cm</v>
          </cell>
          <cell r="E1798" t="str">
            <v>cây</v>
          </cell>
          <cell r="F1798">
            <v>110000</v>
          </cell>
        </row>
        <row r="1799">
          <cell r="A1799" t="str">
            <v>PHUONG12</v>
          </cell>
          <cell r="B1799" t="str">
            <v>PHUONG1113</v>
          </cell>
          <cell r="C1799" t="str">
            <v>Phượng Vĩ, Đường kính gốc từ 11-13 cm</v>
          </cell>
          <cell r="D1799" t="str">
            <v>Phượng Vĩ,  đường kính gốc 12 cm</v>
          </cell>
          <cell r="E1799" t="str">
            <v>cây</v>
          </cell>
          <cell r="F1799">
            <v>110000</v>
          </cell>
        </row>
        <row r="1800">
          <cell r="A1800" t="str">
            <v>PHUONG13</v>
          </cell>
          <cell r="B1800" t="str">
            <v>PHUONG1113</v>
          </cell>
          <cell r="C1800" t="str">
            <v>Phượng Vĩ, Đường kính gốc từ 11-13 cm</v>
          </cell>
          <cell r="D1800" t="str">
            <v>Phượng Vĩ,  đường kính gốc 13 cm</v>
          </cell>
          <cell r="E1800" t="str">
            <v>cây</v>
          </cell>
          <cell r="F1800">
            <v>110000</v>
          </cell>
        </row>
        <row r="1801">
          <cell r="A1801" t="str">
            <v>PHUONG14</v>
          </cell>
          <cell r="B1801" t="str">
            <v>PHUONG1420</v>
          </cell>
          <cell r="C1801" t="str">
            <v>Phượng Vĩ, Đường kính gốc từ 13-20 cm</v>
          </cell>
          <cell r="D1801" t="str">
            <v>Phượng Vĩ,  đường kính gốc 14 cm</v>
          </cell>
          <cell r="E1801" t="str">
            <v>cây</v>
          </cell>
          <cell r="F1801">
            <v>123000</v>
          </cell>
        </row>
        <row r="1802">
          <cell r="A1802" t="str">
            <v>PHUONG15</v>
          </cell>
          <cell r="B1802" t="str">
            <v>PHUONG1420</v>
          </cell>
          <cell r="C1802" t="str">
            <v>Phượng Vĩ, Đường kính gốc từ 13-20 cm</v>
          </cell>
          <cell r="D1802" t="str">
            <v>Phượng Vĩ,  đường kính gốc 15 cm</v>
          </cell>
          <cell r="E1802" t="str">
            <v>cây</v>
          </cell>
          <cell r="F1802">
            <v>123000</v>
          </cell>
        </row>
        <row r="1803">
          <cell r="A1803" t="str">
            <v>PHUONG16</v>
          </cell>
          <cell r="B1803" t="str">
            <v>PHUONG1420</v>
          </cell>
          <cell r="C1803" t="str">
            <v>Phượng Vĩ, Đường kính gốc từ 13-20 cm</v>
          </cell>
          <cell r="D1803" t="str">
            <v>Phượng Vĩ,  đường kính gốc 16 cm</v>
          </cell>
          <cell r="E1803" t="str">
            <v>cây</v>
          </cell>
          <cell r="F1803">
            <v>123000</v>
          </cell>
        </row>
        <row r="1804">
          <cell r="A1804" t="str">
            <v>PHUONG17</v>
          </cell>
          <cell r="B1804" t="str">
            <v>PHUONG1420</v>
          </cell>
          <cell r="C1804" t="str">
            <v>Phượng Vĩ, Đường kính gốc từ 13-20 cm</v>
          </cell>
          <cell r="D1804" t="str">
            <v>Phượng Vĩ, đường kính gốc 17 cm</v>
          </cell>
          <cell r="E1804" t="str">
            <v>cây</v>
          </cell>
          <cell r="F1804">
            <v>123000</v>
          </cell>
        </row>
        <row r="1805">
          <cell r="A1805" t="str">
            <v>PHUONG18</v>
          </cell>
          <cell r="B1805" t="str">
            <v>PHUONG1420</v>
          </cell>
          <cell r="C1805" t="str">
            <v>Phượng Vĩ, Đường kính gốc từ 13-20 cm</v>
          </cell>
          <cell r="D1805" t="str">
            <v>Phượng Vĩ, đường kính gốc 18 cm</v>
          </cell>
          <cell r="E1805" t="str">
            <v>cây</v>
          </cell>
          <cell r="F1805">
            <v>123000</v>
          </cell>
        </row>
        <row r="1806">
          <cell r="A1806" t="str">
            <v>PHUONG19</v>
          </cell>
          <cell r="B1806" t="str">
            <v>PHUONG1420</v>
          </cell>
          <cell r="C1806" t="str">
            <v>Phượng Vĩ, Đường kính gốc từ 13-20 cm</v>
          </cell>
          <cell r="D1806" t="str">
            <v>Phượng Vĩ, đường kính gốc 19 cm</v>
          </cell>
          <cell r="E1806" t="str">
            <v>cây</v>
          </cell>
          <cell r="F1806">
            <v>123000</v>
          </cell>
        </row>
        <row r="1807">
          <cell r="A1807" t="str">
            <v>PHUONG20</v>
          </cell>
          <cell r="B1807" t="str">
            <v>PHUONG2050</v>
          </cell>
          <cell r="C1807" t="str">
            <v>Phượng Vĩ, Đường kính gốc từ 20- 50 cm</v>
          </cell>
          <cell r="D1807" t="str">
            <v>Phượng Vĩ, đường kính gốc 20 cm</v>
          </cell>
          <cell r="E1807" t="str">
            <v>cây</v>
          </cell>
          <cell r="F1807">
            <v>123000</v>
          </cell>
        </row>
        <row r="1808">
          <cell r="A1808" t="str">
            <v>PHUONG21</v>
          </cell>
          <cell r="B1808" t="str">
            <v>PHUONG2050</v>
          </cell>
          <cell r="C1808" t="str">
            <v>Phượng Vĩ, Đường kính gốc từ 20- 50 cm</v>
          </cell>
          <cell r="D1808" t="str">
            <v>Phượng Vĩ, đường kính gốc 21 cm</v>
          </cell>
          <cell r="E1808" t="str">
            <v>cây</v>
          </cell>
          <cell r="F1808">
            <v>141000</v>
          </cell>
        </row>
        <row r="1809">
          <cell r="A1809" t="str">
            <v>PHUONG22</v>
          </cell>
          <cell r="B1809" t="str">
            <v>PHUONG2050</v>
          </cell>
          <cell r="C1809" t="str">
            <v>Phượng Vĩ, Đường kính gốc từ 20- 50 cm</v>
          </cell>
          <cell r="D1809" t="str">
            <v>Phượng Vĩ, đường kính gốc 22 cm</v>
          </cell>
          <cell r="E1809" t="str">
            <v>cây</v>
          </cell>
          <cell r="F1809">
            <v>141000</v>
          </cell>
        </row>
        <row r="1810">
          <cell r="A1810" t="str">
            <v>PHUONG23</v>
          </cell>
          <cell r="B1810" t="str">
            <v>PHUONG2050</v>
          </cell>
          <cell r="C1810" t="str">
            <v>Phượng Vĩ, Đường kính gốc từ 20- 50 cm</v>
          </cell>
          <cell r="D1810" t="str">
            <v>Phượng Vĩ, đường kính gốc 23 cm</v>
          </cell>
          <cell r="E1810" t="str">
            <v>cây</v>
          </cell>
          <cell r="F1810">
            <v>141000</v>
          </cell>
        </row>
        <row r="1811">
          <cell r="A1811" t="str">
            <v>PHUONG24</v>
          </cell>
          <cell r="B1811" t="str">
            <v>PHUONG2050</v>
          </cell>
          <cell r="C1811" t="str">
            <v>Phượng Vĩ, Đường kính gốc từ 20- 50 cm</v>
          </cell>
          <cell r="D1811" t="str">
            <v>Phượng Vĩ,  đường kính gốc 24 cm</v>
          </cell>
          <cell r="E1811" t="str">
            <v>cây</v>
          </cell>
          <cell r="F1811">
            <v>141000</v>
          </cell>
        </row>
        <row r="1812">
          <cell r="A1812" t="str">
            <v>PHUONG25</v>
          </cell>
          <cell r="B1812" t="str">
            <v>PHUONG2050</v>
          </cell>
          <cell r="C1812" t="str">
            <v>Phượng Vĩ, Đường kính gốc từ 20- 50 cm</v>
          </cell>
          <cell r="D1812" t="str">
            <v>Phượng Vĩ,  đường kính gốc 25 cm</v>
          </cell>
          <cell r="E1812" t="str">
            <v>cây</v>
          </cell>
          <cell r="F1812">
            <v>141000</v>
          </cell>
        </row>
        <row r="1813">
          <cell r="A1813" t="str">
            <v>PHUONG26</v>
          </cell>
          <cell r="B1813" t="str">
            <v>PHUONG2050</v>
          </cell>
          <cell r="C1813" t="str">
            <v>Phượng Vĩ, Đường kính gốc từ 20- 50 cm</v>
          </cell>
          <cell r="D1813" t="str">
            <v>Phượng Vĩ, đường kính gốc 26 cm</v>
          </cell>
          <cell r="E1813" t="str">
            <v>cây</v>
          </cell>
          <cell r="F1813">
            <v>141000</v>
          </cell>
        </row>
        <row r="1814">
          <cell r="A1814" t="str">
            <v>PHUONG27</v>
          </cell>
          <cell r="B1814" t="str">
            <v>PHUONG2050</v>
          </cell>
          <cell r="C1814" t="str">
            <v>Phượng Vĩ, Đường kính gốc từ 20- 50 cm</v>
          </cell>
          <cell r="D1814" t="str">
            <v>Phượng Vĩ,  đường kính gốc 27 cm</v>
          </cell>
          <cell r="E1814" t="str">
            <v>cây</v>
          </cell>
          <cell r="F1814">
            <v>141000</v>
          </cell>
        </row>
        <row r="1815">
          <cell r="A1815" t="str">
            <v>PHUONG28</v>
          </cell>
          <cell r="B1815" t="str">
            <v>PHUONG2050</v>
          </cell>
          <cell r="C1815" t="str">
            <v>Phượng Vĩ, Đường kính gốc từ 20- 50 cm</v>
          </cell>
          <cell r="D1815" t="str">
            <v>Phượng Vĩ, đường kính gốc 28 cm</v>
          </cell>
          <cell r="E1815" t="str">
            <v>cây</v>
          </cell>
          <cell r="F1815">
            <v>141000</v>
          </cell>
        </row>
        <row r="1816">
          <cell r="A1816" t="str">
            <v>PHUONG29</v>
          </cell>
          <cell r="B1816" t="str">
            <v>PHUONG2050</v>
          </cell>
          <cell r="C1816" t="str">
            <v>Phượng Vĩ, Đường kính gốc từ 20- 50 cm</v>
          </cell>
          <cell r="D1816" t="str">
            <v>Phượng Vĩ, đường kính gốc 29 cm</v>
          </cell>
          <cell r="E1816" t="str">
            <v>cây</v>
          </cell>
          <cell r="F1816">
            <v>141000</v>
          </cell>
        </row>
        <row r="1817">
          <cell r="A1817" t="str">
            <v>PHUONG30</v>
          </cell>
          <cell r="B1817" t="str">
            <v>PHUONG2050</v>
          </cell>
          <cell r="C1817" t="str">
            <v>Phượng Vĩ, Đường kính gốc từ 20- 50 cm</v>
          </cell>
          <cell r="D1817" t="str">
            <v>Phượng Vĩ,  đường kính gốc 30 cm</v>
          </cell>
          <cell r="E1817" t="str">
            <v>cây</v>
          </cell>
          <cell r="F1817">
            <v>141000</v>
          </cell>
        </row>
        <row r="1818">
          <cell r="A1818" t="str">
            <v>PHUONG31</v>
          </cell>
          <cell r="B1818" t="str">
            <v>PHUONG2050</v>
          </cell>
          <cell r="C1818" t="str">
            <v>Phượng Vĩ, Đường kính gốc từ 20- 50 cm</v>
          </cell>
          <cell r="D1818" t="str">
            <v>Phượng Vĩ,  đường kính gốc 31 cm</v>
          </cell>
          <cell r="E1818" t="str">
            <v>cây</v>
          </cell>
          <cell r="F1818">
            <v>141000</v>
          </cell>
        </row>
        <row r="1819">
          <cell r="A1819" t="str">
            <v>PHUONG32</v>
          </cell>
          <cell r="B1819" t="str">
            <v>PHUONG2050</v>
          </cell>
          <cell r="C1819" t="str">
            <v>Phượng Vĩ, Đường kính gốc từ 20- 50 cm</v>
          </cell>
          <cell r="D1819" t="str">
            <v>Phượng Vĩ,  đường kính gốc 32 cm</v>
          </cell>
          <cell r="E1819" t="str">
            <v>cây</v>
          </cell>
          <cell r="F1819">
            <v>141000</v>
          </cell>
        </row>
        <row r="1820">
          <cell r="A1820" t="str">
            <v>PHUONG33</v>
          </cell>
          <cell r="B1820" t="str">
            <v>PHUONG2050</v>
          </cell>
          <cell r="C1820" t="str">
            <v>Phượng Vĩ, Đường kính gốc từ 20- 50 cm</v>
          </cell>
          <cell r="D1820" t="str">
            <v>Phượng Vĩ,  đường kính gốc 33 cm</v>
          </cell>
          <cell r="E1820" t="str">
            <v>cây</v>
          </cell>
          <cell r="F1820">
            <v>141000</v>
          </cell>
        </row>
        <row r="1821">
          <cell r="A1821" t="str">
            <v>PHUONG34</v>
          </cell>
          <cell r="B1821" t="str">
            <v>PHUONG2050</v>
          </cell>
          <cell r="C1821" t="str">
            <v>Phượng Vĩ, Đường kính gốc từ 20- 50 cm</v>
          </cell>
          <cell r="D1821" t="str">
            <v>Phượng Vĩ,  đường kính gốc 34 cm</v>
          </cell>
          <cell r="E1821" t="str">
            <v>cây</v>
          </cell>
          <cell r="F1821">
            <v>141000</v>
          </cell>
        </row>
        <row r="1822">
          <cell r="A1822" t="str">
            <v>PHUONG35</v>
          </cell>
          <cell r="B1822" t="str">
            <v>PHUONG2050</v>
          </cell>
          <cell r="C1822" t="str">
            <v>Phượng Vĩ, Đường kính gốc từ 20- 50 cm</v>
          </cell>
          <cell r="D1822" t="str">
            <v>Phượng Vĩ,  đường kính gốc 35 cm</v>
          </cell>
          <cell r="E1822" t="str">
            <v>cây</v>
          </cell>
          <cell r="F1822">
            <v>141000</v>
          </cell>
        </row>
        <row r="1823">
          <cell r="A1823" t="str">
            <v>PHUONG36</v>
          </cell>
          <cell r="B1823" t="str">
            <v>PHUONG2050</v>
          </cell>
          <cell r="C1823" t="str">
            <v>Phượng Vĩ, Đường kính gốc từ 20- 50 cm</v>
          </cell>
          <cell r="D1823" t="str">
            <v>Phượng Vĩ, đường kính gốc 36 cm</v>
          </cell>
          <cell r="E1823" t="str">
            <v>cây</v>
          </cell>
          <cell r="F1823">
            <v>141000</v>
          </cell>
        </row>
        <row r="1824">
          <cell r="A1824" t="str">
            <v>PHUONG37</v>
          </cell>
          <cell r="B1824" t="str">
            <v>PHUONG2050</v>
          </cell>
          <cell r="C1824" t="str">
            <v>Phượng Vĩ, Đường kính gốc từ 20- 50 cm</v>
          </cell>
          <cell r="D1824" t="str">
            <v>Phượng Vĩ, đường kính gốc 37 cm</v>
          </cell>
          <cell r="E1824" t="str">
            <v>cây</v>
          </cell>
          <cell r="F1824">
            <v>141000</v>
          </cell>
        </row>
        <row r="1825">
          <cell r="A1825" t="str">
            <v>PHUONG38</v>
          </cell>
          <cell r="B1825" t="str">
            <v>PHUONG2050</v>
          </cell>
          <cell r="C1825" t="str">
            <v>Phượng Vĩ, Đường kính gốc từ 20- 50 cm</v>
          </cell>
          <cell r="D1825" t="str">
            <v>Phượng Vĩ,  đường kính gốc 38 cm</v>
          </cell>
          <cell r="E1825" t="str">
            <v>cây</v>
          </cell>
          <cell r="F1825">
            <v>141000</v>
          </cell>
        </row>
        <row r="1826">
          <cell r="A1826" t="str">
            <v>PHUONG39</v>
          </cell>
          <cell r="B1826" t="str">
            <v>PHUONG2050</v>
          </cell>
          <cell r="C1826" t="str">
            <v>Phượng Vĩ, Đường kính gốc từ 20- 50 cm</v>
          </cell>
          <cell r="D1826" t="str">
            <v>Phượng Vĩ,  đường kính gốc 39 cm</v>
          </cell>
          <cell r="E1826" t="str">
            <v>cây</v>
          </cell>
          <cell r="F1826">
            <v>141000</v>
          </cell>
        </row>
        <row r="1827">
          <cell r="A1827" t="str">
            <v>PHUONG40</v>
          </cell>
          <cell r="B1827" t="str">
            <v>PHUONG2050</v>
          </cell>
          <cell r="C1827" t="str">
            <v>Phượng Vĩ, Đường kính gốc từ 20- 50 cm</v>
          </cell>
          <cell r="D1827" t="str">
            <v>Phượng Vĩ,  đường kính gốc 40 cm</v>
          </cell>
          <cell r="E1827" t="str">
            <v>cây</v>
          </cell>
          <cell r="F1827">
            <v>141000</v>
          </cell>
        </row>
        <row r="1828">
          <cell r="A1828" t="str">
            <v>PHUONG41</v>
          </cell>
          <cell r="B1828" t="str">
            <v>PHUONG2050</v>
          </cell>
          <cell r="C1828" t="str">
            <v>Phượng Vĩ, Đường kính gốc từ 20- 50 cm</v>
          </cell>
          <cell r="D1828" t="str">
            <v>Phượng Vĩ,  đường kính gốc 41 cm</v>
          </cell>
          <cell r="E1828" t="str">
            <v>cây</v>
          </cell>
          <cell r="F1828">
            <v>141000</v>
          </cell>
        </row>
        <row r="1829">
          <cell r="A1829" t="str">
            <v>PHUONG42</v>
          </cell>
          <cell r="B1829" t="str">
            <v>PHUONG2050</v>
          </cell>
          <cell r="C1829" t="str">
            <v>Phượng Vĩ, Đường kính gốc từ 20- 50 cm</v>
          </cell>
          <cell r="D1829" t="str">
            <v>Phượng Vĩ,  đường kính gốc 42 cm</v>
          </cell>
          <cell r="E1829" t="str">
            <v>cây</v>
          </cell>
          <cell r="F1829">
            <v>141000</v>
          </cell>
        </row>
        <row r="1830">
          <cell r="A1830" t="str">
            <v>PHUONG43</v>
          </cell>
          <cell r="B1830" t="str">
            <v>PHUONG2050</v>
          </cell>
          <cell r="C1830" t="str">
            <v>Phượng Vĩ, Đường kính gốc từ 20- 50 cm</v>
          </cell>
          <cell r="D1830" t="str">
            <v>Phượng Vĩ,  đường kính gốc 43 cm</v>
          </cell>
          <cell r="E1830" t="str">
            <v>cây</v>
          </cell>
          <cell r="F1830">
            <v>141000</v>
          </cell>
        </row>
        <row r="1831">
          <cell r="A1831" t="str">
            <v>PHUONG44</v>
          </cell>
          <cell r="B1831" t="str">
            <v>PHUONG2050</v>
          </cell>
          <cell r="C1831" t="str">
            <v>Phượng Vĩ, Đường kính gốc từ 20- 50 cm</v>
          </cell>
          <cell r="D1831" t="str">
            <v>Phượng Vĩ, đường kính gốc 44 cm</v>
          </cell>
          <cell r="E1831" t="str">
            <v>cây</v>
          </cell>
          <cell r="F1831">
            <v>141000</v>
          </cell>
        </row>
        <row r="1832">
          <cell r="A1832" t="str">
            <v>PHUONG45</v>
          </cell>
          <cell r="B1832" t="str">
            <v>PHUONG2050</v>
          </cell>
          <cell r="C1832" t="str">
            <v>Phượng Vĩ, Đường kính gốc từ 20- 50 cm</v>
          </cell>
          <cell r="D1832" t="str">
            <v>Phượng Vĩ, đường kính gốc 45 cm</v>
          </cell>
          <cell r="E1832" t="str">
            <v>cây</v>
          </cell>
          <cell r="F1832">
            <v>141000</v>
          </cell>
        </row>
        <row r="1833">
          <cell r="A1833" t="str">
            <v>PHUONG46</v>
          </cell>
          <cell r="B1833" t="str">
            <v>PHUONG2050</v>
          </cell>
          <cell r="C1833" t="str">
            <v>Phượng Vĩ, Đường kính gốc từ 20- 50 cm</v>
          </cell>
          <cell r="D1833" t="str">
            <v>Phượng Vĩ, đường kính gốc 46 cm</v>
          </cell>
          <cell r="E1833" t="str">
            <v>cây</v>
          </cell>
          <cell r="F1833">
            <v>141000</v>
          </cell>
        </row>
        <row r="1834">
          <cell r="A1834" t="str">
            <v>PHUONG47</v>
          </cell>
          <cell r="B1834" t="str">
            <v>PHUONG2050</v>
          </cell>
          <cell r="C1834" t="str">
            <v>Phượng Vĩ, Đường kính gốc từ 20- 50 cm</v>
          </cell>
          <cell r="D1834" t="str">
            <v>Phượng Vĩ,  đường kính gốc 47 cm</v>
          </cell>
          <cell r="E1834" t="str">
            <v>cây</v>
          </cell>
          <cell r="F1834">
            <v>141000</v>
          </cell>
        </row>
        <row r="1835">
          <cell r="A1835" t="str">
            <v>PHUONG48</v>
          </cell>
          <cell r="B1835" t="str">
            <v>PHUONG2050</v>
          </cell>
          <cell r="C1835" t="str">
            <v>Phượng Vĩ, Đường kính gốc từ 20- 50 cm</v>
          </cell>
          <cell r="D1835" t="str">
            <v>Phượng Vĩ,  đường kính gốc 48 cm</v>
          </cell>
          <cell r="E1835" t="str">
            <v>cây</v>
          </cell>
          <cell r="F1835">
            <v>141000</v>
          </cell>
        </row>
        <row r="1836">
          <cell r="A1836" t="str">
            <v>PHUONG49</v>
          </cell>
          <cell r="B1836" t="str">
            <v>PHUONG2050</v>
          </cell>
          <cell r="C1836" t="str">
            <v>Phượng Vĩ, Đường kính gốc từ 20- 50 cm</v>
          </cell>
          <cell r="D1836" t="str">
            <v>Phượng Vĩ,  đường kính gốc 49 cm</v>
          </cell>
          <cell r="E1836" t="str">
            <v>cây</v>
          </cell>
          <cell r="F1836">
            <v>141000</v>
          </cell>
        </row>
        <row r="1837">
          <cell r="A1837" t="str">
            <v>PHUONG50</v>
          </cell>
          <cell r="B1837" t="str">
            <v>PHUONG2050</v>
          </cell>
          <cell r="C1837" t="str">
            <v>Phượng Vĩ, Đường kính gốc từ 20- 50 cm</v>
          </cell>
          <cell r="D1837" t="str">
            <v>Phượng Vĩ,  đường kính gốc 50 cm</v>
          </cell>
          <cell r="E1837" t="str">
            <v>cây</v>
          </cell>
          <cell r="F1837">
            <v>141000</v>
          </cell>
        </row>
        <row r="1838">
          <cell r="A1838" t="str">
            <v>PHUONG51</v>
          </cell>
          <cell r="B1838" t="str">
            <v>PHUONG5050</v>
          </cell>
          <cell r="C1838" t="str">
            <v>Phượng Vĩ, Đường kính gốc từ 51cm trở lên</v>
          </cell>
          <cell r="D1838" t="str">
            <v>Phượng Vĩ, đường kính gốc 51 cm</v>
          </cell>
          <cell r="E1838" t="str">
            <v>cây</v>
          </cell>
          <cell r="F1838">
            <v>185000</v>
          </cell>
        </row>
        <row r="1839">
          <cell r="A1839" t="str">
            <v>PHUONG52</v>
          </cell>
          <cell r="B1839" t="str">
            <v>PHUONG5050</v>
          </cell>
          <cell r="C1839" t="str">
            <v>Phượng Vĩ, Đường kính gốc từ 51cm trở lên</v>
          </cell>
          <cell r="D1839" t="str">
            <v>Phượng Vĩ,  đường kính gốc 52 cm</v>
          </cell>
          <cell r="E1839" t="str">
            <v>cây</v>
          </cell>
          <cell r="F1839">
            <v>185000</v>
          </cell>
        </row>
        <row r="1840">
          <cell r="A1840" t="str">
            <v>PHUONG53</v>
          </cell>
          <cell r="B1840" t="str">
            <v>PHUONG5050</v>
          </cell>
          <cell r="C1840" t="str">
            <v>Phượng Vĩ, Đường kính gốc từ 51cm trở lên</v>
          </cell>
          <cell r="D1840" t="str">
            <v>Phượng Vĩ, đường kính gốc 53 cm</v>
          </cell>
          <cell r="E1840" t="str">
            <v>cây</v>
          </cell>
          <cell r="F1840">
            <v>185000</v>
          </cell>
        </row>
        <row r="1841">
          <cell r="A1841" t="str">
            <v>PHUONG54</v>
          </cell>
          <cell r="B1841" t="str">
            <v>PHUONG5050</v>
          </cell>
          <cell r="C1841" t="str">
            <v>Phượng Vĩ, Đường kính gốc từ 51cm trở lên</v>
          </cell>
          <cell r="D1841" t="str">
            <v>Phượng Vĩ,  đường kính gốc 54 cm</v>
          </cell>
          <cell r="E1841" t="str">
            <v>cây</v>
          </cell>
          <cell r="F1841">
            <v>185000</v>
          </cell>
        </row>
        <row r="1842">
          <cell r="A1842" t="str">
            <v>PHUONG55</v>
          </cell>
          <cell r="B1842" t="str">
            <v>PHUONG5050</v>
          </cell>
          <cell r="C1842" t="str">
            <v>Phượng Vĩ, Đường kính gốc từ 51cm trở lên</v>
          </cell>
          <cell r="D1842" t="str">
            <v>Phượng Vĩ,  đường kính gốc 55 cm</v>
          </cell>
          <cell r="E1842" t="str">
            <v>cây</v>
          </cell>
          <cell r="F1842">
            <v>185000</v>
          </cell>
        </row>
        <row r="1843">
          <cell r="A1843" t="str">
            <v>PHUONG56</v>
          </cell>
          <cell r="B1843" t="str">
            <v>PHUONG5050</v>
          </cell>
          <cell r="C1843" t="str">
            <v>Phượng Vĩ, Đường kính gốc từ 51cm trở lên</v>
          </cell>
          <cell r="D1843" t="str">
            <v>Phượng Vĩ, đường kính gốc 56 cm</v>
          </cell>
          <cell r="E1843" t="str">
            <v>cây</v>
          </cell>
          <cell r="F1843">
            <v>185000</v>
          </cell>
        </row>
        <row r="1844">
          <cell r="A1844" t="str">
            <v>PHUONG57</v>
          </cell>
          <cell r="B1844" t="str">
            <v>PHUONG5050</v>
          </cell>
          <cell r="C1844" t="str">
            <v>Phượng Vĩ, Đường kính gốc từ 51cm trở lên</v>
          </cell>
          <cell r="D1844" t="str">
            <v>Phượng Vĩ,  đường kính gốc 57 cm</v>
          </cell>
          <cell r="E1844" t="str">
            <v>cây</v>
          </cell>
          <cell r="F1844">
            <v>185000</v>
          </cell>
        </row>
        <row r="1845">
          <cell r="A1845" t="str">
            <v>PHUONG58</v>
          </cell>
          <cell r="B1845" t="str">
            <v>PHUONG5050</v>
          </cell>
          <cell r="C1845" t="str">
            <v>Phượng Vĩ, Đường kính gốc từ 51cm trở lên</v>
          </cell>
          <cell r="D1845" t="str">
            <v>Phượng Vĩ,  đường kính gốc 58 cm</v>
          </cell>
          <cell r="E1845" t="str">
            <v>cây</v>
          </cell>
          <cell r="F1845">
            <v>185000</v>
          </cell>
        </row>
        <row r="1846">
          <cell r="A1846" t="str">
            <v>PHUONG59</v>
          </cell>
          <cell r="B1846" t="str">
            <v>PHUONG5050</v>
          </cell>
          <cell r="C1846" t="str">
            <v>Phượng Vĩ, Đường kính gốc từ 51cm trở lên</v>
          </cell>
          <cell r="D1846" t="str">
            <v>Phượng Vĩ,  đường kính gốc 59 cm</v>
          </cell>
          <cell r="E1846" t="str">
            <v>cây</v>
          </cell>
          <cell r="F1846">
            <v>185000</v>
          </cell>
        </row>
        <row r="1847">
          <cell r="A1847" t="str">
            <v>PHUONG60</v>
          </cell>
          <cell r="B1847" t="str">
            <v>PHUONG5050</v>
          </cell>
          <cell r="C1847" t="str">
            <v>Phượng Vĩ, Đường kính gốc từ 51cm trở lên</v>
          </cell>
          <cell r="D1847" t="str">
            <v>Phượng Vĩ, đường kính gốc 60 cm</v>
          </cell>
          <cell r="E1847" t="str">
            <v>cây</v>
          </cell>
          <cell r="F1847">
            <v>185000</v>
          </cell>
        </row>
        <row r="1848">
          <cell r="C1848" t="str">
            <v>Tre, Mai</v>
          </cell>
        </row>
        <row r="1849">
          <cell r="A1849" t="str">
            <v>MANG</v>
          </cell>
          <cell r="B1849" t="str">
            <v>MANG</v>
          </cell>
          <cell r="C1849" t="str">
            <v xml:space="preserve"> Măng ĐK &gt; 7cm cao trên 1,5m</v>
          </cell>
          <cell r="D1849" t="str">
            <v xml:space="preserve"> Măng ĐK &gt; 7cm cao trên 1,5m</v>
          </cell>
          <cell r="E1849" t="str">
            <v>cây</v>
          </cell>
          <cell r="F1849">
            <v>12000</v>
          </cell>
        </row>
        <row r="1850">
          <cell r="A1850" t="str">
            <v>TREBT1</v>
          </cell>
          <cell r="B1850" t="str">
            <v>TREBT1</v>
          </cell>
          <cell r="C1850" t="str">
            <v xml:space="preserve"> Tre non, Tre bánh tẻ ĐK gốc &lt; 7cm</v>
          </cell>
          <cell r="D1850" t="str">
            <v xml:space="preserve"> Tre non, Tre bánh tẻ ĐK gốc &lt; 7cm</v>
          </cell>
          <cell r="E1850" t="str">
            <v>cây</v>
          </cell>
          <cell r="F1850">
            <v>15000</v>
          </cell>
        </row>
        <row r="1851">
          <cell r="A1851" t="str">
            <v>TREBT2</v>
          </cell>
          <cell r="B1851" t="str">
            <v>TREBT2</v>
          </cell>
          <cell r="C1851" t="str">
            <v xml:space="preserve"> Tre non, Tre bánh tẻ ĐK gốc &gt; 7cm</v>
          </cell>
          <cell r="D1851" t="str">
            <v xml:space="preserve"> Tre non, Tre bánh tẻ ĐK gốc &gt; 7cm</v>
          </cell>
          <cell r="E1851" t="str">
            <v>cây</v>
          </cell>
          <cell r="F1851">
            <v>25000</v>
          </cell>
        </row>
        <row r="1852">
          <cell r="A1852" t="str">
            <v>TREG1</v>
          </cell>
          <cell r="B1852" t="str">
            <v>TREG1</v>
          </cell>
          <cell r="C1852" t="str">
            <v xml:space="preserve"> Tre già ĐK gốc &lt; 7cm</v>
          </cell>
          <cell r="D1852" t="str">
            <v xml:space="preserve"> Tre già ĐK gốc &lt; 7cm</v>
          </cell>
          <cell r="E1852" t="str">
            <v>cây</v>
          </cell>
          <cell r="F1852">
            <v>26000</v>
          </cell>
        </row>
        <row r="1853">
          <cell r="A1853" t="str">
            <v>TREG2</v>
          </cell>
          <cell r="B1853" t="str">
            <v>TREG2</v>
          </cell>
          <cell r="C1853" t="str">
            <v xml:space="preserve"> Tre già ĐK gốc  &gt; 7cm </v>
          </cell>
          <cell r="D1853" t="str">
            <v xml:space="preserve"> Tre già ĐK gốc  &gt; 7cm </v>
          </cell>
          <cell r="E1853" t="str">
            <v>cây</v>
          </cell>
          <cell r="F1853">
            <v>30000</v>
          </cell>
        </row>
        <row r="1854">
          <cell r="C1854" t="str">
            <v>Cây Lim</v>
          </cell>
        </row>
        <row r="1855">
          <cell r="A1855" t="str">
            <v>LIM1</v>
          </cell>
          <cell r="B1855" t="str">
            <v>LIM15</v>
          </cell>
          <cell r="C1855" t="str">
            <v>Cây Lim, Đường kính gốc &lt; 5 cm</v>
          </cell>
          <cell r="D1855" t="str">
            <v>Cây Lim, Đường kính gốc 1 cm</v>
          </cell>
          <cell r="E1855" t="str">
            <v>cây</v>
          </cell>
          <cell r="F1855">
            <v>94000</v>
          </cell>
        </row>
        <row r="1856">
          <cell r="A1856" t="str">
            <v>LIM2</v>
          </cell>
          <cell r="B1856" t="str">
            <v>LIM15</v>
          </cell>
          <cell r="C1856" t="str">
            <v>Cây Lim, Đường kính gốc &lt; 5 cm</v>
          </cell>
          <cell r="D1856" t="str">
            <v>Cây Lim, Đường kính gốc 2 cm</v>
          </cell>
          <cell r="E1856" t="str">
            <v>cây</v>
          </cell>
          <cell r="F1856">
            <v>94000</v>
          </cell>
        </row>
        <row r="1857">
          <cell r="A1857" t="str">
            <v>LIM3</v>
          </cell>
          <cell r="B1857" t="str">
            <v>LIM15</v>
          </cell>
          <cell r="C1857" t="str">
            <v>Cây Lim, Đường kính gốc &lt; 5 cm</v>
          </cell>
          <cell r="D1857" t="str">
            <v>Cây Lim, Đường kính gốc 3 cm</v>
          </cell>
          <cell r="E1857" t="str">
            <v>cây</v>
          </cell>
          <cell r="F1857">
            <v>94000</v>
          </cell>
        </row>
        <row r="1858">
          <cell r="A1858" t="str">
            <v>LIM4</v>
          </cell>
          <cell r="B1858" t="str">
            <v>LIM15</v>
          </cell>
          <cell r="C1858" t="str">
            <v>Cây Lim, Đường kính gốc &lt; 5 cm</v>
          </cell>
          <cell r="D1858" t="str">
            <v>Cây Lim, Đường kính gốc 4 cm</v>
          </cell>
          <cell r="E1858" t="str">
            <v>cây</v>
          </cell>
          <cell r="F1858">
            <v>94000</v>
          </cell>
        </row>
        <row r="1859">
          <cell r="A1859" t="str">
            <v>LIM5</v>
          </cell>
          <cell r="B1859" t="str">
            <v>LIM510</v>
          </cell>
          <cell r="C1859" t="str">
            <v>Cây Lim, Đường kính gốc từ  5-10 cm</v>
          </cell>
          <cell r="D1859" t="str">
            <v xml:space="preserve"> Lim, Đường kính gốc 5 cm</v>
          </cell>
          <cell r="E1859" t="str">
            <v>cây</v>
          </cell>
          <cell r="F1859">
            <v>152000</v>
          </cell>
        </row>
        <row r="1860">
          <cell r="A1860" t="str">
            <v>LIM6</v>
          </cell>
          <cell r="B1860" t="str">
            <v>LIM510</v>
          </cell>
          <cell r="C1860" t="str">
            <v>Cây Lim, Đường kính gốc từ  5-10 cm</v>
          </cell>
          <cell r="D1860" t="str">
            <v xml:space="preserve"> Lim, Đường kính gốc 6 cm</v>
          </cell>
          <cell r="E1860" t="str">
            <v>cây</v>
          </cell>
          <cell r="F1860">
            <v>152000</v>
          </cell>
        </row>
        <row r="1861">
          <cell r="A1861" t="str">
            <v>LIM7</v>
          </cell>
          <cell r="B1861" t="str">
            <v>LIM510</v>
          </cell>
          <cell r="C1861" t="str">
            <v>Cây Lim, Đường kính gốc từ  5-10 cm</v>
          </cell>
          <cell r="D1861" t="str">
            <v xml:space="preserve"> Lim, Đường kính gốc 7 cm</v>
          </cell>
          <cell r="E1861" t="str">
            <v>cây</v>
          </cell>
          <cell r="F1861">
            <v>152000</v>
          </cell>
        </row>
        <row r="1862">
          <cell r="A1862" t="str">
            <v>LIM8</v>
          </cell>
          <cell r="B1862" t="str">
            <v>LIM510</v>
          </cell>
          <cell r="C1862" t="str">
            <v>Cây Lim, Đường kính gốc từ  5-10 cm</v>
          </cell>
          <cell r="D1862" t="str">
            <v xml:space="preserve"> Lim, Đường kính gốc 8 cm</v>
          </cell>
          <cell r="E1862" t="str">
            <v>cây</v>
          </cell>
          <cell r="F1862">
            <v>152000</v>
          </cell>
        </row>
        <row r="1863">
          <cell r="A1863" t="str">
            <v>LIM9</v>
          </cell>
          <cell r="B1863" t="str">
            <v>LIM510</v>
          </cell>
          <cell r="C1863" t="str">
            <v>Cây Lim, Đường kính gốc từ  5-10 cm</v>
          </cell>
          <cell r="D1863" t="str">
            <v xml:space="preserve"> Lim, Đường kính gốc 9 cm</v>
          </cell>
          <cell r="E1863" t="str">
            <v>cây</v>
          </cell>
          <cell r="F1863">
            <v>152000</v>
          </cell>
        </row>
        <row r="1864">
          <cell r="A1864" t="str">
            <v>LIM10</v>
          </cell>
          <cell r="B1864" t="str">
            <v>LIM510</v>
          </cell>
          <cell r="C1864" t="str">
            <v>Cây Lim, Đường kính gốc từ  5-10 cm</v>
          </cell>
          <cell r="D1864" t="str">
            <v xml:space="preserve"> Lim, Đường kính gốc 10 cm</v>
          </cell>
          <cell r="E1864" t="str">
            <v>cây</v>
          </cell>
          <cell r="F1864">
            <v>152000</v>
          </cell>
        </row>
        <row r="1865">
          <cell r="A1865" t="str">
            <v>LIM11</v>
          </cell>
          <cell r="B1865" t="str">
            <v>LIM1115</v>
          </cell>
          <cell r="C1865" t="str">
            <v>Lim, Đường kính gốc từ trên 10 -13 cm</v>
          </cell>
          <cell r="D1865" t="str">
            <v>Lim, đường kính gốc 11 cm</v>
          </cell>
          <cell r="E1865" t="str">
            <v>cây</v>
          </cell>
          <cell r="F1865">
            <v>161000</v>
          </cell>
        </row>
        <row r="1866">
          <cell r="A1866" t="str">
            <v>LIM12</v>
          </cell>
          <cell r="B1866" t="str">
            <v>LIM1115</v>
          </cell>
          <cell r="C1866" t="str">
            <v>Lim, Đường kính gốc từ trên 10 -13 cm</v>
          </cell>
          <cell r="D1866" t="str">
            <v>Lim, đường kính gốc 12 cm</v>
          </cell>
          <cell r="E1866" t="str">
            <v>cây</v>
          </cell>
          <cell r="F1866">
            <v>161000</v>
          </cell>
        </row>
        <row r="1867">
          <cell r="A1867" t="str">
            <v>LIM13</v>
          </cell>
          <cell r="B1867" t="str">
            <v>LIM1115</v>
          </cell>
          <cell r="C1867" t="str">
            <v>Lim, Đường kính gốc từ trên 10 -13 cm</v>
          </cell>
          <cell r="D1867" t="str">
            <v>Lim, đường kính gốc 13 cm</v>
          </cell>
          <cell r="E1867" t="str">
            <v>cây</v>
          </cell>
          <cell r="F1867">
            <v>197000</v>
          </cell>
        </row>
        <row r="1868">
          <cell r="A1868" t="str">
            <v>LIM14</v>
          </cell>
          <cell r="B1868" t="str">
            <v>LIM1115</v>
          </cell>
          <cell r="C1868" t="str">
            <v>Lim, Đường kính gốc từ trên 13 -20 cm</v>
          </cell>
          <cell r="D1868" t="str">
            <v>Lim,  đường kính gốc 14 cm</v>
          </cell>
          <cell r="E1868" t="str">
            <v>cây</v>
          </cell>
          <cell r="F1868">
            <v>197000</v>
          </cell>
        </row>
        <row r="1869">
          <cell r="A1869" t="str">
            <v>LIM15</v>
          </cell>
          <cell r="B1869" t="str">
            <v>LIM1115</v>
          </cell>
          <cell r="C1869" t="str">
            <v>Lim, Đường kính gốc từ trên 13 -20 cm</v>
          </cell>
          <cell r="D1869" t="str">
            <v>Lim,  đường kính gốc 15 cm</v>
          </cell>
          <cell r="E1869" t="str">
            <v>cây</v>
          </cell>
          <cell r="F1869">
            <v>197000</v>
          </cell>
        </row>
        <row r="1870">
          <cell r="A1870" t="str">
            <v>LIM16</v>
          </cell>
          <cell r="B1870" t="str">
            <v>LIM1620</v>
          </cell>
          <cell r="C1870" t="str">
            <v>Lim, Đường kính gốc từ trên 13 -20 cm</v>
          </cell>
          <cell r="D1870" t="str">
            <v>Lim,  đường kính gốc 16 cm</v>
          </cell>
          <cell r="E1870" t="str">
            <v>cây</v>
          </cell>
          <cell r="F1870">
            <v>197000</v>
          </cell>
        </row>
        <row r="1871">
          <cell r="A1871" t="str">
            <v>LIM17</v>
          </cell>
          <cell r="B1871" t="str">
            <v>LIM1620</v>
          </cell>
          <cell r="C1871" t="str">
            <v>Lim, Đường kính gốc từ trên 13 -20 cm</v>
          </cell>
          <cell r="D1871" t="str">
            <v>Lim,  đường kính gốc 17 cm</v>
          </cell>
          <cell r="E1871" t="str">
            <v>cây</v>
          </cell>
          <cell r="F1871">
            <v>197000</v>
          </cell>
        </row>
        <row r="1872">
          <cell r="A1872" t="str">
            <v>LIM18</v>
          </cell>
          <cell r="B1872" t="str">
            <v>LIM1620</v>
          </cell>
          <cell r="C1872" t="str">
            <v>Lim, Đường kính gốc từ trên 13 -20 cm</v>
          </cell>
          <cell r="D1872" t="str">
            <v>Lim,  đường kính gốc 18 cm</v>
          </cell>
          <cell r="E1872" t="str">
            <v>cây</v>
          </cell>
          <cell r="F1872">
            <v>197000</v>
          </cell>
        </row>
        <row r="1873">
          <cell r="A1873" t="str">
            <v>LIM19</v>
          </cell>
          <cell r="B1873" t="str">
            <v>LIM1620</v>
          </cell>
          <cell r="C1873" t="str">
            <v>Lim, Đường kính gốc từ trên 13 -20 cm</v>
          </cell>
          <cell r="D1873" t="str">
            <v>Lim,  đường kính gốc 19 cm</v>
          </cell>
          <cell r="E1873" t="str">
            <v>cây</v>
          </cell>
          <cell r="F1873">
            <v>197000</v>
          </cell>
        </row>
        <row r="1874">
          <cell r="A1874" t="str">
            <v>LIM20</v>
          </cell>
          <cell r="B1874" t="str">
            <v>LIM1620</v>
          </cell>
          <cell r="C1874" t="str">
            <v>Lim, Đường kính gốc từ trên 13 -20 cm</v>
          </cell>
          <cell r="D1874" t="str">
            <v>Lim,  đường kính gốc 20 cm</v>
          </cell>
          <cell r="E1874" t="str">
            <v>cây</v>
          </cell>
          <cell r="F1874">
            <v>197000</v>
          </cell>
        </row>
        <row r="1875">
          <cell r="A1875" t="str">
            <v>LIM21</v>
          </cell>
          <cell r="B1875" t="str">
            <v>LIM2030</v>
          </cell>
          <cell r="C1875" t="str">
            <v>Lim, Đường kính gốc từ trên 20- 50 cm</v>
          </cell>
          <cell r="D1875" t="str">
            <v>Lim, đường kính gốc 21 cm</v>
          </cell>
          <cell r="E1875" t="str">
            <v>cây</v>
          </cell>
          <cell r="F1875">
            <v>224000</v>
          </cell>
        </row>
        <row r="1876">
          <cell r="A1876" t="str">
            <v>LIM22</v>
          </cell>
          <cell r="B1876" t="str">
            <v>LIM2030</v>
          </cell>
          <cell r="C1876" t="str">
            <v>Lim, Đường kính gốc từ trên 20- 50 cm</v>
          </cell>
          <cell r="D1876" t="str">
            <v>Lim, đường kính gốc 22 cm</v>
          </cell>
          <cell r="E1876" t="str">
            <v>cây</v>
          </cell>
          <cell r="F1876">
            <v>224000</v>
          </cell>
        </row>
        <row r="1877">
          <cell r="A1877" t="str">
            <v>LIM23</v>
          </cell>
          <cell r="B1877" t="str">
            <v>LIM2030</v>
          </cell>
          <cell r="C1877" t="str">
            <v>Lim, Đường kính gốc từ trên 20- 50 cm</v>
          </cell>
          <cell r="D1877" t="str">
            <v>Lim, đường kính gốc 23 cm</v>
          </cell>
          <cell r="E1877" t="str">
            <v>cây</v>
          </cell>
          <cell r="F1877">
            <v>224000</v>
          </cell>
        </row>
        <row r="1878">
          <cell r="A1878" t="str">
            <v>LIM24</v>
          </cell>
          <cell r="B1878" t="str">
            <v>LIM2030</v>
          </cell>
          <cell r="C1878" t="str">
            <v>Lim, Đường kính gốc từ trên 20- 50 cm</v>
          </cell>
          <cell r="D1878" t="str">
            <v>Lim, đường kính gốc 24 cm</v>
          </cell>
          <cell r="E1878" t="str">
            <v>cây</v>
          </cell>
          <cell r="F1878">
            <v>224000</v>
          </cell>
        </row>
        <row r="1879">
          <cell r="A1879" t="str">
            <v>LIM25</v>
          </cell>
          <cell r="B1879" t="str">
            <v>LIM2030</v>
          </cell>
          <cell r="C1879" t="str">
            <v>Lim, Đường kính gốc từ trên 20- 50 cm</v>
          </cell>
          <cell r="D1879" t="str">
            <v>Lim, đường kính gốc 25 cm</v>
          </cell>
          <cell r="E1879" t="str">
            <v>cây</v>
          </cell>
          <cell r="F1879">
            <v>224000</v>
          </cell>
        </row>
        <row r="1880">
          <cell r="A1880" t="str">
            <v>LIM26</v>
          </cell>
          <cell r="B1880" t="str">
            <v>LIM2030</v>
          </cell>
          <cell r="C1880" t="str">
            <v>Lim, Đường kính gốc từ trên 20- 50 cm</v>
          </cell>
          <cell r="D1880" t="str">
            <v>Lim, đường kính gốc 26 cm</v>
          </cell>
          <cell r="E1880" t="str">
            <v>cây</v>
          </cell>
          <cell r="F1880">
            <v>224000</v>
          </cell>
        </row>
        <row r="1881">
          <cell r="A1881" t="str">
            <v>LIM27</v>
          </cell>
          <cell r="B1881" t="str">
            <v>LIM2030</v>
          </cell>
          <cell r="C1881" t="str">
            <v>Lim, Đường kính gốc từ trên 20- 50 cm</v>
          </cell>
          <cell r="D1881" t="str">
            <v>Lim, đường kính gốc 27 cm</v>
          </cell>
          <cell r="E1881" t="str">
            <v>cây</v>
          </cell>
          <cell r="F1881">
            <v>224000</v>
          </cell>
        </row>
        <row r="1882">
          <cell r="A1882" t="str">
            <v>LIM28</v>
          </cell>
          <cell r="B1882" t="str">
            <v>LIM2030</v>
          </cell>
          <cell r="C1882" t="str">
            <v>Lim, Đường kính gốc từ trên 20- 50 cm</v>
          </cell>
          <cell r="D1882" t="str">
            <v>Lim, đường kính gốc 28 cm</v>
          </cell>
          <cell r="E1882" t="str">
            <v>cây</v>
          </cell>
          <cell r="F1882">
            <v>224000</v>
          </cell>
        </row>
        <row r="1883">
          <cell r="A1883" t="str">
            <v>LIM29</v>
          </cell>
          <cell r="B1883" t="str">
            <v>LIM2030</v>
          </cell>
          <cell r="C1883" t="str">
            <v>Lim, Đường kính gốc từ trên 20- 50 cm</v>
          </cell>
          <cell r="D1883" t="str">
            <v>Lim, đường kính gốc 29 cm</v>
          </cell>
          <cell r="E1883" t="str">
            <v>cây</v>
          </cell>
          <cell r="F1883">
            <v>224000</v>
          </cell>
        </row>
        <row r="1884">
          <cell r="A1884" t="str">
            <v>LIM30</v>
          </cell>
          <cell r="B1884" t="str">
            <v>LIM2030</v>
          </cell>
          <cell r="C1884" t="str">
            <v>Lim, Đường kính gốc từ trên 20- 50 cm</v>
          </cell>
          <cell r="D1884" t="str">
            <v>Lim, đường kính gốc 30 cm</v>
          </cell>
          <cell r="E1884" t="str">
            <v>cây</v>
          </cell>
          <cell r="F1884">
            <v>224000</v>
          </cell>
        </row>
        <row r="1885">
          <cell r="A1885" t="str">
            <v>LIM31</v>
          </cell>
          <cell r="B1885" t="str">
            <v>LIM3050</v>
          </cell>
          <cell r="C1885" t="str">
            <v>Lim, Đường kính gốc từ trên 20- 50 cm</v>
          </cell>
          <cell r="D1885" t="str">
            <v>Lim, đường kính gốc 31 cm</v>
          </cell>
          <cell r="E1885" t="str">
            <v>cây</v>
          </cell>
          <cell r="F1885">
            <v>224000</v>
          </cell>
        </row>
        <row r="1886">
          <cell r="A1886" t="str">
            <v>LIM32</v>
          </cell>
          <cell r="B1886" t="str">
            <v>LIM3050</v>
          </cell>
          <cell r="C1886" t="str">
            <v>Lim, Đường kính gốc từ trên 20- 50 cm</v>
          </cell>
          <cell r="D1886" t="str">
            <v>Lim, đường kính gốc 32 cm</v>
          </cell>
          <cell r="E1886" t="str">
            <v>cây</v>
          </cell>
          <cell r="F1886">
            <v>224000</v>
          </cell>
        </row>
        <row r="1887">
          <cell r="A1887" t="str">
            <v>LIM33</v>
          </cell>
          <cell r="B1887" t="str">
            <v>LIM3050</v>
          </cell>
          <cell r="C1887" t="str">
            <v>Lim, Đường kính gốc từ trên 20- 50 cm</v>
          </cell>
          <cell r="D1887" t="str">
            <v>Lim, đường kính gốc 33 cm</v>
          </cell>
          <cell r="E1887" t="str">
            <v>cây</v>
          </cell>
          <cell r="F1887">
            <v>224000</v>
          </cell>
        </row>
        <row r="1888">
          <cell r="A1888" t="str">
            <v>LIM34</v>
          </cell>
          <cell r="B1888" t="str">
            <v>LIM3050</v>
          </cell>
          <cell r="C1888" t="str">
            <v>Lim, Đường kính gốc từ trên 20- 50 cm</v>
          </cell>
          <cell r="D1888" t="str">
            <v>Lim, đường kính gốc 34 cm</v>
          </cell>
          <cell r="E1888" t="str">
            <v>cây</v>
          </cell>
          <cell r="F1888">
            <v>224000</v>
          </cell>
        </row>
        <row r="1889">
          <cell r="A1889" t="str">
            <v>LIM35</v>
          </cell>
          <cell r="B1889" t="str">
            <v>LIM3050</v>
          </cell>
          <cell r="C1889" t="str">
            <v>Lim, Đường kính gốc từ trên 20- 50 cm</v>
          </cell>
          <cell r="D1889" t="str">
            <v>Lim, đường kính gốc 35 cm</v>
          </cell>
          <cell r="E1889" t="str">
            <v>cây</v>
          </cell>
          <cell r="F1889">
            <v>224000</v>
          </cell>
        </row>
        <row r="1890">
          <cell r="A1890" t="str">
            <v>LIM36</v>
          </cell>
          <cell r="B1890" t="str">
            <v>LIM3050</v>
          </cell>
          <cell r="C1890" t="str">
            <v>Lim, Đường kính gốc từ trên 20- 50 cm</v>
          </cell>
          <cell r="D1890" t="str">
            <v>Lim, đường kính gốc 36 cm</v>
          </cell>
          <cell r="E1890" t="str">
            <v>cây</v>
          </cell>
          <cell r="F1890">
            <v>224000</v>
          </cell>
        </row>
        <row r="1891">
          <cell r="A1891" t="str">
            <v>LIM37</v>
          </cell>
          <cell r="B1891" t="str">
            <v>LIM3050</v>
          </cell>
          <cell r="C1891" t="str">
            <v>Lim, Đường kính gốc từ trên 20- 50 cm</v>
          </cell>
          <cell r="D1891" t="str">
            <v>Lim, đường kính gốc 37 cm</v>
          </cell>
          <cell r="E1891" t="str">
            <v>cây</v>
          </cell>
          <cell r="F1891">
            <v>224000</v>
          </cell>
        </row>
        <row r="1892">
          <cell r="A1892" t="str">
            <v>LIM38</v>
          </cell>
          <cell r="B1892" t="str">
            <v>LIM3050</v>
          </cell>
          <cell r="C1892" t="str">
            <v>Lim, Đường kính gốc từ trên 20- 50 cm</v>
          </cell>
          <cell r="D1892" t="str">
            <v>Lim, đường kính gốc 38 cm</v>
          </cell>
          <cell r="E1892" t="str">
            <v>cây</v>
          </cell>
          <cell r="F1892">
            <v>224000</v>
          </cell>
        </row>
        <row r="1893">
          <cell r="A1893" t="str">
            <v>LIM39</v>
          </cell>
          <cell r="B1893" t="str">
            <v>LIM3050</v>
          </cell>
          <cell r="C1893" t="str">
            <v>Lim, Đường kính gốc từ trên 20- 50 cm</v>
          </cell>
          <cell r="D1893" t="str">
            <v>Lim, đường kính gốc 39 cm</v>
          </cell>
          <cell r="E1893" t="str">
            <v>cây</v>
          </cell>
          <cell r="F1893">
            <v>224000</v>
          </cell>
        </row>
      </sheetData>
      <sheetData sheetId="138"/>
      <sheetData sheetId="139"/>
      <sheetData sheetId="140"/>
      <sheetData sheetId="141"/>
      <sheetData sheetId="1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XXXX"/>
      <sheetName val="XXXXXXXXX"/>
      <sheetName val="XXXXXXXXXXX"/>
      <sheetName val="Recovered_Sheet1"/>
      <sheetName val="Recovered_Sheet2"/>
      <sheetName val="Recovered_Sheet3"/>
      <sheetName val="Recovered_Sheet4"/>
      <sheetName val="Recovered_Sheet5"/>
      <sheetName val="Recovered_Sheet6"/>
      <sheetName val="Recovered_Sheet7"/>
      <sheetName val="XXXXXXXXXXXX"/>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foxz"/>
      <sheetName val="Kangatang"/>
      <sheetName val="Kangatang_2"/>
      <sheetName val="Recovered_Sheet20"/>
      <sheetName val="Recovered_Sheet21"/>
      <sheetName val="Recovered_Sheet22"/>
      <sheetName val="Recovered_Sheet23"/>
      <sheetName val="MADAT_TAISAN"/>
      <sheetName val="MÃ TÀI SẢN"/>
      <sheetName val="TỔNG HỢP VỀ TÀI SẢN"/>
      <sheetName val="TỔNG HỢP BT VỀ ĐẤT"/>
      <sheetName val="Sheet1"/>
      <sheetName val="Phương án Nội Chù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Mã loại</v>
          </cell>
          <cell r="B2" t="str">
            <v>Mã quy cách</v>
          </cell>
          <cell r="C2" t="str">
            <v>quy cách</v>
          </cell>
          <cell r="D2" t="str">
            <v xml:space="preserve">Phân loại </v>
          </cell>
          <cell r="E2" t="str">
            <v>Đơn vị tính</v>
          </cell>
          <cell r="F2" t="str">
            <v>Đơn giá</v>
          </cell>
          <cell r="G2" t="str">
            <v>Hỗ trợ di chuyển chỗ ở trong phạm vi xã</v>
          </cell>
          <cell r="H2" t="str">
            <v>bồi thường bố trí đất để tiếp nhận mộ (1.5)</v>
          </cell>
          <cell r="I2" t="str">
            <v>BỒI THƯỜNG CHI PHÍ ĐÀO,BỐC,DI CHUYỂN</v>
          </cell>
          <cell r="J2" t="str">
            <v>Bồi thường chi phí bố trí đất đai, đầu tư xây dựng để tiếp nhận mộ</v>
          </cell>
          <cell r="K2" t="str">
            <v>HỖ TRỢ TÂM LINH</v>
          </cell>
          <cell r="L2" t="str">
            <v>HỖ TRỢ KINH PHÍ TỰ DI CHUYỂN</v>
          </cell>
        </row>
        <row r="3">
          <cell r="A3" t="str">
            <v>NBT1</v>
          </cell>
          <cell r="B3" t="str">
            <v>NBT1</v>
          </cell>
          <cell r="C3" t="str">
            <v>Nhà ở biệt thự</v>
          </cell>
          <cell r="D3" t="str">
            <v>Nhà biệt thự</v>
          </cell>
          <cell r="E3" t="str">
            <v>đ/m2 sàn</v>
          </cell>
          <cell r="F3">
            <v>5830000</v>
          </cell>
          <cell r="G3">
            <v>3500000</v>
          </cell>
        </row>
        <row r="4">
          <cell r="A4" t="str">
            <v>NC31</v>
          </cell>
          <cell r="B4" t="str">
            <v>NC31</v>
          </cell>
          <cell r="C4" t="str">
            <v>Nhà ở cấp 3 loại 1 (công trình khép kín từ 3 đến &lt;7 tầng có kết cấu khung chịu lực).</v>
          </cell>
          <cell r="D4" t="str">
            <v>Nhà ở cấp 3, loại 1</v>
          </cell>
          <cell r="E4" t="str">
            <v>đ/m2 sàn</v>
          </cell>
          <cell r="F4">
            <v>5500000</v>
          </cell>
          <cell r="G4">
            <v>3500000</v>
          </cell>
        </row>
        <row r="5">
          <cell r="A5" t="str">
            <v>NC32</v>
          </cell>
          <cell r="B5" t="str">
            <v>NC32</v>
          </cell>
          <cell r="C5" t="str">
            <v>Nhà ở cấp 3 loại 2 (công trình khép kín từ 1 đến 3 tầng có kết cấu khung hoặc tường chịu lực).</v>
          </cell>
          <cell r="D5" t="str">
            <v>Nhà ở cấp 3, loại 2</v>
          </cell>
          <cell r="E5" t="str">
            <v>đ/m2 sàn</v>
          </cell>
          <cell r="F5">
            <v>4180000</v>
          </cell>
          <cell r="G5">
            <v>3500000</v>
          </cell>
        </row>
        <row r="6">
          <cell r="A6" t="str">
            <v>NC33</v>
          </cell>
          <cell r="B6" t="str">
            <v>NC33</v>
          </cell>
          <cell r="C6" t="str">
            <v>Nhà ở cấp 3 loại 3 (công trình khép kín, 1 tầng mái bằng, có kết cấu tường chịu lực)</v>
          </cell>
          <cell r="D6" t="str">
            <v>Nhà ở cấp 3, loại 3</v>
          </cell>
          <cell r="E6" t="str">
            <v>đ/m2 sàn</v>
          </cell>
          <cell r="F6">
            <v>3780000</v>
          </cell>
          <cell r="G6">
            <v>3500000</v>
          </cell>
        </row>
        <row r="7">
          <cell r="A7" t="str">
            <v>NC41</v>
          </cell>
          <cell r="B7" t="str">
            <v>NC41</v>
          </cell>
          <cell r="C7" t="str">
            <v>Nhà ở cấp 4 loại 1 (độc lập, không có công trình phụ, 1 tầng mái tôn, mái ngói)</v>
          </cell>
          <cell r="D7" t="str">
            <v>Nhà ở cấp 4, loại 1</v>
          </cell>
          <cell r="E7" t="str">
            <v>đ/m2 XD</v>
          </cell>
          <cell r="F7">
            <v>2900000</v>
          </cell>
          <cell r="G7">
            <v>3500000</v>
          </cell>
        </row>
        <row r="8">
          <cell r="A8" t="str">
            <v>NC42</v>
          </cell>
          <cell r="B8" t="str">
            <v>NC42</v>
          </cell>
          <cell r="C8" t="str">
            <v>Nhà ở cấp 4 loại 2 (độc lập, không có công trình phụ, 1 tầng mái ngói dạng đơn giản)</v>
          </cell>
          <cell r="D8" t="str">
            <v>Nhà ở cấp 4, loại 2</v>
          </cell>
          <cell r="E8" t="str">
            <v>đ/m2 XD</v>
          </cell>
          <cell r="F8">
            <v>2430000</v>
          </cell>
          <cell r="G8">
            <v>3500000</v>
          </cell>
        </row>
        <row r="10">
          <cell r="C10" t="str">
            <v xml:space="preserve">Công trình phụ: </v>
          </cell>
        </row>
        <row r="11">
          <cell r="C11" t="str">
            <v>(tính cho công trình riêng biệt)</v>
          </cell>
        </row>
        <row r="12">
          <cell r="A12" t="str">
            <v>NBA</v>
          </cell>
          <cell r="B12" t="str">
            <v>NBA</v>
          </cell>
          <cell r="C12" t="str">
            <v>Nhà Bếp loại A</v>
          </cell>
          <cell r="D12" t="str">
            <v>Nhà Bếp loại A</v>
          </cell>
          <cell r="E12" t="str">
            <v>m2/XD</v>
          </cell>
          <cell r="F12">
            <v>1090000</v>
          </cell>
        </row>
        <row r="13">
          <cell r="A13" t="str">
            <v>NBB</v>
          </cell>
          <cell r="B13" t="str">
            <v>NBB</v>
          </cell>
          <cell r="C13" t="str">
            <v>Nhà Bếp loại B</v>
          </cell>
          <cell r="D13" t="str">
            <v>Nhà Bếp loại B</v>
          </cell>
          <cell r="E13" t="str">
            <v>m2/XD</v>
          </cell>
          <cell r="F13">
            <v>920000</v>
          </cell>
        </row>
        <row r="14">
          <cell r="A14" t="str">
            <v>NBC</v>
          </cell>
          <cell r="B14" t="str">
            <v>NBC</v>
          </cell>
          <cell r="C14" t="str">
            <v>Nhà Bếp loại C</v>
          </cell>
          <cell r="D14" t="str">
            <v>Nhà Bếp loại C</v>
          </cell>
          <cell r="E14" t="str">
            <v>m2/XD</v>
          </cell>
          <cell r="F14">
            <v>800000</v>
          </cell>
        </row>
        <row r="15">
          <cell r="A15" t="str">
            <v>CNA1</v>
          </cell>
          <cell r="B15" t="str">
            <v>CNA1</v>
          </cell>
          <cell r="C15" t="str">
            <v>Khu chăn nuôi loại A</v>
          </cell>
          <cell r="D15" t="str">
            <v>Khu chăn nuôi loại A</v>
          </cell>
          <cell r="E15" t="str">
            <v>m2/XD</v>
          </cell>
          <cell r="F15">
            <v>940000</v>
          </cell>
        </row>
        <row r="16">
          <cell r="A16" t="str">
            <v>CNB</v>
          </cell>
          <cell r="B16" t="str">
            <v>CNB</v>
          </cell>
          <cell r="C16" t="str">
            <v>Khu chăn nuôi loại B</v>
          </cell>
          <cell r="D16" t="str">
            <v>Khu chăn nuôi loại B</v>
          </cell>
          <cell r="E16" t="str">
            <v>m2/XD</v>
          </cell>
          <cell r="F16">
            <v>760000</v>
          </cell>
        </row>
        <row r="17">
          <cell r="A17" t="str">
            <v>CNC</v>
          </cell>
          <cell r="B17" t="str">
            <v>CNC</v>
          </cell>
          <cell r="C17" t="str">
            <v>Khu chăn nuôi loại C</v>
          </cell>
          <cell r="D17" t="str">
            <v>Khu chăn nuôi loại C</v>
          </cell>
          <cell r="E17" t="str">
            <v>m2/XD</v>
          </cell>
          <cell r="F17">
            <v>680000</v>
          </cell>
        </row>
        <row r="18">
          <cell r="A18" t="str">
            <v>VSA</v>
          </cell>
          <cell r="B18" t="str">
            <v>VSA</v>
          </cell>
          <cell r="C18" t="str">
            <v>Nhà vệ sinh loại A</v>
          </cell>
          <cell r="D18" t="str">
            <v>Nhà vệ sinh loại A</v>
          </cell>
          <cell r="E18" t="str">
            <v>m2/XD</v>
          </cell>
          <cell r="F18">
            <v>1270000</v>
          </cell>
        </row>
        <row r="19">
          <cell r="A19" t="str">
            <v>VSB</v>
          </cell>
          <cell r="B19" t="str">
            <v>VSB</v>
          </cell>
          <cell r="C19" t="str">
            <v>Nhà vệ sinh loại B</v>
          </cell>
          <cell r="D19" t="str">
            <v>Nhà vệ sinh loại B</v>
          </cell>
          <cell r="E19" t="str">
            <v>m2/XD</v>
          </cell>
          <cell r="F19">
            <v>810000</v>
          </cell>
        </row>
        <row r="20">
          <cell r="A20" t="str">
            <v>VSC</v>
          </cell>
          <cell r="B20" t="str">
            <v>VSC</v>
          </cell>
          <cell r="C20" t="str">
            <v>Nhà vệ sinh loại C</v>
          </cell>
          <cell r="D20" t="str">
            <v>Nhà vệ sinh loại C</v>
          </cell>
          <cell r="E20" t="str">
            <v>m2/XD</v>
          </cell>
          <cell r="F20">
            <v>350000</v>
          </cell>
        </row>
        <row r="21">
          <cell r="A21" t="str">
            <v>VST</v>
          </cell>
          <cell r="B21" t="str">
            <v>VST</v>
          </cell>
          <cell r="C21" t="str">
            <v>Nhà vệ sinh chất lượng thấp</v>
          </cell>
          <cell r="D21" t="str">
            <v>Nhà vệ sinh chất lượng thấp</v>
          </cell>
          <cell r="E21" t="str">
            <v>m2/XD</v>
          </cell>
          <cell r="F21">
            <v>230000</v>
          </cell>
        </row>
        <row r="22">
          <cell r="C22" t="str">
            <v>Các công trình khác</v>
          </cell>
        </row>
        <row r="23">
          <cell r="A23" t="str">
            <v>KOA</v>
          </cell>
          <cell r="B23" t="str">
            <v>KOA</v>
          </cell>
          <cell r="C23" t="str">
            <v>Kiốt loại A</v>
          </cell>
          <cell r="D23" t="str">
            <v>Kiốt loại A</v>
          </cell>
          <cell r="E23" t="str">
            <v>m2</v>
          </cell>
          <cell r="F23">
            <v>770000</v>
          </cell>
        </row>
        <row r="24">
          <cell r="A24" t="str">
            <v>KOB</v>
          </cell>
          <cell r="B24" t="str">
            <v>KOB</v>
          </cell>
          <cell r="C24" t="str">
            <v>Kiốt loại B</v>
          </cell>
          <cell r="D24" t="str">
            <v>Kiốt loại B</v>
          </cell>
          <cell r="E24" t="str">
            <v>m2</v>
          </cell>
          <cell r="F24">
            <v>460000</v>
          </cell>
        </row>
        <row r="25">
          <cell r="A25" t="str">
            <v>KOC</v>
          </cell>
          <cell r="B25" t="str">
            <v>KOC</v>
          </cell>
          <cell r="C25" t="str">
            <v>Kiốt loại C</v>
          </cell>
          <cell r="D25" t="str">
            <v>Kiốt loại C</v>
          </cell>
          <cell r="E25" t="str">
            <v>m2</v>
          </cell>
          <cell r="F25">
            <v>220000</v>
          </cell>
        </row>
        <row r="26">
          <cell r="A26" t="str">
            <v>GXG5</v>
          </cell>
          <cell r="B26" t="str">
            <v>GXG4,5</v>
          </cell>
          <cell r="C26" t="str">
            <v>Gác xép gỗ nhóm 4, 5</v>
          </cell>
          <cell r="D26" t="str">
            <v>Gác xép gỗ nhóm 5</v>
          </cell>
          <cell r="E26" t="str">
            <v>m2</v>
          </cell>
          <cell r="F26">
            <v>360000</v>
          </cell>
        </row>
        <row r="27">
          <cell r="A27" t="str">
            <v>GXG4</v>
          </cell>
          <cell r="B27" t="str">
            <v>GXG4,5</v>
          </cell>
          <cell r="C27" t="str">
            <v>Gác xép gỗ nhóm 4, 5</v>
          </cell>
          <cell r="D27" t="str">
            <v>Gác xép gỗ nhóm 4</v>
          </cell>
          <cell r="E27" t="str">
            <v>m2</v>
          </cell>
          <cell r="F27">
            <v>360000</v>
          </cell>
        </row>
        <row r="28">
          <cell r="A28" t="str">
            <v>GXBT</v>
          </cell>
          <cell r="B28" t="str">
            <v>GXBT</v>
          </cell>
          <cell r="C28" t="str">
            <v>Gác xép bê tông</v>
          </cell>
          <cell r="D28" t="str">
            <v>Gác xép bê tông</v>
          </cell>
          <cell r="E28" t="str">
            <v>m2</v>
          </cell>
          <cell r="F28">
            <v>720000</v>
          </cell>
        </row>
        <row r="29">
          <cell r="A29" t="str">
            <v>TRG1</v>
          </cell>
          <cell r="B29" t="str">
            <v>TRG1</v>
          </cell>
          <cell r="C29" t="str">
            <v>Tường rào xây gạch chỉ 110mm  bổ trụ</v>
          </cell>
          <cell r="D29" t="str">
            <v>Tường rào xây gạch chỉ 110mm  bổ trụ</v>
          </cell>
          <cell r="E29" t="str">
            <v>m2</v>
          </cell>
          <cell r="F29">
            <v>380000</v>
          </cell>
        </row>
        <row r="30">
          <cell r="A30" t="str">
            <v>TRG2</v>
          </cell>
          <cell r="B30" t="str">
            <v>TRG2</v>
          </cell>
          <cell r="C30" t="str">
            <v>Tường rào xây gạch chỉ dày 220mm</v>
          </cell>
          <cell r="D30" t="str">
            <v>Tường rào xây gạch chỉ dày 220mm</v>
          </cell>
          <cell r="E30" t="str">
            <v>m2</v>
          </cell>
          <cell r="F30">
            <v>500000</v>
          </cell>
        </row>
        <row r="31">
          <cell r="A31" t="str">
            <v>TRCN</v>
          </cell>
          <cell r="B31" t="str">
            <v>TRCN</v>
          </cell>
          <cell r="C31" t="str">
            <v>Tường rào xây cay xỉ (cay vôi) dày 100mm, bổ trụ</v>
          </cell>
          <cell r="D31" t="str">
            <v>Tường rào xây cay xỉ dày 110mm</v>
          </cell>
          <cell r="E31" t="str">
            <v>m2</v>
          </cell>
          <cell r="F31">
            <v>140000</v>
          </cell>
        </row>
        <row r="32">
          <cell r="A32" t="str">
            <v>TRC250</v>
          </cell>
          <cell r="B32" t="str">
            <v>TRC250</v>
          </cell>
          <cell r="C32" t="str">
            <v>Tường rào xây cay xỉ ( cay vôi)  dày 250mm</v>
          </cell>
          <cell r="D32" t="str">
            <v>Tường rào xây cay xỉ  dày 250mm</v>
          </cell>
          <cell r="E32" t="str">
            <v>m2</v>
          </cell>
          <cell r="F32">
            <v>220000</v>
          </cell>
        </row>
        <row r="33">
          <cell r="A33" t="str">
            <v>TRBT11</v>
          </cell>
          <cell r="B33" t="str">
            <v>TRBT1</v>
          </cell>
          <cell r="C33" t="str">
            <v>Tường rào xây cay bê tông (gạch papanh) dày 110mm, bổ trụ</v>
          </cell>
          <cell r="D33" t="str">
            <v>Tường rào xây cay bê tông (gạch papanh) dày 110mm, bổ trụ</v>
          </cell>
          <cell r="E33" t="str">
            <v>m2</v>
          </cell>
          <cell r="F33">
            <v>200000</v>
          </cell>
        </row>
        <row r="34">
          <cell r="A34" t="str">
            <v>TRBT13</v>
          </cell>
          <cell r="B34" t="str">
            <v>TRBT2</v>
          </cell>
          <cell r="C34" t="str">
            <v>Tường rào xây cay bê tông (gạch papanh) dày 130mm, bổ trụ</v>
          </cell>
          <cell r="D34" t="str">
            <v>Tường rào xây cay bê tông (gạch papanh) dày 130mm, bổ trụ</v>
          </cell>
          <cell r="E34" t="str">
            <v>m2</v>
          </cell>
          <cell r="F34">
            <v>240000</v>
          </cell>
        </row>
        <row r="35">
          <cell r="A35" t="str">
            <v>TRBT25</v>
          </cell>
          <cell r="B35" t="str">
            <v>TRC250</v>
          </cell>
          <cell r="C35" t="str">
            <v>Tường rào xây cay bê tông (gạch papanh) dày 250mm, bổ trụ</v>
          </cell>
          <cell r="D35" t="str">
            <v>Tường rào xây cay bê tông (gạch papanh) dày 250mm, bổ trụ</v>
          </cell>
          <cell r="E35" t="str">
            <v>m2</v>
          </cell>
          <cell r="F35">
            <v>410000</v>
          </cell>
        </row>
        <row r="36">
          <cell r="A36" t="str">
            <v>TRCĐ</v>
          </cell>
          <cell r="B36" t="str">
            <v>TRCĐ</v>
          </cell>
          <cell r="C36" t="str">
            <v>Tường rào xây cay đất</v>
          </cell>
          <cell r="D36" t="str">
            <v>Tường rào xây cay đất</v>
          </cell>
          <cell r="E36" t="str">
            <v>m2</v>
          </cell>
          <cell r="F36">
            <v>70000</v>
          </cell>
        </row>
        <row r="37">
          <cell r="A37" t="str">
            <v>BMG</v>
          </cell>
          <cell r="B37" t="str">
            <v>BMG</v>
          </cell>
          <cell r="C37" t="str">
            <v>Bán mái có kết cấu:  cột , kèo, xà gồ (đòn tay) làm bằng gỗ hồng sắc hoặc bạch đàn, lợp Fibrô xi măng không có tường bao che</v>
          </cell>
          <cell r="D37" t="str">
            <v>Bán mái kết cấu gỗ, lợp Fibro ximăng</v>
          </cell>
          <cell r="E37" t="str">
            <v>m2</v>
          </cell>
          <cell r="F37">
            <v>153000</v>
          </cell>
        </row>
        <row r="38">
          <cell r="A38" t="str">
            <v>BMS</v>
          </cell>
          <cell r="B38" t="str">
            <v>BMS</v>
          </cell>
          <cell r="C38" t="str">
            <v>Bán mái có kết cấu:  cột , kèo, xà gồ (đòn tay) làm bằng sắt các loại (sắt góc, sắt hộp 40–60, thép bản các loại) lợp tôn Austnam màu, không có tường bao che</v>
          </cell>
          <cell r="D38" t="str">
            <v>Bán mái kết cấu sắt góc,  lợp tôn</v>
          </cell>
          <cell r="E38" t="str">
            <v>m2</v>
          </cell>
          <cell r="F38">
            <v>647000</v>
          </cell>
        </row>
        <row r="39">
          <cell r="A39" t="str">
            <v>KSB40</v>
          </cell>
          <cell r="B39" t="str">
            <v>KSB40</v>
          </cell>
          <cell r="C39" t="str">
            <v>Khung lưới sắt B 40 làm rào chắn</v>
          </cell>
          <cell r="D39" t="str">
            <v>Khung lưới sắt B 40</v>
          </cell>
          <cell r="E39" t="str">
            <v>m2</v>
          </cell>
          <cell r="F39">
            <v>180000</v>
          </cell>
        </row>
        <row r="40">
          <cell r="A40" t="str">
            <v>NLG</v>
          </cell>
          <cell r="B40" t="str">
            <v>NLG</v>
          </cell>
          <cell r="C40" t="str">
            <v>Nền lát gạch liên doanh KT 30x30; 40x40</v>
          </cell>
          <cell r="D40" t="str">
            <v>Nền lát gạch liên doanh</v>
          </cell>
          <cell r="E40" t="str">
            <v>m2</v>
          </cell>
          <cell r="F40">
            <v>280000</v>
          </cell>
        </row>
        <row r="41">
          <cell r="A41" t="str">
            <v>SBT</v>
          </cell>
          <cell r="B41" t="str">
            <v>SBT</v>
          </cell>
          <cell r="C41" t="str">
            <v>Sân bê tông gạch vỡ láng vữa xi măng cát mác 150 dày 2-:- 3 cm</v>
          </cell>
          <cell r="D41" t="str">
            <v>Sân bê tông gạch vỡ, láng vữa xi măng</v>
          </cell>
          <cell r="E41" t="str">
            <v>m2</v>
          </cell>
          <cell r="F41">
            <v>100000</v>
          </cell>
        </row>
        <row r="42">
          <cell r="A42" t="str">
            <v>SGC</v>
          </cell>
          <cell r="B42" t="str">
            <v>SGC</v>
          </cell>
          <cell r="C42" t="str">
            <v>Sân lát gạch chỉ</v>
          </cell>
          <cell r="D42" t="str">
            <v>Sân lát gạch chỉ</v>
          </cell>
          <cell r="E42" t="str">
            <v>m2</v>
          </cell>
          <cell r="F42">
            <v>120000</v>
          </cell>
        </row>
        <row r="43">
          <cell r="A43" t="str">
            <v>SGLN</v>
          </cell>
          <cell r="B43" t="str">
            <v>SGLN</v>
          </cell>
          <cell r="C43" t="str">
            <v>Sân lát gạch lá nem</v>
          </cell>
          <cell r="D43" t="str">
            <v xml:space="preserve">Sân lát gạch lá nem </v>
          </cell>
          <cell r="E43" t="str">
            <v>m2</v>
          </cell>
          <cell r="F43">
            <v>120000</v>
          </cell>
        </row>
        <row r="44">
          <cell r="A44" t="str">
            <v>SV</v>
          </cell>
          <cell r="B44" t="str">
            <v>SV</v>
          </cell>
          <cell r="C44" t="str">
            <v>Sân vôi (dày 5 -:- 10 cm)</v>
          </cell>
          <cell r="D44" t="str">
            <v>Sân vôi dày 5-10 cm</v>
          </cell>
          <cell r="E44" t="str">
            <v>m2</v>
          </cell>
          <cell r="F44">
            <v>60000</v>
          </cell>
        </row>
        <row r="45">
          <cell r="A45" t="str">
            <v>BNK1</v>
          </cell>
          <cell r="B45" t="str">
            <v>BNK1</v>
          </cell>
          <cell r="C45" t="str">
            <v xml:space="preserve"> Bể nước không có tấm đan thành 110 trát vữa xi măng 1 mặt</v>
          </cell>
          <cell r="D45" t="str">
            <v>Bể nước không có tấm đan thành xây 110 trát 1 mặt</v>
          </cell>
          <cell r="E45" t="str">
            <v>m3</v>
          </cell>
          <cell r="F45">
            <v>750000</v>
          </cell>
        </row>
        <row r="46">
          <cell r="A46" t="str">
            <v>BNK2</v>
          </cell>
          <cell r="B46" t="str">
            <v>BNK2</v>
          </cell>
          <cell r="C46" t="str">
            <v xml:space="preserve"> Bể nước không có tấm đan thành 110 trát vữa xi măng 2 mặt</v>
          </cell>
          <cell r="D46" t="str">
            <v>Bể nước không có tấm đan thành xây 110 trát 2 mặt</v>
          </cell>
          <cell r="E46" t="str">
            <v>m3</v>
          </cell>
          <cell r="F46">
            <v>890000</v>
          </cell>
        </row>
        <row r="47">
          <cell r="C47" t="str">
            <v>Bể nước có tấm đan bê tông</v>
          </cell>
        </row>
        <row r="48">
          <cell r="A48" t="str">
            <v>BNC1</v>
          </cell>
          <cell r="B48" t="str">
            <v>BNC1</v>
          </cell>
          <cell r="C48" t="str">
            <v xml:space="preserve"> Bể nước có tấm đan thành 110 trát vữa xi măng 1 mặt</v>
          </cell>
          <cell r="D48" t="str">
            <v>Bể nước có tấm đan bê tông, thành 110, trát vữa xi măng 1 mặt</v>
          </cell>
          <cell r="E48" t="str">
            <v>m3</v>
          </cell>
          <cell r="F48">
            <v>1280000</v>
          </cell>
        </row>
        <row r="49">
          <cell r="A49" t="str">
            <v>BNC2</v>
          </cell>
          <cell r="B49" t="str">
            <v>BNC2</v>
          </cell>
          <cell r="C49" t="str">
            <v xml:space="preserve"> Bể nước có tấm đan thành 110 trát vữa xi măng 2 mặt</v>
          </cell>
          <cell r="D49" t="str">
            <v>Bể nước có tấm đan bê tông, thành 110, trát vữa xi măng 2 mặt</v>
          </cell>
          <cell r="E49" t="str">
            <v>m3</v>
          </cell>
          <cell r="F49">
            <v>1680000</v>
          </cell>
        </row>
        <row r="50">
          <cell r="A50" t="str">
            <v>GK</v>
          </cell>
          <cell r="B50" t="str">
            <v>GK</v>
          </cell>
          <cell r="C50" t="str">
            <v>Giếng khoan thủ công có ống vách lọc, hút nước sâu ≤50 m</v>
          </cell>
          <cell r="D50" t="str">
            <v>Giếng khoan thủ công có ống vách lọc, hút nước sâu</v>
          </cell>
          <cell r="E50" t="str">
            <v>m</v>
          </cell>
          <cell r="F50">
            <v>130000</v>
          </cell>
        </row>
        <row r="51">
          <cell r="C51" t="str">
            <v>Giếng ĐK  ≤ 0,8 m, sâu ≤6 m</v>
          </cell>
        </row>
        <row r="52">
          <cell r="A52" t="str">
            <v>GĐC1</v>
          </cell>
          <cell r="B52" t="str">
            <v>GĐC6</v>
          </cell>
          <cell r="C52" t="str">
            <v>Giếng ĐK ≤ 0,8 m, sâu ≤6 m, đất đào cổ xây gạch</v>
          </cell>
          <cell r="D52" t="str">
            <v>Giếng đất đào, cổ xây gạch sâu 1 m</v>
          </cell>
          <cell r="E52" t="str">
            <v>cái</v>
          </cell>
          <cell r="F52">
            <v>3040000</v>
          </cell>
        </row>
        <row r="53">
          <cell r="A53" t="str">
            <v>GĐC2</v>
          </cell>
          <cell r="B53" t="str">
            <v>GĐC6</v>
          </cell>
          <cell r="C53" t="str">
            <v>Giếng ĐK ≤ 0,8 m, sâu ≤6 m, đất đào cổ xây gạch</v>
          </cell>
          <cell r="D53" t="str">
            <v>Giếng đất đào, cổ xây gạch sâu 2 m</v>
          </cell>
          <cell r="E53" t="str">
            <v>cái</v>
          </cell>
          <cell r="F53">
            <v>3040000</v>
          </cell>
        </row>
        <row r="54">
          <cell r="A54" t="str">
            <v>GĐC3</v>
          </cell>
          <cell r="B54" t="str">
            <v>GĐC6</v>
          </cell>
          <cell r="C54" t="str">
            <v>Giếng ĐK ≤ 0,8 m, sâu ≤6 m, đất đào cổ xây gạch</v>
          </cell>
          <cell r="D54" t="str">
            <v>Giếng đất đào, cổ xây gạch sâu 3 m</v>
          </cell>
          <cell r="E54" t="str">
            <v>cái</v>
          </cell>
          <cell r="F54">
            <v>3040000</v>
          </cell>
        </row>
        <row r="55">
          <cell r="A55" t="str">
            <v>GĐC4</v>
          </cell>
          <cell r="B55" t="str">
            <v>GĐC6</v>
          </cell>
          <cell r="C55" t="str">
            <v>Giếng ĐK ≤ 0,8 m, sâu ≤6 m, đất đào cổ xây gạch</v>
          </cell>
          <cell r="D55" t="str">
            <v>Giếng đất đào, cổ xây gạch sâu 4 m</v>
          </cell>
          <cell r="E55" t="str">
            <v>cái</v>
          </cell>
          <cell r="F55">
            <v>3040000</v>
          </cell>
        </row>
        <row r="56">
          <cell r="A56" t="str">
            <v>GĐC5</v>
          </cell>
          <cell r="B56" t="str">
            <v>GĐC6</v>
          </cell>
          <cell r="C56" t="str">
            <v>Giếng ĐK ≤ 0,8 m, sâu ≤6 m, đất đào cổ xây gạch</v>
          </cell>
          <cell r="D56" t="str">
            <v>Giếng đất đào, cổ xây gạch sâu 5 m</v>
          </cell>
          <cell r="E56" t="str">
            <v>cái</v>
          </cell>
          <cell r="F56">
            <v>3040000</v>
          </cell>
        </row>
        <row r="57">
          <cell r="A57" t="str">
            <v>GĐC6</v>
          </cell>
          <cell r="B57" t="str">
            <v>GĐC6</v>
          </cell>
          <cell r="C57" t="str">
            <v>Giếng ĐK ≤ 0,8 m, sâu ≤6 m, đất đào cổ xây gạch</v>
          </cell>
          <cell r="D57" t="str">
            <v>Giếng đất đào, cổ xây gạch sâu 6 m</v>
          </cell>
          <cell r="E57" t="str">
            <v>cái</v>
          </cell>
          <cell r="F57">
            <v>3040000</v>
          </cell>
        </row>
        <row r="58">
          <cell r="A58" t="str">
            <v>GCG1</v>
          </cell>
          <cell r="B58" t="str">
            <v>GCG6</v>
          </cell>
          <cell r="C58" t="str">
            <v>Giếng ĐK ≤ 0,8 m, sâu ≤6 m, cuốn gạch từ đáy lên</v>
          </cell>
          <cell r="D58" t="str">
            <v>Giếng cuốn gạch từ đáy lên sâu 1 m</v>
          </cell>
          <cell r="E58" t="str">
            <v>cái</v>
          </cell>
          <cell r="F58">
            <v>4270000</v>
          </cell>
        </row>
        <row r="59">
          <cell r="A59" t="str">
            <v>GCG2</v>
          </cell>
          <cell r="B59" t="str">
            <v>GCG6</v>
          </cell>
          <cell r="C59" t="str">
            <v>Giếng ĐK ≤ 0,8 m, sâu ≤6 m, cuốn gạch từ đáy lên</v>
          </cell>
          <cell r="D59" t="str">
            <v>Giếng cuốn gạch từ đáy lên sâu 2 m</v>
          </cell>
          <cell r="E59" t="str">
            <v>cái</v>
          </cell>
          <cell r="F59">
            <v>4270000</v>
          </cell>
        </row>
        <row r="60">
          <cell r="A60" t="str">
            <v>GCG3</v>
          </cell>
          <cell r="B60" t="str">
            <v>GCG6</v>
          </cell>
          <cell r="C60" t="str">
            <v>Giếng ĐK ≤ 0,8 m, sâu ≤6 m, cuốn gạch từ đáy lên</v>
          </cell>
          <cell r="D60" t="str">
            <v>Giếng cuốn gạch từ đáy lên sâu 3 m</v>
          </cell>
          <cell r="E60" t="str">
            <v>cái</v>
          </cell>
          <cell r="F60">
            <v>4270000</v>
          </cell>
        </row>
        <row r="61">
          <cell r="A61" t="str">
            <v>GCG4</v>
          </cell>
          <cell r="B61" t="str">
            <v>GCG6</v>
          </cell>
          <cell r="C61" t="str">
            <v>Giếng ĐK ≤ 0,8 m, sâu ≤6 m, cuốn gạch từ đáy lên</v>
          </cell>
          <cell r="D61" t="str">
            <v>Giếng cuốn gạch từ đáy lên sâu 4 m</v>
          </cell>
          <cell r="E61" t="str">
            <v>cái</v>
          </cell>
          <cell r="F61">
            <v>4270000</v>
          </cell>
        </row>
        <row r="62">
          <cell r="A62" t="str">
            <v>GCG5</v>
          </cell>
          <cell r="B62" t="str">
            <v>GCG6</v>
          </cell>
          <cell r="C62" t="str">
            <v>Giếng ĐK ≤ 0,8 m, sâu ≤6 m, cuốn gạch từ đáy lên</v>
          </cell>
          <cell r="D62" t="str">
            <v>Giếng cuốn gạch từ đáy lên sâu 5 m</v>
          </cell>
          <cell r="E62" t="str">
            <v>cái</v>
          </cell>
          <cell r="F62">
            <v>4270000</v>
          </cell>
        </row>
        <row r="63">
          <cell r="A63" t="str">
            <v>GCG6</v>
          </cell>
          <cell r="B63" t="str">
            <v>GCG6</v>
          </cell>
          <cell r="C63" t="str">
            <v>Giếng ĐK ≤ 0,8 m, sâu ≤6 m, cuốn gạch từ đáy lên</v>
          </cell>
          <cell r="D63" t="str">
            <v>Giếng cuốn gạch từ đáy lên sâu 6 m</v>
          </cell>
          <cell r="E63" t="str">
            <v>cái</v>
          </cell>
          <cell r="F63">
            <v>4270000</v>
          </cell>
        </row>
        <row r="64">
          <cell r="C64" t="str">
            <v>Giếng ĐK từ 0,9 -:- 1,0 m, sâu 7-:-10 m</v>
          </cell>
        </row>
        <row r="65">
          <cell r="A65" t="str">
            <v>GĐC7</v>
          </cell>
          <cell r="B65" t="str">
            <v>GĐC7</v>
          </cell>
          <cell r="C65" t="str">
            <v>Giếng ĐK từ 0,9 -:- 1,0 m, sâu 7-:-10 m, đất đào, cổ xây gạch</v>
          </cell>
          <cell r="D65" t="str">
            <v>Giếng đất đào, cổ xây gạch sâu 7 m</v>
          </cell>
          <cell r="E65" t="str">
            <v>cái</v>
          </cell>
          <cell r="F65">
            <v>4790000</v>
          </cell>
        </row>
        <row r="66">
          <cell r="A66" t="str">
            <v>GĐC8</v>
          </cell>
          <cell r="B66" t="str">
            <v>GĐC7</v>
          </cell>
          <cell r="C66" t="str">
            <v>Giếng ĐK từ 0,9 -:- 1,0 m, sâu 7-:-10 m, đất đào, cổ xây gạch</v>
          </cell>
          <cell r="D66" t="str">
            <v>Giếng đất đào, cổ xây gạch sâu 8 m</v>
          </cell>
          <cell r="E66" t="str">
            <v>cái</v>
          </cell>
          <cell r="F66">
            <v>4790000</v>
          </cell>
        </row>
        <row r="67">
          <cell r="A67" t="str">
            <v>GĐC9</v>
          </cell>
          <cell r="B67" t="str">
            <v>GĐC7</v>
          </cell>
          <cell r="C67" t="str">
            <v>Giếng ĐK từ 0,9 -:- 1,0 m, sâu 7-:-10 m, đất đào, cổ xây gạch</v>
          </cell>
          <cell r="D67" t="str">
            <v>Giếng đất đào, cổ xây gạch sâu 9 m</v>
          </cell>
          <cell r="E67" t="str">
            <v>cái</v>
          </cell>
          <cell r="F67">
            <v>4790000</v>
          </cell>
        </row>
        <row r="68">
          <cell r="A68" t="str">
            <v>GĐC10</v>
          </cell>
          <cell r="B68" t="str">
            <v>GĐC7</v>
          </cell>
          <cell r="C68" t="str">
            <v>Giếng ĐK từ 0,9 -:- 1,0 m, sâu 7-:-10 m, đất đào, cổ xây gạch</v>
          </cell>
          <cell r="D68" t="str">
            <v>Giếng đất đào, cổ xây gạch sâu 10 m</v>
          </cell>
          <cell r="E68" t="str">
            <v>cái</v>
          </cell>
          <cell r="F68">
            <v>4790000</v>
          </cell>
        </row>
        <row r="69">
          <cell r="A69" t="str">
            <v>GCG7</v>
          </cell>
          <cell r="B69" t="str">
            <v>GCG7</v>
          </cell>
          <cell r="C69" t="str">
            <v xml:space="preserve">Giếng ĐK từ 0,9 -:- 1,0 m, sâu 7-:-10 m, cuốn gạch từ đáy lên </v>
          </cell>
          <cell r="D69" t="str">
            <v xml:space="preserve">Giếng cuốn gạch từ đáy lên sâu 7 m </v>
          </cell>
          <cell r="E69" t="str">
            <v>cái</v>
          </cell>
          <cell r="F69">
            <v>6890000</v>
          </cell>
        </row>
        <row r="70">
          <cell r="A70" t="str">
            <v>GCG8</v>
          </cell>
          <cell r="B70" t="str">
            <v>GCG7</v>
          </cell>
          <cell r="C70" t="str">
            <v xml:space="preserve">Giếng ĐK từ 0,9 -:- 1,0 m, sâu 7-:-10 m, cuốn gạch từ đáy lên </v>
          </cell>
          <cell r="D70" t="str">
            <v xml:space="preserve">Giếng cuốn gạch từ đáy lên sâu 8 m </v>
          </cell>
          <cell r="E70" t="str">
            <v>cái</v>
          </cell>
          <cell r="F70">
            <v>6890000</v>
          </cell>
        </row>
        <row r="71">
          <cell r="A71" t="str">
            <v>GCG9</v>
          </cell>
          <cell r="B71" t="str">
            <v>GCG7</v>
          </cell>
          <cell r="C71" t="str">
            <v xml:space="preserve">Giếng ĐK từ 0,9 -:- 1,0 m, sâu 7-:-10 m, cuốn gạch từ đáy lên </v>
          </cell>
          <cell r="D71" t="str">
            <v xml:space="preserve">Giếng cuốn gạch từ đáy lên sâu 9 m </v>
          </cell>
          <cell r="E71" t="str">
            <v>cái</v>
          </cell>
          <cell r="F71">
            <v>6890000</v>
          </cell>
        </row>
        <row r="72">
          <cell r="A72" t="str">
            <v>GCG10</v>
          </cell>
          <cell r="B72" t="str">
            <v>GCG7</v>
          </cell>
          <cell r="C72" t="str">
            <v xml:space="preserve">Giếng ĐK từ 0,9 -:- 1,0 m, sâu 7-:-10 m, cuốn gạch từ đáy lên </v>
          </cell>
          <cell r="D72" t="str">
            <v xml:space="preserve">Giếng cuốn gạch từ đáy lên sâu 10 m </v>
          </cell>
          <cell r="E72" t="str">
            <v>cái</v>
          </cell>
          <cell r="F72">
            <v>6890000</v>
          </cell>
        </row>
        <row r="73">
          <cell r="C73" t="str">
            <v>Giếng ĐK từ 1-:-1,5  m, sâu &gt;10 m</v>
          </cell>
        </row>
        <row r="74">
          <cell r="A74" t="str">
            <v>GCG11</v>
          </cell>
          <cell r="B74" t="str">
            <v>CGC10</v>
          </cell>
          <cell r="C74" t="str">
            <v xml:space="preserve">Giếng ĐK từ 1-:-1,5  m, sâu &gt;10 m, đất đào, cổ xây gạch </v>
          </cell>
          <cell r="D74" t="str">
            <v>Giếng đất đào, cổ xây gạch sâu 11 m</v>
          </cell>
          <cell r="E74" t="str">
            <v>cái</v>
          </cell>
          <cell r="F74">
            <v>5360000</v>
          </cell>
        </row>
        <row r="75">
          <cell r="A75" t="str">
            <v>GCG12</v>
          </cell>
          <cell r="B75" t="str">
            <v>CGC10</v>
          </cell>
          <cell r="C75" t="str">
            <v xml:space="preserve">Giếng ĐK từ 1-:-1,5  m, sâu &gt;10 m, đất đào, cổ xây gạch </v>
          </cell>
          <cell r="D75" t="str">
            <v>Giếng đất đào, cổ xây gạch sâu 12 m</v>
          </cell>
          <cell r="E75" t="str">
            <v>cái</v>
          </cell>
          <cell r="F75">
            <v>5360000</v>
          </cell>
        </row>
        <row r="76">
          <cell r="A76" t="str">
            <v>GCG13</v>
          </cell>
          <cell r="B76" t="str">
            <v>CGC10</v>
          </cell>
          <cell r="C76" t="str">
            <v xml:space="preserve">Giếng ĐK từ 1-:-1,5  m, sâu &gt;10 m, đất đào, cổ xây gạch </v>
          </cell>
          <cell r="D76" t="str">
            <v>Giếng đất đào, cổ xây gạch sâu 13 m</v>
          </cell>
          <cell r="E76" t="str">
            <v>cái</v>
          </cell>
          <cell r="F76">
            <v>5360000</v>
          </cell>
        </row>
        <row r="77">
          <cell r="A77" t="str">
            <v>GCG14</v>
          </cell>
          <cell r="B77" t="str">
            <v>CGC10</v>
          </cell>
          <cell r="C77" t="str">
            <v xml:space="preserve">Giếng ĐK từ 1-:-1,5  m, sâu &gt;10 m, đất đào, cổ xây gạch </v>
          </cell>
          <cell r="D77" t="str">
            <v>Giếng đất đào, cổ xây gạch sâu 14 m</v>
          </cell>
          <cell r="E77" t="str">
            <v>cái</v>
          </cell>
          <cell r="F77">
            <v>5360000</v>
          </cell>
        </row>
        <row r="78">
          <cell r="A78" t="str">
            <v>GCG15</v>
          </cell>
          <cell r="B78" t="str">
            <v>CGC10</v>
          </cell>
          <cell r="C78" t="str">
            <v xml:space="preserve">Giếng ĐK từ 1-:-1,5  m, sâu &gt;10 m, đất đào, cổ xây gạch </v>
          </cell>
          <cell r="D78" t="str">
            <v>Giếng đất đào, cổ xây gạch sâu 15 m</v>
          </cell>
          <cell r="E78" t="str">
            <v>cái</v>
          </cell>
          <cell r="F78">
            <v>5360000</v>
          </cell>
        </row>
        <row r="79">
          <cell r="A79" t="str">
            <v>GCG 11</v>
          </cell>
          <cell r="B79" t="str">
            <v>GCG10</v>
          </cell>
          <cell r="C79" t="str">
            <v>Giếng ĐK từ 1-:-1,5  m, sâu &gt;10 m, cuốn gạch từ đáy lên</v>
          </cell>
          <cell r="D79" t="str">
            <v xml:space="preserve">Giếng cuốn gạch từ đáy lên sâu 11 m </v>
          </cell>
          <cell r="E79" t="str">
            <v>cái</v>
          </cell>
          <cell r="F79">
            <v>10360000</v>
          </cell>
        </row>
        <row r="80">
          <cell r="A80" t="str">
            <v>GCG 12</v>
          </cell>
          <cell r="B80" t="str">
            <v>GCG10</v>
          </cell>
          <cell r="C80" t="str">
            <v>Giếng ĐK từ 1-:-1,5  m, sâu &gt;10 m, cuốn gạch từ đáy lên</v>
          </cell>
          <cell r="D80" t="str">
            <v xml:space="preserve">Giếng cuốn gạch từ đáy lên sâu 12 m </v>
          </cell>
          <cell r="E80" t="str">
            <v>cái</v>
          </cell>
          <cell r="F80">
            <v>10360000</v>
          </cell>
        </row>
        <row r="81">
          <cell r="A81" t="str">
            <v>GCG 13</v>
          </cell>
          <cell r="B81" t="str">
            <v>GCG10</v>
          </cell>
          <cell r="C81" t="str">
            <v>Giếng ĐK từ 1-:-1,5  m, sâu &gt;10 m, cuốn gạch từ đáy lên</v>
          </cell>
          <cell r="D81" t="str">
            <v xml:space="preserve">Giếng cuốn gạch từ đáy lên sâu 13 m </v>
          </cell>
          <cell r="E81" t="str">
            <v>cái</v>
          </cell>
          <cell r="F81">
            <v>10360000</v>
          </cell>
        </row>
        <row r="82">
          <cell r="A82" t="str">
            <v>GCG 14</v>
          </cell>
          <cell r="B82" t="str">
            <v>GCG10</v>
          </cell>
          <cell r="C82" t="str">
            <v>Giếng ĐK từ 1-:-1,5  m, sâu &gt;10 m, cuốn gạch từ đáy lên</v>
          </cell>
          <cell r="D82" t="str">
            <v xml:space="preserve">Giếng cuốn gạch từ đáy lên sâu 14 m </v>
          </cell>
          <cell r="E82" t="str">
            <v>cái</v>
          </cell>
          <cell r="F82">
            <v>10360000</v>
          </cell>
        </row>
        <row r="83">
          <cell r="A83" t="str">
            <v>GCG 15</v>
          </cell>
          <cell r="B83" t="str">
            <v>GCG10</v>
          </cell>
          <cell r="C83" t="str">
            <v>Giếng ĐK từ 1-:-1,5  m, sâu &gt;10 m, cuốn gạch từ đáy lên</v>
          </cell>
          <cell r="D83" t="str">
            <v xml:space="preserve">Giếng cuốn gạch từ đáy lên sâu 15 m </v>
          </cell>
          <cell r="E83" t="str">
            <v>cái</v>
          </cell>
          <cell r="F83">
            <v>10360000</v>
          </cell>
        </row>
        <row r="84">
          <cell r="C84" t="str">
            <v>Mộ đã cải táng, diện tích chiếm đất (DTCĐ)</v>
          </cell>
        </row>
        <row r="85">
          <cell r="C85" t="str">
            <v>Mộ vô chủ khi đưa vào nghĩa trang</v>
          </cell>
        </row>
        <row r="86">
          <cell r="A86" t="str">
            <v>MDVC</v>
          </cell>
          <cell r="B86" t="str">
            <v>MDVC</v>
          </cell>
          <cell r="C86" t="str">
            <v>Mộ đất vô chủ</v>
          </cell>
          <cell r="D86" t="str">
            <v>Mộ đất vô chủ</v>
          </cell>
          <cell r="E86" t="str">
            <v>mộ</v>
          </cell>
          <cell r="F86">
            <v>1060000</v>
          </cell>
          <cell r="I86">
            <v>2000000</v>
          </cell>
          <cell r="J86">
            <v>1500000</v>
          </cell>
          <cell r="K86">
            <v>500000</v>
          </cell>
        </row>
        <row r="87">
          <cell r="A87" t="str">
            <v>MXĐVVC</v>
          </cell>
          <cell r="B87" t="str">
            <v>MXĐVVC</v>
          </cell>
          <cell r="C87" t="str">
            <v>Mộ xây gạch, trát xung quanh vữa mác 25 đến 50, quét vôi ve, xi măng hay sơn</v>
          </cell>
          <cell r="D87" t="str">
            <v>Mộ xây gạch, trát xung quanh vữa mác 25 đến 50, quét vôi ve, xi măng hay sơn</v>
          </cell>
          <cell r="E87" t="str">
            <v>mộ</v>
          </cell>
          <cell r="F87" t="str">
            <v>có cụ thể theo số lượng viên gạch và DTCĐ</v>
          </cell>
        </row>
        <row r="88">
          <cell r="A88" t="str">
            <v>MXĐV4VC</v>
          </cell>
          <cell r="B88" t="str">
            <v>MXĐV4VC</v>
          </cell>
          <cell r="C88" t="str">
            <v>Mộ xây gạch, trát xung quanh vữa mác 25 đến 50, quét vôi ve, xi măng hay sơn dưới 400 viên, DTCĐ ≤1,5 m2, đã cải táng</v>
          </cell>
          <cell r="D88" t="str">
            <v>Mộ xây gạch, trát vữa xi măng dưới 400 viên, đã cải táng</v>
          </cell>
          <cell r="E88" t="str">
            <v>mộ</v>
          </cell>
          <cell r="F88">
            <v>2370000</v>
          </cell>
          <cell r="I88">
            <v>2000000</v>
          </cell>
          <cell r="J88">
            <v>1500000</v>
          </cell>
          <cell r="K88">
            <v>1500000</v>
          </cell>
        </row>
        <row r="89">
          <cell r="A89" t="str">
            <v>MXĐV45VC</v>
          </cell>
          <cell r="B89" t="str">
            <v>MXĐV45VC</v>
          </cell>
          <cell r="C89" t="str">
            <v>Mộ xây gạch, trát xung quanh vữa mác 25 đến 50, quét vôi ve, xi măng hay sơn từ 400 đến dưới 500 viên, DTCĐ  từ 1,5 m2 -:- 2 m2, đã cải táng</v>
          </cell>
          <cell r="D89" t="str">
            <v>Mộ xây gạch, trát vữa xi măng từ 400 đến dưới 500 viên, đã cải táng</v>
          </cell>
          <cell r="E89" t="str">
            <v>mộ</v>
          </cell>
          <cell r="F89">
            <v>3050000</v>
          </cell>
          <cell r="I89">
            <v>2000000</v>
          </cell>
          <cell r="J89">
            <v>1500000</v>
          </cell>
          <cell r="K89">
            <v>1500000</v>
          </cell>
        </row>
        <row r="90">
          <cell r="A90" t="str">
            <v>MXĐV5VC</v>
          </cell>
          <cell r="B90" t="str">
            <v>MXĐV5VC</v>
          </cell>
          <cell r="C90" t="str">
            <v>Mộ xây gạch, trát xung quanh vữa mác 25 đến 50, quét vôi ve, xi măng hay sơn từ 500 đến dưới 800 viên, DTCĐ  từ 2 m2 -:- 2,5 m2, đã cải táng</v>
          </cell>
          <cell r="D90" t="str">
            <v>Mộ xây gạch, trát vữa xi măng từ 500 dưới 800 viên, đã cải táng</v>
          </cell>
          <cell r="E90" t="str">
            <v>mộ</v>
          </cell>
          <cell r="F90">
            <v>3330000</v>
          </cell>
          <cell r="I90">
            <v>2000000</v>
          </cell>
          <cell r="J90">
            <v>1500000</v>
          </cell>
          <cell r="K90">
            <v>1500000</v>
          </cell>
        </row>
        <row r="91">
          <cell r="A91" t="str">
            <v>MXĐV8VC</v>
          </cell>
          <cell r="B91" t="str">
            <v>MXĐV8VC</v>
          </cell>
          <cell r="C91" t="str">
            <v>Mộ xây gạch, trát xung quanh vữa mác 25 đến 50, quét vôi ve, xi măng hay sơn trên 800 viên, DTCĐ  &gt;2,5 m2, đã cải táng</v>
          </cell>
          <cell r="D91" t="str">
            <v>Mộ xây gạch, trát vữa ximăng trên 800 viên, đã cải táng</v>
          </cell>
          <cell r="E91" t="str">
            <v>mộ</v>
          </cell>
          <cell r="F91">
            <v>4570000</v>
          </cell>
          <cell r="I91">
            <v>2000000</v>
          </cell>
          <cell r="J91">
            <v>1500000</v>
          </cell>
          <cell r="K91">
            <v>1500000</v>
          </cell>
        </row>
        <row r="92">
          <cell r="A92" t="str">
            <v>MXĐOVC</v>
          </cell>
          <cell r="B92" t="str">
            <v>MXĐOVC</v>
          </cell>
          <cell r="C92" t="str">
            <v>Mộ xây gạch ốp xung quanh bằng gạch men sứ  các màu, vữa XM mác 50</v>
          </cell>
          <cell r="D92" t="str">
            <v>Mộ xây gạch ốp xung quanh bằng gạch men sứ  các màu, vữa mác 50</v>
          </cell>
          <cell r="E92" t="str">
            <v>mộ</v>
          </cell>
          <cell r="F92" t="str">
            <v>có cụ thể theo số lượng viên gạch và DTCĐ</v>
          </cell>
        </row>
        <row r="93">
          <cell r="A93" t="str">
            <v>MXĐO4VC</v>
          </cell>
          <cell r="B93" t="str">
            <v>MXĐO4VC</v>
          </cell>
          <cell r="C93" t="str">
            <v>Dưới 400 viên, DTCĐ ≤ 1,5 m2</v>
          </cell>
          <cell r="D93" t="str">
            <v>Mộ xây gạch, ốp xung quanh bằng gạch men sứ,  dưới 400 viên, đã cải táng</v>
          </cell>
          <cell r="E93" t="str">
            <v>mộ</v>
          </cell>
          <cell r="F93">
            <v>3700000</v>
          </cell>
          <cell r="I93">
            <v>2000000</v>
          </cell>
          <cell r="J93">
            <v>1500000</v>
          </cell>
          <cell r="K93">
            <v>1500000</v>
          </cell>
        </row>
        <row r="94">
          <cell r="A94" t="str">
            <v>MXĐO45VC</v>
          </cell>
          <cell r="B94" t="str">
            <v>MXĐO45VC</v>
          </cell>
          <cell r="C94" t="str">
            <v>từ 400 - 500 viên, DTCĐ  từ 1,5 m2 -:- 2 m2</v>
          </cell>
          <cell r="D94" t="str">
            <v>Mộ xây gạch, ốp xung quanh bằng gạch men sứ,  từ 400 đến dưới 500 viên, đã cải táng</v>
          </cell>
          <cell r="E94" t="str">
            <v>mộ</v>
          </cell>
          <cell r="F94">
            <v>4500000</v>
          </cell>
          <cell r="I94">
            <v>2000000</v>
          </cell>
          <cell r="J94">
            <v>1500000</v>
          </cell>
          <cell r="K94">
            <v>1500000</v>
          </cell>
        </row>
        <row r="95">
          <cell r="A95" t="str">
            <v>MXĐO5VC</v>
          </cell>
          <cell r="B95" t="str">
            <v>MXĐO5VC</v>
          </cell>
          <cell r="C95" t="str">
            <v>từ 500 - 800 viên, DTCĐ  từ 2 m2 -:- 2,5 m2</v>
          </cell>
          <cell r="D95" t="str">
            <v>Mộ xây gạch,ốp xung quanh bằng gạch men sứ, từ 500 dưới 800 viên, đã cải táng</v>
          </cell>
          <cell r="E95" t="str">
            <v>mộ</v>
          </cell>
          <cell r="F95">
            <v>5300000</v>
          </cell>
          <cell r="I95">
            <v>2000000</v>
          </cell>
          <cell r="J95">
            <v>1500000</v>
          </cell>
          <cell r="K95">
            <v>1500000</v>
          </cell>
        </row>
        <row r="96">
          <cell r="A96" t="str">
            <v>MXĐO8VC</v>
          </cell>
          <cell r="B96" t="str">
            <v>MXĐO8VC</v>
          </cell>
          <cell r="C96" t="str">
            <v>trên 800 viên, DTCĐ  &gt;2,5 m2</v>
          </cell>
          <cell r="D96" t="str">
            <v>Mộ xây gạch, ốp xung quanh bằng gạch men sứ, trên 800 viên, đã cải táng</v>
          </cell>
          <cell r="E96" t="str">
            <v>mộ</v>
          </cell>
          <cell r="F96">
            <v>6300000</v>
          </cell>
          <cell r="I96">
            <v>2000000</v>
          </cell>
          <cell r="J96">
            <v>1500000</v>
          </cell>
          <cell r="K96">
            <v>1500000</v>
          </cell>
        </row>
        <row r="97">
          <cell r="C97" t="str">
            <v>Mộ chưa cải táng</v>
          </cell>
        </row>
        <row r="98">
          <cell r="A98" t="str">
            <v>MCVC</v>
          </cell>
          <cell r="B98" t="str">
            <v>MCVC</v>
          </cell>
          <cell r="C98" t="str">
            <v>Mộ đến thời gian cải táng nhưng chưa cải táng trên 36 tháng tính từ ngày chôn)</v>
          </cell>
          <cell r="D98" t="str">
            <v>Mộ đến thời gian cải táng nhưng chưa cải táng trên 36 tháng tính từ ngày chôn)</v>
          </cell>
          <cell r="E98" t="str">
            <v>mộ</v>
          </cell>
          <cell r="F98">
            <v>6150000</v>
          </cell>
          <cell r="I98">
            <v>5000000</v>
          </cell>
          <cell r="J98">
            <v>1500000</v>
          </cell>
          <cell r="K98">
            <v>1500000</v>
          </cell>
        </row>
        <row r="99">
          <cell r="C99" t="str">
            <v>Mộ chưa đến thời gian cải táng:</v>
          </cell>
          <cell r="E99" t="str">
            <v>mộ</v>
          </cell>
        </row>
        <row r="100">
          <cell r="A100" t="str">
            <v>MC1VC</v>
          </cell>
          <cell r="B100" t="str">
            <v>MC1VC</v>
          </cell>
          <cell r="C100" t="str">
            <v>Mộ chưa đến thời gian cải táng, đã chôn cất Dưới 1 năm</v>
          </cell>
          <cell r="D100" t="str">
            <v xml:space="preserve">Mộ chưa cải táng, chôn cất dưới 1 năm </v>
          </cell>
          <cell r="E100" t="str">
            <v>mộ</v>
          </cell>
          <cell r="F100">
            <v>6150000</v>
          </cell>
          <cell r="I100">
            <v>5000000</v>
          </cell>
          <cell r="J100">
            <v>1500000</v>
          </cell>
          <cell r="K100">
            <v>1500000</v>
          </cell>
        </row>
        <row r="101">
          <cell r="A101" t="str">
            <v>MC2VC</v>
          </cell>
          <cell r="B101" t="str">
            <v>MC2VC</v>
          </cell>
          <cell r="C101" t="str">
            <v>Mộ chưa đến thời gian cải táng, đã chôn cất  từ 1 năm -:- 2 năm</v>
          </cell>
          <cell r="D101" t="str">
            <v>Mộ chưa cải táng, chôn cất từ 1 - 2 năm</v>
          </cell>
          <cell r="E101" t="str">
            <v>mộ</v>
          </cell>
          <cell r="F101">
            <v>6150000</v>
          </cell>
          <cell r="I101">
            <v>5000000</v>
          </cell>
          <cell r="J101">
            <v>1500000</v>
          </cell>
          <cell r="K101">
            <v>1500000</v>
          </cell>
        </row>
        <row r="102">
          <cell r="A102" t="str">
            <v>MC3VC</v>
          </cell>
          <cell r="B102" t="str">
            <v>MC3VC</v>
          </cell>
          <cell r="C102" t="str">
            <v>Mộ chưa đến thời gian cải táng, đã chôn cất  từ 2 năm -:-  Dưới 3 năm</v>
          </cell>
          <cell r="D102" t="str">
            <v>Mộ chưa cải táng, chôn cất từ 2 - 3 năm</v>
          </cell>
          <cell r="E102" t="str">
            <v>mộ</v>
          </cell>
          <cell r="F102">
            <v>6150000</v>
          </cell>
          <cell r="I102">
            <v>5000000</v>
          </cell>
          <cell r="J102">
            <v>1500000</v>
          </cell>
          <cell r="K102">
            <v>1500000</v>
          </cell>
        </row>
        <row r="103">
          <cell r="A103" t="str">
            <v>MCNVC</v>
          </cell>
          <cell r="B103" t="str">
            <v>MCNVC</v>
          </cell>
          <cell r="C103" t="str">
            <v>Mộ trẻ nhỏ (mới sinh đến 48 tháng )</v>
          </cell>
          <cell r="D103" t="str">
            <v xml:space="preserve">Mộ trẻ nhỏ </v>
          </cell>
          <cell r="E103" t="str">
            <v>mộ</v>
          </cell>
          <cell r="F103">
            <v>1070000</v>
          </cell>
          <cell r="I103">
            <v>2000000</v>
          </cell>
          <cell r="J103">
            <v>1500000</v>
          </cell>
          <cell r="K103">
            <v>1500000</v>
          </cell>
        </row>
        <row r="104">
          <cell r="C104" t="str">
            <v>Mộ có chủ khi gia đình tự lo địa điểm di chuyển mộ(không vào nghĩa trang)</v>
          </cell>
        </row>
        <row r="105">
          <cell r="A105" t="str">
            <v>MDD</v>
          </cell>
          <cell r="B105" t="str">
            <v>MDD</v>
          </cell>
          <cell r="C105" t="str">
            <v>Mộ đất</v>
          </cell>
          <cell r="D105" t="str">
            <v>Mộ đất đã cải táng</v>
          </cell>
          <cell r="E105" t="str">
            <v>mộ</v>
          </cell>
          <cell r="F105">
            <v>1060000</v>
          </cell>
          <cell r="H105">
            <v>1500000</v>
          </cell>
          <cell r="I105">
            <v>2000000</v>
          </cell>
          <cell r="J105">
            <v>1500000</v>
          </cell>
          <cell r="K105">
            <v>1500000</v>
          </cell>
          <cell r="L105">
            <v>2000000</v>
          </cell>
        </row>
        <row r="106">
          <cell r="A106" t="str">
            <v>MXĐV</v>
          </cell>
          <cell r="B106" t="str">
            <v>MXĐV</v>
          </cell>
          <cell r="C106" t="str">
            <v>Mộ xây gạch, trát xung quanh vữa mác 25 đến 50, quét vôi ve, xi măng hay sơn</v>
          </cell>
          <cell r="D106" t="str">
            <v>Mộ xây gạch, trát xung quanh vữa mác 25 đến 50, quét vôi ve, xi măng hay sơn</v>
          </cell>
          <cell r="E106" t="str">
            <v>mộ</v>
          </cell>
          <cell r="F106" t="str">
            <v>có cụ thể theo số lượng viên gạch và DTCĐ</v>
          </cell>
        </row>
        <row r="107">
          <cell r="A107" t="str">
            <v>MXĐV4</v>
          </cell>
          <cell r="B107" t="str">
            <v>MXĐV4</v>
          </cell>
          <cell r="C107" t="str">
            <v>Mộ xây gạch, trát xung quanh vữa mác 25 đến 50, quét vôi ve, xi măng hay sơn dưới 400 viên, DTCĐ ≤1,5 m2, đã cải táng</v>
          </cell>
          <cell r="D107" t="str">
            <v>Mộ xây gạch, trát vữa xi măng dưới 400 viên, đã cải táng</v>
          </cell>
          <cell r="E107" t="str">
            <v>mộ</v>
          </cell>
          <cell r="F107">
            <v>2370000</v>
          </cell>
          <cell r="H107">
            <v>1500000</v>
          </cell>
          <cell r="I107">
            <v>2000000</v>
          </cell>
          <cell r="J107">
            <v>1500000</v>
          </cell>
          <cell r="K107">
            <v>1500000</v>
          </cell>
          <cell r="L107">
            <v>2000000</v>
          </cell>
        </row>
        <row r="108">
          <cell r="A108" t="str">
            <v>MXĐV45</v>
          </cell>
          <cell r="B108" t="str">
            <v>MXĐV45</v>
          </cell>
          <cell r="C108" t="str">
            <v>Mộ xây gạch, trát xung quanh vữa mác 25 đến 50, quét vôi ve, xi măng hay sơn từ 400 đến dưới 500 viên, DTCĐ  từ 1,5 m2 -:- 2 m2, đã cải táng</v>
          </cell>
          <cell r="D108" t="str">
            <v>Mộ xây gạch, trát vữa xi măng từ 400 đến dưới 500 viên, đã cải táng</v>
          </cell>
          <cell r="E108" t="str">
            <v>mộ</v>
          </cell>
          <cell r="F108">
            <v>3050000</v>
          </cell>
          <cell r="H108">
            <v>1500000</v>
          </cell>
          <cell r="I108">
            <v>2000000</v>
          </cell>
          <cell r="J108">
            <v>1500000</v>
          </cell>
          <cell r="K108">
            <v>1500000</v>
          </cell>
          <cell r="L108">
            <v>2000000</v>
          </cell>
        </row>
        <row r="109">
          <cell r="A109" t="str">
            <v>MXĐV5</v>
          </cell>
          <cell r="B109" t="str">
            <v>MXĐV5</v>
          </cell>
          <cell r="C109" t="str">
            <v>Mộ xây gạch, trát xung quanh vữa mác 25 đến 50, quét vôi ve, xi măng hay sơn từ 500 đến dưới 800 viên, DTCĐ  từ 2 m2 -:- 2,5 m2, đã cải táng</v>
          </cell>
          <cell r="D109" t="str">
            <v>Mộ xây gạch, trát vữa xi măng từ 500 dưới 800 viên, đã cải táng</v>
          </cell>
          <cell r="E109" t="str">
            <v>mộ</v>
          </cell>
          <cell r="F109">
            <v>3330000</v>
          </cell>
          <cell r="H109">
            <v>1500000</v>
          </cell>
          <cell r="I109">
            <v>2000000</v>
          </cell>
          <cell r="J109">
            <v>1500000</v>
          </cell>
          <cell r="K109">
            <v>1500000</v>
          </cell>
          <cell r="L109">
            <v>2000000</v>
          </cell>
        </row>
        <row r="110">
          <cell r="A110" t="str">
            <v>MXĐV8</v>
          </cell>
          <cell r="B110" t="str">
            <v>MXĐV8</v>
          </cell>
          <cell r="C110" t="str">
            <v>Mộ xây gạch, trát xung quanh vữa mác 25 đến 50, quét vôi ve, xi măng hay sơn trên 800 viên, DTCĐ  &gt;2,5 m2, đã cải táng</v>
          </cell>
          <cell r="D110" t="str">
            <v>Mộ xây gạch, trát vữa ximăng trên 800 viên, đã cải táng</v>
          </cell>
          <cell r="E110" t="str">
            <v>mộ</v>
          </cell>
          <cell r="F110">
            <v>4570000</v>
          </cell>
          <cell r="H110">
            <v>1500000</v>
          </cell>
          <cell r="I110">
            <v>2000000</v>
          </cell>
          <cell r="J110">
            <v>1500000</v>
          </cell>
          <cell r="K110">
            <v>1500000</v>
          </cell>
          <cell r="L110">
            <v>2000000</v>
          </cell>
        </row>
        <row r="111">
          <cell r="A111" t="str">
            <v>MXĐO</v>
          </cell>
          <cell r="B111" t="str">
            <v>MXĐO</v>
          </cell>
          <cell r="C111" t="str">
            <v>Mộ xây gạch ốp xung quanh bằng gạch men sứ  các màu, vữa mác 50</v>
          </cell>
          <cell r="D111" t="str">
            <v>Mộ xây gạch ốp xung quanh bằng gạch men sứ  các màu, vữa mác 50</v>
          </cell>
          <cell r="E111" t="str">
            <v>mộ</v>
          </cell>
          <cell r="F111" t="str">
            <v>có cụ thể theo số lượng viên gạch và DTCĐ</v>
          </cell>
        </row>
        <row r="112">
          <cell r="A112" t="str">
            <v>MXĐO4</v>
          </cell>
          <cell r="B112" t="str">
            <v>MXĐO4</v>
          </cell>
          <cell r="C112" t="str">
            <v>Dưới 400 viên, DTCĐ ≤ 1,5 m2</v>
          </cell>
          <cell r="D112" t="str">
            <v>Mộ xây gạch, ốp xung quanh bằng gạch men sứ,  dưới 400 viên, đã cải táng</v>
          </cell>
          <cell r="E112" t="str">
            <v>mộ</v>
          </cell>
          <cell r="F112">
            <v>3700000</v>
          </cell>
          <cell r="H112">
            <v>1500000</v>
          </cell>
          <cell r="I112">
            <v>2000000</v>
          </cell>
          <cell r="J112">
            <v>1500000</v>
          </cell>
          <cell r="K112">
            <v>1500000</v>
          </cell>
          <cell r="L112">
            <v>2000000</v>
          </cell>
        </row>
        <row r="113">
          <cell r="A113" t="str">
            <v>MXĐO45</v>
          </cell>
          <cell r="B113" t="str">
            <v>MXĐO45</v>
          </cell>
          <cell r="C113" t="str">
            <v>từ 400 - 500 viên, DTCĐ  từ 1,5 m2 -:- 2 m2</v>
          </cell>
          <cell r="D113" t="str">
            <v>Mộ xây gạch, ốp xung quanh bằng gạch men sứ,  từ 400 đến dưới 500 viên, đã cải táng</v>
          </cell>
          <cell r="E113" t="str">
            <v>mộ</v>
          </cell>
          <cell r="F113">
            <v>4500000</v>
          </cell>
          <cell r="H113">
            <v>1500000</v>
          </cell>
          <cell r="I113">
            <v>2000000</v>
          </cell>
          <cell r="J113">
            <v>1500000</v>
          </cell>
          <cell r="K113">
            <v>1500000</v>
          </cell>
          <cell r="L113">
            <v>2000000</v>
          </cell>
        </row>
        <row r="114">
          <cell r="A114" t="str">
            <v>MXĐO5</v>
          </cell>
          <cell r="B114" t="str">
            <v>MXĐO5</v>
          </cell>
          <cell r="C114" t="str">
            <v>từ 500 - 800 viên, DTCĐ  từ 2 m2 -:- 2,5 m2</v>
          </cell>
          <cell r="D114" t="str">
            <v>Mộ xây gạch,ốp xung quanh bằng gạch men sứ, từ 500 dưới 800 viên, đã cải táng</v>
          </cell>
          <cell r="E114" t="str">
            <v>mộ</v>
          </cell>
          <cell r="F114">
            <v>5300000</v>
          </cell>
          <cell r="H114">
            <v>1500000</v>
          </cell>
          <cell r="I114">
            <v>2000000</v>
          </cell>
          <cell r="J114">
            <v>1500000</v>
          </cell>
          <cell r="K114">
            <v>1500000</v>
          </cell>
          <cell r="L114">
            <v>2000000</v>
          </cell>
        </row>
        <row r="115">
          <cell r="A115" t="str">
            <v>MXĐO8</v>
          </cell>
          <cell r="B115" t="str">
            <v>MXĐO8</v>
          </cell>
          <cell r="C115" t="str">
            <v>trên 800 viên, DTCĐ  &gt;2,5 m2</v>
          </cell>
          <cell r="D115" t="str">
            <v>Mộ xây gạch, ốp xung quanh bằng gạch men sứ, trên 800 viên, đã cải táng</v>
          </cell>
          <cell r="E115" t="str">
            <v>mộ</v>
          </cell>
          <cell r="F115">
            <v>6300000</v>
          </cell>
          <cell r="H115">
            <v>1500000</v>
          </cell>
          <cell r="I115">
            <v>2000000</v>
          </cell>
          <cell r="J115">
            <v>1500000</v>
          </cell>
          <cell r="K115">
            <v>1500000</v>
          </cell>
          <cell r="L115">
            <v>2000000</v>
          </cell>
        </row>
        <row r="116">
          <cell r="C116" t="str">
            <v>Mộ chưa cải táng</v>
          </cell>
        </row>
        <row r="117">
          <cell r="A117" t="str">
            <v>MC</v>
          </cell>
          <cell r="B117" t="str">
            <v>MC</v>
          </cell>
          <cell r="C117" t="str">
            <v>Mộ đến thời gian cải táng nhưng chưa cải táng trên 36 tháng tính từ ngày chôn)</v>
          </cell>
          <cell r="D117" t="str">
            <v>Mộ đến thời gian cải táng nhưng chưa cải táng trên 36 tháng tính từ ngày chôn)</v>
          </cell>
          <cell r="E117" t="str">
            <v>mộ</v>
          </cell>
          <cell r="F117">
            <v>6150000</v>
          </cell>
          <cell r="H117">
            <v>1500000</v>
          </cell>
          <cell r="I117">
            <v>5000000</v>
          </cell>
          <cell r="J117">
            <v>1500000</v>
          </cell>
          <cell r="K117">
            <v>1500000</v>
          </cell>
          <cell r="L117">
            <v>2000000</v>
          </cell>
        </row>
        <row r="118">
          <cell r="C118" t="str">
            <v>Mộ chưa đến thời gian cải táng:</v>
          </cell>
        </row>
        <row r="119">
          <cell r="A119" t="str">
            <v>MC1</v>
          </cell>
          <cell r="B119" t="str">
            <v>MC1</v>
          </cell>
          <cell r="C119" t="str">
            <v>Mộ chưa đến thời gian cải táng, đã chôn cất Dưới 1 năm</v>
          </cell>
          <cell r="D119" t="str">
            <v xml:space="preserve">Mộ chưa cải táng, chôn cất dưới 1 năm </v>
          </cell>
          <cell r="E119" t="str">
            <v>mộ</v>
          </cell>
          <cell r="F119">
            <v>6150000</v>
          </cell>
          <cell r="H119">
            <v>1500000</v>
          </cell>
          <cell r="I119">
            <v>5000000</v>
          </cell>
          <cell r="J119">
            <v>1500000</v>
          </cell>
          <cell r="K119">
            <v>1500000</v>
          </cell>
          <cell r="L119">
            <v>2000000</v>
          </cell>
        </row>
        <row r="120">
          <cell r="A120" t="str">
            <v>MC2</v>
          </cell>
          <cell r="B120" t="str">
            <v>MC2</v>
          </cell>
          <cell r="C120" t="str">
            <v>Mộ chưa đến thời gian cải táng, đã chôn cất  từ 1 năm -:- 2 năm</v>
          </cell>
          <cell r="D120" t="str">
            <v>Mộ chưa cải táng, chôn cất từ 1 - 2 năm</v>
          </cell>
          <cell r="E120" t="str">
            <v>mộ</v>
          </cell>
          <cell r="F120">
            <v>6150000</v>
          </cell>
          <cell r="H120">
            <v>1500000</v>
          </cell>
          <cell r="I120">
            <v>5000000</v>
          </cell>
          <cell r="J120">
            <v>1500000</v>
          </cell>
          <cell r="K120">
            <v>1500000</v>
          </cell>
          <cell r="L120">
            <v>2000000</v>
          </cell>
        </row>
        <row r="121">
          <cell r="A121" t="str">
            <v>MC3</v>
          </cell>
          <cell r="B121" t="str">
            <v>MC3</v>
          </cell>
          <cell r="C121" t="str">
            <v>Mộ chưa đến thời gian cải táng, đã chôn cất  từ 2 năm -:-  Dưới 3 năm</v>
          </cell>
          <cell r="D121" t="str">
            <v>Mộ chưa cải táng, chôn cất từ 2 - 3 năm</v>
          </cell>
          <cell r="E121" t="str">
            <v>mộ</v>
          </cell>
          <cell r="F121">
            <v>6150000</v>
          </cell>
          <cell r="H121">
            <v>1500000</v>
          </cell>
          <cell r="I121">
            <v>5000000</v>
          </cell>
          <cell r="J121">
            <v>1500000</v>
          </cell>
          <cell r="K121">
            <v>1500000</v>
          </cell>
          <cell r="L121">
            <v>2000000</v>
          </cell>
        </row>
        <row r="122">
          <cell r="A122" t="str">
            <v>MCN</v>
          </cell>
          <cell r="B122" t="str">
            <v>MCN</v>
          </cell>
          <cell r="C122" t="str">
            <v>Mộ trẻ nhỏ (mới sinh đến 48 tháng )</v>
          </cell>
          <cell r="D122" t="str">
            <v xml:space="preserve">Mộ trẻ nhỏ </v>
          </cell>
          <cell r="E122" t="str">
            <v>mộ</v>
          </cell>
          <cell r="F122">
            <v>1070000</v>
          </cell>
          <cell r="H122">
            <v>1500000</v>
          </cell>
          <cell r="I122">
            <v>2000000</v>
          </cell>
          <cell r="J122">
            <v>1500000</v>
          </cell>
          <cell r="K122">
            <v>1500000</v>
          </cell>
          <cell r="L122">
            <v>2000000</v>
          </cell>
        </row>
        <row r="123">
          <cell r="C123" t="str">
            <v>Ao thả cá (không tính xây bờ, cống)</v>
          </cell>
        </row>
        <row r="124">
          <cell r="A124" t="str">
            <v>AĐB11</v>
          </cell>
          <cell r="B124" t="str">
            <v>AĐB11</v>
          </cell>
          <cell r="C124" t="str">
            <v>Ao thả cá (không tính xây bờ, cống) đất đào 100 %</v>
          </cell>
          <cell r="D124" t="str">
            <v>Ao thả cá (không tính xây bờ, cống) đất đào 100 %</v>
          </cell>
          <cell r="E124" t="str">
            <v>m3</v>
          </cell>
          <cell r="F124">
            <v>20000</v>
          </cell>
          <cell r="I124" t="str">
            <v xml:space="preserve"> </v>
          </cell>
        </row>
        <row r="125">
          <cell r="A125" t="str">
            <v>AĐB55</v>
          </cell>
          <cell r="B125" t="str">
            <v>AĐB55</v>
          </cell>
          <cell r="C125" t="str">
            <v>Ao thả cá (không tính xây bờ, cống) đất đào 50 %, đắp 50%</v>
          </cell>
          <cell r="D125" t="str">
            <v>Ao thả cá (không tính xây bờ, cống) đất đào 50 %, đắp 50%</v>
          </cell>
          <cell r="E125" t="str">
            <v>m3</v>
          </cell>
          <cell r="F125">
            <v>12000</v>
          </cell>
        </row>
        <row r="126">
          <cell r="A126" t="str">
            <v>AĐB12</v>
          </cell>
          <cell r="B126" t="str">
            <v>AĐB12</v>
          </cell>
          <cell r="C126" t="str">
            <v>Ao thả cá (không tính xây bờ, cống) đắp bờ 100 %</v>
          </cell>
          <cell r="D126" t="str">
            <v>Ao thả cá (không tính xây bờ, cống) đắp bờ 100 %</v>
          </cell>
          <cell r="E126" t="str">
            <v>m3</v>
          </cell>
          <cell r="F126">
            <v>12000</v>
          </cell>
        </row>
        <row r="127">
          <cell r="A127" t="str">
            <v>CS</v>
          </cell>
          <cell r="B127" t="str">
            <v>CS</v>
          </cell>
          <cell r="C127" t="str">
            <v>Cổng sắt: khung làm bằng (ống kẽm, sắt góc, sắt hộp,..) phần dưới bịt tôn, phần trên chấn song bằng sắt hình, sắt tròn, hoa sắt, sơn màu.</v>
          </cell>
          <cell r="D127" t="str">
            <v>Cổng sắt</v>
          </cell>
          <cell r="E127" t="str">
            <v>m2</v>
          </cell>
          <cell r="F127">
            <v>920000</v>
          </cell>
        </row>
        <row r="128">
          <cell r="A128" t="str">
            <v>HRS</v>
          </cell>
          <cell r="B128" t="str">
            <v>HRS</v>
          </cell>
          <cell r="C128" t="str">
            <v>Hàng rào làm bằng sắt hình các loại, sắt tròn (từ Φ10 -:-Φ14) có điểm hoa sắt, sơn chống gỉ.</v>
          </cell>
          <cell r="D128" t="str">
            <v>Hàng rào sắt</v>
          </cell>
          <cell r="E128" t="str">
            <v>m2</v>
          </cell>
          <cell r="F128">
            <v>400000</v>
          </cell>
        </row>
        <row r="129">
          <cell r="A129" t="str">
            <v>CGA</v>
          </cell>
          <cell r="B129" t="str">
            <v>CGA</v>
          </cell>
          <cell r="C129" t="str">
            <v>Chuồng nuôi gà, vịt xây gạch, mái Fibrô ximăng, cao ≥1,5m (tính DTXD).</v>
          </cell>
          <cell r="D129" t="str">
            <v>Chuồng gà xây gạch, mái Fibro xi măng, cao &gt;1,5 m</v>
          </cell>
          <cell r="E129" t="str">
            <v>m2</v>
          </cell>
          <cell r="F129">
            <v>480000</v>
          </cell>
        </row>
        <row r="130">
          <cell r="A130" t="str">
            <v>CVI</v>
          </cell>
          <cell r="B130" t="str">
            <v>CVI</v>
          </cell>
          <cell r="C130" t="str">
            <v>Chuồng nuôi gà, vịt xây gạch, mái Fibrô ximăng, cao ≥1,5m (tính DTXD).</v>
          </cell>
          <cell r="D130" t="str">
            <v>Chuồng vịt xây gạch, mái Fibro xi măng, cao &gt;1,5 m</v>
          </cell>
          <cell r="E130" t="str">
            <v>m2</v>
          </cell>
          <cell r="F130">
            <v>439000</v>
          </cell>
        </row>
        <row r="131">
          <cell r="A131" t="str">
            <v>KXG</v>
          </cell>
          <cell r="B131" t="str">
            <v>KXG</v>
          </cell>
          <cell r="C131" t="str">
            <v xml:space="preserve">Khối xây gạch chỉ dày &gt; 330mm </v>
          </cell>
          <cell r="D131" t="str">
            <v>Khối xây gạch</v>
          </cell>
          <cell r="E131" t="str">
            <v>m3</v>
          </cell>
          <cell r="F131">
            <v>1130000</v>
          </cell>
        </row>
        <row r="132">
          <cell r="A132" t="str">
            <v>KXĐ</v>
          </cell>
          <cell r="B132" t="str">
            <v>KXĐ</v>
          </cell>
          <cell r="C132" t="str">
            <v>Khối xây đá</v>
          </cell>
          <cell r="D132" t="str">
            <v>Khối xây đá</v>
          </cell>
          <cell r="E132" t="str">
            <v>m3</v>
          </cell>
          <cell r="F132">
            <v>889000</v>
          </cell>
        </row>
        <row r="133">
          <cell r="A133" t="str">
            <v>DTG</v>
          </cell>
          <cell r="B133" t="str">
            <v>DTG</v>
          </cell>
          <cell r="C133" t="str">
            <v>Dây thép gai</v>
          </cell>
          <cell r="D133" t="str">
            <v>Dây thép gai</v>
          </cell>
          <cell r="E133" t="str">
            <v>m</v>
          </cell>
          <cell r="F133">
            <v>7000</v>
          </cell>
        </row>
        <row r="134">
          <cell r="A134" t="str">
            <v>BRC</v>
          </cell>
          <cell r="B134" t="str">
            <v>BRC</v>
          </cell>
          <cell r="C134" t="str">
            <v>Bờ rào cắm bằng cây dóc, nứa khoảng cách 20cm/cây.</v>
          </cell>
          <cell r="D134" t="str">
            <v xml:space="preserve">Bờ rào cây </v>
          </cell>
          <cell r="E134" t="str">
            <v>m</v>
          </cell>
          <cell r="F134">
            <v>11000</v>
          </cell>
        </row>
        <row r="135">
          <cell r="A135" t="str">
            <v>KBT</v>
          </cell>
          <cell r="B135" t="str">
            <v>KBT</v>
          </cell>
          <cell r="C135" t="str">
            <v>Khối bê tông mác 200</v>
          </cell>
          <cell r="D135" t="str">
            <v>Khối bê tông mác 200</v>
          </cell>
          <cell r="E135" t="str">
            <v>m3</v>
          </cell>
          <cell r="F135">
            <v>1646000</v>
          </cell>
        </row>
        <row r="136">
          <cell r="A136" t="str">
            <v>KBTCT</v>
          </cell>
          <cell r="B136" t="str">
            <v>KBTCT</v>
          </cell>
          <cell r="C136" t="str">
            <v>Khối Bê tông cốt thép mác 200</v>
          </cell>
          <cell r="D136" t="str">
            <v>Khối Bê tông cốt thép mác 200</v>
          </cell>
          <cell r="E136" t="str">
            <v>m3</v>
          </cell>
          <cell r="F136">
            <v>3193000</v>
          </cell>
        </row>
        <row r="137">
          <cell r="A137" t="str">
            <v>NTA</v>
          </cell>
          <cell r="B137" t="str">
            <v>NTA</v>
          </cell>
          <cell r="C137" t="str">
            <v>Nhà tạm Loại A</v>
          </cell>
          <cell r="D137" t="str">
            <v>Nhà tạm Loại A</v>
          </cell>
          <cell r="E137" t="str">
            <v>m2</v>
          </cell>
          <cell r="F137">
            <v>1141000</v>
          </cell>
        </row>
        <row r="138">
          <cell r="A138" t="str">
            <v>NTB</v>
          </cell>
          <cell r="B138" t="str">
            <v>NTB</v>
          </cell>
          <cell r="C138" t="str">
            <v>Nhà tạm Loại B</v>
          </cell>
          <cell r="D138" t="str">
            <v>Nhà tạm Loại B</v>
          </cell>
          <cell r="E138" t="str">
            <v>m2</v>
          </cell>
          <cell r="F138">
            <v>966000</v>
          </cell>
        </row>
        <row r="139">
          <cell r="A139" t="str">
            <v>NTC</v>
          </cell>
          <cell r="B139" t="str">
            <v>NTC</v>
          </cell>
          <cell r="C139" t="str">
            <v>Nhà tạm Loại C</v>
          </cell>
          <cell r="D139" t="str">
            <v>Nhà tạm Loại C</v>
          </cell>
          <cell r="E139" t="str">
            <v>m2</v>
          </cell>
          <cell r="F139">
            <v>823000</v>
          </cell>
        </row>
        <row r="140">
          <cell r="A140" t="str">
            <v>CHN</v>
          </cell>
          <cell r="B140" t="str">
            <v>CHN</v>
          </cell>
          <cell r="C140" t="str">
            <v>Cây hàng năm</v>
          </cell>
          <cell r="D140" t="str">
            <v xml:space="preserve">Cây hàng năm </v>
          </cell>
          <cell r="E140" t="str">
            <v>m2</v>
          </cell>
          <cell r="F140">
            <v>9500</v>
          </cell>
        </row>
        <row r="141">
          <cell r="C141" t="str">
            <v>Trường hợp chưa đến thời kỳ thu hoạch và không có ao để di chuyển</v>
          </cell>
        </row>
        <row r="142">
          <cell r="A142" t="str">
            <v>TCC</v>
          </cell>
          <cell r="B142" t="str">
            <v>TCC</v>
          </cell>
          <cell r="C142" t="str">
            <v>Tôm, cá nuôi chuyên canh</v>
          </cell>
          <cell r="D142" t="str">
            <v>Tôm, cá nuôi chuyên canh</v>
          </cell>
          <cell r="E142" t="str">
            <v>đ/m2</v>
          </cell>
          <cell r="F142">
            <v>12600</v>
          </cell>
        </row>
        <row r="143">
          <cell r="A143" t="str">
            <v>TCK</v>
          </cell>
          <cell r="B143" t="str">
            <v>TCK</v>
          </cell>
          <cell r="C143" t="str">
            <v>Tôm cá nuôi không chuyên canh ( cá - lúa, cá - sen, cá - cần,…)</v>
          </cell>
          <cell r="D143" t="str">
            <v>Tôm cá nuôi không chuyên canh ( cá - lúa, cá - sen, cá - cần,…)</v>
          </cell>
          <cell r="E143" t="str">
            <v>đ/m2</v>
          </cell>
          <cell r="F143">
            <v>7900</v>
          </cell>
        </row>
        <row r="144">
          <cell r="A144" t="str">
            <v>TCTN</v>
          </cell>
          <cell r="B144" t="str">
            <v>TCTN</v>
          </cell>
          <cell r="C144" t="str">
            <v>Tôm cá, tận dụng mặt nước tự nhiên nuôi thuỷ sản</v>
          </cell>
          <cell r="D144" t="str">
            <v>Tôm cá, tận dụng mặt nước tự nhiên nuôi thuỷ sản</v>
          </cell>
          <cell r="E144" t="str">
            <v>đ/m2</v>
          </cell>
          <cell r="F144">
            <v>5800</v>
          </cell>
        </row>
        <row r="145">
          <cell r="C145" t="str">
            <v>Trường hợp chưa đến thời kỳ thu hoạch và có ao để di chuyển ( bằng 60% muwac bồi thường của trường hợp 1 ở trên)</v>
          </cell>
        </row>
        <row r="146">
          <cell r="A146" t="str">
            <v>TCC1</v>
          </cell>
          <cell r="B146" t="str">
            <v>TCC1</v>
          </cell>
          <cell r="C146" t="str">
            <v>Tôm, cá nuôi chuyên canh</v>
          </cell>
          <cell r="D146" t="str">
            <v>Tôm, cá nuôi chuyên canh</v>
          </cell>
          <cell r="E146" t="str">
            <v>đ/m2</v>
          </cell>
          <cell r="F146">
            <v>7600</v>
          </cell>
        </row>
        <row r="147">
          <cell r="A147" t="str">
            <v>TCK1</v>
          </cell>
          <cell r="B147" t="str">
            <v>TCK1</v>
          </cell>
          <cell r="C147" t="str">
            <v>Tôm cá nuôi không chuyên canh ( cá - lúa, cá - sen, cá - cần,…)</v>
          </cell>
          <cell r="D147" t="str">
            <v>Tôm cá nuôi không chuyên canh ( cá - lúa, cá - sen, cá - cần,…)</v>
          </cell>
          <cell r="E147" t="str">
            <v>đ/m2</v>
          </cell>
          <cell r="F147">
            <v>4700</v>
          </cell>
        </row>
        <row r="148">
          <cell r="A148" t="str">
            <v>TCTN1</v>
          </cell>
          <cell r="B148" t="str">
            <v>TCTN1</v>
          </cell>
          <cell r="C148" t="str">
            <v>Tôm cá, tận dụng mặt nước tự nhiên nuôi thuỷ sản</v>
          </cell>
          <cell r="D148" t="str">
            <v>Tôm cá, tận dụng mặt nước tự nhiên nuôi thuỷ sản</v>
          </cell>
          <cell r="E148" t="str">
            <v>đ/m2</v>
          </cell>
          <cell r="F148">
            <v>3500</v>
          </cell>
        </row>
        <row r="149">
          <cell r="C149" t="str">
            <v xml:space="preserve"> Các loại hoa (trồng thành luống theo hàng) </v>
          </cell>
        </row>
        <row r="150">
          <cell r="A150" t="str">
            <v>H1ĐT</v>
          </cell>
          <cell r="B150" t="str">
            <v>H1</v>
          </cell>
          <cell r="C150" t="str">
            <v>Hoa Đồng tiền, Hà lan, Nụ Tầm xuân,Hoa Hồng, trồng theo luống, hàng</v>
          </cell>
          <cell r="D150" t="str">
            <v>Hoa Đồng tiền, trồng theo luống, hàng</v>
          </cell>
          <cell r="E150" t="str">
            <v>m2</v>
          </cell>
          <cell r="F150">
            <v>36200</v>
          </cell>
        </row>
        <row r="151">
          <cell r="A151" t="str">
            <v>H1HL</v>
          </cell>
          <cell r="B151" t="str">
            <v>H1</v>
          </cell>
          <cell r="C151" t="str">
            <v>Hoa Đồng tiền, Hà lan, Nụ Tầm xuân,Hoa Hồng, trồng theo luống, hàng</v>
          </cell>
          <cell r="D151" t="str">
            <v>Hoa Hà lan, trồng theo luống, hàng</v>
          </cell>
          <cell r="E151" t="str">
            <v>m2</v>
          </cell>
          <cell r="F151">
            <v>36200</v>
          </cell>
        </row>
        <row r="152">
          <cell r="A152" t="str">
            <v>H1NTX</v>
          </cell>
          <cell r="B152" t="str">
            <v>H1</v>
          </cell>
          <cell r="C152" t="str">
            <v>Hoa Đồng tiền, Hà lan, Nụ Tầm xuân,Hoa Hồng, trồng theo luống, hàng</v>
          </cell>
          <cell r="D152" t="str">
            <v>Hoa Nụ Tầm xuân, trồng theo luống, hàng</v>
          </cell>
          <cell r="E152" t="str">
            <v>m2</v>
          </cell>
          <cell r="F152">
            <v>36200</v>
          </cell>
        </row>
        <row r="153">
          <cell r="A153" t="str">
            <v>H1H</v>
          </cell>
          <cell r="B153" t="str">
            <v>H1</v>
          </cell>
          <cell r="C153" t="str">
            <v>Hoa Đồng tiền, Hà lan, Nụ Tầm xuân,Hoa Hồng, trồng theo luống, hàng</v>
          </cell>
          <cell r="D153" t="str">
            <v>Hoa Hoa Hồng, trồng theo luống, hàng</v>
          </cell>
          <cell r="E153" t="str">
            <v>m2</v>
          </cell>
          <cell r="F153">
            <v>36200</v>
          </cell>
        </row>
        <row r="154">
          <cell r="A154" t="str">
            <v>H1LO</v>
          </cell>
          <cell r="B154" t="str">
            <v>H1</v>
          </cell>
          <cell r="C154" t="str">
            <v>Hoa Lay Ơn, Loa Kèn trồng theo luống, hàng</v>
          </cell>
          <cell r="D154" t="str">
            <v>Hoa Lay Ơn, trồng theo luống, hàng</v>
          </cell>
          <cell r="E154" t="str">
            <v>m2</v>
          </cell>
          <cell r="F154">
            <v>33900</v>
          </cell>
        </row>
        <row r="155">
          <cell r="A155" t="str">
            <v>H2LK</v>
          </cell>
          <cell r="B155" t="str">
            <v>H1</v>
          </cell>
          <cell r="C155" t="str">
            <v>Hoa Lay Ơn, Loa Kèn trồng theo luống, hàng</v>
          </cell>
          <cell r="D155" t="str">
            <v>Hoa Loa kèn, trồng theo luống, hàng</v>
          </cell>
          <cell r="E155" t="str">
            <v>m2</v>
          </cell>
          <cell r="F155">
            <v>33900</v>
          </cell>
        </row>
        <row r="156">
          <cell r="A156" t="str">
            <v>H2DC</v>
          </cell>
          <cell r="B156" t="str">
            <v>H1</v>
          </cell>
          <cell r="C156" t="str">
            <v xml:space="preserve"> Hoa Dương cát, Hoa huệ, Hoa cúc, Ngọc trâm, Trồng theo luống, hàng</v>
          </cell>
          <cell r="D156" t="str">
            <v>Hoa Dương Cát, trồng theo luống, hàng</v>
          </cell>
          <cell r="E156" t="str">
            <v>m2</v>
          </cell>
          <cell r="F156">
            <v>29000</v>
          </cell>
        </row>
        <row r="157">
          <cell r="A157" t="str">
            <v>H2H</v>
          </cell>
          <cell r="B157" t="str">
            <v>H1</v>
          </cell>
          <cell r="C157" t="str">
            <v xml:space="preserve"> Hoa Dương cát, Hoa huệ, Hoa cúc, Ngọc trâm, Trồng theo luống, hàng</v>
          </cell>
          <cell r="D157" t="str">
            <v>Hoa Huệ, trồng theo luống, hàng</v>
          </cell>
          <cell r="E157" t="str">
            <v>m2</v>
          </cell>
          <cell r="F157">
            <v>29000</v>
          </cell>
        </row>
        <row r="158">
          <cell r="A158" t="str">
            <v>H2C</v>
          </cell>
          <cell r="B158" t="str">
            <v>H1</v>
          </cell>
          <cell r="C158" t="str">
            <v xml:space="preserve"> Hoa Dương cát, Hoa huệ, Hoa cúc, Ngọc trâm, Trồng theo luống, hàng</v>
          </cell>
          <cell r="D158" t="str">
            <v>Hoa Cúc, trồng theo luống, hàng</v>
          </cell>
          <cell r="E158" t="str">
            <v>m2</v>
          </cell>
          <cell r="F158">
            <v>29000</v>
          </cell>
        </row>
        <row r="159">
          <cell r="A159" t="str">
            <v>H2NT</v>
          </cell>
          <cell r="B159" t="str">
            <v>H1</v>
          </cell>
          <cell r="C159" t="str">
            <v xml:space="preserve"> Hoa Dương cát, Hoa huệ, Hoa cúc, Ngọc trâm, Trồng theo luống, hàng</v>
          </cell>
          <cell r="D159" t="str">
            <v>Hoa Ngọc Trâm trồng theo luống, hàng</v>
          </cell>
          <cell r="E159" t="str">
            <v>m2</v>
          </cell>
          <cell r="F159">
            <v>29000</v>
          </cell>
        </row>
        <row r="160">
          <cell r="A160" t="str">
            <v>H3LL</v>
          </cell>
          <cell r="B160" t="str">
            <v>H2</v>
          </cell>
          <cell r="C160" t="str">
            <v xml:space="preserve"> Hoa Lưu ly, Sen cạn, Thạch thảo, trồng theo luống, hàng</v>
          </cell>
          <cell r="D160" t="str">
            <v>Hoa Lưu Ly, trồng theo luống, hàng</v>
          </cell>
          <cell r="E160" t="str">
            <v>m2</v>
          </cell>
          <cell r="F160">
            <v>24800</v>
          </cell>
        </row>
        <row r="161">
          <cell r="A161" t="str">
            <v>H3SC</v>
          </cell>
          <cell r="B161" t="str">
            <v>H2</v>
          </cell>
          <cell r="C161" t="str">
            <v xml:space="preserve"> Hoa Lưu ly, Sen cạn, Thạch thảo, trồng theo luống, hàng</v>
          </cell>
          <cell r="D161" t="str">
            <v xml:space="preserve"> Sen Cạn, trồng theo luống, hàng</v>
          </cell>
          <cell r="E161" t="str">
            <v>m2</v>
          </cell>
          <cell r="F161">
            <v>24800</v>
          </cell>
        </row>
        <row r="162">
          <cell r="A162" t="str">
            <v>H3TT</v>
          </cell>
          <cell r="B162" t="str">
            <v>H2</v>
          </cell>
          <cell r="C162" t="str">
            <v xml:space="preserve"> Hoa Lưu ly, Sen cạn, Thạch thảo, trồng theo luống, hàng</v>
          </cell>
          <cell r="D162" t="str">
            <v>Thạch thảo trồng theo luống, hàng</v>
          </cell>
          <cell r="E162" t="str">
            <v>m2</v>
          </cell>
          <cell r="F162">
            <v>24800</v>
          </cell>
        </row>
        <row r="163">
          <cell r="A163" t="str">
            <v>HLL1</v>
          </cell>
          <cell r="B163" t="str">
            <v>H1</v>
          </cell>
          <cell r="C163" t="str">
            <v>Hoa Lili ( mật độ bình quân từ 13 - 14 cây/m2)</v>
          </cell>
          <cell r="D163" t="str">
            <v>Cây cao dưới 20cm</v>
          </cell>
          <cell r="F163">
            <v>17800</v>
          </cell>
        </row>
        <row r="164">
          <cell r="A164" t="str">
            <v>HLL2</v>
          </cell>
          <cell r="B164" t="str">
            <v>H2</v>
          </cell>
          <cell r="C164" t="str">
            <v>Hoa Lili ( mật độ bình quân từ 13 - 14 cây/m2)</v>
          </cell>
          <cell r="D164" t="str">
            <v>Cây cao trên 20cm</v>
          </cell>
          <cell r="F164">
            <v>24200</v>
          </cell>
        </row>
        <row r="165">
          <cell r="A165" t="str">
            <v>HS</v>
          </cell>
          <cell r="B165" t="str">
            <v>HS</v>
          </cell>
          <cell r="C165" t="str">
            <v>Cây hoa sen ( đã cho thu hoạch)</v>
          </cell>
          <cell r="D165" t="str">
            <v>Cây hoa sen ( đã cho thu hoạch)</v>
          </cell>
          <cell r="F165">
            <v>24800</v>
          </cell>
        </row>
        <row r="166">
          <cell r="A166" t="str">
            <v>HK</v>
          </cell>
          <cell r="B166" t="str">
            <v>HK</v>
          </cell>
          <cell r="C166" t="str">
            <v xml:space="preserve"> Các loại hoa khác</v>
          </cell>
          <cell r="D166" t="str">
            <v>Các loại hoa khác</v>
          </cell>
          <cell r="E166" t="str">
            <v>m2</v>
          </cell>
          <cell r="F166">
            <v>18600</v>
          </cell>
        </row>
        <row r="167">
          <cell r="A167" t="str">
            <v>CC</v>
          </cell>
          <cell r="B167" t="str">
            <v>CC</v>
          </cell>
          <cell r="C167" t="str">
            <v>Cây cảnh</v>
          </cell>
        </row>
        <row r="168">
          <cell r="A168" t="str">
            <v>CD</v>
          </cell>
          <cell r="B168" t="str">
            <v>CD</v>
          </cell>
          <cell r="C168" t="str">
            <v>Cây Đào (trồng thành luống, hàng)</v>
          </cell>
        </row>
        <row r="169">
          <cell r="A169" t="str">
            <v>CD1</v>
          </cell>
          <cell r="B169" t="str">
            <v>CD1</v>
          </cell>
          <cell r="C169" t="str">
            <v>Đào giống mật độ bình quân 20 cây/m2, trồng thành luống, theo hàng</v>
          </cell>
          <cell r="D169" t="str">
            <v>Đào giống mật độ bình quân 20 cây/m2, trồng thành luống, theo hàng</v>
          </cell>
          <cell r="E169" t="str">
            <v>m2</v>
          </cell>
          <cell r="F169">
            <v>42500</v>
          </cell>
        </row>
        <row r="170">
          <cell r="A170" t="str">
            <v>CD2</v>
          </cell>
          <cell r="B170" t="str">
            <v>CD2</v>
          </cell>
          <cell r="C170" t="str">
            <v>Đào 50cm  ≤ chiều cao  &lt; 150cm,  mật độ BQ 0,5 cây/m2</v>
          </cell>
          <cell r="D170" t="str">
            <v>Đào 50cm  ≤ chiều cao  &lt; 150cm,  mật độ BQ 0,5 cây/m2</v>
          </cell>
          <cell r="E170" t="str">
            <v>m2</v>
          </cell>
          <cell r="F170">
            <v>32900</v>
          </cell>
        </row>
        <row r="171">
          <cell r="A171" t="str">
            <v>CD3</v>
          </cell>
          <cell r="B171" t="str">
            <v>CD3</v>
          </cell>
          <cell r="C171" t="str">
            <v>Đào 150cm  ≤ chiều cao  &lt; 200cm,  mật độ BQ 0,5 cây/m2</v>
          </cell>
          <cell r="D171" t="str">
            <v>Đào 150cm  ≤ chiều cao  &lt; 200cm,  mật độ BQ 0,5 cây/m2</v>
          </cell>
          <cell r="E171" t="str">
            <v>m2</v>
          </cell>
          <cell r="F171">
            <v>41700</v>
          </cell>
        </row>
        <row r="172">
          <cell r="A172" t="str">
            <v>CD4</v>
          </cell>
          <cell r="B172" t="str">
            <v>CD4</v>
          </cell>
          <cell r="C172" t="str">
            <v>Đào Chiều cao ≥ 200cm,  mật độ BQ 0,5 cây/m2</v>
          </cell>
          <cell r="D172" t="str">
            <v>Đào Chiều cao ≥ 200cm,  mật độ BQ 0,5 cây/m2</v>
          </cell>
          <cell r="E172" t="str">
            <v>m2</v>
          </cell>
          <cell r="F172">
            <v>52000</v>
          </cell>
        </row>
        <row r="173">
          <cell r="A173" t="str">
            <v>DT1</v>
          </cell>
          <cell r="B173" t="str">
            <v>DT1</v>
          </cell>
          <cell r="C173" t="str">
            <v>Đào thế 50cm  ≤ chiều cao  &lt; 150cm,  mật độ BQ 0,5 cây/m2</v>
          </cell>
          <cell r="D173" t="str">
            <v>Đào thế 50cm  ≤ chiều cao  &lt; 150cm,  mật độ BQ 0,5 cây/m2</v>
          </cell>
          <cell r="E173" t="str">
            <v>m2</v>
          </cell>
          <cell r="F173">
            <v>41700</v>
          </cell>
        </row>
        <row r="174">
          <cell r="A174" t="str">
            <v>DT2</v>
          </cell>
          <cell r="B174" t="str">
            <v>DT2</v>
          </cell>
          <cell r="C174" t="str">
            <v>Đào thế 150cm  ≤ chiều cao  &lt; 200cm,  mật độ BQ 0,5 cây/m2</v>
          </cell>
          <cell r="D174" t="str">
            <v>Đào thế 150cm  ≤ chiều cao  &lt; 200cm,  mật độ BQ 0,5 cây/m2</v>
          </cell>
          <cell r="E174" t="str">
            <v>m2</v>
          </cell>
          <cell r="F174">
            <v>52000</v>
          </cell>
        </row>
        <row r="175">
          <cell r="A175" t="str">
            <v>DT3</v>
          </cell>
          <cell r="B175" t="str">
            <v>DT3</v>
          </cell>
          <cell r="C175" t="str">
            <v>Đào thế Chiều cao ≥ 200cm,  mật độ BQ 0,5 cây/m2</v>
          </cell>
          <cell r="D175" t="str">
            <v>Đào thế Chiều cao ≥ 200cm,  mật độ BQ 0,5 cây/m2</v>
          </cell>
          <cell r="E175" t="str">
            <v>m2</v>
          </cell>
          <cell r="F175">
            <v>57200</v>
          </cell>
        </row>
        <row r="176">
          <cell r="A176" t="str">
            <v>CQ</v>
          </cell>
          <cell r="B176" t="str">
            <v>CQ</v>
          </cell>
          <cell r="C176" t="str">
            <v>Cây quất (trồng thành luống, hàng)</v>
          </cell>
          <cell r="D176" t="str">
            <v>Cây quất (trồng thành luống, hàng)</v>
          </cell>
        </row>
        <row r="177">
          <cell r="A177" t="str">
            <v>CQ1</v>
          </cell>
          <cell r="B177" t="str">
            <v>CQ1</v>
          </cell>
          <cell r="C177" t="str">
            <v>Cây&lt;1năm, cao 0,3-0,5m, thân 1-2cm, tán &lt; 0,4m, mật độ BQ 1cây/m2</v>
          </cell>
          <cell r="D177" t="str">
            <v>Cây&lt;1năm, cao 0,3-0,5m, thân 1-2cm, tán &lt; 0,4m, mật độ BQ 1cây/m2</v>
          </cell>
          <cell r="E177" t="str">
            <v>m2</v>
          </cell>
          <cell r="F177">
            <v>33000</v>
          </cell>
        </row>
        <row r="178">
          <cell r="A178" t="str">
            <v>CQ2</v>
          </cell>
          <cell r="B178" t="str">
            <v>CQ2</v>
          </cell>
          <cell r="C178" t="str">
            <v>Cây 1-2 năm, cao 0,5-1m, thân 1-3 cm, tán ≤ 0,8m, mật độ BQ 0,8 cây/m2</v>
          </cell>
          <cell r="D178" t="str">
            <v>Cây 1-2 năm, cao 0,5-1m, thân 1-3 cm, tán ≤ 0,8m, mật độ BQ 0,8 cây/m2</v>
          </cell>
          <cell r="E178" t="str">
            <v>m2</v>
          </cell>
          <cell r="F178">
            <v>38200</v>
          </cell>
        </row>
        <row r="179">
          <cell r="A179" t="str">
            <v>CQ3</v>
          </cell>
          <cell r="B179" t="str">
            <v>CQ3</v>
          </cell>
          <cell r="C179" t="str">
            <v>Cây trên 2 năm, cao trên 1m, ĐK thân, trên 3cm, tán &gt; 0,8m, MĐBQ 0,7c/m2</v>
          </cell>
          <cell r="D179" t="str">
            <v>Cây trên 2 năm, cao trên 1m, ĐK thân, trên 3cm, tán &gt; 0,8m, MĐBQ 0,7c/m2</v>
          </cell>
          <cell r="E179" t="str">
            <v>m2</v>
          </cell>
          <cell r="F179">
            <v>45100</v>
          </cell>
        </row>
        <row r="180">
          <cell r="A180" t="str">
            <v>CCN3</v>
          </cell>
          <cell r="B180" t="str">
            <v>CCN3</v>
          </cell>
          <cell r="C180" t="str">
            <v>Cây cảnh nhóm 3 (trồng thành vườn)</v>
          </cell>
          <cell r="D180" t="str">
            <v>Cây cảnh nhóm 3 (trồng thành vườn)</v>
          </cell>
          <cell r="E180" t="str">
            <v>m2</v>
          </cell>
          <cell r="F180">
            <v>37500</v>
          </cell>
        </row>
        <row r="181">
          <cell r="A181" t="str">
            <v>CCN4</v>
          </cell>
          <cell r="B181" t="str">
            <v>CCN4</v>
          </cell>
          <cell r="C181" t="str">
            <v>Cây cảnh nhóm 4 (trồng thành vườn)</v>
          </cell>
          <cell r="D181" t="str">
            <v>Cây cảnh nhóm 4 (trồng thành vườn)</v>
          </cell>
        </row>
        <row r="182">
          <cell r="A182" t="str">
            <v>CCN41</v>
          </cell>
          <cell r="B182" t="str">
            <v>CCN41</v>
          </cell>
          <cell r="C182" t="str">
            <v>Cây nhỏ hơn 1 năm, MĐBQ 1cây/m2</v>
          </cell>
          <cell r="D182" t="str">
            <v>Cây nhỏ hơn 1 năm, MĐBQ 1cây/m2</v>
          </cell>
          <cell r="E182" t="str">
            <v>m2</v>
          </cell>
          <cell r="F182">
            <v>44000</v>
          </cell>
        </row>
        <row r="183">
          <cell r="A183" t="str">
            <v>CCN42</v>
          </cell>
          <cell r="B183" t="str">
            <v>CCM42</v>
          </cell>
          <cell r="C183" t="str">
            <v>Cây 1- 2 năm, MĐBQ 0,7 cây/m2</v>
          </cell>
          <cell r="D183" t="str">
            <v>Cây 1- 2 năm, MĐBQ 0,7 cây/m2</v>
          </cell>
          <cell r="E183" t="str">
            <v>m2</v>
          </cell>
          <cell r="F183">
            <v>84500</v>
          </cell>
        </row>
        <row r="184">
          <cell r="A184" t="str">
            <v>CCN43</v>
          </cell>
          <cell r="B184" t="str">
            <v>CCN43</v>
          </cell>
          <cell r="C184" t="str">
            <v>Cây 2- 3 năm, MĐBQ 0,5 cây/m2</v>
          </cell>
          <cell r="D184" t="str">
            <v>Cây 2- 3 năm, MĐBQ 0,5 cây/m2</v>
          </cell>
          <cell r="E184" t="str">
            <v>m2</v>
          </cell>
          <cell r="F184">
            <v>135500</v>
          </cell>
        </row>
        <row r="185">
          <cell r="A185" t="str">
            <v>CAV</v>
          </cell>
          <cell r="B185" t="str">
            <v>CAV</v>
          </cell>
          <cell r="C185" t="str">
            <v>Cây cau vua (đường kính gốc đo cách mặt đất 30cm)</v>
          </cell>
        </row>
        <row r="186">
          <cell r="A186" t="str">
            <v>CAV1</v>
          </cell>
          <cell r="B186" t="str">
            <v>CAV1</v>
          </cell>
          <cell r="C186" t="str">
            <v>Cây giống trồng thành luống theo hàng; mật độ từ 10 cây trở xuống trên 1 m2</v>
          </cell>
          <cell r="D186" t="str">
            <v>Cau vua giống mật độc &lt;10 cây/m2</v>
          </cell>
          <cell r="E186" t="str">
            <v>cây</v>
          </cell>
          <cell r="F186">
            <v>22300</v>
          </cell>
        </row>
        <row r="187">
          <cell r="A187" t="str">
            <v>CAV2</v>
          </cell>
          <cell r="B187" t="str">
            <v>CAV26</v>
          </cell>
          <cell r="C187" t="str">
            <v>Cây cau vua cao từ 0,3 m đến 0,7 m, ĐK gốc từ 2-6 cm</v>
          </cell>
          <cell r="D187" t="str">
            <v>cau vua đường kính gốc bằng 2 cm</v>
          </cell>
          <cell r="E187" t="str">
            <v>cây</v>
          </cell>
          <cell r="F187">
            <v>57000</v>
          </cell>
        </row>
        <row r="188">
          <cell r="A188" t="str">
            <v>CAV3</v>
          </cell>
          <cell r="B188" t="str">
            <v>CAV26</v>
          </cell>
          <cell r="C188" t="str">
            <v>Cây cau vua cao từ 0,3 m đến 0,7 m, ĐK gốc từ 2-6 cm</v>
          </cell>
          <cell r="D188" t="str">
            <v>cau vua đường kính gốc bằng 3 cm</v>
          </cell>
          <cell r="E188" t="str">
            <v>cây</v>
          </cell>
          <cell r="F188">
            <v>57000</v>
          </cell>
        </row>
        <row r="189">
          <cell r="A189" t="str">
            <v>CAV4</v>
          </cell>
          <cell r="B189" t="str">
            <v>CAV26</v>
          </cell>
          <cell r="C189" t="str">
            <v>Cây cau vua cao từ 0,3 m đến 0,7 m, ĐK gốc từ 2-6 cm</v>
          </cell>
          <cell r="D189" t="str">
            <v>cau vua đường kính gốc bằng 4 cm</v>
          </cell>
          <cell r="E189" t="str">
            <v>cây</v>
          </cell>
          <cell r="F189">
            <v>57000</v>
          </cell>
        </row>
        <row r="190">
          <cell r="A190" t="str">
            <v>CAV5</v>
          </cell>
          <cell r="B190" t="str">
            <v>CAV26</v>
          </cell>
          <cell r="C190" t="str">
            <v>Cây cau vua cao từ 0,3 m đến 0,7 m, ĐK gốc từ 2-6 cm</v>
          </cell>
          <cell r="D190" t="str">
            <v>cau vua đường kính gốc bằng 5 cm</v>
          </cell>
          <cell r="E190" t="str">
            <v>cây</v>
          </cell>
          <cell r="F190">
            <v>57000</v>
          </cell>
        </row>
        <row r="191">
          <cell r="A191" t="str">
            <v>CAV6</v>
          </cell>
          <cell r="B191" t="str">
            <v>CAV26</v>
          </cell>
          <cell r="C191" t="str">
            <v>Cây cau vua cao từ 0,3 m đến 0,7 m, ĐK gốc từ 2-6 cm</v>
          </cell>
          <cell r="D191" t="str">
            <v>cau vua đường kính gốc bằng 6 cm</v>
          </cell>
          <cell r="E191" t="str">
            <v>cây</v>
          </cell>
          <cell r="F191">
            <v>57000</v>
          </cell>
        </row>
        <row r="192">
          <cell r="A192" t="str">
            <v>CAV7</v>
          </cell>
          <cell r="B192" t="str">
            <v>CAV715</v>
          </cell>
          <cell r="C192" t="str">
            <v>Cây cau vua cao từ 0,8 m đến 1,5 m, ĐK gốc từ 7-15 cm</v>
          </cell>
          <cell r="D192" t="str">
            <v>cau vua đường kính gốc bằng 7 cm</v>
          </cell>
          <cell r="E192" t="str">
            <v>cây</v>
          </cell>
          <cell r="F192">
            <v>114800</v>
          </cell>
        </row>
        <row r="193">
          <cell r="A193" t="str">
            <v>CAV8</v>
          </cell>
          <cell r="B193" t="str">
            <v>CAV715</v>
          </cell>
          <cell r="C193" t="str">
            <v>Cây cau vua cao từ 0,8 m đến 1,5 m, ĐK gốc từ 7-15 cm</v>
          </cell>
          <cell r="D193" t="str">
            <v>cau vua đường kính gốc bằng 8 cm</v>
          </cell>
          <cell r="E193" t="str">
            <v>cây</v>
          </cell>
          <cell r="F193">
            <v>114800</v>
          </cell>
        </row>
        <row r="194">
          <cell r="A194" t="str">
            <v>CAV9</v>
          </cell>
          <cell r="B194" t="str">
            <v>CAV715</v>
          </cell>
          <cell r="C194" t="str">
            <v>Cây cau vua cao từ 0,8 m đến 1,5 m, ĐK gốc từ 7-15 cm</v>
          </cell>
          <cell r="D194" t="str">
            <v>cau vua đường kính gốc bằng 9 cm</v>
          </cell>
          <cell r="E194" t="str">
            <v>cây</v>
          </cell>
          <cell r="F194">
            <v>114800</v>
          </cell>
        </row>
        <row r="195">
          <cell r="A195" t="str">
            <v>CAV10</v>
          </cell>
          <cell r="B195" t="str">
            <v>CAV715</v>
          </cell>
          <cell r="C195" t="str">
            <v>Cây cau vua cao từ 0,8 m đến 1,5 m, ĐK gốc từ 7-15 cm</v>
          </cell>
          <cell r="D195" t="str">
            <v>cau vua đường kính gốc bằng 10 cm</v>
          </cell>
          <cell r="E195" t="str">
            <v>cây</v>
          </cell>
          <cell r="F195">
            <v>114800</v>
          </cell>
        </row>
        <row r="196">
          <cell r="A196" t="str">
            <v>CAV11</v>
          </cell>
          <cell r="B196" t="str">
            <v>CAV715</v>
          </cell>
          <cell r="C196" t="str">
            <v>Cây cau vua cao từ 0,8 m đến 1,5 m, ĐK gốc từ 7-15 cm</v>
          </cell>
          <cell r="D196" t="str">
            <v>cau vua đường kính gốc bằng 11 cm</v>
          </cell>
          <cell r="E196" t="str">
            <v>cây</v>
          </cell>
          <cell r="F196">
            <v>114800</v>
          </cell>
        </row>
        <row r="197">
          <cell r="A197" t="str">
            <v>CAV12</v>
          </cell>
          <cell r="B197" t="str">
            <v>CAV715</v>
          </cell>
          <cell r="C197" t="str">
            <v>Cây cau vua cao từ 0,8 m đến 1,5 m, ĐK gốc từ 7-15 cm</v>
          </cell>
          <cell r="D197" t="str">
            <v>cau vua đường kính gốc bằng 12 cm</v>
          </cell>
          <cell r="E197" t="str">
            <v>cây</v>
          </cell>
          <cell r="F197">
            <v>114800</v>
          </cell>
        </row>
        <row r="198">
          <cell r="A198" t="str">
            <v>CAV13</v>
          </cell>
          <cell r="B198" t="str">
            <v>CAV715</v>
          </cell>
          <cell r="C198" t="str">
            <v>Cây cau vua cao từ 0,8 m đến 1,5 m, ĐK gốc từ 7-15 cm</v>
          </cell>
          <cell r="D198" t="str">
            <v>cau vua đường kính gốc bằng 13 cm</v>
          </cell>
          <cell r="E198" t="str">
            <v>cây</v>
          </cell>
          <cell r="F198">
            <v>114800</v>
          </cell>
        </row>
        <row r="199">
          <cell r="A199" t="str">
            <v>CAV14</v>
          </cell>
          <cell r="B199" t="str">
            <v>CAV715</v>
          </cell>
          <cell r="C199" t="str">
            <v>Cây cau vua cao từ 0,8 m đến 1,5 m, ĐK gốc từ 7-15 cm</v>
          </cell>
          <cell r="D199" t="str">
            <v>cau vua đường kính gốc bằng 14 cm</v>
          </cell>
          <cell r="E199" t="str">
            <v>cây</v>
          </cell>
          <cell r="F199">
            <v>114800</v>
          </cell>
        </row>
        <row r="200">
          <cell r="A200" t="str">
            <v>CAV15</v>
          </cell>
          <cell r="B200" t="str">
            <v>CAV715</v>
          </cell>
          <cell r="C200" t="str">
            <v>Cây cau vua cao từ 0,8 m đến 1,5 m, ĐK gốc từ 7-15 cm</v>
          </cell>
          <cell r="D200" t="str">
            <v>cau vua đường kính gốc bằng 15 cm</v>
          </cell>
          <cell r="E200" t="str">
            <v>cây</v>
          </cell>
          <cell r="F200">
            <v>114800</v>
          </cell>
        </row>
        <row r="201">
          <cell r="A201" t="str">
            <v>CAV16</v>
          </cell>
          <cell r="B201" t="str">
            <v>CAV1625</v>
          </cell>
          <cell r="C201" t="str">
            <v>Cây cau vua cao từ 1,6 m đến 3 m, ĐK gốc từ 16-25 cm</v>
          </cell>
          <cell r="D201" t="str">
            <v>cau vua đường kính gốc bằng 16 cm</v>
          </cell>
          <cell r="E201" t="str">
            <v>cây</v>
          </cell>
          <cell r="F201">
            <v>176400</v>
          </cell>
        </row>
        <row r="202">
          <cell r="A202" t="str">
            <v>CAV17</v>
          </cell>
          <cell r="B202" t="str">
            <v>CAV1625</v>
          </cell>
          <cell r="C202" t="str">
            <v>Cây cau vua cao từ 1,6 m đến 3 m, ĐK gốc từ 16-25 cm</v>
          </cell>
          <cell r="D202" t="str">
            <v>cau vua đường kính gốc bằng 17 cm</v>
          </cell>
          <cell r="E202" t="str">
            <v>cây</v>
          </cell>
          <cell r="F202">
            <v>176400</v>
          </cell>
        </row>
        <row r="203">
          <cell r="A203" t="str">
            <v>CAV18</v>
          </cell>
          <cell r="B203" t="str">
            <v>CAV1625</v>
          </cell>
          <cell r="C203" t="str">
            <v>Cây cau vua cao từ 1,6 m đến 3 m, ĐK gốc từ 16-25 cm</v>
          </cell>
          <cell r="D203" t="str">
            <v>cau vua đường kính gốc bằng 18 cm</v>
          </cell>
          <cell r="E203" t="str">
            <v>cây</v>
          </cell>
          <cell r="F203">
            <v>176400</v>
          </cell>
        </row>
        <row r="204">
          <cell r="A204" t="str">
            <v>CAV19</v>
          </cell>
          <cell r="B204" t="str">
            <v>CAV1625</v>
          </cell>
          <cell r="C204" t="str">
            <v>Cây cau vua cao từ 1,6 m đến 3 m, ĐK gốc từ 16-25 cm</v>
          </cell>
          <cell r="D204" t="str">
            <v>cau vua đường kính gốc bằng 19 cm</v>
          </cell>
          <cell r="E204" t="str">
            <v>cây</v>
          </cell>
          <cell r="F204">
            <v>176400</v>
          </cell>
        </row>
        <row r="205">
          <cell r="A205" t="str">
            <v>CAV20</v>
          </cell>
          <cell r="B205" t="str">
            <v>CAV1625</v>
          </cell>
          <cell r="C205" t="str">
            <v>Cây cau vua cao từ 1,6 m đến 3 m, ĐK gốc từ 16-25 cm</v>
          </cell>
          <cell r="D205" t="str">
            <v>cau vua đường kính gốc bằng 20cm</v>
          </cell>
          <cell r="E205" t="str">
            <v>cây</v>
          </cell>
          <cell r="F205">
            <v>176400</v>
          </cell>
        </row>
        <row r="206">
          <cell r="A206" t="str">
            <v>CAV21</v>
          </cell>
          <cell r="B206" t="str">
            <v>CAV1625</v>
          </cell>
          <cell r="C206" t="str">
            <v>Cây cau vua cao từ 1,6 m đến 3 m, ĐK gốc từ 16-25 cm</v>
          </cell>
          <cell r="D206" t="str">
            <v>cau vua đường kính gốc bằng 21 cm</v>
          </cell>
          <cell r="E206" t="str">
            <v>cây</v>
          </cell>
          <cell r="F206">
            <v>176400</v>
          </cell>
        </row>
        <row r="207">
          <cell r="A207" t="str">
            <v>CAV22</v>
          </cell>
          <cell r="B207" t="str">
            <v>CAV1625</v>
          </cell>
          <cell r="C207" t="str">
            <v>Cây cau vua cao từ 1,6 m đến 3 m, ĐK gốc từ 16-25 cm</v>
          </cell>
          <cell r="D207" t="str">
            <v>cau vua đường kính gốc bằng 22 cm</v>
          </cell>
          <cell r="E207" t="str">
            <v>cây</v>
          </cell>
          <cell r="F207">
            <v>176400</v>
          </cell>
        </row>
        <row r="208">
          <cell r="A208" t="str">
            <v>CAV23</v>
          </cell>
          <cell r="B208" t="str">
            <v>CAV1625</v>
          </cell>
          <cell r="C208" t="str">
            <v>Cây cau vua cao từ 1,6 m đến 3 m, ĐK gốc từ 16-25 cm</v>
          </cell>
          <cell r="D208" t="str">
            <v>cau vua đường kính gốc bằng 23 cm</v>
          </cell>
          <cell r="E208" t="str">
            <v>cây</v>
          </cell>
          <cell r="F208">
            <v>176400</v>
          </cell>
        </row>
        <row r="209">
          <cell r="A209" t="str">
            <v>CAV24</v>
          </cell>
          <cell r="B209" t="str">
            <v>CAV1625</v>
          </cell>
          <cell r="C209" t="str">
            <v>Cây cau vua cao từ 1,6 m đến 3 m, ĐK gốc từ 16-25 cm</v>
          </cell>
          <cell r="D209" t="str">
            <v>cau vua đường kính gốc bằng 24 cm</v>
          </cell>
          <cell r="E209" t="str">
            <v>cây</v>
          </cell>
          <cell r="F209">
            <v>176400</v>
          </cell>
        </row>
        <row r="210">
          <cell r="A210" t="str">
            <v>CAV25</v>
          </cell>
          <cell r="B210" t="str">
            <v>CAV1625</v>
          </cell>
          <cell r="C210" t="str">
            <v>Cây cau vua cao từ 1,6 m đến 3 m, ĐK gốc từ 16-25 cm</v>
          </cell>
          <cell r="D210" t="str">
            <v>cau vua đường kính gốc bằng 25 cm</v>
          </cell>
          <cell r="E210" t="str">
            <v>cây</v>
          </cell>
          <cell r="F210">
            <v>176400</v>
          </cell>
        </row>
        <row r="211">
          <cell r="A211" t="str">
            <v>CAV26</v>
          </cell>
          <cell r="B211" t="str">
            <v>CAV2635</v>
          </cell>
          <cell r="C211" t="str">
            <v>Cây cau vua cao từ 3,1 m đến 4 m, ĐK gốc từ 26-35 cm</v>
          </cell>
          <cell r="D211" t="str">
            <v>cau vua đường kính gốc bằng 26 cm</v>
          </cell>
          <cell r="E211" t="str">
            <v>cây</v>
          </cell>
          <cell r="F211">
            <v>252000</v>
          </cell>
        </row>
        <row r="212">
          <cell r="A212" t="str">
            <v>CAV27</v>
          </cell>
          <cell r="B212" t="str">
            <v>CAV2635</v>
          </cell>
          <cell r="C212" t="str">
            <v>Cây cau vua cao từ 3,1 m đến 4 m, ĐK gốc từ 26-35 cm</v>
          </cell>
          <cell r="D212" t="str">
            <v>cau vua đường kính gốc bằng 27 cm</v>
          </cell>
          <cell r="E212" t="str">
            <v>cây</v>
          </cell>
          <cell r="F212">
            <v>252000</v>
          </cell>
        </row>
        <row r="213">
          <cell r="A213" t="str">
            <v>CAV28</v>
          </cell>
          <cell r="B213" t="str">
            <v>CAV2635</v>
          </cell>
          <cell r="C213" t="str">
            <v>Cây cau vua cao từ 3,1 m đến 4 m, ĐK gốc từ 26-35 cm</v>
          </cell>
          <cell r="D213" t="str">
            <v>cau vua đường kính gốc bằng 28 cm</v>
          </cell>
          <cell r="E213" t="str">
            <v>cây</v>
          </cell>
          <cell r="F213">
            <v>252000</v>
          </cell>
        </row>
        <row r="214">
          <cell r="A214" t="str">
            <v>CAV29</v>
          </cell>
          <cell r="B214" t="str">
            <v>CAV2635</v>
          </cell>
          <cell r="C214" t="str">
            <v>Cây cau vua cao từ 3,1 m đến 4 m, ĐK gốc từ 26-35 cm</v>
          </cell>
          <cell r="D214" t="str">
            <v>cau vua đường kính gốc bằng 29 cm</v>
          </cell>
          <cell r="E214" t="str">
            <v>cây</v>
          </cell>
          <cell r="F214">
            <v>252000</v>
          </cell>
        </row>
        <row r="215">
          <cell r="A215" t="str">
            <v>CAV30</v>
          </cell>
          <cell r="B215" t="str">
            <v>CAV2635</v>
          </cell>
          <cell r="C215" t="str">
            <v>Cây cau vua cao từ 3,1 m đến 4 m, ĐK gốc từ 26-35 cm</v>
          </cell>
          <cell r="D215" t="str">
            <v>cau vua đường kính gốc bằng 30 cm</v>
          </cell>
          <cell r="E215" t="str">
            <v>cây</v>
          </cell>
          <cell r="F215">
            <v>252000</v>
          </cell>
        </row>
        <row r="216">
          <cell r="A216" t="str">
            <v>CAV31</v>
          </cell>
          <cell r="B216" t="str">
            <v>CAV2635</v>
          </cell>
          <cell r="C216" t="str">
            <v>Cây cau vua cao từ 3,1 m đến 4 m, ĐK gốc từ 26-35 cm</v>
          </cell>
          <cell r="D216" t="str">
            <v>cau vua đường kính gốc bằng 31 cm</v>
          </cell>
          <cell r="E216" t="str">
            <v>cây</v>
          </cell>
          <cell r="F216">
            <v>252000</v>
          </cell>
        </row>
        <row r="217">
          <cell r="A217" t="str">
            <v>CAV32</v>
          </cell>
          <cell r="B217" t="str">
            <v>CAV2635</v>
          </cell>
          <cell r="C217" t="str">
            <v>Cây cau vua cao từ 3,1 m đến 4 m, ĐK gốc từ 26-35 cm</v>
          </cell>
          <cell r="D217" t="str">
            <v>cau vua đường kính gốc bằng 32 cm</v>
          </cell>
          <cell r="E217" t="str">
            <v>cây</v>
          </cell>
          <cell r="F217">
            <v>252000</v>
          </cell>
        </row>
        <row r="218">
          <cell r="A218" t="str">
            <v>CAV33</v>
          </cell>
          <cell r="B218" t="str">
            <v>CAV2635</v>
          </cell>
          <cell r="C218" t="str">
            <v>Cây cau vua cao từ 3,1 m đến 4 m, ĐK gốc từ 26-35 cm</v>
          </cell>
          <cell r="D218" t="str">
            <v>cau vua đường kính gốc bằng 33 cm</v>
          </cell>
          <cell r="E218" t="str">
            <v>cây</v>
          </cell>
          <cell r="F218">
            <v>252000</v>
          </cell>
        </row>
        <row r="219">
          <cell r="A219" t="str">
            <v>CAV34</v>
          </cell>
          <cell r="B219" t="str">
            <v>CAV2635</v>
          </cell>
          <cell r="C219" t="str">
            <v>Cây cau vua cao từ 3,1 m đến 4 m, ĐK gốc từ 26-35 cm</v>
          </cell>
          <cell r="D219" t="str">
            <v>cau vua đường kính gốc bằng 34 cm</v>
          </cell>
          <cell r="E219" t="str">
            <v>cây</v>
          </cell>
          <cell r="F219">
            <v>252000</v>
          </cell>
        </row>
        <row r="220">
          <cell r="A220" t="str">
            <v>CAV35</v>
          </cell>
          <cell r="B220" t="str">
            <v>CAV2635</v>
          </cell>
          <cell r="C220" t="str">
            <v>Cây cau vua cao từ 3,1 m đến 4 m, ĐK gốc từ 26-35 cm</v>
          </cell>
          <cell r="D220" t="str">
            <v>cau vua đường kính gốc bằng 35 cm</v>
          </cell>
          <cell r="E220" t="str">
            <v>cây</v>
          </cell>
          <cell r="F220">
            <v>252000</v>
          </cell>
        </row>
        <row r="221">
          <cell r="A221" t="str">
            <v>CAV36</v>
          </cell>
          <cell r="B221" t="str">
            <v>CAV36</v>
          </cell>
          <cell r="C221" t="str">
            <v>Cây cau vua cao trên 4 m, ĐK gốc từ  36 cm trở lên</v>
          </cell>
          <cell r="D221" t="str">
            <v>cau vua đường kính gốc bằng 36 cm</v>
          </cell>
          <cell r="E221" t="str">
            <v>cây</v>
          </cell>
          <cell r="F221">
            <v>321600</v>
          </cell>
        </row>
        <row r="222">
          <cell r="A222" t="str">
            <v>CAV37</v>
          </cell>
          <cell r="B222" t="str">
            <v>CAV36</v>
          </cell>
          <cell r="C222" t="str">
            <v>Cây cau vua cao trên 4 m, ĐK gốc từ  36 cm trở lên</v>
          </cell>
          <cell r="D222" t="str">
            <v>cau vua đường kính gốc bằng 37 cm</v>
          </cell>
          <cell r="E222" t="str">
            <v>cây</v>
          </cell>
          <cell r="F222">
            <v>321600</v>
          </cell>
        </row>
        <row r="223">
          <cell r="A223" t="str">
            <v>CAV38</v>
          </cell>
          <cell r="B223" t="str">
            <v>CAV36</v>
          </cell>
          <cell r="C223" t="str">
            <v>Cây cau vua cao trên 4 m, ĐK gốc từ  36 cm trở lên</v>
          </cell>
          <cell r="D223" t="str">
            <v>cau vua đường kính gốc bằng 38 cm</v>
          </cell>
          <cell r="E223" t="str">
            <v>cây</v>
          </cell>
          <cell r="F223">
            <v>321600</v>
          </cell>
        </row>
        <row r="224">
          <cell r="A224" t="str">
            <v>CAV39</v>
          </cell>
          <cell r="B224" t="str">
            <v>CAV36</v>
          </cell>
          <cell r="C224" t="str">
            <v>Cây cau vua cao trên 4 m, ĐK gốc từ  36 cm trở lên</v>
          </cell>
          <cell r="D224" t="str">
            <v>cau vua đường kính gốc bằng 39 cm</v>
          </cell>
          <cell r="E224" t="str">
            <v>cây</v>
          </cell>
          <cell r="F224">
            <v>321600</v>
          </cell>
        </row>
        <row r="225">
          <cell r="A225" t="str">
            <v>CAV40</v>
          </cell>
          <cell r="B225" t="str">
            <v>CAV36</v>
          </cell>
          <cell r="C225" t="str">
            <v>Cây cau vua cao trên 4 m, ĐK gốc từ  36 cm trở lên</v>
          </cell>
          <cell r="D225" t="str">
            <v>cau vua đường kính gốc bằng 40 cm</v>
          </cell>
          <cell r="E225" t="str">
            <v>cây</v>
          </cell>
          <cell r="F225">
            <v>321600</v>
          </cell>
        </row>
        <row r="226">
          <cell r="A226" t="str">
            <v>CAV41</v>
          </cell>
          <cell r="B226" t="str">
            <v>CAV36</v>
          </cell>
          <cell r="C226" t="str">
            <v>Cây cau vua cao trên 4 m, ĐK gốc từ  36 cm trở lên</v>
          </cell>
          <cell r="D226" t="str">
            <v>cau vua đường kính gốc bằng 41 cm</v>
          </cell>
          <cell r="E226" t="str">
            <v>cây</v>
          </cell>
          <cell r="F226">
            <v>321600</v>
          </cell>
        </row>
        <row r="227">
          <cell r="A227" t="str">
            <v>CAV42</v>
          </cell>
          <cell r="B227" t="str">
            <v>CAV36</v>
          </cell>
          <cell r="C227" t="str">
            <v>Cây cau vua cao trên 4 m, ĐK gốc từ  36 cm trở lên</v>
          </cell>
          <cell r="D227" t="str">
            <v>cau vua đường kính gốc bằng 42 cm</v>
          </cell>
          <cell r="E227" t="str">
            <v>cây</v>
          </cell>
          <cell r="F227">
            <v>321600</v>
          </cell>
        </row>
        <row r="228">
          <cell r="A228" t="str">
            <v>CAV43</v>
          </cell>
          <cell r="B228" t="str">
            <v>CAV36</v>
          </cell>
          <cell r="C228" t="str">
            <v>Cây cau vua cao trên 4 m, ĐK gốc từ  36 cm trở lên</v>
          </cell>
          <cell r="D228" t="str">
            <v>cau vua đường kính gốc bằng 43 cm</v>
          </cell>
          <cell r="E228" t="str">
            <v>cây</v>
          </cell>
          <cell r="F228">
            <v>321600</v>
          </cell>
        </row>
        <row r="229">
          <cell r="A229" t="str">
            <v>CAV44</v>
          </cell>
          <cell r="B229" t="str">
            <v>CAV36</v>
          </cell>
          <cell r="C229" t="str">
            <v>Cây cau vua cao trên 4 m, ĐK gốc từ  36 cm trở lên</v>
          </cell>
          <cell r="D229" t="str">
            <v>cau vua đường kính gốc bằng 44 cm</v>
          </cell>
          <cell r="E229" t="str">
            <v>cây</v>
          </cell>
          <cell r="F229">
            <v>321600</v>
          </cell>
        </row>
        <row r="230">
          <cell r="A230" t="str">
            <v>CAV45</v>
          </cell>
          <cell r="B230" t="str">
            <v>CAV36</v>
          </cell>
          <cell r="C230" t="str">
            <v>Cây cau vua cao trên 4 m, ĐK gốc từ  36 cm trở lên</v>
          </cell>
          <cell r="D230" t="str">
            <v>cau vua đường kính gốc bằng 45 cm</v>
          </cell>
          <cell r="E230" t="str">
            <v>cây</v>
          </cell>
          <cell r="F230">
            <v>321600</v>
          </cell>
        </row>
        <row r="231">
          <cell r="C231" t="str">
            <v>Cây ăn quả, đường kính gốc (ĐK) là Φ, ĐK tán là Φ, chiều cao cây là H</v>
          </cell>
          <cell r="E231" t="str">
            <v>cây</v>
          </cell>
        </row>
        <row r="232">
          <cell r="C232" t="str">
            <v xml:space="preserve"> Vải thiều, Hồng (theo ĐK gốc và ĐK tán lá của cây, đo ĐK gốc cách mặt đất 20 cm)</v>
          </cell>
          <cell r="E232" t="str">
            <v>cây</v>
          </cell>
        </row>
        <row r="233">
          <cell r="A233" t="str">
            <v>VTM</v>
          </cell>
          <cell r="B233" t="str">
            <v>VTM</v>
          </cell>
          <cell r="C233" t="str">
            <v xml:space="preserve"> Vải thiều mới trồng đến dưới 1 năm</v>
          </cell>
          <cell r="D233" t="str">
            <v>Cây vải thiều  mới trồng</v>
          </cell>
          <cell r="E233" t="str">
            <v>cây</v>
          </cell>
          <cell r="F233">
            <v>62000</v>
          </cell>
        </row>
        <row r="234">
          <cell r="A234" t="str">
            <v>VT1</v>
          </cell>
          <cell r="B234" t="str">
            <v>VT1</v>
          </cell>
          <cell r="C234" t="str">
            <v>Vải thiều trồng từ 1 năm ( ĐK tán lá 0,5m ≤ F&lt;1m</v>
          </cell>
          <cell r="D234" t="str">
            <v>Vải thiều trồng từ 1 năm ( ĐK tán lá 0,5m ≤ F&lt;1m</v>
          </cell>
          <cell r="E234" t="str">
            <v>cây</v>
          </cell>
          <cell r="F234">
            <v>146000</v>
          </cell>
        </row>
        <row r="235">
          <cell r="A235" t="str">
            <v>VT2</v>
          </cell>
          <cell r="B235" t="str">
            <v>VT115</v>
          </cell>
          <cell r="C235" t="str">
            <v xml:space="preserve"> Vải thiều đường kính tán 1 ≤ F   &lt; 1,5m</v>
          </cell>
          <cell r="D235" t="str">
            <v xml:space="preserve"> Vải thiều đường kính tán F =1m</v>
          </cell>
          <cell r="E235" t="str">
            <v>cây</v>
          </cell>
          <cell r="F235">
            <v>396000</v>
          </cell>
        </row>
        <row r="236">
          <cell r="A236" t="str">
            <v>VT3</v>
          </cell>
          <cell r="B236" t="str">
            <v>VT115</v>
          </cell>
          <cell r="C236" t="str">
            <v xml:space="preserve"> Vải thiều đường kính tán 1 ≤ F   &lt; 1,5m</v>
          </cell>
          <cell r="D236" t="str">
            <v xml:space="preserve"> Vải thiều đường kính tán F =1,1m</v>
          </cell>
          <cell r="E236" t="str">
            <v>cây</v>
          </cell>
          <cell r="F236">
            <v>396000</v>
          </cell>
        </row>
        <row r="237">
          <cell r="A237" t="str">
            <v>VT4</v>
          </cell>
          <cell r="B237" t="str">
            <v>VT115</v>
          </cell>
          <cell r="C237" t="str">
            <v xml:space="preserve"> Vải thiều đường kính tán 1 ≤ F   &lt; 1,5m</v>
          </cell>
          <cell r="D237" t="str">
            <v xml:space="preserve"> Vải thiều đường kính tán F =1,2m</v>
          </cell>
          <cell r="E237" t="str">
            <v>cây</v>
          </cell>
          <cell r="F237">
            <v>396000</v>
          </cell>
        </row>
        <row r="238">
          <cell r="A238" t="str">
            <v>VT5</v>
          </cell>
          <cell r="B238" t="str">
            <v>VT115</v>
          </cell>
          <cell r="C238" t="str">
            <v xml:space="preserve"> Vải thiều đường kính tán 1 ≤ F   &lt; 1,5m</v>
          </cell>
          <cell r="D238" t="str">
            <v xml:space="preserve"> Vải thiều đường kính tán F =1,3m</v>
          </cell>
          <cell r="E238" t="str">
            <v>cây</v>
          </cell>
          <cell r="F238">
            <v>396000</v>
          </cell>
        </row>
        <row r="239">
          <cell r="A239" t="str">
            <v>VT6</v>
          </cell>
          <cell r="B239" t="str">
            <v>VT115</v>
          </cell>
          <cell r="C239" t="str">
            <v xml:space="preserve"> Vải thiều đường kính tán 1 ≤ F   &lt; 1,5m</v>
          </cell>
          <cell r="D239" t="str">
            <v xml:space="preserve"> Vải thiều đường kính tán F =1,4m</v>
          </cell>
          <cell r="E239" t="str">
            <v>cây</v>
          </cell>
          <cell r="F239">
            <v>396000</v>
          </cell>
        </row>
        <row r="240">
          <cell r="A240" t="str">
            <v>VT7</v>
          </cell>
          <cell r="B240" t="str">
            <v>VT1152</v>
          </cell>
          <cell r="C240" t="str">
            <v xml:space="preserve"> Vải thiều đường kính tán 1,5 ≤ F   &lt; 2m</v>
          </cell>
          <cell r="D240" t="str">
            <v xml:space="preserve"> Vải thiều đường kính tán F =1,5m</v>
          </cell>
          <cell r="E240" t="str">
            <v>cây</v>
          </cell>
          <cell r="F240">
            <v>632000</v>
          </cell>
        </row>
        <row r="241">
          <cell r="A241" t="str">
            <v>VT8</v>
          </cell>
          <cell r="B241" t="str">
            <v>VT1152</v>
          </cell>
          <cell r="C241" t="str">
            <v xml:space="preserve"> Vải thiều đường kính tán 1,5 ≤ F   &lt; 2m</v>
          </cell>
          <cell r="D241" t="str">
            <v xml:space="preserve"> Vải thiều đường kính tán F =1,6m</v>
          </cell>
          <cell r="E241" t="str">
            <v>cây</v>
          </cell>
          <cell r="F241">
            <v>632000</v>
          </cell>
        </row>
        <row r="242">
          <cell r="A242" t="str">
            <v>VT9</v>
          </cell>
          <cell r="B242" t="str">
            <v>VT1152</v>
          </cell>
          <cell r="C242" t="str">
            <v xml:space="preserve"> Vải thiều đường kính tán 1,5 ≤ F   &lt; 2m</v>
          </cell>
          <cell r="D242" t="str">
            <v xml:space="preserve"> Vải thiều đường kính tán F =1,7m</v>
          </cell>
          <cell r="E242" t="str">
            <v>cây</v>
          </cell>
          <cell r="F242">
            <v>632000</v>
          </cell>
        </row>
        <row r="243">
          <cell r="A243" t="str">
            <v>VT10</v>
          </cell>
          <cell r="B243" t="str">
            <v>VT1152</v>
          </cell>
          <cell r="C243" t="str">
            <v xml:space="preserve"> Vải thiều đường kính tán 1,5 ≤ F   &lt; 2m</v>
          </cell>
          <cell r="D243" t="str">
            <v xml:space="preserve"> Vải thiều đường kính tán F =1,8m</v>
          </cell>
          <cell r="E243" t="str">
            <v>cây</v>
          </cell>
          <cell r="F243">
            <v>632000</v>
          </cell>
        </row>
        <row r="244">
          <cell r="A244" t="str">
            <v>VT11</v>
          </cell>
          <cell r="B244" t="str">
            <v>VT1152</v>
          </cell>
          <cell r="C244" t="str">
            <v xml:space="preserve"> Vải thiều đường kính tán 1,5 ≤ F   &lt; 2m</v>
          </cell>
          <cell r="D244" t="str">
            <v xml:space="preserve"> Vải thiều đường kính tán F =1,9m</v>
          </cell>
          <cell r="E244" t="str">
            <v>cây</v>
          </cell>
          <cell r="F244">
            <v>632000</v>
          </cell>
        </row>
        <row r="245">
          <cell r="A245" t="str">
            <v>VT12</v>
          </cell>
          <cell r="B245" t="str">
            <v>VT0610</v>
          </cell>
          <cell r="C245" t="str">
            <v xml:space="preserve"> Vải thiều đường kính tán 2 ≤ F   &lt; 2,5m</v>
          </cell>
          <cell r="D245" t="str">
            <v xml:space="preserve"> Vải thiều đường kính tán F =2m</v>
          </cell>
          <cell r="E245" t="str">
            <v>cây</v>
          </cell>
          <cell r="F245">
            <v>1034000</v>
          </cell>
        </row>
        <row r="246">
          <cell r="A246" t="str">
            <v>VT13</v>
          </cell>
          <cell r="B246" t="str">
            <v>VT1015</v>
          </cell>
          <cell r="C246" t="str">
            <v xml:space="preserve"> Vải thiều đường kính tán 01 ≤ F   &lt; 1,5m</v>
          </cell>
          <cell r="D246" t="str">
            <v xml:space="preserve"> Vải thiều đường kính tán F =2,1m</v>
          </cell>
          <cell r="E246" t="str">
            <v>cây</v>
          </cell>
          <cell r="F246">
            <v>1034000</v>
          </cell>
        </row>
        <row r="247">
          <cell r="A247" t="str">
            <v>VT14</v>
          </cell>
          <cell r="B247" t="str">
            <v>VT1015</v>
          </cell>
          <cell r="C247" t="str">
            <v xml:space="preserve"> Vải thiều đường kính tán 2 ≤ F   &lt; 2,5m</v>
          </cell>
          <cell r="D247" t="str">
            <v xml:space="preserve"> Vải thiều đường kính tán F =2,2m</v>
          </cell>
          <cell r="E247" t="str">
            <v>cây</v>
          </cell>
          <cell r="F247">
            <v>1034000</v>
          </cell>
        </row>
        <row r="248">
          <cell r="A248" t="str">
            <v>VT15</v>
          </cell>
          <cell r="B248" t="str">
            <v>VT1015</v>
          </cell>
          <cell r="C248" t="str">
            <v xml:space="preserve"> Vải thiều đường kính tán 2 ≤ F   &lt; 2,5m</v>
          </cell>
          <cell r="D248" t="str">
            <v xml:space="preserve"> Vải thiều đường kính tán F =2,3m</v>
          </cell>
          <cell r="E248" t="str">
            <v>cây</v>
          </cell>
          <cell r="F248">
            <v>1034000</v>
          </cell>
        </row>
        <row r="249">
          <cell r="A249" t="str">
            <v>VT16</v>
          </cell>
          <cell r="B249" t="str">
            <v>VT1015</v>
          </cell>
          <cell r="C249" t="str">
            <v xml:space="preserve"> Vải thiều đường kính tán 2 ≤ F   &lt; 2,5m</v>
          </cell>
          <cell r="D249" t="str">
            <v xml:space="preserve"> Vải thiều đường kính tán F =2,4m</v>
          </cell>
          <cell r="E249" t="str">
            <v>cây</v>
          </cell>
          <cell r="F249">
            <v>1034000</v>
          </cell>
        </row>
        <row r="250">
          <cell r="A250" t="str">
            <v>VT17</v>
          </cell>
          <cell r="B250" t="str">
            <v>VT1015</v>
          </cell>
          <cell r="C250" t="str">
            <v xml:space="preserve"> Vải thiều đường kính tán 2,5 ≤ F   &lt; 3m</v>
          </cell>
          <cell r="D250" t="str">
            <v xml:space="preserve"> Vải thiều đường kính tán F =2,5m</v>
          </cell>
          <cell r="E250" t="str">
            <v>cây</v>
          </cell>
          <cell r="F250">
            <v>1713000</v>
          </cell>
        </row>
        <row r="251">
          <cell r="A251" t="str">
            <v>VT18</v>
          </cell>
          <cell r="B251" t="str">
            <v>VT1520</v>
          </cell>
          <cell r="C251" t="str">
            <v xml:space="preserve"> Vải thiều đường kính tán 2,5 ≤ F   &lt; 3m</v>
          </cell>
          <cell r="D251" t="str">
            <v xml:space="preserve"> Vải thiều đường kính tán F =2,6m</v>
          </cell>
          <cell r="E251" t="str">
            <v>cây</v>
          </cell>
          <cell r="F251">
            <v>1713000</v>
          </cell>
        </row>
        <row r="252">
          <cell r="A252" t="str">
            <v>VT19</v>
          </cell>
          <cell r="B252" t="str">
            <v>VT1520</v>
          </cell>
          <cell r="C252" t="str">
            <v xml:space="preserve"> Vải thiều đường kính tán 2,5 ≤ F   &lt; 3m</v>
          </cell>
          <cell r="D252" t="str">
            <v xml:space="preserve"> Vải thiều đường kính tán F =2,7m</v>
          </cell>
          <cell r="E252" t="str">
            <v>cây</v>
          </cell>
          <cell r="F252">
            <v>1713000</v>
          </cell>
        </row>
        <row r="253">
          <cell r="A253" t="str">
            <v>VT20</v>
          </cell>
          <cell r="B253" t="str">
            <v>VT1520</v>
          </cell>
          <cell r="C253" t="str">
            <v xml:space="preserve"> Vải thiều đường kính tán 2,5 ≤ F   &lt; 3m</v>
          </cell>
          <cell r="D253" t="str">
            <v xml:space="preserve"> Vải thiều đường kính tán F =2,8m</v>
          </cell>
          <cell r="E253" t="str">
            <v>cây</v>
          </cell>
          <cell r="F253">
            <v>1713000</v>
          </cell>
        </row>
        <row r="254">
          <cell r="A254" t="str">
            <v>VT21</v>
          </cell>
          <cell r="B254" t="str">
            <v>VT1520</v>
          </cell>
          <cell r="C254" t="str">
            <v xml:space="preserve"> Vải thiều đường kính tán 2,5 ≤ F   &lt; 3m</v>
          </cell>
          <cell r="D254" t="str">
            <v xml:space="preserve"> Vải thiều đường kính tán F =2,9m</v>
          </cell>
          <cell r="E254" t="str">
            <v>cây</v>
          </cell>
          <cell r="F254">
            <v>1713000</v>
          </cell>
        </row>
        <row r="255">
          <cell r="A255" t="str">
            <v>VT22</v>
          </cell>
          <cell r="B255" t="str">
            <v>VT1520</v>
          </cell>
          <cell r="C255" t="str">
            <v xml:space="preserve"> Vải thiều đường kính tán3 ≤ F  &lt; 3,5m</v>
          </cell>
          <cell r="D255" t="str">
            <v xml:space="preserve"> Vải thiều đường kính tán F = 3m</v>
          </cell>
          <cell r="E255" t="str">
            <v>cây</v>
          </cell>
          <cell r="F255">
            <v>2281000</v>
          </cell>
        </row>
        <row r="256">
          <cell r="A256" t="str">
            <v>VT23</v>
          </cell>
          <cell r="B256" t="str">
            <v>VT2025</v>
          </cell>
          <cell r="C256" t="str">
            <v xml:space="preserve"> Vải thiều đường kính tán3 ≤ F  &lt; 3,5m</v>
          </cell>
          <cell r="D256" t="str">
            <v xml:space="preserve"> Vải thiều đường kính tán F = 3,1m</v>
          </cell>
          <cell r="E256" t="str">
            <v>cây</v>
          </cell>
          <cell r="F256">
            <v>2281000</v>
          </cell>
        </row>
        <row r="257">
          <cell r="A257" t="str">
            <v>VT24</v>
          </cell>
          <cell r="B257" t="str">
            <v>VT2025</v>
          </cell>
          <cell r="C257" t="str">
            <v xml:space="preserve"> Vải thiều đường kính tán3 ≤ F  &lt; 3,5m</v>
          </cell>
          <cell r="D257" t="str">
            <v xml:space="preserve"> Vải thiều đường kính tán F = 3,2m</v>
          </cell>
          <cell r="E257" t="str">
            <v>cây</v>
          </cell>
          <cell r="F257">
            <v>2281000</v>
          </cell>
        </row>
        <row r="258">
          <cell r="A258" t="str">
            <v>VT25</v>
          </cell>
          <cell r="B258" t="str">
            <v>VT2025</v>
          </cell>
          <cell r="C258" t="str">
            <v xml:space="preserve"> Vải thiều đường kính tán3 ≤ F  &lt; 3,5m</v>
          </cell>
          <cell r="D258" t="str">
            <v xml:space="preserve"> Vải thiều đường kính tán F = 3,3m</v>
          </cell>
          <cell r="E258" t="str">
            <v>cây</v>
          </cell>
          <cell r="F258">
            <v>2281000</v>
          </cell>
        </row>
        <row r="259">
          <cell r="A259" t="str">
            <v>VT26</v>
          </cell>
          <cell r="B259" t="str">
            <v>VT2025</v>
          </cell>
          <cell r="C259" t="str">
            <v xml:space="preserve"> Vải thiều đường kính tán3 ≤ F  &lt; 3,5m</v>
          </cell>
          <cell r="D259" t="str">
            <v xml:space="preserve"> Vải thiều đường kính tán F = 3,4m</v>
          </cell>
          <cell r="E259" t="str">
            <v>cây</v>
          </cell>
          <cell r="F259">
            <v>2281000</v>
          </cell>
        </row>
        <row r="260">
          <cell r="A260" t="str">
            <v>VT27</v>
          </cell>
          <cell r="B260" t="str">
            <v>VT2025</v>
          </cell>
          <cell r="C260" t="str">
            <v xml:space="preserve"> Vải thiều đường kính tán3 ≤ F  &lt; 3,5m</v>
          </cell>
          <cell r="D260" t="str">
            <v xml:space="preserve"> Vải thiều đường kính tán F = 3,5m</v>
          </cell>
          <cell r="E260" t="str">
            <v>cây</v>
          </cell>
          <cell r="F260">
            <v>2517000</v>
          </cell>
        </row>
        <row r="261">
          <cell r="A261" t="str">
            <v>VT28</v>
          </cell>
          <cell r="B261" t="str">
            <v>VT2530</v>
          </cell>
          <cell r="C261" t="str">
            <v xml:space="preserve"> Vải thiều đường kính tán 3,5 ≤ F  &lt; 4m</v>
          </cell>
          <cell r="D261" t="str">
            <v xml:space="preserve"> Vải thiều đường kính tán F = 3,6m</v>
          </cell>
          <cell r="E261" t="str">
            <v>cây</v>
          </cell>
          <cell r="F261">
            <v>2517000</v>
          </cell>
        </row>
        <row r="262">
          <cell r="A262" t="str">
            <v>VT29</v>
          </cell>
          <cell r="B262" t="str">
            <v>VT2530</v>
          </cell>
          <cell r="C262" t="str">
            <v xml:space="preserve"> Vải thiều đường kính tán 3,5 ≤ F  &lt; 4m</v>
          </cell>
          <cell r="D262" t="str">
            <v xml:space="preserve"> Vải thiều đường kính tán F = 3,7m</v>
          </cell>
          <cell r="E262" t="str">
            <v>cây</v>
          </cell>
          <cell r="F262">
            <v>2517000</v>
          </cell>
        </row>
        <row r="263">
          <cell r="A263" t="str">
            <v>VT30</v>
          </cell>
          <cell r="B263" t="str">
            <v>VT2530</v>
          </cell>
          <cell r="C263" t="str">
            <v xml:space="preserve"> Vải thiều đường kính tán 3,5 ≤ F  &lt; 4m</v>
          </cell>
          <cell r="D263" t="str">
            <v xml:space="preserve"> Vải thiều đường kính tán F = 3,8m</v>
          </cell>
          <cell r="E263" t="str">
            <v>cây</v>
          </cell>
          <cell r="F263">
            <v>2517000</v>
          </cell>
        </row>
        <row r="264">
          <cell r="A264" t="str">
            <v>VT31</v>
          </cell>
          <cell r="B264" t="str">
            <v>VT2530</v>
          </cell>
          <cell r="C264" t="str">
            <v xml:space="preserve"> Vải thiều đường kính tán 3,5 ≤ F  &lt; 4m</v>
          </cell>
          <cell r="D264" t="str">
            <v xml:space="preserve"> Vải thiều đường kính tán F = 3,9m</v>
          </cell>
          <cell r="E264" t="str">
            <v>cây</v>
          </cell>
          <cell r="F264">
            <v>2517000</v>
          </cell>
        </row>
        <row r="265">
          <cell r="A265" t="str">
            <v>VT32</v>
          </cell>
          <cell r="B265" t="str">
            <v>VT2530</v>
          </cell>
          <cell r="C265" t="str">
            <v xml:space="preserve"> Vải thiều đường kính tán 4 ≤ F  &lt; 4,5m</v>
          </cell>
          <cell r="D265" t="str">
            <v xml:space="preserve"> Vải thiều đường kính tán F = 4m</v>
          </cell>
          <cell r="E265" t="str">
            <v>cây</v>
          </cell>
          <cell r="F265">
            <v>2754000</v>
          </cell>
        </row>
        <row r="266">
          <cell r="A266" t="str">
            <v>VT33</v>
          </cell>
          <cell r="B266" t="str">
            <v>VT3035</v>
          </cell>
          <cell r="C266" t="str">
            <v xml:space="preserve"> Vải thiều đường kính tán 4 ≤ F  &lt; 4,5m</v>
          </cell>
          <cell r="D266" t="str">
            <v xml:space="preserve"> Vải thiều đường kính tán F = 4,1m</v>
          </cell>
          <cell r="E266" t="str">
            <v>cây</v>
          </cell>
          <cell r="F266">
            <v>2754000</v>
          </cell>
        </row>
        <row r="267">
          <cell r="A267" t="str">
            <v>VT34</v>
          </cell>
          <cell r="B267" t="str">
            <v>VT3035</v>
          </cell>
          <cell r="C267" t="str">
            <v xml:space="preserve"> Vải thiều đường kính tán 4 ≤ F  &lt; 4,5m</v>
          </cell>
          <cell r="D267" t="str">
            <v xml:space="preserve"> Vải thiều đường kính tán F = 4,2m</v>
          </cell>
          <cell r="E267" t="str">
            <v>cây</v>
          </cell>
          <cell r="F267">
            <v>2754000</v>
          </cell>
        </row>
        <row r="268">
          <cell r="A268" t="str">
            <v>VT35</v>
          </cell>
          <cell r="B268" t="str">
            <v>VT3035</v>
          </cell>
          <cell r="C268" t="str">
            <v xml:space="preserve"> Vải thiều đường kính tán 4 ≤ F  &lt; 4,5m</v>
          </cell>
          <cell r="D268" t="str">
            <v xml:space="preserve"> Vải thiều đường kính tán F = 4,3m</v>
          </cell>
          <cell r="E268" t="str">
            <v>cây</v>
          </cell>
          <cell r="F268">
            <v>2754000</v>
          </cell>
        </row>
        <row r="269">
          <cell r="A269" t="str">
            <v>VT36</v>
          </cell>
          <cell r="B269" t="str">
            <v>VT3035</v>
          </cell>
          <cell r="C269" t="str">
            <v xml:space="preserve"> Vải thiều đường kính tán 4 ≤ F  &lt; 4,5m</v>
          </cell>
          <cell r="D269" t="str">
            <v xml:space="preserve"> Vải thiều đường kính tán F = 4,4m</v>
          </cell>
          <cell r="E269" t="str">
            <v>cây</v>
          </cell>
          <cell r="F269">
            <v>2754000</v>
          </cell>
        </row>
        <row r="270">
          <cell r="A270" t="str">
            <v>VT37</v>
          </cell>
          <cell r="B270" t="str">
            <v>VT3035</v>
          </cell>
          <cell r="C270" t="str">
            <v xml:space="preserve"> Vải thiều đường kính tán 4,5 ≤ F  &lt; 5,5m</v>
          </cell>
          <cell r="D270" t="str">
            <v xml:space="preserve"> Vải thiều đường kính tán F = 4,5m</v>
          </cell>
          <cell r="E270" t="str">
            <v>cây</v>
          </cell>
          <cell r="F270">
            <v>2991000</v>
          </cell>
        </row>
        <row r="271">
          <cell r="A271" t="str">
            <v>VT38</v>
          </cell>
          <cell r="B271" t="str">
            <v>VT3540</v>
          </cell>
          <cell r="C271" t="str">
            <v xml:space="preserve"> Vải thiều đường kính tán 4,5 ≤ F  &lt; 5,5m</v>
          </cell>
          <cell r="D271" t="str">
            <v xml:space="preserve"> Vải thiều đường kính tán F = 4,6m</v>
          </cell>
          <cell r="E271" t="str">
            <v>cây</v>
          </cell>
          <cell r="F271">
            <v>2991000</v>
          </cell>
        </row>
        <row r="272">
          <cell r="A272" t="str">
            <v>VT39</v>
          </cell>
          <cell r="B272" t="str">
            <v>VT3540</v>
          </cell>
          <cell r="C272" t="str">
            <v xml:space="preserve"> Vải thiều đường kính tán 4,5 ≤ F  &lt; 5,5m</v>
          </cell>
          <cell r="D272" t="str">
            <v xml:space="preserve"> Vải thiều đường kính tán F = 4,7m</v>
          </cell>
          <cell r="E272" t="str">
            <v>cây</v>
          </cell>
          <cell r="F272">
            <v>2991000</v>
          </cell>
        </row>
        <row r="273">
          <cell r="A273" t="str">
            <v>VT40</v>
          </cell>
          <cell r="B273" t="str">
            <v>VT3540</v>
          </cell>
          <cell r="C273" t="str">
            <v xml:space="preserve"> Vải thiều đường kính tán 4,5 ≤ F  &lt; 5,5m</v>
          </cell>
          <cell r="D273" t="str">
            <v xml:space="preserve"> Vải thiều đường kính tán F = 4,8m</v>
          </cell>
          <cell r="E273" t="str">
            <v>cây</v>
          </cell>
          <cell r="F273">
            <v>2991000</v>
          </cell>
        </row>
        <row r="274">
          <cell r="A274" t="str">
            <v>VT41</v>
          </cell>
          <cell r="B274" t="str">
            <v>VT3540</v>
          </cell>
          <cell r="C274" t="str">
            <v xml:space="preserve"> Vải thiều đường kính tán 4,5 ≤ F  &lt; 5,5m</v>
          </cell>
          <cell r="D274" t="str">
            <v xml:space="preserve"> Vải thiều đường kính tán F = 4,9m</v>
          </cell>
          <cell r="E274" t="str">
            <v>cây</v>
          </cell>
          <cell r="F274">
            <v>2991000</v>
          </cell>
        </row>
        <row r="275">
          <cell r="A275" t="str">
            <v>VT42</v>
          </cell>
          <cell r="B275" t="str">
            <v>VT3540</v>
          </cell>
          <cell r="C275" t="str">
            <v xml:space="preserve"> Vải thiều đường kính tán 4,5 ≤ F  &lt; 5,5m</v>
          </cell>
          <cell r="D275" t="str">
            <v xml:space="preserve"> Vải thiều đường kính tán F = 5m</v>
          </cell>
          <cell r="E275" t="str">
            <v>cây</v>
          </cell>
          <cell r="F275">
            <v>2991000</v>
          </cell>
        </row>
        <row r="276">
          <cell r="A276" t="str">
            <v>VT43</v>
          </cell>
          <cell r="B276" t="str">
            <v>VT4045</v>
          </cell>
          <cell r="C276" t="str">
            <v xml:space="preserve"> Vải thiều đường kính tán 4,5 ≤ F  &lt; 5,5m</v>
          </cell>
          <cell r="D276" t="str">
            <v xml:space="preserve"> Vải thiều đường kính tán F = 5,1m</v>
          </cell>
          <cell r="E276" t="str">
            <v>cây</v>
          </cell>
          <cell r="F276">
            <v>2991000</v>
          </cell>
        </row>
        <row r="277">
          <cell r="A277" t="str">
            <v>VT44</v>
          </cell>
          <cell r="B277" t="str">
            <v>VT4045</v>
          </cell>
          <cell r="C277" t="str">
            <v xml:space="preserve"> Vải thiều đường kính tán 4,5 ≤ F  &lt; 5,5m</v>
          </cell>
          <cell r="D277" t="str">
            <v xml:space="preserve"> Vải thiều đường kính tán F = 5,2m</v>
          </cell>
          <cell r="E277" t="str">
            <v>cây</v>
          </cell>
          <cell r="F277">
            <v>2991000</v>
          </cell>
        </row>
        <row r="278">
          <cell r="A278" t="str">
            <v>VT45</v>
          </cell>
          <cell r="B278" t="str">
            <v>VT4045</v>
          </cell>
          <cell r="C278" t="str">
            <v xml:space="preserve"> Vải thiều đường kính tán 4,5 ≤ F  &lt; 5,5m</v>
          </cell>
          <cell r="D278" t="str">
            <v xml:space="preserve"> Vải thiều đường kính tán F = 5,3m</v>
          </cell>
          <cell r="E278" t="str">
            <v>cây</v>
          </cell>
          <cell r="F278">
            <v>2991000</v>
          </cell>
        </row>
        <row r="279">
          <cell r="A279" t="str">
            <v>VT46</v>
          </cell>
          <cell r="B279" t="str">
            <v>VT4045</v>
          </cell>
          <cell r="C279" t="str">
            <v xml:space="preserve"> Vải thiều đường kính tán 4,5 ≤ F  &lt; 5,5m</v>
          </cell>
          <cell r="D279" t="str">
            <v xml:space="preserve"> Vải thiều đường kính tán F = 5,4m</v>
          </cell>
          <cell r="E279" t="str">
            <v>cây</v>
          </cell>
          <cell r="F279">
            <v>2991000</v>
          </cell>
        </row>
        <row r="280">
          <cell r="A280" t="str">
            <v>VT47</v>
          </cell>
          <cell r="B280" t="str">
            <v>VT4555</v>
          </cell>
          <cell r="C280" t="str">
            <v xml:space="preserve"> Vải thiều đường kính tán 5,5≤ F  &lt; 6,5m</v>
          </cell>
          <cell r="D280" t="str">
            <v xml:space="preserve"> Vải thiều đường kính tán F = 5,5m</v>
          </cell>
          <cell r="E280" t="str">
            <v>cây</v>
          </cell>
          <cell r="F280">
            <v>3227000</v>
          </cell>
        </row>
        <row r="281">
          <cell r="A281" t="str">
            <v>VT48</v>
          </cell>
          <cell r="B281" t="str">
            <v>VT4555</v>
          </cell>
          <cell r="C281" t="str">
            <v xml:space="preserve"> Vải thiều đường kính tán 5,5≤ F  &lt; 6,5m</v>
          </cell>
          <cell r="D281" t="str">
            <v xml:space="preserve"> Vải thiều đường kính tán F = 5,6m</v>
          </cell>
          <cell r="E281" t="str">
            <v>cây</v>
          </cell>
          <cell r="F281">
            <v>3227000</v>
          </cell>
        </row>
        <row r="282">
          <cell r="A282" t="str">
            <v>VT49</v>
          </cell>
          <cell r="B282" t="str">
            <v>VT4555</v>
          </cell>
          <cell r="C282" t="str">
            <v xml:space="preserve"> Vải thiều đường kính tán 5,5≤ F  &lt; 6,5m</v>
          </cell>
          <cell r="D282" t="str">
            <v xml:space="preserve"> Vải thiều đường kính tán F = 5,7m</v>
          </cell>
          <cell r="E282" t="str">
            <v>cây</v>
          </cell>
          <cell r="F282">
            <v>3227000</v>
          </cell>
        </row>
        <row r="283">
          <cell r="A283" t="str">
            <v>VT50</v>
          </cell>
          <cell r="B283" t="str">
            <v>VT4555</v>
          </cell>
          <cell r="C283" t="str">
            <v xml:space="preserve"> Vải thiều đường kính tán 5,5≤ F  &lt; 6,5m</v>
          </cell>
          <cell r="D283" t="str">
            <v xml:space="preserve"> Vải thiều đường kính tán F = 5,8m</v>
          </cell>
          <cell r="E283" t="str">
            <v>cây</v>
          </cell>
          <cell r="F283">
            <v>3227000</v>
          </cell>
        </row>
        <row r="284">
          <cell r="A284" t="str">
            <v>VT51</v>
          </cell>
          <cell r="B284" t="str">
            <v>VT4555</v>
          </cell>
          <cell r="C284" t="str">
            <v xml:space="preserve"> Vải thiều đường kính tán 5,5≤ F  &lt; 6,5m</v>
          </cell>
          <cell r="D284" t="str">
            <v xml:space="preserve"> Vải thiều đường kính tán F = 5,9m</v>
          </cell>
          <cell r="E284" t="str">
            <v>cây</v>
          </cell>
          <cell r="F284">
            <v>3227000</v>
          </cell>
        </row>
        <row r="285">
          <cell r="A285" t="str">
            <v>VT52</v>
          </cell>
          <cell r="B285" t="str">
            <v>VT4555</v>
          </cell>
          <cell r="C285" t="str">
            <v xml:space="preserve"> Vải thiều đường kính tán 5,5≤ F  &lt; 6,5m</v>
          </cell>
          <cell r="D285" t="str">
            <v xml:space="preserve"> Vải thiều đường kính tán F = 6m</v>
          </cell>
          <cell r="E285" t="str">
            <v>cây</v>
          </cell>
          <cell r="F285">
            <v>3227000</v>
          </cell>
        </row>
        <row r="286">
          <cell r="A286" t="str">
            <v>VT53</v>
          </cell>
          <cell r="B286" t="str">
            <v>VT4555</v>
          </cell>
          <cell r="C286" t="str">
            <v xml:space="preserve"> Vải thiều đường kính tán 5,5≤ F  &lt; 6,5m</v>
          </cell>
          <cell r="D286" t="str">
            <v xml:space="preserve"> Vải thiều đường kính tán F = 6,1m</v>
          </cell>
          <cell r="E286" t="str">
            <v>cây</v>
          </cell>
          <cell r="F286">
            <v>3227000</v>
          </cell>
        </row>
        <row r="287">
          <cell r="A287" t="str">
            <v>VT54</v>
          </cell>
          <cell r="B287" t="str">
            <v>VT4555</v>
          </cell>
          <cell r="C287" t="str">
            <v xml:space="preserve"> Vải thiều đường kính tán 5,5≤ F  &lt; 6,5m</v>
          </cell>
          <cell r="D287" t="str">
            <v xml:space="preserve"> Vải thiều đường kính tán F = 6,2m</v>
          </cell>
          <cell r="E287" t="str">
            <v>cây</v>
          </cell>
          <cell r="F287">
            <v>3227000</v>
          </cell>
        </row>
        <row r="288">
          <cell r="A288" t="str">
            <v>VT55</v>
          </cell>
          <cell r="B288" t="str">
            <v>VT4555</v>
          </cell>
          <cell r="C288" t="str">
            <v xml:space="preserve"> Vải thiều đường kính tán 5,5≤ F  &lt; 6,5m</v>
          </cell>
          <cell r="D288" t="str">
            <v xml:space="preserve"> Vải thiều đường kính tán F = 6,3m</v>
          </cell>
          <cell r="E288" t="str">
            <v>cây</v>
          </cell>
          <cell r="F288">
            <v>3227000</v>
          </cell>
        </row>
        <row r="289">
          <cell r="A289" t="str">
            <v>VT56</v>
          </cell>
          <cell r="B289" t="str">
            <v>VT4555</v>
          </cell>
          <cell r="C289" t="str">
            <v xml:space="preserve"> Vải thiều đường kính tán 5,5≤ F  &lt; 6,5m</v>
          </cell>
          <cell r="D289" t="str">
            <v xml:space="preserve"> Vải thiều đường kính tán F = 6,4m</v>
          </cell>
          <cell r="E289" t="str">
            <v>cây</v>
          </cell>
          <cell r="F289">
            <v>3227000</v>
          </cell>
        </row>
        <row r="290">
          <cell r="A290" t="str">
            <v>VT57</v>
          </cell>
          <cell r="B290" t="str">
            <v>VT5565</v>
          </cell>
          <cell r="C290" t="str">
            <v xml:space="preserve"> Vải thiều đường kính tán 6,5≤ F  &lt; 7,5m</v>
          </cell>
          <cell r="D290" t="str">
            <v xml:space="preserve"> Vải thiều đường kính tán F = 6,5m</v>
          </cell>
          <cell r="E290" t="str">
            <v>cây</v>
          </cell>
          <cell r="F290">
            <v>3463000</v>
          </cell>
        </row>
        <row r="291">
          <cell r="A291" t="str">
            <v>VT58</v>
          </cell>
          <cell r="B291" t="str">
            <v>VT5565</v>
          </cell>
          <cell r="C291" t="str">
            <v xml:space="preserve"> Vải thiều đường kính tán 6,5≤ F  &lt; 7,5m</v>
          </cell>
          <cell r="D291" t="str">
            <v xml:space="preserve"> Vải thiều đường kính tán F = 6,6m</v>
          </cell>
          <cell r="E291" t="str">
            <v>cây</v>
          </cell>
          <cell r="F291">
            <v>3463000</v>
          </cell>
        </row>
        <row r="292">
          <cell r="A292" t="str">
            <v>VT59</v>
          </cell>
          <cell r="B292" t="str">
            <v>VT5565</v>
          </cell>
          <cell r="C292" t="str">
            <v xml:space="preserve"> Vải thiều đường kính tán 6,5≤ F  &lt; 7,5m</v>
          </cell>
          <cell r="D292" t="str">
            <v xml:space="preserve"> Vải thiều đường kính tán F = 6,7m</v>
          </cell>
          <cell r="E292" t="str">
            <v>cây</v>
          </cell>
          <cell r="F292">
            <v>3463000</v>
          </cell>
        </row>
        <row r="293">
          <cell r="A293" t="str">
            <v>VT60</v>
          </cell>
          <cell r="B293" t="str">
            <v>VT5565</v>
          </cell>
          <cell r="C293" t="str">
            <v xml:space="preserve"> Vải thiều đường kính tán 6,5≤ F  &lt; 7,5m</v>
          </cell>
          <cell r="D293" t="str">
            <v xml:space="preserve"> Vải thiều đường kính tán F = 6,8m</v>
          </cell>
          <cell r="E293" t="str">
            <v>cây</v>
          </cell>
          <cell r="F293">
            <v>3463000</v>
          </cell>
        </row>
        <row r="294">
          <cell r="A294" t="str">
            <v>VT61</v>
          </cell>
          <cell r="B294" t="str">
            <v>VT5565</v>
          </cell>
          <cell r="C294" t="str">
            <v xml:space="preserve"> Vải thiều đường kính tán 6,5≤ F  &lt; 7,5m</v>
          </cell>
          <cell r="D294" t="str">
            <v xml:space="preserve"> Vải thiều đường kính tán F = 6,9m</v>
          </cell>
          <cell r="E294" t="str">
            <v>cây</v>
          </cell>
          <cell r="F294">
            <v>3463000</v>
          </cell>
        </row>
        <row r="295">
          <cell r="A295" t="str">
            <v>VT62</v>
          </cell>
          <cell r="B295" t="str">
            <v>VT5565</v>
          </cell>
          <cell r="C295" t="str">
            <v xml:space="preserve"> Vải thiều đường kính tán 6,5≤ F  &lt; 7,5m</v>
          </cell>
          <cell r="D295" t="str">
            <v xml:space="preserve"> Vải thiều đường kính tán F = 7m</v>
          </cell>
          <cell r="E295" t="str">
            <v>cây</v>
          </cell>
          <cell r="F295">
            <v>3463000</v>
          </cell>
        </row>
        <row r="296">
          <cell r="A296" t="str">
            <v>VT63</v>
          </cell>
          <cell r="B296" t="str">
            <v>VT5565</v>
          </cell>
          <cell r="C296" t="str">
            <v xml:space="preserve"> Vải thiều đường kính tán 6,5≤ F  &lt; 7,5m</v>
          </cell>
          <cell r="D296" t="str">
            <v xml:space="preserve"> Vải thiều đường kính tán F = 7,1m</v>
          </cell>
          <cell r="E296" t="str">
            <v>cây</v>
          </cell>
          <cell r="F296">
            <v>3463000</v>
          </cell>
        </row>
        <row r="297">
          <cell r="A297" t="str">
            <v>VT64</v>
          </cell>
          <cell r="B297" t="str">
            <v>VT5565</v>
          </cell>
          <cell r="C297" t="str">
            <v xml:space="preserve"> Vải thiều đường kính tán 6,5≤ F  &lt; 7,5m</v>
          </cell>
          <cell r="D297" t="str">
            <v xml:space="preserve"> Vải thiều đường kính tán F = 7,2m</v>
          </cell>
          <cell r="E297" t="str">
            <v>cây</v>
          </cell>
          <cell r="F297">
            <v>3463000</v>
          </cell>
        </row>
        <row r="298">
          <cell r="A298" t="str">
            <v>VT65</v>
          </cell>
          <cell r="B298" t="str">
            <v>VT5565</v>
          </cell>
          <cell r="C298" t="str">
            <v xml:space="preserve"> Vải thiều đường kính tán 6,5≤ F  &lt; 7,5m</v>
          </cell>
          <cell r="D298" t="str">
            <v xml:space="preserve"> Vải thiều đường kính tán F = 7,3m</v>
          </cell>
          <cell r="E298" t="str">
            <v>cây</v>
          </cell>
          <cell r="F298">
            <v>3463000</v>
          </cell>
        </row>
        <row r="299">
          <cell r="A299" t="str">
            <v>VT66</v>
          </cell>
          <cell r="B299" t="str">
            <v>VT5565</v>
          </cell>
          <cell r="C299" t="str">
            <v xml:space="preserve"> Vải thiều đường kính tán 6,5≤ F  &lt; 7,5m</v>
          </cell>
          <cell r="D299" t="str">
            <v xml:space="preserve"> Vải thiều đường kính tán F = 7,4m</v>
          </cell>
          <cell r="E299" t="str">
            <v>cây</v>
          </cell>
          <cell r="F299">
            <v>3463000</v>
          </cell>
        </row>
        <row r="300">
          <cell r="A300" t="str">
            <v>VT67</v>
          </cell>
          <cell r="B300" t="str">
            <v>VT6575</v>
          </cell>
          <cell r="C300" t="str">
            <v xml:space="preserve"> Vải thiều đường kính tán ≥ 7,5 m</v>
          </cell>
          <cell r="D300" t="str">
            <v xml:space="preserve"> Vải thiều đường kính tán ≥ 7,5 m</v>
          </cell>
          <cell r="E300" t="str">
            <v>cây</v>
          </cell>
          <cell r="F300">
            <v>3700000</v>
          </cell>
        </row>
        <row r="301">
          <cell r="A301" t="str">
            <v>HOM</v>
          </cell>
          <cell r="B301" t="str">
            <v>HOM</v>
          </cell>
          <cell r="C301" t="str">
            <v>Hồng mới trồng đến dưới 1 năm</v>
          </cell>
          <cell r="D301" t="str">
            <v>Cây hồng mới trồng</v>
          </cell>
          <cell r="E301" t="str">
            <v>cây</v>
          </cell>
          <cell r="F301">
            <v>34000</v>
          </cell>
        </row>
        <row r="302">
          <cell r="A302" t="str">
            <v>HO1</v>
          </cell>
          <cell r="B302" t="str">
            <v>HO12</v>
          </cell>
          <cell r="C302" t="str">
            <v>Hồng  ĐK gốc 1cm ≤ Φ &lt;2 cm( cây cách cây &gt; 3m)</v>
          </cell>
          <cell r="D302" t="str">
            <v>Hồng  ĐK gốc 1cm ≤ Φ &lt;2 cm( cây cách cây &gt; 3m)</v>
          </cell>
          <cell r="E302" t="str">
            <v>cây</v>
          </cell>
          <cell r="F302">
            <v>58000</v>
          </cell>
        </row>
        <row r="303">
          <cell r="A303" t="str">
            <v>HO2</v>
          </cell>
          <cell r="B303" t="str">
            <v>HO25</v>
          </cell>
          <cell r="C303" t="str">
            <v>Hồng  ĐK gốc 2cm ≤ Φ &lt;5 cm( cây cách cây &gt; 3m)</v>
          </cell>
          <cell r="D303" t="str">
            <v xml:space="preserve">Hồng đường kính gốc 2 cm </v>
          </cell>
          <cell r="E303" t="str">
            <v>cây</v>
          </cell>
          <cell r="F303">
            <v>122000</v>
          </cell>
        </row>
        <row r="304">
          <cell r="A304" t="str">
            <v>HO3</v>
          </cell>
          <cell r="B304" t="str">
            <v>HO25</v>
          </cell>
          <cell r="C304" t="str">
            <v>Hồng  ĐK gốc 2cm ≤ Φ &lt;5 cm( cây cách cây &gt; 3m)</v>
          </cell>
          <cell r="D304" t="str">
            <v xml:space="preserve">Hồng đường kính gốc 3 cm </v>
          </cell>
          <cell r="E304" t="str">
            <v>cây</v>
          </cell>
          <cell r="F304">
            <v>122000</v>
          </cell>
        </row>
        <row r="305">
          <cell r="A305" t="str">
            <v>HO4</v>
          </cell>
          <cell r="B305" t="str">
            <v>HO25</v>
          </cell>
          <cell r="C305" t="str">
            <v>Hồng  ĐK gốc 2cm ≤ Φ &lt;5 cm( cây cách cây &gt; 3m)</v>
          </cell>
          <cell r="D305" t="str">
            <v xml:space="preserve">Hồng đường kính gốc 4 cm </v>
          </cell>
          <cell r="E305" t="str">
            <v>cây</v>
          </cell>
          <cell r="F305">
            <v>122000</v>
          </cell>
        </row>
        <row r="306">
          <cell r="A306" t="str">
            <v>HO5</v>
          </cell>
          <cell r="B306" t="str">
            <v>HO57</v>
          </cell>
          <cell r="C306" t="str">
            <v>Hồng  ĐK gốc 5cm ≤ Φ &lt;7 cm( cây cách cây &gt; 3m)</v>
          </cell>
          <cell r="D306" t="str">
            <v xml:space="preserve">Hồng đường kính gốc 5 cm </v>
          </cell>
          <cell r="E306" t="str">
            <v>cây</v>
          </cell>
          <cell r="F306">
            <v>186000</v>
          </cell>
        </row>
        <row r="307">
          <cell r="A307" t="str">
            <v>HO6</v>
          </cell>
          <cell r="B307" t="str">
            <v>HO57</v>
          </cell>
          <cell r="C307" t="str">
            <v>Hồng  ĐK gốc 5cm ≤ Φ &lt;7 cm( cây cách cây &gt; 3m)</v>
          </cell>
          <cell r="D307" t="str">
            <v xml:space="preserve">Hồng đường kính gốc 6 cm </v>
          </cell>
          <cell r="E307" t="str">
            <v>cây</v>
          </cell>
          <cell r="F307">
            <v>186000</v>
          </cell>
        </row>
        <row r="308">
          <cell r="A308" t="str">
            <v>HO7</v>
          </cell>
          <cell r="B308" t="str">
            <v>HO79</v>
          </cell>
          <cell r="C308" t="str">
            <v>Hồng  ĐK gốc 7cm ≤ Φ &lt;9 cm( cây cách cây &gt; 3m)</v>
          </cell>
          <cell r="D308" t="str">
            <v xml:space="preserve">Hồng đường kính gốc 7 cm </v>
          </cell>
          <cell r="E308" t="str">
            <v>cây</v>
          </cell>
          <cell r="F308">
            <v>250000</v>
          </cell>
        </row>
        <row r="309">
          <cell r="A309" t="str">
            <v>HO8</v>
          </cell>
          <cell r="B309" t="str">
            <v>HO79</v>
          </cell>
          <cell r="C309" t="str">
            <v>Hồng  ĐK gốc 7cm ≤ Φ &lt;9 cm( cây cách cây &gt; 3m)</v>
          </cell>
          <cell r="D309" t="str">
            <v xml:space="preserve">Hồng đường kính gốc 8 cm </v>
          </cell>
          <cell r="E309" t="str">
            <v>cây</v>
          </cell>
          <cell r="F309">
            <v>250000</v>
          </cell>
        </row>
        <row r="310">
          <cell r="A310" t="str">
            <v>HO9</v>
          </cell>
          <cell r="B310" t="str">
            <v>HO912</v>
          </cell>
          <cell r="C310" t="str">
            <v>Hồng  ĐK gốc 9cm ≤ Φ &lt;12 cm( cây cách cây &gt; 3m)</v>
          </cell>
          <cell r="D310" t="str">
            <v xml:space="preserve">Hồng đường kính gốc 9 cm </v>
          </cell>
          <cell r="E310" t="str">
            <v>cây</v>
          </cell>
          <cell r="F310">
            <v>314000</v>
          </cell>
        </row>
        <row r="311">
          <cell r="A311" t="str">
            <v>HO10</v>
          </cell>
          <cell r="B311" t="str">
            <v>HO912</v>
          </cell>
          <cell r="C311" t="str">
            <v>Hồng  ĐK gốc 9cm ≤ Φ &lt;12 cm( cây cách cây &gt; 3m)</v>
          </cell>
          <cell r="D311" t="str">
            <v xml:space="preserve">Hồng đường kính gốc 10 cm </v>
          </cell>
          <cell r="E311" t="str">
            <v>cây</v>
          </cell>
          <cell r="F311">
            <v>314000</v>
          </cell>
        </row>
        <row r="312">
          <cell r="A312" t="str">
            <v>HO11</v>
          </cell>
          <cell r="B312" t="str">
            <v>HO912</v>
          </cell>
          <cell r="C312" t="str">
            <v>Hồng  ĐK gốc 9cm ≤ Φ &lt;12 cm( cây cách cây &gt; 3m)</v>
          </cell>
          <cell r="D312" t="str">
            <v xml:space="preserve">Hồng đường kính gốc 11 cm </v>
          </cell>
          <cell r="E312" t="str">
            <v>cây</v>
          </cell>
          <cell r="F312">
            <v>314000</v>
          </cell>
        </row>
        <row r="313">
          <cell r="A313" t="str">
            <v>HO12</v>
          </cell>
          <cell r="B313" t="str">
            <v>HO1215</v>
          </cell>
          <cell r="C313" t="str">
            <v>Hồng  ĐK gốc 12cm ≤ Φ &lt;15 cm</v>
          </cell>
          <cell r="D313" t="str">
            <v xml:space="preserve">Hồng đường kính gốc 12 cm </v>
          </cell>
          <cell r="E313" t="str">
            <v>cây</v>
          </cell>
          <cell r="F313">
            <v>510000</v>
          </cell>
        </row>
        <row r="314">
          <cell r="A314" t="str">
            <v>HO13</v>
          </cell>
          <cell r="B314" t="str">
            <v>HO1215</v>
          </cell>
          <cell r="C314" t="str">
            <v>Hồng  ĐK gốc 12cm ≤ Φ &lt;15 cm</v>
          </cell>
          <cell r="D314" t="str">
            <v xml:space="preserve">Hồng đường kính gốc 13 cm </v>
          </cell>
          <cell r="E314" t="str">
            <v>cây</v>
          </cell>
          <cell r="F314">
            <v>510000</v>
          </cell>
        </row>
        <row r="315">
          <cell r="A315" t="str">
            <v>HO14</v>
          </cell>
          <cell r="B315" t="str">
            <v>HO1215</v>
          </cell>
          <cell r="C315" t="str">
            <v>Hồng  ĐK gốc 12cm ≤ Φ &lt;15 cm</v>
          </cell>
          <cell r="D315" t="str">
            <v xml:space="preserve">Hồng đường kính gốc 14 cm </v>
          </cell>
          <cell r="E315" t="str">
            <v>cây</v>
          </cell>
          <cell r="F315">
            <v>510000</v>
          </cell>
        </row>
        <row r="316">
          <cell r="A316" t="str">
            <v>HO15</v>
          </cell>
          <cell r="B316" t="str">
            <v>HO1520</v>
          </cell>
          <cell r="C316" t="str">
            <v>Hồng  ĐK gốc 15cm ≤ Φ &lt;20 cm</v>
          </cell>
          <cell r="D316" t="str">
            <v xml:space="preserve">Hồng đường kính gốc 15 cm </v>
          </cell>
          <cell r="E316" t="str">
            <v>cây</v>
          </cell>
          <cell r="F316">
            <v>682000</v>
          </cell>
        </row>
        <row r="317">
          <cell r="A317" t="str">
            <v>HO16</v>
          </cell>
          <cell r="B317" t="str">
            <v>HO1520</v>
          </cell>
          <cell r="C317" t="str">
            <v>Hồng  ĐK gốc 15cm ≤ Φ &lt;20 cm</v>
          </cell>
          <cell r="D317" t="str">
            <v xml:space="preserve">Hồng đường kính gốc 16 cm </v>
          </cell>
          <cell r="E317" t="str">
            <v>cây</v>
          </cell>
          <cell r="F317">
            <v>682000</v>
          </cell>
        </row>
        <row r="318">
          <cell r="A318" t="str">
            <v>HO17</v>
          </cell>
          <cell r="B318" t="str">
            <v>HO1520</v>
          </cell>
          <cell r="C318" t="str">
            <v>Hồng  ĐK gốc 15cm ≤ Φ &lt;20 cm</v>
          </cell>
          <cell r="D318" t="str">
            <v xml:space="preserve">Hồng đường kính gốc 17 cm </v>
          </cell>
          <cell r="E318" t="str">
            <v>cây</v>
          </cell>
          <cell r="F318">
            <v>682000</v>
          </cell>
        </row>
        <row r="319">
          <cell r="A319" t="str">
            <v>HO18</v>
          </cell>
          <cell r="B319" t="str">
            <v>HO1520</v>
          </cell>
          <cell r="C319" t="str">
            <v>Hồng  ĐK gốc 15cm ≤ Φ &lt;20 cm</v>
          </cell>
          <cell r="D319" t="str">
            <v xml:space="preserve">Hồng đường kính gốc 18 cm </v>
          </cell>
          <cell r="E319" t="str">
            <v>cây</v>
          </cell>
          <cell r="F319">
            <v>682000</v>
          </cell>
        </row>
        <row r="320">
          <cell r="A320" t="str">
            <v>HO19</v>
          </cell>
          <cell r="B320" t="str">
            <v>HO1520</v>
          </cell>
          <cell r="C320" t="str">
            <v>Hồng  ĐK gốc 15cm ≤ Φ &lt;20 cm</v>
          </cell>
          <cell r="D320" t="str">
            <v xml:space="preserve">Hồng đường kính gốc 19 cm </v>
          </cell>
          <cell r="E320" t="str">
            <v>cây</v>
          </cell>
          <cell r="F320">
            <v>682000</v>
          </cell>
        </row>
        <row r="321">
          <cell r="A321" t="str">
            <v>HO20</v>
          </cell>
          <cell r="B321" t="str">
            <v>HO2025</v>
          </cell>
          <cell r="C321" t="str">
            <v>Hồng  ĐK gốc 20cm ≤ Φ &lt;25 cm</v>
          </cell>
          <cell r="D321" t="str">
            <v xml:space="preserve">Hồng đường kính gốc 20 cm </v>
          </cell>
          <cell r="E321" t="str">
            <v>cây</v>
          </cell>
          <cell r="F321">
            <v>902000</v>
          </cell>
        </row>
        <row r="322">
          <cell r="A322" t="str">
            <v>HO21</v>
          </cell>
          <cell r="B322" t="str">
            <v>HO2025</v>
          </cell>
          <cell r="C322" t="str">
            <v>Hồng  ĐK gốc 20cm ≤ Φ &lt;25 cm</v>
          </cell>
          <cell r="D322" t="str">
            <v xml:space="preserve">Hồng đường kính gốc 21 cm </v>
          </cell>
          <cell r="E322" t="str">
            <v>cây</v>
          </cell>
          <cell r="F322">
            <v>902000</v>
          </cell>
        </row>
        <row r="323">
          <cell r="A323" t="str">
            <v>HO22</v>
          </cell>
          <cell r="B323" t="str">
            <v>HO2025</v>
          </cell>
          <cell r="C323" t="str">
            <v>Hồng  ĐK gốc 20cm ≤ Φ &lt;25 cm</v>
          </cell>
          <cell r="D323" t="str">
            <v xml:space="preserve">Hồng đường kính gốc 22 cm </v>
          </cell>
          <cell r="E323" t="str">
            <v>cây</v>
          </cell>
          <cell r="F323">
            <v>902000</v>
          </cell>
        </row>
        <row r="324">
          <cell r="A324" t="str">
            <v>HO23</v>
          </cell>
          <cell r="B324" t="str">
            <v>HO2025</v>
          </cell>
          <cell r="C324" t="str">
            <v>Hồng  ĐK gốc 20cm ≤ Φ &lt;25 cm</v>
          </cell>
          <cell r="D324" t="str">
            <v xml:space="preserve">Hồng đường kính gốc 23 cm </v>
          </cell>
          <cell r="E324" t="str">
            <v>cây</v>
          </cell>
          <cell r="F324">
            <v>902000</v>
          </cell>
        </row>
        <row r="325">
          <cell r="A325" t="str">
            <v>HO24</v>
          </cell>
          <cell r="B325" t="str">
            <v>HO2025</v>
          </cell>
          <cell r="C325" t="str">
            <v>Hồng  ĐK gốc 20cm ≤ Φ &lt;25 cm</v>
          </cell>
          <cell r="D325" t="str">
            <v xml:space="preserve">Hồng đường kính gốc 24 cm </v>
          </cell>
          <cell r="E325" t="str">
            <v>cây</v>
          </cell>
          <cell r="F325">
            <v>902000</v>
          </cell>
        </row>
        <row r="326">
          <cell r="A326" t="str">
            <v>HO25</v>
          </cell>
          <cell r="B326" t="str">
            <v>HO2530</v>
          </cell>
          <cell r="C326" t="str">
            <v>Hồng  ĐK gốc 25cm ≤ Φ &lt;30 cm</v>
          </cell>
          <cell r="D326" t="str">
            <v xml:space="preserve">Hồng đường kính gốc 25 cm </v>
          </cell>
          <cell r="E326" t="str">
            <v>cây</v>
          </cell>
          <cell r="F326">
            <v>1098000</v>
          </cell>
        </row>
        <row r="327">
          <cell r="A327" t="str">
            <v>HO26</v>
          </cell>
          <cell r="B327" t="str">
            <v>HO2530</v>
          </cell>
          <cell r="C327" t="str">
            <v>Hồng  ĐK gốc 25cm ≤ Φ &lt;30 cm</v>
          </cell>
          <cell r="D327" t="str">
            <v xml:space="preserve">Hồng đường kính gốc 26 cm </v>
          </cell>
          <cell r="E327" t="str">
            <v>cây</v>
          </cell>
          <cell r="F327">
            <v>1098000</v>
          </cell>
        </row>
        <row r="328">
          <cell r="A328" t="str">
            <v>HO27</v>
          </cell>
          <cell r="B328" t="str">
            <v>HO2530</v>
          </cell>
          <cell r="C328" t="str">
            <v>Hồng  ĐK gốc 25cm ≤ Φ &lt;30 cm</v>
          </cell>
          <cell r="D328" t="str">
            <v xml:space="preserve">Hồng đường kính gốc 27 cm </v>
          </cell>
          <cell r="E328" t="str">
            <v>cây</v>
          </cell>
          <cell r="F328">
            <v>1098000</v>
          </cell>
        </row>
        <row r="329">
          <cell r="A329" t="str">
            <v>HO28</v>
          </cell>
          <cell r="B329" t="str">
            <v>HO2530</v>
          </cell>
          <cell r="C329" t="str">
            <v>Hồng  ĐK gốc 25cm ≤ Φ &lt;30 cm</v>
          </cell>
          <cell r="D329" t="str">
            <v xml:space="preserve">Hồng đường kính gốc 28 cm </v>
          </cell>
          <cell r="E329" t="str">
            <v>cây</v>
          </cell>
          <cell r="F329">
            <v>1098000</v>
          </cell>
        </row>
        <row r="330">
          <cell r="A330" t="str">
            <v>HO29</v>
          </cell>
          <cell r="B330" t="str">
            <v>HO2530</v>
          </cell>
          <cell r="C330" t="str">
            <v>Hồng  ĐK gốc 25cm ≤ Φ &lt;30 cm</v>
          </cell>
          <cell r="D330" t="str">
            <v xml:space="preserve">Hồng đường kính gốc 29 cm </v>
          </cell>
          <cell r="E330" t="str">
            <v>cây</v>
          </cell>
          <cell r="F330">
            <v>1098000</v>
          </cell>
        </row>
        <row r="331">
          <cell r="A331" t="str">
            <v>HO30</v>
          </cell>
          <cell r="B331" t="str">
            <v>HO3035</v>
          </cell>
          <cell r="C331" t="str">
            <v>Hồng  ĐK gốc 30 cm ≤ Φ &lt;35 cm</v>
          </cell>
          <cell r="D331" t="str">
            <v xml:space="preserve">Hồng đường kính gốc 30 cm </v>
          </cell>
          <cell r="E331" t="str">
            <v>cây</v>
          </cell>
          <cell r="F331">
            <v>1294000</v>
          </cell>
        </row>
        <row r="332">
          <cell r="A332" t="str">
            <v>HO31</v>
          </cell>
          <cell r="B332" t="str">
            <v>HO3035</v>
          </cell>
          <cell r="C332" t="str">
            <v>Hồng  ĐK gốc 30 cm ≤ Φ &lt;35 cm</v>
          </cell>
          <cell r="D332" t="str">
            <v xml:space="preserve">Hồng đường kính gốc 31 cm </v>
          </cell>
          <cell r="E332" t="str">
            <v>cây</v>
          </cell>
          <cell r="F332">
            <v>1294000</v>
          </cell>
        </row>
        <row r="333">
          <cell r="A333" t="str">
            <v>HO32</v>
          </cell>
          <cell r="B333" t="str">
            <v>HO3035</v>
          </cell>
          <cell r="C333" t="str">
            <v>Hồng  ĐK gốc 30 cm ≤ Φ &lt;35 cm</v>
          </cell>
          <cell r="D333" t="str">
            <v xml:space="preserve">Hồng đường kính gốc 32 cm </v>
          </cell>
          <cell r="E333" t="str">
            <v>cây</v>
          </cell>
          <cell r="F333">
            <v>1294000</v>
          </cell>
        </row>
        <row r="334">
          <cell r="A334" t="str">
            <v>HO33</v>
          </cell>
          <cell r="B334" t="str">
            <v>HO3035</v>
          </cell>
          <cell r="C334" t="str">
            <v>Hồng  ĐK gốc 30 cm ≤ Φ &lt;35 cm</v>
          </cell>
          <cell r="D334" t="str">
            <v xml:space="preserve">Hồng đường kính gốc 33 cm </v>
          </cell>
          <cell r="E334" t="str">
            <v>cây</v>
          </cell>
          <cell r="F334">
            <v>1294000</v>
          </cell>
        </row>
        <row r="335">
          <cell r="A335" t="str">
            <v>HO34</v>
          </cell>
          <cell r="B335" t="str">
            <v>HO3035</v>
          </cell>
          <cell r="C335" t="str">
            <v>Hồng  ĐK gốc 30 cm ≤ Φ &lt;35 cm</v>
          </cell>
          <cell r="D335" t="str">
            <v xml:space="preserve">Hồng đường kính gốc 34 cm </v>
          </cell>
          <cell r="E335" t="str">
            <v>cây</v>
          </cell>
          <cell r="F335">
            <v>1294000</v>
          </cell>
        </row>
        <row r="336">
          <cell r="A336" t="str">
            <v>HO35</v>
          </cell>
          <cell r="B336" t="str">
            <v>HO35</v>
          </cell>
          <cell r="C336" t="str">
            <v>Hồng  ĐK gốc  Φ &gt;35 cm</v>
          </cell>
          <cell r="D336" t="str">
            <v xml:space="preserve">Hồng đường kính gốc 35 cm </v>
          </cell>
          <cell r="E336" t="str">
            <v>cây</v>
          </cell>
          <cell r="F336">
            <v>1490000</v>
          </cell>
        </row>
        <row r="337">
          <cell r="A337" t="str">
            <v>HO36</v>
          </cell>
          <cell r="B337" t="str">
            <v>HO35</v>
          </cell>
          <cell r="C337" t="str">
            <v>Hồng  ĐK gốc  Φ &gt;35 cm</v>
          </cell>
          <cell r="D337" t="str">
            <v xml:space="preserve">Hồng đường kính gốc 36 cm </v>
          </cell>
          <cell r="E337" t="str">
            <v>cây</v>
          </cell>
          <cell r="F337">
            <v>1490000</v>
          </cell>
        </row>
        <row r="338">
          <cell r="A338" t="str">
            <v>HO37</v>
          </cell>
          <cell r="B338" t="str">
            <v>HO35</v>
          </cell>
          <cell r="C338" t="str">
            <v>Hồng  ĐK gốc  Φ &gt;35 cm</v>
          </cell>
          <cell r="D338" t="str">
            <v xml:space="preserve">Hồng đường kính gốc 37 cm </v>
          </cell>
          <cell r="E338" t="str">
            <v>cây</v>
          </cell>
          <cell r="F338">
            <v>1490000</v>
          </cell>
        </row>
        <row r="339">
          <cell r="A339" t="str">
            <v>HO38</v>
          </cell>
          <cell r="B339" t="str">
            <v>HO35</v>
          </cell>
          <cell r="C339" t="str">
            <v>Hồng  ĐK gốc  Φ &gt;35 cm</v>
          </cell>
          <cell r="D339" t="str">
            <v xml:space="preserve">Hồng đường kính gốc 38 cm </v>
          </cell>
          <cell r="E339" t="str">
            <v>cây</v>
          </cell>
          <cell r="F339">
            <v>1490000</v>
          </cell>
        </row>
        <row r="340">
          <cell r="A340" t="str">
            <v>HO39</v>
          </cell>
          <cell r="B340" t="str">
            <v>HO35</v>
          </cell>
          <cell r="C340" t="str">
            <v>Hồng  ĐK gốc  Φ &gt;35 cm</v>
          </cell>
          <cell r="D340" t="str">
            <v xml:space="preserve">Hồng đường kính gốc 39 cm </v>
          </cell>
          <cell r="E340" t="str">
            <v>cây</v>
          </cell>
          <cell r="F340">
            <v>1490000</v>
          </cell>
        </row>
        <row r="341">
          <cell r="A341" t="str">
            <v>HO40</v>
          </cell>
          <cell r="B341" t="str">
            <v>HO35</v>
          </cell>
          <cell r="C341" t="str">
            <v>Hồng  ĐK gốc  Φ &gt;35 cm</v>
          </cell>
          <cell r="D341" t="str">
            <v xml:space="preserve">Hồng đường kính gốc 40 cm </v>
          </cell>
          <cell r="E341" t="str">
            <v>cây</v>
          </cell>
          <cell r="F341">
            <v>1490000</v>
          </cell>
        </row>
        <row r="342">
          <cell r="A342" t="str">
            <v>HO41</v>
          </cell>
          <cell r="B342" t="str">
            <v>HO35</v>
          </cell>
          <cell r="C342" t="str">
            <v>Hồng  ĐK gốc  Φ &gt;35 cm</v>
          </cell>
          <cell r="D342" t="str">
            <v xml:space="preserve">Hồng đường kính gốc 41 cm </v>
          </cell>
          <cell r="E342" t="str">
            <v>cây</v>
          </cell>
          <cell r="F342">
            <v>1490000</v>
          </cell>
        </row>
        <row r="343">
          <cell r="A343" t="str">
            <v>HO42</v>
          </cell>
          <cell r="B343" t="str">
            <v>HO35</v>
          </cell>
          <cell r="C343" t="str">
            <v>Hồng  ĐK gốc  Φ &gt;35 cm</v>
          </cell>
          <cell r="D343" t="str">
            <v xml:space="preserve">Hồng đường kính gốc 42 cm </v>
          </cell>
          <cell r="E343" t="str">
            <v>cây</v>
          </cell>
          <cell r="F343">
            <v>1490000</v>
          </cell>
        </row>
        <row r="344">
          <cell r="A344" t="str">
            <v>HO43</v>
          </cell>
          <cell r="B344" t="str">
            <v>HO35</v>
          </cell>
          <cell r="C344" t="str">
            <v>Hồng  ĐK gốc  Φ &gt;35 cm</v>
          </cell>
          <cell r="D344" t="str">
            <v xml:space="preserve">Hồng đường kính gốc 43 cm </v>
          </cell>
          <cell r="E344" t="str">
            <v>cây</v>
          </cell>
          <cell r="F344">
            <v>1490000</v>
          </cell>
        </row>
        <row r="345">
          <cell r="A345" t="str">
            <v>HO44</v>
          </cell>
          <cell r="B345" t="str">
            <v>HO35</v>
          </cell>
          <cell r="C345" t="str">
            <v>Hồng  ĐK gốc  Φ &gt;35 cm</v>
          </cell>
          <cell r="D345" t="str">
            <v xml:space="preserve">Hồng đường kính gốc 44 cm </v>
          </cell>
          <cell r="E345" t="str">
            <v>cây</v>
          </cell>
          <cell r="F345">
            <v>1490000</v>
          </cell>
        </row>
        <row r="346">
          <cell r="A346" t="str">
            <v>HO45</v>
          </cell>
          <cell r="B346" t="str">
            <v>HO35</v>
          </cell>
          <cell r="C346" t="str">
            <v>Hồng  ĐK gốc  Φ &gt;35 cm</v>
          </cell>
          <cell r="D346" t="str">
            <v xml:space="preserve">Hồng đường kính gốc 45 cm </v>
          </cell>
          <cell r="E346" t="str">
            <v>cây</v>
          </cell>
          <cell r="F346">
            <v>1490000</v>
          </cell>
        </row>
        <row r="347">
          <cell r="C347" t="str">
            <v xml:space="preserve">Nhãn (Tính theo đường kính tán lá - F) </v>
          </cell>
          <cell r="E347" t="str">
            <v>cây</v>
          </cell>
        </row>
        <row r="348">
          <cell r="A348" t="str">
            <v>NHAM</v>
          </cell>
          <cell r="B348" t="str">
            <v>NHAM</v>
          </cell>
          <cell r="C348" t="str">
            <v>Nhãn mới trồng (3 tháng đến dưới 1 năm)</v>
          </cell>
          <cell r="D348" t="str">
            <v>Nhãn mới trồng nhỏ hơn 1 năm tuổi</v>
          </cell>
          <cell r="E348" t="str">
            <v>cây</v>
          </cell>
          <cell r="F348">
            <v>47000</v>
          </cell>
        </row>
        <row r="349">
          <cell r="A349" t="str">
            <v>NHAM1</v>
          </cell>
          <cell r="B349" t="str">
            <v>NHAM1</v>
          </cell>
          <cell r="C349" t="str">
            <v>Nhãn trồng từ 1đến 2 năm, 0,7m ≤ F &lt;1m(cây cách cây &gt;3m)</v>
          </cell>
          <cell r="D349" t="str">
            <v>Nhãn trồng từ 1 đến 2 năm tuổi</v>
          </cell>
          <cell r="E349" t="str">
            <v>cây</v>
          </cell>
          <cell r="F349">
            <v>74000</v>
          </cell>
        </row>
        <row r="350">
          <cell r="A350" t="str">
            <v>NHA1015</v>
          </cell>
          <cell r="B350" t="str">
            <v>NHA1</v>
          </cell>
          <cell r="C350" t="str">
            <v xml:space="preserve"> Nhãn ĐK tán 1m ≤ F &lt;1,5m (cây cách cây &gt;3m)</v>
          </cell>
          <cell r="D350" t="str">
            <v xml:space="preserve"> Nhãn ĐK tán 1m ≤ F &lt;1,5m (cây cách cây &gt;3m)</v>
          </cell>
          <cell r="E350" t="str">
            <v>cây</v>
          </cell>
          <cell r="F350">
            <v>191000</v>
          </cell>
        </row>
        <row r="351">
          <cell r="A351" t="str">
            <v>NHA1520</v>
          </cell>
          <cell r="B351" t="str">
            <v>NHA2</v>
          </cell>
          <cell r="C351" t="str">
            <v xml:space="preserve"> Nhãn ĐK tán 1,5m ≤ F &lt;2m (cây cách cây &gt;3m)</v>
          </cell>
          <cell r="D351" t="str">
            <v xml:space="preserve"> Nhãn ĐK tán 1,5m ≤ F &lt;2m (cây cách cây &gt;3m)</v>
          </cell>
          <cell r="E351" t="str">
            <v>cây</v>
          </cell>
          <cell r="F351">
            <v>308000</v>
          </cell>
        </row>
        <row r="352">
          <cell r="A352" t="str">
            <v>NHA23</v>
          </cell>
          <cell r="B352" t="str">
            <v>NHA3</v>
          </cell>
          <cell r="C352" t="str">
            <v>Nhãn ĐK tán 2m ≤ F &lt;3m (cây cách cây &gt;3m)</v>
          </cell>
          <cell r="D352" t="str">
            <v>Nhãn ĐK tán 2m ≤ F &lt;3m (cây cách cây &gt;3m)</v>
          </cell>
          <cell r="E352" t="str">
            <v>cây</v>
          </cell>
          <cell r="F352">
            <v>437000</v>
          </cell>
        </row>
        <row r="353">
          <cell r="A353" t="str">
            <v>NHA34</v>
          </cell>
          <cell r="B353" t="str">
            <v>NHA4</v>
          </cell>
          <cell r="C353" t="str">
            <v>Nhãn ĐK tán 3m ≤ F &lt;4m (cây cách cây &gt;3m)</v>
          </cell>
          <cell r="D353" t="str">
            <v>Nhãn ĐK tán 3m ≤ F &lt;4m (cây cách cây &gt;3m)</v>
          </cell>
          <cell r="E353" t="str">
            <v>cây</v>
          </cell>
          <cell r="F353">
            <v>758000</v>
          </cell>
        </row>
        <row r="354">
          <cell r="A354" t="str">
            <v>NHA45</v>
          </cell>
          <cell r="B354" t="str">
            <v>NHA5</v>
          </cell>
          <cell r="C354" t="str">
            <v>Nhãn ĐK tán 4m ≤ F &lt;5m (cây cách cây &gt;3m)</v>
          </cell>
          <cell r="D354" t="str">
            <v>Nhãn ĐK tán 4m ≤ F &lt;5m (cây cách cây &gt;3m)</v>
          </cell>
          <cell r="E354" t="str">
            <v>cây</v>
          </cell>
          <cell r="F354">
            <v>1364000</v>
          </cell>
        </row>
        <row r="355">
          <cell r="A355" t="str">
            <v>NHA56</v>
          </cell>
          <cell r="B355" t="str">
            <v>NHA6</v>
          </cell>
          <cell r="C355" t="str">
            <v>Nhãn ĐK tán 5m ≤ F &lt;6m (cây cách cây &gt;3m)</v>
          </cell>
          <cell r="D355" t="str">
            <v>Nhãn ĐK tán 5m ≤ F &lt;6m (cây cách cây &gt;3m)</v>
          </cell>
          <cell r="E355" t="str">
            <v>cây</v>
          </cell>
          <cell r="F355">
            <v>1790000</v>
          </cell>
        </row>
        <row r="356">
          <cell r="A356" t="str">
            <v>NHA67</v>
          </cell>
          <cell r="B356" t="str">
            <v>NHA7</v>
          </cell>
          <cell r="C356" t="str">
            <v>Nhãn ĐK tán 6m ≤ F &lt;7m (cây cách cây &gt;3m)</v>
          </cell>
          <cell r="D356" t="str">
            <v>Nhãn ĐK tán 6m ≤ F &lt;7m (cây cách cây &gt;3m)</v>
          </cell>
          <cell r="E356" t="str">
            <v>cây</v>
          </cell>
          <cell r="F356">
            <v>2216000</v>
          </cell>
        </row>
        <row r="357">
          <cell r="A357" t="str">
            <v>NHA78</v>
          </cell>
          <cell r="B357" t="str">
            <v>NHA8</v>
          </cell>
          <cell r="C357" t="str">
            <v>Nhãn ĐK tán 7m ≤ F &lt;8m (cây cách cây &gt;3m)</v>
          </cell>
          <cell r="D357" t="str">
            <v>Nhãn ĐK tán 7m ≤ F &lt;8m (cây cách cây &gt;3m)</v>
          </cell>
          <cell r="E357" t="str">
            <v>cây</v>
          </cell>
          <cell r="F357">
            <v>2642000</v>
          </cell>
        </row>
        <row r="358">
          <cell r="A358" t="str">
            <v>NHA89</v>
          </cell>
          <cell r="B358" t="str">
            <v>NHA9</v>
          </cell>
          <cell r="C358" t="str">
            <v>Nhãn ĐK tán 8m ≤ F &lt;9m (cây cách cây &gt;3m)</v>
          </cell>
          <cell r="D358" t="str">
            <v>Nhãn ĐK tán 8m ≤ F &lt;9m (cây cách cây &gt;3m)</v>
          </cell>
          <cell r="E358" t="str">
            <v>cây</v>
          </cell>
          <cell r="F358">
            <v>3068000</v>
          </cell>
        </row>
        <row r="359">
          <cell r="A359" t="str">
            <v>NHA910</v>
          </cell>
          <cell r="B359" t="str">
            <v>NHA10</v>
          </cell>
          <cell r="C359" t="str">
            <v>Nhãn ĐK tán 9m ≤ F &lt;10m (cây cách cây &gt;3m)</v>
          </cell>
          <cell r="D359" t="str">
            <v>Nhãn ĐK tán 9m ≤ F &lt;10m (cây cách cây &gt;3m)</v>
          </cell>
          <cell r="E359" t="str">
            <v>cây</v>
          </cell>
          <cell r="F359">
            <v>3494000</v>
          </cell>
        </row>
        <row r="360">
          <cell r="A360" t="str">
            <v>NHA1011</v>
          </cell>
          <cell r="B360" t="str">
            <v>NHA11</v>
          </cell>
          <cell r="C360" t="str">
            <v>Nhãn ĐK tán 10m ≤ F &lt;12m (cây cách cây &gt;3m)</v>
          </cell>
          <cell r="D360" t="str">
            <v>Nhãn ĐK tán 10m ≤ F &lt;12m (cây cách cây &gt;3m)</v>
          </cell>
          <cell r="E360" t="str">
            <v>cây</v>
          </cell>
          <cell r="F360">
            <v>3920000</v>
          </cell>
        </row>
        <row r="361">
          <cell r="A361" t="str">
            <v>NH12</v>
          </cell>
          <cell r="B361" t="str">
            <v>NHA12</v>
          </cell>
          <cell r="C361" t="str">
            <v>Nhãn ĐK F&gt;12m ( cây cách cây &gt; 3m)</v>
          </cell>
          <cell r="D361" t="str">
            <v>Nhãn ĐK F&gt;12m ( cây cách cây &gt; 3m)</v>
          </cell>
          <cell r="E361" t="str">
            <v>cây</v>
          </cell>
          <cell r="F361">
            <v>4346000</v>
          </cell>
        </row>
        <row r="362">
          <cell r="A362" t="str">
            <v>NHA1212</v>
          </cell>
          <cell r="B362" t="str">
            <v>NHA12</v>
          </cell>
          <cell r="C362" t="str">
            <v>Nhãn ĐK tán F&gt;12m (cây cách cây &gt;3m)</v>
          </cell>
          <cell r="D362" t="str">
            <v>Nhãn ĐK tán F&gt;12m (cây cách cây &gt;3m)</v>
          </cell>
          <cell r="E362" t="str">
            <v>cây</v>
          </cell>
          <cell r="F362">
            <v>4346000</v>
          </cell>
        </row>
        <row r="363">
          <cell r="C363" t="str">
            <v xml:space="preserve"> Mít, Sấu  Xoài, Muỗm, Quéo (theo ĐK gốc của cây, đo ĐK gốc cách mặt đất 30cm)</v>
          </cell>
          <cell r="E363" t="str">
            <v>cây</v>
          </cell>
        </row>
        <row r="364">
          <cell r="A364" t="str">
            <v>MITM</v>
          </cell>
          <cell r="B364" t="str">
            <v>MITM</v>
          </cell>
          <cell r="C364" t="str">
            <v xml:space="preserve"> Mít, mới trồng (3 tháng đến dưới 1 năm)</v>
          </cell>
          <cell r="D364" t="str">
            <v>Mít mới trồng dưới 1 năm tuổi</v>
          </cell>
          <cell r="E364" t="str">
            <v>cây</v>
          </cell>
          <cell r="F364">
            <v>32000</v>
          </cell>
        </row>
        <row r="365">
          <cell r="A365" t="str">
            <v>MITM1</v>
          </cell>
          <cell r="B365" t="str">
            <v>MITM1</v>
          </cell>
          <cell r="C365" t="str">
            <v xml:space="preserve"> Mít, Trồng từ 1đến 2 năm, 0,4m ≤ H &lt;1m</v>
          </cell>
          <cell r="D365" t="str">
            <v>Mít mới trồng từ 1 đến 2 năm tuổi</v>
          </cell>
          <cell r="E365" t="str">
            <v>cây</v>
          </cell>
          <cell r="F365">
            <v>54000</v>
          </cell>
        </row>
        <row r="366">
          <cell r="A366" t="str">
            <v>MITM2</v>
          </cell>
          <cell r="B366" t="str">
            <v>MITM2</v>
          </cell>
          <cell r="C366" t="str">
            <v xml:space="preserve"> Mít, Trồng từ 2 năm, chiều cao H ≥ 1m</v>
          </cell>
          <cell r="D366" t="str">
            <v>Mít mới trồng trên 2 năm tuổi</v>
          </cell>
          <cell r="E366" t="str">
            <v>cây</v>
          </cell>
          <cell r="F366">
            <v>76000</v>
          </cell>
        </row>
        <row r="367">
          <cell r="A367" t="str">
            <v>MIT1</v>
          </cell>
          <cell r="B367" t="str">
            <v>MIT1</v>
          </cell>
          <cell r="C367" t="str">
            <v xml:space="preserve"> Mít, ĐK gốc 1cm ≤ Φ &lt;1,5cm</v>
          </cell>
          <cell r="D367" t="str">
            <v xml:space="preserve">Mít đường kính gốc 1 cm </v>
          </cell>
          <cell r="E367" t="str">
            <v>cây</v>
          </cell>
          <cell r="F367">
            <v>138000</v>
          </cell>
        </row>
        <row r="368">
          <cell r="A368" t="str">
            <v>MIT2</v>
          </cell>
          <cell r="B368" t="str">
            <v>MIT2</v>
          </cell>
          <cell r="C368" t="str">
            <v xml:space="preserve"> Mít, ĐK gốc 1,5 cm ≤ Φ &lt;3cm</v>
          </cell>
          <cell r="D368" t="str">
            <v xml:space="preserve">Mít đường kính gốc 2 cm </v>
          </cell>
          <cell r="E368" t="str">
            <v>cây</v>
          </cell>
          <cell r="F368">
            <v>200000</v>
          </cell>
        </row>
        <row r="369">
          <cell r="A369" t="str">
            <v>MIT3</v>
          </cell>
          <cell r="B369" t="str">
            <v>M IT37</v>
          </cell>
          <cell r="C369" t="str">
            <v xml:space="preserve"> Mít, ĐK gốc 3cm ≤ Φ &lt;7cm</v>
          </cell>
          <cell r="D369" t="str">
            <v>Mít đường kính gốc 3 cm</v>
          </cell>
          <cell r="E369" t="str">
            <v>cây</v>
          </cell>
          <cell r="F369">
            <v>302000</v>
          </cell>
        </row>
        <row r="370">
          <cell r="A370" t="str">
            <v>MIT4</v>
          </cell>
          <cell r="B370" t="str">
            <v>M IT37</v>
          </cell>
          <cell r="C370" t="str">
            <v xml:space="preserve"> Mít, ĐK gốc 3cm ≤ Φ &lt;7cm</v>
          </cell>
          <cell r="D370" t="str">
            <v>Mít đường kính gốc 4 cm</v>
          </cell>
          <cell r="E370" t="str">
            <v>cây</v>
          </cell>
          <cell r="F370">
            <v>302000</v>
          </cell>
        </row>
        <row r="371">
          <cell r="A371" t="str">
            <v>MIT5</v>
          </cell>
          <cell r="B371" t="str">
            <v>M IT37</v>
          </cell>
          <cell r="C371" t="str">
            <v xml:space="preserve"> Mít, ĐK gốc 3cm ≤ Φ &lt;7cm</v>
          </cell>
          <cell r="D371" t="str">
            <v>Mít đường kính gốc 5 cm</v>
          </cell>
          <cell r="E371" t="str">
            <v>cây</v>
          </cell>
          <cell r="F371">
            <v>302000</v>
          </cell>
        </row>
        <row r="372">
          <cell r="A372" t="str">
            <v>MIT6</v>
          </cell>
          <cell r="B372" t="str">
            <v>M IT37</v>
          </cell>
          <cell r="C372" t="str">
            <v xml:space="preserve"> Mít, ĐK gốc 3cm ≤ Φ &lt;7cm</v>
          </cell>
          <cell r="D372" t="str">
            <v>Mít đường kính gốc 6 cm</v>
          </cell>
          <cell r="E372" t="str">
            <v>cây</v>
          </cell>
          <cell r="F372">
            <v>302000</v>
          </cell>
        </row>
        <row r="373">
          <cell r="A373" t="str">
            <v>MIT7</v>
          </cell>
          <cell r="B373" t="str">
            <v>M IT37</v>
          </cell>
          <cell r="C373" t="str">
            <v xml:space="preserve"> Mít, ĐK gốc 3cm ≤ Φ &lt;7cm</v>
          </cell>
          <cell r="D373" t="str">
            <v>Mít đường kính gốc 7 cm</v>
          </cell>
          <cell r="E373" t="str">
            <v>cây</v>
          </cell>
          <cell r="F373">
            <v>302000</v>
          </cell>
        </row>
        <row r="374">
          <cell r="A374" t="str">
            <v>MIT8</v>
          </cell>
          <cell r="B374" t="str">
            <v>M IT37</v>
          </cell>
          <cell r="C374" t="str">
            <v xml:space="preserve"> Mít, ĐK gốc 3cm ≤ Φ &lt;7cm</v>
          </cell>
          <cell r="D374" t="str">
            <v>Mít đường kính gốc 8 cm</v>
          </cell>
          <cell r="E374" t="str">
            <v>cây</v>
          </cell>
          <cell r="F374">
            <v>302000</v>
          </cell>
        </row>
        <row r="375">
          <cell r="A375" t="str">
            <v>MIT9</v>
          </cell>
          <cell r="B375" t="str">
            <v>MIT912</v>
          </cell>
          <cell r="C375" t="str">
            <v xml:space="preserve"> Mít, ĐK gốc 9cm ≤ Φ &lt;12cm</v>
          </cell>
          <cell r="D375" t="str">
            <v>Mít đường kính gốc 9 cm</v>
          </cell>
          <cell r="E375" t="str">
            <v>cây</v>
          </cell>
          <cell r="F375">
            <v>404000</v>
          </cell>
        </row>
        <row r="376">
          <cell r="A376" t="str">
            <v>MIT10</v>
          </cell>
          <cell r="B376" t="str">
            <v>MIT912</v>
          </cell>
          <cell r="C376" t="str">
            <v xml:space="preserve"> Mít, ĐK gốc 9cm ≤ Φ &lt;12cm</v>
          </cell>
          <cell r="D376" t="str">
            <v>Mít đường kính gốc 10 cm</v>
          </cell>
          <cell r="E376" t="str">
            <v>cây</v>
          </cell>
          <cell r="F376">
            <v>404000</v>
          </cell>
        </row>
        <row r="377">
          <cell r="A377" t="str">
            <v>MIT11</v>
          </cell>
          <cell r="B377" t="str">
            <v>MIT912</v>
          </cell>
          <cell r="C377" t="str">
            <v xml:space="preserve"> Mít, ĐK gốc 9cm ≤ Φ &lt;12cm</v>
          </cell>
          <cell r="D377" t="str">
            <v>Mít đường kính gốc 11cm</v>
          </cell>
          <cell r="E377" t="str">
            <v>cây</v>
          </cell>
          <cell r="F377">
            <v>404000</v>
          </cell>
        </row>
        <row r="378">
          <cell r="A378" t="str">
            <v>MIT12</v>
          </cell>
          <cell r="B378" t="str">
            <v>MIT1215</v>
          </cell>
          <cell r="C378" t="str">
            <v xml:space="preserve"> Mít, ĐK gốc 12cm ≤ Φ &lt;15cm</v>
          </cell>
          <cell r="D378" t="str">
            <v>Mít đường kính gốc 12 cm</v>
          </cell>
          <cell r="E378" t="str">
            <v>cây</v>
          </cell>
          <cell r="F378">
            <v>506000</v>
          </cell>
        </row>
        <row r="379">
          <cell r="A379" t="str">
            <v>MIT13</v>
          </cell>
          <cell r="B379" t="str">
            <v>MIT1215</v>
          </cell>
          <cell r="C379" t="str">
            <v xml:space="preserve"> Mít, ĐK gốc 12cm ≤ Φ &lt;15cm</v>
          </cell>
          <cell r="D379" t="str">
            <v>Mít đường kính gốc 13 cm</v>
          </cell>
          <cell r="E379" t="str">
            <v>cây</v>
          </cell>
          <cell r="F379">
            <v>506000</v>
          </cell>
        </row>
        <row r="380">
          <cell r="A380" t="str">
            <v>MIT14</v>
          </cell>
          <cell r="B380" t="str">
            <v>MIT1215</v>
          </cell>
          <cell r="C380" t="str">
            <v xml:space="preserve"> Mít, ĐK gốc 12cm ≤ Φ &lt;15cm</v>
          </cell>
          <cell r="D380" t="str">
            <v>Mít đường kính gốc 14 cm</v>
          </cell>
          <cell r="E380" t="str">
            <v>cây</v>
          </cell>
          <cell r="F380">
            <v>506000</v>
          </cell>
        </row>
        <row r="381">
          <cell r="A381" t="str">
            <v>MIT15</v>
          </cell>
          <cell r="B381" t="str">
            <v>MIT1519</v>
          </cell>
          <cell r="C381" t="str">
            <v xml:space="preserve"> Mít, ĐK gốc 15cm ≤ Φ &lt;19cm</v>
          </cell>
          <cell r="D381" t="str">
            <v>Mít đường kính gốc 15 cm</v>
          </cell>
          <cell r="E381" t="str">
            <v>cây</v>
          </cell>
          <cell r="F381">
            <v>608000</v>
          </cell>
        </row>
        <row r="382">
          <cell r="A382" t="str">
            <v>MIT16</v>
          </cell>
          <cell r="B382" t="str">
            <v>MIT1519</v>
          </cell>
          <cell r="C382" t="str">
            <v xml:space="preserve"> Mít, ĐK gốc 15cm ≤ Φ &lt;19cm</v>
          </cell>
          <cell r="D382" t="str">
            <v>Mít đường kính gốc 16 cm</v>
          </cell>
          <cell r="E382" t="str">
            <v>cây</v>
          </cell>
          <cell r="F382">
            <v>608000</v>
          </cell>
        </row>
        <row r="383">
          <cell r="A383" t="str">
            <v>MIT17</v>
          </cell>
          <cell r="B383" t="str">
            <v>MIT1519</v>
          </cell>
          <cell r="C383" t="str">
            <v xml:space="preserve"> Mít, ĐK gốc 15cm ≤ Φ &lt;19cm</v>
          </cell>
          <cell r="D383" t="str">
            <v>Mít đường kính gốc 17 cm</v>
          </cell>
          <cell r="E383" t="str">
            <v>cây</v>
          </cell>
          <cell r="F383">
            <v>608000</v>
          </cell>
        </row>
        <row r="384">
          <cell r="A384" t="str">
            <v>MIT18</v>
          </cell>
          <cell r="B384" t="str">
            <v>MIT1519</v>
          </cell>
          <cell r="C384" t="str">
            <v xml:space="preserve"> Mít, ĐK gốc 15cm ≤ Φ &lt;19cm</v>
          </cell>
          <cell r="D384" t="str">
            <v>Mít đường kính gốc 18 cm</v>
          </cell>
          <cell r="E384" t="str">
            <v>cây</v>
          </cell>
          <cell r="F384">
            <v>608000</v>
          </cell>
        </row>
        <row r="385">
          <cell r="A385" t="str">
            <v>MIT19</v>
          </cell>
          <cell r="B385" t="str">
            <v>MIT1925</v>
          </cell>
          <cell r="C385" t="str">
            <v xml:space="preserve"> Mít, ĐK gốc 19cm  ≤ Φ &lt;25cm</v>
          </cell>
          <cell r="D385" t="str">
            <v>Mít đường kính gốc 19 cm</v>
          </cell>
          <cell r="E385" t="str">
            <v>cây</v>
          </cell>
          <cell r="F385">
            <v>710000</v>
          </cell>
        </row>
        <row r="386">
          <cell r="A386" t="str">
            <v>MIT20</v>
          </cell>
          <cell r="B386" t="str">
            <v>MIT1925</v>
          </cell>
          <cell r="C386" t="str">
            <v xml:space="preserve"> Mít, ĐK gốc 19cm  ≤ Φ &lt;25cm</v>
          </cell>
          <cell r="D386" t="str">
            <v>Mít đường kính gốc 20 cm</v>
          </cell>
          <cell r="E386" t="str">
            <v>cây</v>
          </cell>
          <cell r="F386">
            <v>710000</v>
          </cell>
        </row>
        <row r="387">
          <cell r="A387" t="str">
            <v>MIT21</v>
          </cell>
          <cell r="B387" t="str">
            <v>MIT1925</v>
          </cell>
          <cell r="C387" t="str">
            <v xml:space="preserve"> Mít, ĐK gốc 19cm  ≤ Φ &lt;25cm</v>
          </cell>
          <cell r="D387" t="str">
            <v>Mít đường kính gốc 21 cm</v>
          </cell>
          <cell r="E387" t="str">
            <v>cây</v>
          </cell>
          <cell r="F387">
            <v>710000</v>
          </cell>
        </row>
        <row r="388">
          <cell r="A388" t="str">
            <v>MIT22</v>
          </cell>
          <cell r="B388" t="str">
            <v>MIT1925</v>
          </cell>
          <cell r="C388" t="str">
            <v xml:space="preserve"> Mít, ĐK gốc 19cm  ≤ Φ &lt;25cm</v>
          </cell>
          <cell r="D388" t="str">
            <v>Mít đường kính gốc 22 cm</v>
          </cell>
          <cell r="E388" t="str">
            <v>cây</v>
          </cell>
          <cell r="F388">
            <v>710000</v>
          </cell>
        </row>
        <row r="389">
          <cell r="A389" t="str">
            <v>MIT23</v>
          </cell>
          <cell r="B389" t="str">
            <v>MIT1925</v>
          </cell>
          <cell r="C389" t="str">
            <v xml:space="preserve"> Mít, ĐK gốc 19cm  ≤ Φ &lt;25cm</v>
          </cell>
          <cell r="D389" t="str">
            <v>Mít đường kính gốc 23 cm</v>
          </cell>
          <cell r="E389" t="str">
            <v>cây</v>
          </cell>
          <cell r="F389">
            <v>710000</v>
          </cell>
        </row>
        <row r="390">
          <cell r="A390" t="str">
            <v>MIT24</v>
          </cell>
          <cell r="B390" t="str">
            <v>MIT1925</v>
          </cell>
          <cell r="C390" t="str">
            <v xml:space="preserve"> Mít, ĐK gốc 19cm  ≤ Φ &lt;25cm</v>
          </cell>
          <cell r="D390" t="str">
            <v>Mít đường kính gốc 24 cm</v>
          </cell>
          <cell r="E390" t="str">
            <v>cây</v>
          </cell>
          <cell r="F390">
            <v>710000</v>
          </cell>
        </row>
        <row r="391">
          <cell r="A391" t="str">
            <v>MIT25</v>
          </cell>
          <cell r="B391" t="str">
            <v>MIT2529</v>
          </cell>
          <cell r="C391" t="str">
            <v xml:space="preserve"> Mít, ĐK gốc 25cm ≤ Φ &lt;29cm</v>
          </cell>
          <cell r="D391" t="str">
            <v>Mít đường kính gốc 25 cm</v>
          </cell>
          <cell r="E391" t="str">
            <v>cây</v>
          </cell>
          <cell r="F391">
            <v>812000</v>
          </cell>
        </row>
        <row r="392">
          <cell r="A392" t="str">
            <v>MIT26</v>
          </cell>
          <cell r="B392" t="str">
            <v>MIT2529</v>
          </cell>
          <cell r="C392" t="str">
            <v xml:space="preserve"> Mít, ĐK gốc 25cm ≤ Φ &lt;29cm</v>
          </cell>
          <cell r="D392" t="str">
            <v>Mít đường kính gốc 26 cm</v>
          </cell>
          <cell r="E392" t="str">
            <v>cây</v>
          </cell>
          <cell r="F392">
            <v>812000</v>
          </cell>
        </row>
        <row r="393">
          <cell r="A393" t="str">
            <v>MIT27</v>
          </cell>
          <cell r="B393" t="str">
            <v>MIT2529</v>
          </cell>
          <cell r="C393" t="str">
            <v xml:space="preserve"> Mít, ĐK gốc 25cm ≤ Φ &lt;29cm</v>
          </cell>
          <cell r="D393" t="str">
            <v>Mít đường kính gốc 27 cm</v>
          </cell>
          <cell r="E393" t="str">
            <v>cây</v>
          </cell>
          <cell r="F393">
            <v>812000</v>
          </cell>
        </row>
        <row r="394">
          <cell r="A394" t="str">
            <v>MIT28</v>
          </cell>
          <cell r="B394" t="str">
            <v>MIT2529</v>
          </cell>
          <cell r="C394" t="str">
            <v xml:space="preserve"> Mít, ĐK gốc 25cm ≤ Φ &lt;29cm</v>
          </cell>
          <cell r="D394" t="str">
            <v>Mít đường kính gốc 28 cm</v>
          </cell>
          <cell r="E394" t="str">
            <v>cây</v>
          </cell>
          <cell r="F394">
            <v>812000</v>
          </cell>
        </row>
        <row r="395">
          <cell r="A395" t="str">
            <v>MIT29</v>
          </cell>
          <cell r="B395" t="str">
            <v>MIT2932</v>
          </cell>
          <cell r="C395" t="str">
            <v xml:space="preserve"> Mít, ĐK gốc 29cm ≤ Φ &lt;32cm</v>
          </cell>
          <cell r="D395" t="str">
            <v>Mít đường kính gốc 29 cm</v>
          </cell>
          <cell r="E395" t="str">
            <v>cây</v>
          </cell>
          <cell r="F395">
            <v>914000</v>
          </cell>
        </row>
        <row r="396">
          <cell r="A396" t="str">
            <v>MIT30</v>
          </cell>
          <cell r="B396" t="str">
            <v>MIT2932</v>
          </cell>
          <cell r="C396" t="str">
            <v xml:space="preserve"> Mít, ĐK gốc 29cm ≤ Φ &lt;32cm</v>
          </cell>
          <cell r="D396" t="str">
            <v>Mít đường kính gốc 30 cm</v>
          </cell>
          <cell r="E396" t="str">
            <v>cây</v>
          </cell>
          <cell r="F396">
            <v>914000</v>
          </cell>
        </row>
        <row r="397">
          <cell r="A397" t="str">
            <v>MIT31</v>
          </cell>
          <cell r="B397" t="str">
            <v>MIT2932</v>
          </cell>
          <cell r="C397" t="str">
            <v xml:space="preserve"> Mít, ĐK gốc 29cm ≤ Φ &lt;32cm</v>
          </cell>
          <cell r="D397" t="str">
            <v>Mít đường kính gốc 31 cm</v>
          </cell>
          <cell r="E397" t="str">
            <v>cây</v>
          </cell>
          <cell r="F397">
            <v>914000</v>
          </cell>
        </row>
        <row r="398">
          <cell r="A398" t="str">
            <v>MIT32</v>
          </cell>
          <cell r="B398" t="str">
            <v>MIT3239</v>
          </cell>
          <cell r="C398" t="str">
            <v xml:space="preserve"> Mít, ĐK gốc 32 cm ≤ Φ &lt;39cm</v>
          </cell>
          <cell r="D398" t="str">
            <v>Mít đường kính gốc 32 cm</v>
          </cell>
          <cell r="E398" t="str">
            <v>cây</v>
          </cell>
          <cell r="F398">
            <v>1016000</v>
          </cell>
        </row>
        <row r="399">
          <cell r="A399" t="str">
            <v>MIT33</v>
          </cell>
          <cell r="B399" t="str">
            <v>MIT3239</v>
          </cell>
          <cell r="C399" t="str">
            <v xml:space="preserve"> Mít, ĐK gốc 32 cm ≤ Φ &lt;39cm</v>
          </cell>
          <cell r="D399" t="str">
            <v>Mít đường kính gốc 33 cm</v>
          </cell>
          <cell r="E399" t="str">
            <v>cây</v>
          </cell>
          <cell r="F399">
            <v>1016000</v>
          </cell>
        </row>
        <row r="400">
          <cell r="A400" t="str">
            <v>MIT34</v>
          </cell>
          <cell r="B400" t="str">
            <v>MIT3239</v>
          </cell>
          <cell r="C400" t="str">
            <v xml:space="preserve"> Mít, ĐK gốc 32 cm ≤ Φ &lt;39cm</v>
          </cell>
          <cell r="D400" t="str">
            <v>Mít đường kính gốc 34 cm</v>
          </cell>
          <cell r="E400" t="str">
            <v>cây</v>
          </cell>
          <cell r="F400">
            <v>1016000</v>
          </cell>
        </row>
        <row r="401">
          <cell r="A401" t="str">
            <v>MIT35</v>
          </cell>
          <cell r="B401" t="str">
            <v>MIT3239</v>
          </cell>
          <cell r="C401" t="str">
            <v xml:space="preserve"> Mít, ĐK gốc 32 cm ≤ Φ &lt;39cm</v>
          </cell>
          <cell r="D401" t="str">
            <v>Mít đường kính gốc 35 cm</v>
          </cell>
          <cell r="E401" t="str">
            <v>cây</v>
          </cell>
          <cell r="F401">
            <v>1016000</v>
          </cell>
        </row>
        <row r="402">
          <cell r="A402" t="str">
            <v>MIT36</v>
          </cell>
          <cell r="B402" t="str">
            <v>MIT3239</v>
          </cell>
          <cell r="C402" t="str">
            <v xml:space="preserve"> Mít, ĐK gốc 32 cm ≤ Φ &lt;39cm</v>
          </cell>
          <cell r="D402" t="str">
            <v>Mít đường kính gốc 36 cm</v>
          </cell>
          <cell r="E402" t="str">
            <v>cây</v>
          </cell>
          <cell r="F402">
            <v>1016000</v>
          </cell>
        </row>
        <row r="403">
          <cell r="A403" t="str">
            <v>MIT37</v>
          </cell>
          <cell r="B403" t="str">
            <v>MIT3239</v>
          </cell>
          <cell r="C403" t="str">
            <v xml:space="preserve"> Mít, ĐK gốc 32 cm ≤ Φ &lt;39cm</v>
          </cell>
          <cell r="D403" t="str">
            <v>Mít đường kính gốc 37 cm</v>
          </cell>
          <cell r="E403" t="str">
            <v>cây</v>
          </cell>
          <cell r="F403">
            <v>1016000</v>
          </cell>
        </row>
        <row r="404">
          <cell r="A404" t="str">
            <v>MIT38</v>
          </cell>
          <cell r="B404" t="str">
            <v>MIT3239</v>
          </cell>
          <cell r="C404" t="str">
            <v xml:space="preserve"> Mít, ĐK gốc 32 cm ≤ Φ &lt;39cm</v>
          </cell>
          <cell r="D404" t="str">
            <v>Mít đường kính gốc 38 cm</v>
          </cell>
          <cell r="E404" t="str">
            <v>cây</v>
          </cell>
          <cell r="F404">
            <v>1016000</v>
          </cell>
        </row>
        <row r="405">
          <cell r="A405" t="str">
            <v>MIT40</v>
          </cell>
          <cell r="B405" t="str">
            <v>MIT4040</v>
          </cell>
          <cell r="C405" t="str">
            <v xml:space="preserve"> Mít, ĐK gốc trên 40 cm</v>
          </cell>
          <cell r="D405" t="str">
            <v>Mít đường kính gốc 40 cm</v>
          </cell>
          <cell r="E405" t="str">
            <v>cây</v>
          </cell>
          <cell r="F405">
            <v>1118000</v>
          </cell>
        </row>
        <row r="406">
          <cell r="A406" t="str">
            <v>MIT41</v>
          </cell>
          <cell r="B406" t="str">
            <v>MIT4040</v>
          </cell>
          <cell r="C406" t="str">
            <v xml:space="preserve"> Mít, ĐK gốc trên 40 cm</v>
          </cell>
          <cell r="D406" t="str">
            <v>Mít đường kính gốc 41 cm</v>
          </cell>
          <cell r="E406" t="str">
            <v>cây</v>
          </cell>
          <cell r="F406">
            <v>1118000</v>
          </cell>
        </row>
        <row r="407">
          <cell r="A407" t="str">
            <v>MIT42</v>
          </cell>
          <cell r="B407" t="str">
            <v>MIT4040</v>
          </cell>
          <cell r="C407" t="str">
            <v xml:space="preserve"> Mít, ĐK gốc trên 40 cm</v>
          </cell>
          <cell r="D407" t="str">
            <v>Mít đường kính gốc 42 cm</v>
          </cell>
          <cell r="E407" t="str">
            <v>cây</v>
          </cell>
          <cell r="F407">
            <v>1118000</v>
          </cell>
        </row>
        <row r="408">
          <cell r="A408" t="str">
            <v>MIT43</v>
          </cell>
          <cell r="B408" t="str">
            <v>MIT4040</v>
          </cell>
          <cell r="C408" t="str">
            <v xml:space="preserve"> Mít, ĐK gốc trên 40 cm</v>
          </cell>
          <cell r="D408" t="str">
            <v>Mít đường kính gốc 43 cm</v>
          </cell>
          <cell r="E408" t="str">
            <v>cây</v>
          </cell>
          <cell r="F408">
            <v>1118000</v>
          </cell>
        </row>
        <row r="409">
          <cell r="A409" t="str">
            <v>MIT44</v>
          </cell>
          <cell r="B409" t="str">
            <v>MIT4040</v>
          </cell>
          <cell r="C409" t="str">
            <v xml:space="preserve"> Mít, ĐK gốc trên 40 cm</v>
          </cell>
          <cell r="D409" t="str">
            <v>Mít đường kính gốc 44 cm</v>
          </cell>
          <cell r="E409" t="str">
            <v>cây</v>
          </cell>
          <cell r="F409">
            <v>1118000</v>
          </cell>
        </row>
        <row r="410">
          <cell r="A410" t="str">
            <v>MIT45</v>
          </cell>
          <cell r="B410" t="str">
            <v>MIT4040</v>
          </cell>
          <cell r="C410" t="str">
            <v xml:space="preserve"> Mít, ĐK gốc trên 40 cm</v>
          </cell>
          <cell r="D410" t="str">
            <v>Mít đường kính gốc 45 cm</v>
          </cell>
          <cell r="E410" t="str">
            <v>cây</v>
          </cell>
          <cell r="F410">
            <v>1118000</v>
          </cell>
        </row>
        <row r="411">
          <cell r="A411" t="str">
            <v>MIT46</v>
          </cell>
          <cell r="B411" t="str">
            <v>MIT4040</v>
          </cell>
          <cell r="C411" t="str">
            <v xml:space="preserve"> Mít, ĐK gốc trên 40 cm</v>
          </cell>
          <cell r="D411" t="str">
            <v>Mít đường kính gốc 46 cm</v>
          </cell>
          <cell r="E411" t="str">
            <v>cây</v>
          </cell>
          <cell r="F411">
            <v>1118000</v>
          </cell>
        </row>
        <row r="412">
          <cell r="A412" t="str">
            <v>MIT47</v>
          </cell>
          <cell r="B412" t="str">
            <v>MIT4040</v>
          </cell>
          <cell r="C412" t="str">
            <v xml:space="preserve"> Mít, ĐK gốc trên 40 cm</v>
          </cell>
          <cell r="D412" t="str">
            <v>Mít đường kính gốc 47 cm</v>
          </cell>
          <cell r="E412" t="str">
            <v>cây</v>
          </cell>
          <cell r="F412">
            <v>1118000</v>
          </cell>
        </row>
        <row r="413">
          <cell r="A413" t="str">
            <v>MIT48</v>
          </cell>
          <cell r="B413" t="str">
            <v>MIT4040</v>
          </cell>
          <cell r="C413" t="str">
            <v xml:space="preserve"> Mít, ĐK gốc trên 40 cm</v>
          </cell>
          <cell r="D413" t="str">
            <v>Mít đường kính gốc 48 cm</v>
          </cell>
          <cell r="E413" t="str">
            <v>cây</v>
          </cell>
          <cell r="F413">
            <v>1118000</v>
          </cell>
        </row>
        <row r="414">
          <cell r="A414" t="str">
            <v>MIT49</v>
          </cell>
          <cell r="B414" t="str">
            <v>MIT4040</v>
          </cell>
          <cell r="C414" t="str">
            <v xml:space="preserve"> Mít, ĐK gốc trên 40 cm</v>
          </cell>
          <cell r="D414" t="str">
            <v>Mít đường kính gốc 49 cm</v>
          </cell>
          <cell r="E414" t="str">
            <v>cây</v>
          </cell>
          <cell r="F414">
            <v>1118000</v>
          </cell>
        </row>
        <row r="415">
          <cell r="A415" t="str">
            <v>MIT50</v>
          </cell>
          <cell r="B415" t="str">
            <v>MIT4040</v>
          </cell>
          <cell r="C415" t="str">
            <v xml:space="preserve"> Mít, ĐK gốc trên 40 cm</v>
          </cell>
          <cell r="D415" t="str">
            <v>Mít đường kính gốc 50 cm</v>
          </cell>
          <cell r="E415" t="str">
            <v>cây</v>
          </cell>
          <cell r="F415">
            <v>1118000</v>
          </cell>
        </row>
        <row r="416">
          <cell r="A416" t="str">
            <v>SAUM</v>
          </cell>
          <cell r="B416" t="str">
            <v>SAUM</v>
          </cell>
          <cell r="C416" t="str">
            <v>Sấu, mới trồng (3 tháng đến dưới 1 năm)</v>
          </cell>
          <cell r="D416" t="str">
            <v>Sấu mới trồng dưới 1 năm tuổi</v>
          </cell>
          <cell r="E416" t="str">
            <v>cây</v>
          </cell>
          <cell r="F416">
            <v>32000</v>
          </cell>
        </row>
        <row r="417">
          <cell r="A417" t="str">
            <v>SAUM1</v>
          </cell>
          <cell r="B417" t="str">
            <v>SAUM1</v>
          </cell>
          <cell r="C417" t="str">
            <v xml:space="preserve"> Sấu,Trồng từ 1đến 2 năm, 0,4m ≤ H &lt;1m</v>
          </cell>
          <cell r="D417" t="str">
            <v xml:space="preserve"> Sấu, mới trồng từ 1 đến 2 năm tuổi</v>
          </cell>
          <cell r="E417" t="str">
            <v>cây</v>
          </cell>
          <cell r="F417">
            <v>54000</v>
          </cell>
        </row>
        <row r="418">
          <cell r="A418" t="str">
            <v>SAUM2</v>
          </cell>
          <cell r="B418" t="str">
            <v>SAUM2</v>
          </cell>
          <cell r="C418" t="str">
            <v xml:space="preserve"> Sấu, Trồng từ 2 năm, chiều cao H ≥ 1m</v>
          </cell>
          <cell r="D418" t="str">
            <v xml:space="preserve"> Sấu, mới trồng trên 2 năm tuổi</v>
          </cell>
          <cell r="E418" t="str">
            <v>cây</v>
          </cell>
          <cell r="F418">
            <v>76000</v>
          </cell>
        </row>
        <row r="419">
          <cell r="A419" t="str">
            <v>SAU1</v>
          </cell>
          <cell r="B419" t="str">
            <v>SAU1</v>
          </cell>
          <cell r="C419" t="str">
            <v>Sấu, ĐK gốc 1cm ≤ Φ &lt;1,5cm</v>
          </cell>
          <cell r="D419" t="str">
            <v xml:space="preserve">Sấu, đường kính gốc 1 cm </v>
          </cell>
          <cell r="E419" t="str">
            <v>cây</v>
          </cell>
          <cell r="F419">
            <v>138000</v>
          </cell>
        </row>
        <row r="420">
          <cell r="A420" t="str">
            <v>SAU2</v>
          </cell>
          <cell r="B420" t="str">
            <v>SAU2</v>
          </cell>
          <cell r="C420" t="str">
            <v>Sấu, ĐK gốc 1,5 cm ≤ Φ &lt;3cm</v>
          </cell>
          <cell r="D420" t="str">
            <v xml:space="preserve">Sấu, đường kính gốc 2 cm </v>
          </cell>
          <cell r="E420" t="str">
            <v>cây</v>
          </cell>
          <cell r="F420">
            <v>138000</v>
          </cell>
        </row>
        <row r="421">
          <cell r="A421" t="str">
            <v>SAU3</v>
          </cell>
          <cell r="B421" t="str">
            <v>SAU37</v>
          </cell>
          <cell r="C421" t="str">
            <v>Sấu, ĐK gốc 3cm ≤ Φ &lt;7cm</v>
          </cell>
          <cell r="D421" t="str">
            <v>Sấu, đường kính gốc 3 cm</v>
          </cell>
          <cell r="E421" t="str">
            <v>cây</v>
          </cell>
          <cell r="F421">
            <v>200000</v>
          </cell>
        </row>
        <row r="422">
          <cell r="A422" t="str">
            <v>SAU4</v>
          </cell>
          <cell r="B422" t="str">
            <v>SAU37</v>
          </cell>
          <cell r="C422" t="str">
            <v>Sấu, ĐK gốc 3cm ≤ Φ &lt;7cm</v>
          </cell>
          <cell r="D422" t="str">
            <v>Sấu, đường kính gốc 4 cm</v>
          </cell>
          <cell r="E422" t="str">
            <v>cây</v>
          </cell>
          <cell r="F422">
            <v>302000</v>
          </cell>
        </row>
        <row r="423">
          <cell r="A423" t="str">
            <v>SAU5</v>
          </cell>
          <cell r="B423" t="str">
            <v>SAU37</v>
          </cell>
          <cell r="C423" t="str">
            <v>Sấu, ĐK gốc 3cm ≤ Φ &lt;7cm</v>
          </cell>
          <cell r="D423" t="str">
            <v>Sấu, đường kính gốc 5 cm</v>
          </cell>
          <cell r="E423" t="str">
            <v>cây</v>
          </cell>
          <cell r="F423">
            <v>302000</v>
          </cell>
        </row>
        <row r="424">
          <cell r="A424" t="str">
            <v>SAU6</v>
          </cell>
          <cell r="B424" t="str">
            <v>SAU37</v>
          </cell>
          <cell r="C424" t="str">
            <v>Sấu, ĐK gốc 3cm ≤ Φ &lt;7cm</v>
          </cell>
          <cell r="D424" t="str">
            <v>Sấu, đường kính gốc 6 cm</v>
          </cell>
          <cell r="E424" t="str">
            <v>cây</v>
          </cell>
          <cell r="F424">
            <v>302000</v>
          </cell>
        </row>
        <row r="425">
          <cell r="A425" t="str">
            <v>SAU9</v>
          </cell>
          <cell r="B425" t="str">
            <v>SAU912</v>
          </cell>
          <cell r="C425" t="str">
            <v>Sấu, ĐK gốc 9cm ≤ Φ &lt;12cm</v>
          </cell>
          <cell r="D425" t="str">
            <v>Sấu, đường kính gốc 9 cm</v>
          </cell>
          <cell r="E425" t="str">
            <v>cây</v>
          </cell>
          <cell r="F425">
            <v>404000</v>
          </cell>
        </row>
        <row r="426">
          <cell r="A426" t="str">
            <v>SAU10</v>
          </cell>
          <cell r="B426" t="str">
            <v>SAU912</v>
          </cell>
          <cell r="C426" t="str">
            <v>Sấu, ĐK gốc 9cm ≤ Φ &lt;12cm</v>
          </cell>
          <cell r="D426" t="str">
            <v>Sấu, đường kính gốc 10 cm</v>
          </cell>
          <cell r="E426" t="str">
            <v>cây</v>
          </cell>
          <cell r="F426">
            <v>404000</v>
          </cell>
        </row>
        <row r="427">
          <cell r="A427" t="str">
            <v>SAU11</v>
          </cell>
          <cell r="B427" t="str">
            <v>SAU912</v>
          </cell>
          <cell r="C427" t="str">
            <v>Sấu, ĐK gốc 9cm ≤ Φ &lt;12cm</v>
          </cell>
          <cell r="D427" t="str">
            <v>Sấu, đường kính gốc 11cm</v>
          </cell>
          <cell r="E427" t="str">
            <v>cây</v>
          </cell>
          <cell r="F427">
            <v>404000</v>
          </cell>
        </row>
        <row r="428">
          <cell r="A428" t="str">
            <v>SAU12</v>
          </cell>
          <cell r="B428" t="str">
            <v>SAU1215</v>
          </cell>
          <cell r="C428" t="str">
            <v>Sấu, ĐK gốc 12cm ≤ Φ &lt;15cm</v>
          </cell>
          <cell r="D428" t="str">
            <v>Sấu, đường kính gốc 12 cm</v>
          </cell>
          <cell r="E428" t="str">
            <v>cây</v>
          </cell>
          <cell r="F428">
            <v>506000</v>
          </cell>
        </row>
        <row r="429">
          <cell r="A429" t="str">
            <v>SAU13</v>
          </cell>
          <cell r="B429" t="str">
            <v>SAU1215</v>
          </cell>
          <cell r="C429" t="str">
            <v xml:space="preserve"> Sấu,ĐK gốc 12cm ≤ Φ &lt;15cm</v>
          </cell>
          <cell r="D429" t="str">
            <v>Sấu, đường kính gốc 13 cm</v>
          </cell>
          <cell r="E429" t="str">
            <v>cây</v>
          </cell>
          <cell r="F429">
            <v>506000</v>
          </cell>
        </row>
        <row r="430">
          <cell r="A430" t="str">
            <v>SAU14</v>
          </cell>
          <cell r="B430" t="str">
            <v>SAU1215</v>
          </cell>
          <cell r="C430" t="str">
            <v xml:space="preserve"> Sấu, ĐK gốc 12cm ≤ Φ &lt;15cm</v>
          </cell>
          <cell r="D430" t="str">
            <v>Sấu, đường kính gốc 14 cm</v>
          </cell>
          <cell r="E430" t="str">
            <v>cây</v>
          </cell>
          <cell r="F430">
            <v>506000</v>
          </cell>
        </row>
        <row r="431">
          <cell r="A431" t="str">
            <v>SAU15</v>
          </cell>
          <cell r="B431" t="str">
            <v>SAU1519</v>
          </cell>
          <cell r="C431" t="str">
            <v xml:space="preserve"> Sấu, ĐK gốc 15cm ≤ Φ &lt;19cm</v>
          </cell>
          <cell r="D431" t="str">
            <v>Sấu, đường kính gốc 15 cm</v>
          </cell>
          <cell r="E431" t="str">
            <v>cây</v>
          </cell>
          <cell r="F431">
            <v>608000</v>
          </cell>
        </row>
        <row r="432">
          <cell r="A432" t="str">
            <v>SAU16</v>
          </cell>
          <cell r="B432" t="str">
            <v>SAU1519</v>
          </cell>
          <cell r="C432" t="str">
            <v xml:space="preserve"> Sấu, ĐK gốc 15cm ≤ Φ &lt;19cm</v>
          </cell>
          <cell r="D432" t="str">
            <v>Sấu, đường kính gốc 16 cm</v>
          </cell>
          <cell r="E432" t="str">
            <v>cây</v>
          </cell>
          <cell r="F432">
            <v>608000</v>
          </cell>
        </row>
        <row r="433">
          <cell r="A433" t="str">
            <v>SAU17</v>
          </cell>
          <cell r="B433" t="str">
            <v>SAU1519</v>
          </cell>
          <cell r="C433" t="str">
            <v xml:space="preserve"> Sấu, ĐK gốc 15cm ≤ Φ &lt;19cm</v>
          </cell>
          <cell r="D433" t="str">
            <v>Sấu, đường kính gốc 17 cm</v>
          </cell>
          <cell r="E433" t="str">
            <v>cây</v>
          </cell>
          <cell r="F433">
            <v>608000</v>
          </cell>
        </row>
        <row r="434">
          <cell r="A434" t="str">
            <v>SAU18</v>
          </cell>
          <cell r="B434" t="str">
            <v>SAU1519</v>
          </cell>
          <cell r="C434" t="str">
            <v xml:space="preserve"> Sấu, ĐK gốc 15cm ≤ Φ &lt;19cm</v>
          </cell>
          <cell r="D434" t="str">
            <v>Sấu, đường kính gốc 18 cm</v>
          </cell>
          <cell r="E434" t="str">
            <v>cây</v>
          </cell>
          <cell r="F434">
            <v>608000</v>
          </cell>
        </row>
        <row r="435">
          <cell r="A435" t="str">
            <v>SAU19</v>
          </cell>
          <cell r="B435" t="str">
            <v>SAU1925</v>
          </cell>
          <cell r="C435" t="str">
            <v xml:space="preserve"> Sấu, ĐK gốc 19cm  ≤ Φ &lt;25cm</v>
          </cell>
          <cell r="D435" t="str">
            <v>Sấu, đường kính gốc 19 cm</v>
          </cell>
          <cell r="E435" t="str">
            <v>cây</v>
          </cell>
          <cell r="F435">
            <v>710000</v>
          </cell>
        </row>
        <row r="436">
          <cell r="A436" t="str">
            <v>SAU20</v>
          </cell>
          <cell r="B436" t="str">
            <v>SAU1925</v>
          </cell>
          <cell r="C436" t="str">
            <v xml:space="preserve"> Sấu, ĐK gốc 19cm  ≤ Φ &lt;25cm</v>
          </cell>
          <cell r="D436" t="str">
            <v>Sấu, đường kính gốc 20 cm</v>
          </cell>
          <cell r="E436" t="str">
            <v>cây</v>
          </cell>
          <cell r="F436">
            <v>710000</v>
          </cell>
        </row>
        <row r="437">
          <cell r="A437" t="str">
            <v>SAU21</v>
          </cell>
          <cell r="B437" t="str">
            <v>SAU1925</v>
          </cell>
          <cell r="C437" t="str">
            <v xml:space="preserve"> Sấu, ĐK gốc 19cm  ≤ Φ &lt;25cm</v>
          </cell>
          <cell r="D437" t="str">
            <v>Sấu, đường kính gốc 21 cm</v>
          </cell>
          <cell r="E437" t="str">
            <v>cây</v>
          </cell>
          <cell r="F437">
            <v>710000</v>
          </cell>
        </row>
        <row r="438">
          <cell r="A438" t="str">
            <v>SAU22</v>
          </cell>
          <cell r="B438" t="str">
            <v>SAU1925</v>
          </cell>
          <cell r="C438" t="str">
            <v xml:space="preserve"> Sấu, ĐK gốc 19cm  ≤ Φ &lt;25cm</v>
          </cell>
          <cell r="D438" t="str">
            <v>Sấu, đường kính gốc 22 cm</v>
          </cell>
          <cell r="E438" t="str">
            <v>cây</v>
          </cell>
          <cell r="F438">
            <v>710000</v>
          </cell>
        </row>
        <row r="439">
          <cell r="A439" t="str">
            <v>SAU23</v>
          </cell>
          <cell r="B439" t="str">
            <v>SAU1925</v>
          </cell>
          <cell r="C439" t="str">
            <v xml:space="preserve"> Sấu, ĐK gốc 19cm  ≤ Φ &lt;25cm</v>
          </cell>
          <cell r="D439" t="str">
            <v>Sấu, đường kính gốc 23 cm</v>
          </cell>
          <cell r="E439" t="str">
            <v>cây</v>
          </cell>
          <cell r="F439">
            <v>710000</v>
          </cell>
        </row>
        <row r="440">
          <cell r="A440" t="str">
            <v>SAU24</v>
          </cell>
          <cell r="B440" t="str">
            <v>SAU1925</v>
          </cell>
          <cell r="C440" t="str">
            <v xml:space="preserve"> Sấu, ĐK gốc 19cm  ≤ Φ &lt;25cm</v>
          </cell>
          <cell r="D440" t="str">
            <v>Sấu, đường kính gốc 24 cm</v>
          </cell>
          <cell r="E440" t="str">
            <v>cây</v>
          </cell>
          <cell r="F440">
            <v>710000</v>
          </cell>
        </row>
        <row r="441">
          <cell r="A441" t="str">
            <v>SAU25</v>
          </cell>
          <cell r="B441" t="str">
            <v>SAU2529</v>
          </cell>
          <cell r="C441" t="str">
            <v xml:space="preserve"> Sấu, ĐK gốc 25cm ≤ Φ &lt;29cm</v>
          </cell>
          <cell r="D441" t="str">
            <v>Sấu, đường kính gốc 25 cm</v>
          </cell>
          <cell r="E441" t="str">
            <v>cây</v>
          </cell>
          <cell r="F441">
            <v>812000</v>
          </cell>
        </row>
        <row r="442">
          <cell r="A442" t="str">
            <v>SAU26</v>
          </cell>
          <cell r="B442" t="str">
            <v>SAU2529</v>
          </cell>
          <cell r="C442" t="str">
            <v xml:space="preserve"> Sấu, ĐK gốc 25cm ≤ Φ &lt;29cm</v>
          </cell>
          <cell r="D442" t="str">
            <v>Sấu, đường kính gốc 26 cm</v>
          </cell>
          <cell r="E442" t="str">
            <v>cây</v>
          </cell>
          <cell r="F442">
            <v>812000</v>
          </cell>
        </row>
        <row r="443">
          <cell r="A443" t="str">
            <v>SAU27</v>
          </cell>
          <cell r="B443" t="str">
            <v>SAU2529</v>
          </cell>
          <cell r="C443" t="str">
            <v xml:space="preserve"> Sấu, ĐK gốc 25cm ≤ Φ &lt;29cm</v>
          </cell>
          <cell r="D443" t="str">
            <v>Sấu, đường kính gốc 27 cm</v>
          </cell>
          <cell r="E443" t="str">
            <v>cây</v>
          </cell>
          <cell r="F443">
            <v>812000</v>
          </cell>
        </row>
        <row r="444">
          <cell r="A444" t="str">
            <v>SAU28</v>
          </cell>
          <cell r="B444" t="str">
            <v>SAU2529</v>
          </cell>
          <cell r="C444" t="str">
            <v xml:space="preserve"> Sấu, ĐK gốc 25cm ≤ Φ &lt;29cm</v>
          </cell>
          <cell r="D444" t="str">
            <v>Sấu, đường kính gốc 28 cm</v>
          </cell>
          <cell r="E444" t="str">
            <v>cây</v>
          </cell>
          <cell r="F444">
            <v>812000</v>
          </cell>
        </row>
        <row r="445">
          <cell r="A445" t="str">
            <v>SAU29</v>
          </cell>
          <cell r="B445" t="str">
            <v>SAU2932</v>
          </cell>
          <cell r="C445" t="str">
            <v xml:space="preserve"> Sấu, ĐK gốc 29cm ≤ Φ &lt;32cm</v>
          </cell>
          <cell r="D445" t="str">
            <v>Sấu, đường kính gốc 29 cm</v>
          </cell>
          <cell r="E445" t="str">
            <v>cây</v>
          </cell>
          <cell r="F445">
            <v>914000</v>
          </cell>
        </row>
        <row r="446">
          <cell r="A446" t="str">
            <v>SAU30</v>
          </cell>
          <cell r="B446" t="str">
            <v>SAU2932</v>
          </cell>
          <cell r="C446" t="str">
            <v xml:space="preserve"> Sấu, ĐK gốc 29cm ≤ Φ &lt;32cm</v>
          </cell>
          <cell r="D446" t="str">
            <v>Sấu, đường kính gốc 30 cm</v>
          </cell>
          <cell r="E446" t="str">
            <v>cây</v>
          </cell>
          <cell r="F446">
            <v>914000</v>
          </cell>
        </row>
        <row r="447">
          <cell r="A447" t="str">
            <v>SAU31</v>
          </cell>
          <cell r="B447" t="str">
            <v>SAU2932</v>
          </cell>
          <cell r="C447" t="str">
            <v xml:space="preserve"> Sấu, ĐK gốc 29cm ≤ Φ &lt;32cm</v>
          </cell>
          <cell r="D447" t="str">
            <v>Sấu, đường kính gốc 31 cm</v>
          </cell>
          <cell r="E447" t="str">
            <v>cây</v>
          </cell>
          <cell r="F447">
            <v>914000</v>
          </cell>
        </row>
        <row r="448">
          <cell r="A448" t="str">
            <v>SAU32</v>
          </cell>
          <cell r="B448" t="str">
            <v>SAU3239</v>
          </cell>
          <cell r="C448" t="str">
            <v xml:space="preserve"> Sấu, ĐK gốc 32 cm ≤ Φ &lt;39cm</v>
          </cell>
          <cell r="D448" t="str">
            <v>Sấu, đường kính gốc 32 cm</v>
          </cell>
          <cell r="E448" t="str">
            <v>cây</v>
          </cell>
          <cell r="F448">
            <v>1016000</v>
          </cell>
        </row>
        <row r="449">
          <cell r="A449" t="str">
            <v>SAU33</v>
          </cell>
          <cell r="B449" t="str">
            <v>SAU3239</v>
          </cell>
          <cell r="C449" t="str">
            <v xml:space="preserve"> Sấu, ĐK gốc 32 cm ≤ Φ &lt;39cm</v>
          </cell>
          <cell r="D449" t="str">
            <v>Sấu, đường kính gốc 33 cm</v>
          </cell>
          <cell r="E449" t="str">
            <v>cây</v>
          </cell>
          <cell r="F449">
            <v>1016000</v>
          </cell>
        </row>
        <row r="450">
          <cell r="A450" t="str">
            <v>SAU34</v>
          </cell>
          <cell r="B450" t="str">
            <v>SAU3239</v>
          </cell>
          <cell r="C450" t="str">
            <v>Sấu, ĐK gốc 32 cm ≤ Φ &lt;39cm</v>
          </cell>
          <cell r="D450" t="str">
            <v>Sấu, đường kính gốc 34 cm</v>
          </cell>
          <cell r="E450" t="str">
            <v>cây</v>
          </cell>
          <cell r="F450">
            <v>1016000</v>
          </cell>
        </row>
        <row r="451">
          <cell r="A451" t="str">
            <v>SAU35</v>
          </cell>
          <cell r="B451" t="str">
            <v>SAU3239</v>
          </cell>
          <cell r="C451" t="str">
            <v xml:space="preserve"> Sấu, ĐK gốc 32 cm ≤ Φ &lt;39cm</v>
          </cell>
          <cell r="D451" t="str">
            <v>Sấu, đường kính gốc 35 cm</v>
          </cell>
          <cell r="E451" t="str">
            <v>cây</v>
          </cell>
          <cell r="F451">
            <v>1016000</v>
          </cell>
        </row>
        <row r="452">
          <cell r="A452" t="str">
            <v>SAU36</v>
          </cell>
          <cell r="B452" t="str">
            <v>SAU3239</v>
          </cell>
          <cell r="C452" t="str">
            <v xml:space="preserve"> Sấu, ĐK gốc 32 cm ≤ Φ &lt;39cm</v>
          </cell>
          <cell r="D452" t="str">
            <v>Sấu, đường kính gốc 36 cm</v>
          </cell>
          <cell r="E452" t="str">
            <v>cây</v>
          </cell>
          <cell r="F452">
            <v>1016000</v>
          </cell>
        </row>
        <row r="453">
          <cell r="A453" t="str">
            <v>SAU37</v>
          </cell>
          <cell r="B453" t="str">
            <v>SAU3239</v>
          </cell>
          <cell r="C453" t="str">
            <v xml:space="preserve"> Sấu, ĐK gốc 32 cm ≤ Φ &lt;39cm</v>
          </cell>
          <cell r="D453" t="str">
            <v>Sấu, đường kính gốc 37 cm</v>
          </cell>
          <cell r="E453" t="str">
            <v>cây</v>
          </cell>
          <cell r="F453">
            <v>1016000</v>
          </cell>
        </row>
        <row r="454">
          <cell r="A454" t="str">
            <v>SAU38</v>
          </cell>
          <cell r="B454" t="str">
            <v>SAU3239</v>
          </cell>
          <cell r="C454" t="str">
            <v>Sấu, ĐK gốc 32 cm ≤ Φ &lt;39cm</v>
          </cell>
          <cell r="D454" t="str">
            <v>Sấu, đường kính gốc 38 cm</v>
          </cell>
          <cell r="E454" t="str">
            <v>cây</v>
          </cell>
          <cell r="F454">
            <v>1016000</v>
          </cell>
        </row>
        <row r="455">
          <cell r="A455" t="str">
            <v>SAU40</v>
          </cell>
          <cell r="B455" t="str">
            <v>SAU4040</v>
          </cell>
          <cell r="C455" t="str">
            <v xml:space="preserve"> Sấu, ĐK gốc trên 40 cm</v>
          </cell>
          <cell r="D455" t="str">
            <v>Sấu, đường kính gốc 40 cm</v>
          </cell>
          <cell r="E455" t="str">
            <v>cây</v>
          </cell>
          <cell r="F455">
            <v>1118000</v>
          </cell>
        </row>
        <row r="456">
          <cell r="A456" t="str">
            <v>SAU41</v>
          </cell>
          <cell r="B456" t="str">
            <v>SAU4040</v>
          </cell>
          <cell r="C456" t="str">
            <v>Sấu, ĐK gốc trên 40 cm</v>
          </cell>
          <cell r="D456" t="str">
            <v>Sấu, đường kính gốc 41 cm</v>
          </cell>
          <cell r="E456" t="str">
            <v>cây</v>
          </cell>
          <cell r="F456">
            <v>1118000</v>
          </cell>
        </row>
        <row r="457">
          <cell r="A457" t="str">
            <v>SAU42</v>
          </cell>
          <cell r="B457" t="str">
            <v>SAU4040</v>
          </cell>
          <cell r="C457" t="str">
            <v>Sấu, ĐK gốc trên 40 cm</v>
          </cell>
          <cell r="D457" t="str">
            <v>Sấu, đường kính gốc 42 cm</v>
          </cell>
          <cell r="E457" t="str">
            <v>cây</v>
          </cell>
          <cell r="F457">
            <v>1118000</v>
          </cell>
        </row>
        <row r="458">
          <cell r="A458" t="str">
            <v>SAU43</v>
          </cell>
          <cell r="B458" t="str">
            <v>SAU4040</v>
          </cell>
          <cell r="C458" t="str">
            <v>Sấu, ĐK gốc trên 40 cm</v>
          </cell>
          <cell r="D458" t="str">
            <v>Sấu, đường kính gốc 43 cm</v>
          </cell>
          <cell r="E458" t="str">
            <v>cây</v>
          </cell>
          <cell r="F458">
            <v>1118000</v>
          </cell>
        </row>
        <row r="459">
          <cell r="A459" t="str">
            <v>SAU44</v>
          </cell>
          <cell r="B459" t="str">
            <v>SAU4040</v>
          </cell>
          <cell r="C459" t="str">
            <v>Sấu, ĐK gốc trên 40 cm</v>
          </cell>
          <cell r="D459" t="str">
            <v>Sấu, đường kính gốc 44 cm</v>
          </cell>
          <cell r="E459" t="str">
            <v>cây</v>
          </cell>
          <cell r="F459">
            <v>1118000</v>
          </cell>
        </row>
        <row r="460">
          <cell r="A460" t="str">
            <v>SAU45</v>
          </cell>
          <cell r="B460" t="str">
            <v>SAU4040</v>
          </cell>
          <cell r="C460" t="str">
            <v>Sấu, ĐK gốc trên 40 cm</v>
          </cell>
          <cell r="D460" t="str">
            <v>Sấu, đường kính gốc 45 cm</v>
          </cell>
          <cell r="E460" t="str">
            <v>cây</v>
          </cell>
          <cell r="F460">
            <v>1118000</v>
          </cell>
        </row>
        <row r="461">
          <cell r="A461" t="str">
            <v>SAU46</v>
          </cell>
          <cell r="B461" t="str">
            <v>SAU4040</v>
          </cell>
          <cell r="C461" t="str">
            <v>Sấu, ĐK gốc trên 40 cm</v>
          </cell>
          <cell r="D461" t="str">
            <v>Sấu, đường kính gốc 46 cm</v>
          </cell>
          <cell r="E461" t="str">
            <v>cây</v>
          </cell>
          <cell r="F461">
            <v>1118000</v>
          </cell>
        </row>
        <row r="462">
          <cell r="A462" t="str">
            <v>SAU47</v>
          </cell>
          <cell r="B462" t="str">
            <v>SAU4040</v>
          </cell>
          <cell r="C462" t="str">
            <v>Sấu, ĐK gốc trên 40 cm</v>
          </cell>
          <cell r="D462" t="str">
            <v>Sấu, đường kính gốc 47 cm</v>
          </cell>
          <cell r="E462" t="str">
            <v>cây</v>
          </cell>
          <cell r="F462">
            <v>1118000</v>
          </cell>
        </row>
        <row r="463">
          <cell r="A463" t="str">
            <v>SAU48</v>
          </cell>
          <cell r="B463" t="str">
            <v>SAU4040</v>
          </cell>
          <cell r="C463" t="str">
            <v>Sấu, ĐK gốc trên 40 cm</v>
          </cell>
          <cell r="D463" t="str">
            <v>Sấu, đường kính gốc 48 cm</v>
          </cell>
          <cell r="E463" t="str">
            <v>cây</v>
          </cell>
          <cell r="F463">
            <v>1118000</v>
          </cell>
        </row>
        <row r="464">
          <cell r="A464" t="str">
            <v>SAU49</v>
          </cell>
          <cell r="B464" t="str">
            <v>SAU4040</v>
          </cell>
          <cell r="C464" t="str">
            <v>Sấu, ĐK gốc trên 40 cm</v>
          </cell>
          <cell r="D464" t="str">
            <v>Sấu, đường kính gốc 49 cm</v>
          </cell>
          <cell r="E464" t="str">
            <v>cây</v>
          </cell>
          <cell r="F464">
            <v>1118000</v>
          </cell>
        </row>
        <row r="465">
          <cell r="A465" t="str">
            <v>SAU50</v>
          </cell>
          <cell r="B465" t="str">
            <v>SAU4040</v>
          </cell>
          <cell r="C465" t="str">
            <v>Sấu, ĐK gốc trên 40 cm</v>
          </cell>
          <cell r="D465" t="str">
            <v>Sấu, đường kính gốc 50 cm</v>
          </cell>
          <cell r="E465" t="str">
            <v>cây</v>
          </cell>
          <cell r="F465">
            <v>1118000</v>
          </cell>
        </row>
        <row r="466">
          <cell r="A466" t="str">
            <v>MUOMM</v>
          </cell>
          <cell r="B466" t="str">
            <v>MUOMM</v>
          </cell>
          <cell r="C466" t="str">
            <v>Muỗm, mới trồng (3 tháng đến dưới 1 năm)</v>
          </cell>
          <cell r="D466" t="str">
            <v>Muỗm mới trồng dưới 1 năm tuổi</v>
          </cell>
          <cell r="E466" t="str">
            <v>cây</v>
          </cell>
          <cell r="F466">
            <v>32000</v>
          </cell>
        </row>
        <row r="467">
          <cell r="A467" t="str">
            <v>MUOMM1</v>
          </cell>
          <cell r="B467" t="str">
            <v>MUOMM1</v>
          </cell>
          <cell r="C467" t="str">
            <v xml:space="preserve"> Muỗm,Trồng từ 1đến 2 năm, 0,4m ≤ H &lt;1m</v>
          </cell>
          <cell r="D467" t="str">
            <v xml:space="preserve"> Muỗm mới trồng từ 1 đến 2 năm tuổi</v>
          </cell>
          <cell r="E467" t="str">
            <v>cây</v>
          </cell>
          <cell r="F467">
            <v>54000</v>
          </cell>
        </row>
        <row r="468">
          <cell r="A468" t="str">
            <v>MUOMM2</v>
          </cell>
          <cell r="B468" t="str">
            <v>MUOMM2</v>
          </cell>
          <cell r="C468" t="str">
            <v xml:space="preserve"> Muỗm, Trồng từ 2 năm, chiều cao H ≥ 1m</v>
          </cell>
          <cell r="D468" t="str">
            <v>Muỗm mới trồng trên 2 năm tuổi</v>
          </cell>
          <cell r="E468" t="str">
            <v>cây</v>
          </cell>
          <cell r="F468">
            <v>76000</v>
          </cell>
        </row>
        <row r="469">
          <cell r="A469" t="str">
            <v>MUOM1</v>
          </cell>
          <cell r="B469" t="str">
            <v>MUOM1</v>
          </cell>
          <cell r="C469" t="str">
            <v xml:space="preserve"> Muỗm, ĐK gốc 1cm ≤ Φ &lt;1,5cm</v>
          </cell>
          <cell r="D469" t="str">
            <v xml:space="preserve">Muỗm đường kính gốc 1 cm </v>
          </cell>
          <cell r="E469" t="str">
            <v>cây</v>
          </cell>
          <cell r="F469">
            <v>138000</v>
          </cell>
        </row>
        <row r="470">
          <cell r="A470" t="str">
            <v>MUOM2</v>
          </cell>
          <cell r="B470" t="str">
            <v>MUOM2</v>
          </cell>
          <cell r="C470" t="str">
            <v xml:space="preserve"> Muỗm, ĐK gốc 1,5 cm ≤ Φ &lt;3cm</v>
          </cell>
          <cell r="D470" t="str">
            <v xml:space="preserve">Muỗm đường kính gốc 2 cm </v>
          </cell>
          <cell r="E470" t="str">
            <v>cây</v>
          </cell>
          <cell r="F470">
            <v>138000</v>
          </cell>
        </row>
        <row r="471">
          <cell r="A471" t="str">
            <v>MUOM3</v>
          </cell>
          <cell r="B471" t="str">
            <v>MUOM37</v>
          </cell>
          <cell r="C471" t="str">
            <v xml:space="preserve"> Muỗm, ĐK gốc 3cm ≤ Φ &lt;7cm</v>
          </cell>
          <cell r="D471" t="str">
            <v>Muỗm đường kính gốc 3 cm</v>
          </cell>
          <cell r="E471" t="str">
            <v>cây</v>
          </cell>
          <cell r="F471">
            <v>200000</v>
          </cell>
        </row>
        <row r="472">
          <cell r="A472" t="str">
            <v>MUOM4</v>
          </cell>
          <cell r="B472" t="str">
            <v>MUOM37</v>
          </cell>
          <cell r="C472" t="str">
            <v>Muỗm, ĐK gốc 3cm ≤ Φ &lt;7cm</v>
          </cell>
          <cell r="D472" t="str">
            <v>Muỗm đường kính gốc 4 cm</v>
          </cell>
          <cell r="E472" t="str">
            <v>cây</v>
          </cell>
          <cell r="F472">
            <v>302000</v>
          </cell>
        </row>
        <row r="473">
          <cell r="A473" t="str">
            <v>MUOM5</v>
          </cell>
          <cell r="B473" t="str">
            <v>MUOM37</v>
          </cell>
          <cell r="C473" t="str">
            <v xml:space="preserve"> Muỗm, ĐK gốc 3cm ≤ Φ &lt;7cm</v>
          </cell>
          <cell r="D473" t="str">
            <v>Muỗm đường kính gốc 5 cm</v>
          </cell>
          <cell r="E473" t="str">
            <v>cây</v>
          </cell>
          <cell r="F473">
            <v>302000</v>
          </cell>
        </row>
        <row r="474">
          <cell r="A474" t="str">
            <v>MUOM6</v>
          </cell>
          <cell r="B474" t="str">
            <v>MUOM37</v>
          </cell>
          <cell r="C474" t="str">
            <v xml:space="preserve"> Muỗm, ĐK gốc 3cm ≤ Φ &lt;7cm</v>
          </cell>
          <cell r="D474" t="str">
            <v>Muỗm đường kính gốc 6 cm</v>
          </cell>
          <cell r="E474" t="str">
            <v>cây</v>
          </cell>
          <cell r="F474">
            <v>302000</v>
          </cell>
        </row>
        <row r="475">
          <cell r="A475" t="str">
            <v>MUOM9</v>
          </cell>
          <cell r="B475" t="str">
            <v>MUOM912</v>
          </cell>
          <cell r="C475" t="str">
            <v xml:space="preserve"> Muỗm, ĐK gốc 9cm ≤ Φ &lt;12cm</v>
          </cell>
          <cell r="D475" t="str">
            <v>Muỗm đường kính gốc 9 cm</v>
          </cell>
          <cell r="E475" t="str">
            <v>cây</v>
          </cell>
          <cell r="F475">
            <v>404000</v>
          </cell>
        </row>
        <row r="476">
          <cell r="A476" t="str">
            <v>MUOM10</v>
          </cell>
          <cell r="B476" t="str">
            <v>MUOM912</v>
          </cell>
          <cell r="C476" t="str">
            <v xml:space="preserve"> Muỗm, ĐK gốc 9cm ≤ Φ &lt;12cm</v>
          </cell>
          <cell r="D476" t="str">
            <v>Muỗm  đường kính gốc 10 cm</v>
          </cell>
          <cell r="E476" t="str">
            <v>cây</v>
          </cell>
          <cell r="F476">
            <v>404000</v>
          </cell>
        </row>
        <row r="477">
          <cell r="A477" t="str">
            <v>MUOM11</v>
          </cell>
          <cell r="B477" t="str">
            <v>MUOM912</v>
          </cell>
          <cell r="C477" t="str">
            <v xml:space="preserve"> Muỗm, ĐK gốc 9cm ≤ Φ &lt;12cm</v>
          </cell>
          <cell r="D477" t="str">
            <v>Muỗm đường kính gốc 11cm</v>
          </cell>
          <cell r="E477" t="str">
            <v>cây</v>
          </cell>
          <cell r="F477">
            <v>404000</v>
          </cell>
        </row>
        <row r="478">
          <cell r="A478" t="str">
            <v>MUOM12</v>
          </cell>
          <cell r="B478" t="str">
            <v>MUOM1215</v>
          </cell>
          <cell r="C478" t="str">
            <v xml:space="preserve"> Muỗm, ĐK gốc 12cm ≤ Φ &lt;15cm</v>
          </cell>
          <cell r="D478" t="str">
            <v>Muỗm đường kính gốc 12 cm</v>
          </cell>
          <cell r="E478" t="str">
            <v>cây</v>
          </cell>
          <cell r="F478">
            <v>506000</v>
          </cell>
        </row>
        <row r="479">
          <cell r="A479" t="str">
            <v>MUOM13</v>
          </cell>
          <cell r="B479" t="str">
            <v>MUOM1215</v>
          </cell>
          <cell r="C479" t="str">
            <v xml:space="preserve"> Muỗm, ĐK gốc 12cm ≤ Φ &lt;15cm</v>
          </cell>
          <cell r="D479" t="str">
            <v>Muỗm đường kính gốc 13 cm</v>
          </cell>
          <cell r="E479" t="str">
            <v>cây</v>
          </cell>
          <cell r="F479">
            <v>506000</v>
          </cell>
        </row>
        <row r="480">
          <cell r="A480" t="str">
            <v>MUOM14</v>
          </cell>
          <cell r="B480" t="str">
            <v>MUOM1215</v>
          </cell>
          <cell r="C480" t="str">
            <v xml:space="preserve"> Muỗm, ĐK gốc 12cm ≤ Φ &lt;15cm</v>
          </cell>
          <cell r="D480" t="str">
            <v>Muỗm đường kính gốc 14 cm</v>
          </cell>
          <cell r="E480" t="str">
            <v>cây</v>
          </cell>
          <cell r="F480">
            <v>506000</v>
          </cell>
        </row>
        <row r="481">
          <cell r="A481" t="str">
            <v>MUOM15</v>
          </cell>
          <cell r="B481" t="str">
            <v>MUOM1519</v>
          </cell>
          <cell r="C481" t="str">
            <v xml:space="preserve"> Muỗm, ĐK gốc 15cm ≤ Φ &lt;19cm</v>
          </cell>
          <cell r="D481" t="str">
            <v>Muỗm đường kính gốc 15 cm</v>
          </cell>
          <cell r="E481" t="str">
            <v>cây</v>
          </cell>
          <cell r="F481">
            <v>608000</v>
          </cell>
        </row>
        <row r="482">
          <cell r="A482" t="str">
            <v>MUOM16</v>
          </cell>
          <cell r="B482" t="str">
            <v>MUOM1519</v>
          </cell>
          <cell r="C482" t="str">
            <v xml:space="preserve"> Muỗm, ĐK gốc 15cm ≤ Φ &lt;19cm</v>
          </cell>
          <cell r="D482" t="str">
            <v>Muỗm đường kính gốc 16 cm</v>
          </cell>
          <cell r="E482" t="str">
            <v>cây</v>
          </cell>
          <cell r="F482">
            <v>608000</v>
          </cell>
        </row>
        <row r="483">
          <cell r="A483" t="str">
            <v>MUOM17</v>
          </cell>
          <cell r="B483" t="str">
            <v>MUOM1519</v>
          </cell>
          <cell r="C483" t="str">
            <v xml:space="preserve"> Muỗm, ĐK gốc 15cm ≤ Φ &lt;19cm</v>
          </cell>
          <cell r="D483" t="str">
            <v>Muỗm đường kính gốc 17 cm</v>
          </cell>
          <cell r="E483" t="str">
            <v>cây</v>
          </cell>
          <cell r="F483">
            <v>608000</v>
          </cell>
        </row>
        <row r="484">
          <cell r="A484" t="str">
            <v>MUOM18</v>
          </cell>
          <cell r="B484" t="str">
            <v>MUOM1519</v>
          </cell>
          <cell r="C484" t="str">
            <v xml:space="preserve"> Muỗm, ĐK gốc 15cm ≤ Φ &lt;19cm</v>
          </cell>
          <cell r="D484" t="str">
            <v>Muỗm đường kính gốc 18 cm</v>
          </cell>
          <cell r="E484" t="str">
            <v>cây</v>
          </cell>
          <cell r="F484">
            <v>608000</v>
          </cell>
        </row>
        <row r="485">
          <cell r="A485" t="str">
            <v>MUOM19</v>
          </cell>
          <cell r="B485" t="str">
            <v>MUOM1925</v>
          </cell>
          <cell r="C485" t="str">
            <v xml:space="preserve"> Muỗm, ĐK gốc 19cm  ≤ Φ &lt;25cm</v>
          </cell>
          <cell r="D485" t="str">
            <v>Muỗm đường kính gốc 19 cm</v>
          </cell>
          <cell r="E485" t="str">
            <v>cây</v>
          </cell>
          <cell r="F485">
            <v>710000</v>
          </cell>
        </row>
        <row r="486">
          <cell r="A486" t="str">
            <v>MUOM20</v>
          </cell>
          <cell r="B486" t="str">
            <v>MUOM1925</v>
          </cell>
          <cell r="C486" t="str">
            <v xml:space="preserve"> Muỗm, ĐK gốc 19cm  ≤ Φ &lt;25cm</v>
          </cell>
          <cell r="D486" t="str">
            <v>Muỗm đường kính gốc 20 cm</v>
          </cell>
          <cell r="E486" t="str">
            <v>cây</v>
          </cell>
          <cell r="F486">
            <v>710000</v>
          </cell>
        </row>
        <row r="487">
          <cell r="A487" t="str">
            <v>MUOM21</v>
          </cell>
          <cell r="B487" t="str">
            <v>MUOM1925</v>
          </cell>
          <cell r="C487" t="str">
            <v>Muỗm, ĐK gốc 19cm  ≤ Φ &lt;25cm</v>
          </cell>
          <cell r="D487" t="str">
            <v>Muỗm đường kính gốc 21 cm</v>
          </cell>
          <cell r="E487" t="str">
            <v>cây</v>
          </cell>
          <cell r="F487">
            <v>710000</v>
          </cell>
        </row>
        <row r="488">
          <cell r="A488" t="str">
            <v>MUOM22</v>
          </cell>
          <cell r="B488" t="str">
            <v>MUOM1925</v>
          </cell>
          <cell r="C488" t="str">
            <v>Muỗm, ĐK gốc 19cm  ≤ Φ &lt;25cm</v>
          </cell>
          <cell r="D488" t="str">
            <v>Muỗm đường kính gốc 22 cm</v>
          </cell>
          <cell r="E488" t="str">
            <v>cây</v>
          </cell>
          <cell r="F488">
            <v>710000</v>
          </cell>
        </row>
        <row r="489">
          <cell r="A489" t="str">
            <v>MUOM23</v>
          </cell>
          <cell r="B489" t="str">
            <v>MUOM1925</v>
          </cell>
          <cell r="C489" t="str">
            <v xml:space="preserve"> Muỗm, ĐK gốc 19cm  ≤ Φ &lt;25cm</v>
          </cell>
          <cell r="D489" t="str">
            <v>Muỗm đường kính gốc 23 cm</v>
          </cell>
          <cell r="E489" t="str">
            <v>cây</v>
          </cell>
          <cell r="F489">
            <v>710000</v>
          </cell>
        </row>
        <row r="490">
          <cell r="A490" t="str">
            <v>MUOM24</v>
          </cell>
          <cell r="B490" t="str">
            <v>MUOM1925</v>
          </cell>
          <cell r="C490" t="str">
            <v xml:space="preserve"> Muỗm, ĐK gốc 19cm  ≤ Φ &lt;25cm</v>
          </cell>
          <cell r="D490" t="str">
            <v>Muỗm đường kính gốc 24 cm</v>
          </cell>
          <cell r="E490" t="str">
            <v>cây</v>
          </cell>
          <cell r="F490">
            <v>710000</v>
          </cell>
        </row>
        <row r="491">
          <cell r="A491" t="str">
            <v>MUOM25</v>
          </cell>
          <cell r="B491" t="str">
            <v>MUOM2529</v>
          </cell>
          <cell r="C491" t="str">
            <v xml:space="preserve"> Muỗm, ĐK gốc 25cm ≤ Φ &lt;29cm</v>
          </cell>
          <cell r="D491" t="str">
            <v>Muỗm đường kính gốc 25 cm</v>
          </cell>
          <cell r="E491" t="str">
            <v>cây</v>
          </cell>
          <cell r="F491">
            <v>812000</v>
          </cell>
        </row>
        <row r="492">
          <cell r="A492" t="str">
            <v>MUOM26</v>
          </cell>
          <cell r="B492" t="str">
            <v>MUOM2529</v>
          </cell>
          <cell r="C492" t="str">
            <v xml:space="preserve"> Muỗm, ĐK gốc 25cm ≤ Φ &lt;29cm</v>
          </cell>
          <cell r="D492" t="str">
            <v>Muỗm đường kính gốc 26 cm</v>
          </cell>
          <cell r="E492" t="str">
            <v>cây</v>
          </cell>
          <cell r="F492">
            <v>812000</v>
          </cell>
        </row>
        <row r="493">
          <cell r="A493" t="str">
            <v>MUOM27</v>
          </cell>
          <cell r="B493" t="str">
            <v>MUOM2529</v>
          </cell>
          <cell r="C493" t="str">
            <v xml:space="preserve"> Muỗm, ĐK gốc 25cm ≤ Φ &lt;29cm</v>
          </cell>
          <cell r="D493" t="str">
            <v>Muỗm đường kính gốc 27 cm</v>
          </cell>
          <cell r="E493" t="str">
            <v>cây</v>
          </cell>
          <cell r="F493">
            <v>812000</v>
          </cell>
        </row>
        <row r="494">
          <cell r="A494" t="str">
            <v>MUOM28</v>
          </cell>
          <cell r="B494" t="str">
            <v>MUOM2529</v>
          </cell>
          <cell r="C494" t="str">
            <v xml:space="preserve"> Muỗm, ĐK gốc 25cm ≤ Φ &lt;29cm</v>
          </cell>
          <cell r="D494" t="str">
            <v>Muỗm đường kính gốc 28 cm</v>
          </cell>
          <cell r="E494" t="str">
            <v>cây</v>
          </cell>
          <cell r="F494">
            <v>812000</v>
          </cell>
        </row>
        <row r="495">
          <cell r="A495" t="str">
            <v>MUOM29</v>
          </cell>
          <cell r="B495" t="str">
            <v>MUOM2932</v>
          </cell>
          <cell r="C495" t="str">
            <v>Muỗm, ĐK gốc 29cm ≤ Φ &lt;32cm</v>
          </cell>
          <cell r="D495" t="str">
            <v>Muỗm đường kính gốc 29 cm</v>
          </cell>
          <cell r="E495" t="str">
            <v>cây</v>
          </cell>
          <cell r="F495">
            <v>914000</v>
          </cell>
        </row>
        <row r="496">
          <cell r="A496" t="str">
            <v>MUOM30</v>
          </cell>
          <cell r="B496" t="str">
            <v>MUOM2932</v>
          </cell>
          <cell r="C496" t="str">
            <v xml:space="preserve"> Muỗm, ĐK gốc 29cm ≤ Φ &lt;32cm</v>
          </cell>
          <cell r="D496" t="str">
            <v>Muỗm đường kính gốc 30 cm</v>
          </cell>
          <cell r="E496" t="str">
            <v>cây</v>
          </cell>
          <cell r="F496">
            <v>914000</v>
          </cell>
        </row>
        <row r="497">
          <cell r="A497" t="str">
            <v>MUOM31</v>
          </cell>
          <cell r="B497" t="str">
            <v>MUOM2932</v>
          </cell>
          <cell r="C497" t="str">
            <v xml:space="preserve"> Muỗm, ĐK gốc 29cm ≤ Φ &lt;32cm</v>
          </cell>
          <cell r="D497" t="str">
            <v>Muỗm đường kính gốc 31 cm</v>
          </cell>
          <cell r="E497" t="str">
            <v>cây</v>
          </cell>
          <cell r="F497">
            <v>914000</v>
          </cell>
        </row>
        <row r="498">
          <cell r="A498" t="str">
            <v>MUOM32</v>
          </cell>
          <cell r="B498" t="str">
            <v>MUOM3239</v>
          </cell>
          <cell r="C498" t="str">
            <v xml:space="preserve"> Muỗm, ĐK gốc 32 cm ≤ Φ &lt;39cm</v>
          </cell>
          <cell r="D498" t="str">
            <v>Muỗm đường kính gốc 32 cm</v>
          </cell>
          <cell r="E498" t="str">
            <v>cây</v>
          </cell>
          <cell r="F498">
            <v>1016000</v>
          </cell>
        </row>
        <row r="499">
          <cell r="A499" t="str">
            <v>MUOM33</v>
          </cell>
          <cell r="B499" t="str">
            <v>MUOM3239</v>
          </cell>
          <cell r="C499" t="str">
            <v xml:space="preserve"> Muỗm, ĐK gốc 32 cm ≤ Φ &lt;39cm</v>
          </cell>
          <cell r="D499" t="str">
            <v>Muỗm đường kính gốc 33 cm</v>
          </cell>
          <cell r="E499" t="str">
            <v>cây</v>
          </cell>
          <cell r="F499">
            <v>1016000</v>
          </cell>
        </row>
        <row r="500">
          <cell r="A500" t="str">
            <v>MUOM34</v>
          </cell>
          <cell r="B500" t="str">
            <v>MUOM3239</v>
          </cell>
          <cell r="C500" t="str">
            <v>Muỗm, ĐK gốc 32 cm ≤ Φ &lt;39cm</v>
          </cell>
          <cell r="D500" t="str">
            <v>Muỗm đường kính gốc 34 cm</v>
          </cell>
          <cell r="E500" t="str">
            <v>cây</v>
          </cell>
          <cell r="F500">
            <v>1016000</v>
          </cell>
        </row>
        <row r="501">
          <cell r="A501" t="str">
            <v>MUOM35</v>
          </cell>
          <cell r="B501" t="str">
            <v>MUOM3239</v>
          </cell>
          <cell r="C501" t="str">
            <v>Muỗm, ĐK gốc 32 cm ≤ Φ &lt;39cm</v>
          </cell>
          <cell r="D501" t="str">
            <v>Muỗm đường kính gốc 35 cm</v>
          </cell>
          <cell r="E501" t="str">
            <v>cây</v>
          </cell>
          <cell r="F501">
            <v>1016000</v>
          </cell>
        </row>
        <row r="502">
          <cell r="A502" t="str">
            <v>MUOM36</v>
          </cell>
          <cell r="B502" t="str">
            <v>MUOM3239</v>
          </cell>
          <cell r="C502" t="str">
            <v xml:space="preserve"> Muỗm, ĐK gốc 32 cm ≤ Φ &lt;39cm</v>
          </cell>
          <cell r="D502" t="str">
            <v>Muỗm đường kính gốc 36 cm</v>
          </cell>
          <cell r="E502" t="str">
            <v>cây</v>
          </cell>
          <cell r="F502">
            <v>1016000</v>
          </cell>
        </row>
        <row r="503">
          <cell r="A503" t="str">
            <v>MUOM37</v>
          </cell>
          <cell r="B503" t="str">
            <v>MUOM3239</v>
          </cell>
          <cell r="C503" t="str">
            <v xml:space="preserve"> Muỗm, ĐK gốc 32 cm ≤ Φ &lt;39cm</v>
          </cell>
          <cell r="D503" t="str">
            <v>Muỗm đường kính gốc 37 cm</v>
          </cell>
          <cell r="E503" t="str">
            <v>cây</v>
          </cell>
          <cell r="F503">
            <v>1016000</v>
          </cell>
        </row>
        <row r="504">
          <cell r="A504" t="str">
            <v>MUOM38</v>
          </cell>
          <cell r="B504" t="str">
            <v>MUOM3239</v>
          </cell>
          <cell r="C504" t="str">
            <v xml:space="preserve"> Muỗm, ĐK gốc 32 cm ≤ Φ &lt;39cm</v>
          </cell>
          <cell r="D504" t="str">
            <v>Muỗm đường kính gốc 38 cm</v>
          </cell>
          <cell r="E504" t="str">
            <v>cây</v>
          </cell>
          <cell r="F504">
            <v>1016000</v>
          </cell>
        </row>
        <row r="505">
          <cell r="A505" t="str">
            <v>MUOM40</v>
          </cell>
          <cell r="B505" t="str">
            <v>MUOM4040</v>
          </cell>
          <cell r="C505" t="str">
            <v xml:space="preserve"> Muỗm, ĐK gốc trên 40 cm</v>
          </cell>
          <cell r="D505" t="str">
            <v>Muỗm đường kính gốc 40 cm</v>
          </cell>
          <cell r="E505" t="str">
            <v>cây</v>
          </cell>
          <cell r="F505">
            <v>1118000</v>
          </cell>
        </row>
        <row r="506">
          <cell r="A506" t="str">
            <v>MUOM41</v>
          </cell>
          <cell r="B506" t="str">
            <v>MUOM4040</v>
          </cell>
          <cell r="C506" t="str">
            <v>Muỗm, ĐK gốc trên 40 cm</v>
          </cell>
          <cell r="D506" t="str">
            <v>Muỗm đường kính gốc 41 cm</v>
          </cell>
          <cell r="E506" t="str">
            <v>cây</v>
          </cell>
          <cell r="F506">
            <v>1118000</v>
          </cell>
        </row>
        <row r="507">
          <cell r="A507" t="str">
            <v>MUOM42</v>
          </cell>
          <cell r="B507" t="str">
            <v>MUOM4040</v>
          </cell>
          <cell r="C507" t="str">
            <v>Muỗm, ĐK gốc trên 40 cm</v>
          </cell>
          <cell r="D507" t="str">
            <v>Muỗm đường kính gốc 42 cm</v>
          </cell>
          <cell r="E507" t="str">
            <v>cây</v>
          </cell>
          <cell r="F507">
            <v>1118000</v>
          </cell>
        </row>
        <row r="508">
          <cell r="A508" t="str">
            <v>MUOM43</v>
          </cell>
          <cell r="B508" t="str">
            <v>MUOM4040</v>
          </cell>
          <cell r="C508" t="str">
            <v xml:space="preserve"> Muỗm, ĐK gốc trên 40 cm</v>
          </cell>
          <cell r="D508" t="str">
            <v>Muỗm đường kính gốc 43 cm</v>
          </cell>
          <cell r="E508" t="str">
            <v>cây</v>
          </cell>
          <cell r="F508">
            <v>1118000</v>
          </cell>
        </row>
        <row r="509">
          <cell r="A509" t="str">
            <v>MUOM44</v>
          </cell>
          <cell r="B509" t="str">
            <v>MUOM4040</v>
          </cell>
          <cell r="C509" t="str">
            <v>Muỗm, ĐK gốc trên 40 cm</v>
          </cell>
          <cell r="D509" t="str">
            <v>Muỗm đường kính gốc 44 cm</v>
          </cell>
          <cell r="E509" t="str">
            <v>cây</v>
          </cell>
          <cell r="F509">
            <v>1118000</v>
          </cell>
        </row>
        <row r="510">
          <cell r="A510" t="str">
            <v>MUOM45</v>
          </cell>
          <cell r="B510" t="str">
            <v>MUOM4040</v>
          </cell>
          <cell r="C510" t="str">
            <v>Muỗm, ĐK gốc trên 40 cm</v>
          </cell>
          <cell r="D510" t="str">
            <v>Muỗm đường kính gốc 45 cm</v>
          </cell>
          <cell r="E510" t="str">
            <v>cây</v>
          </cell>
          <cell r="F510">
            <v>1118000</v>
          </cell>
        </row>
        <row r="511">
          <cell r="A511" t="str">
            <v>MUOM46</v>
          </cell>
          <cell r="B511" t="str">
            <v>MUOM4040</v>
          </cell>
          <cell r="C511" t="str">
            <v xml:space="preserve"> Muỗm, ĐK gốc trên 40 cm</v>
          </cell>
          <cell r="D511" t="str">
            <v>Muỗm đường kính gốc 46 cm</v>
          </cell>
          <cell r="E511" t="str">
            <v>cây</v>
          </cell>
          <cell r="F511">
            <v>1118000</v>
          </cell>
        </row>
        <row r="512">
          <cell r="A512" t="str">
            <v>MUOM47</v>
          </cell>
          <cell r="B512" t="str">
            <v>MUOM4040</v>
          </cell>
          <cell r="C512" t="str">
            <v xml:space="preserve"> Muỗm, ĐK gốc trên 40 cm</v>
          </cell>
          <cell r="D512" t="str">
            <v>Muỗm đường kính gốc 47 cm</v>
          </cell>
          <cell r="E512" t="str">
            <v>cây</v>
          </cell>
          <cell r="F512">
            <v>1118000</v>
          </cell>
        </row>
        <row r="513">
          <cell r="A513" t="str">
            <v>MUOM48</v>
          </cell>
          <cell r="B513" t="str">
            <v>MUOM4040</v>
          </cell>
          <cell r="C513" t="str">
            <v xml:space="preserve"> Muỗm, ĐK gốc trên 40 cm</v>
          </cell>
          <cell r="D513" t="str">
            <v>Muỗm đường kính gốc 48 cm</v>
          </cell>
          <cell r="E513" t="str">
            <v>cây</v>
          </cell>
          <cell r="F513">
            <v>1118000</v>
          </cell>
        </row>
        <row r="514">
          <cell r="A514" t="str">
            <v>MUOM49</v>
          </cell>
          <cell r="B514" t="str">
            <v>MUOM4040</v>
          </cell>
          <cell r="C514" t="str">
            <v xml:space="preserve"> Muỗm, ĐK gốc trên 40 cm</v>
          </cell>
          <cell r="D514" t="str">
            <v>Muỗm đường kính gốc 49 cm</v>
          </cell>
          <cell r="E514" t="str">
            <v>cây</v>
          </cell>
          <cell r="F514">
            <v>1118000</v>
          </cell>
        </row>
        <row r="515">
          <cell r="A515" t="str">
            <v>MUOM50</v>
          </cell>
          <cell r="B515" t="str">
            <v>MUOM4040</v>
          </cell>
          <cell r="C515" t="str">
            <v xml:space="preserve"> Muỗm, ĐK gốc trên 40 cm</v>
          </cell>
          <cell r="D515" t="str">
            <v>Muỗm đường kính gốc 50 cm</v>
          </cell>
          <cell r="E515" t="str">
            <v>cây</v>
          </cell>
          <cell r="F515">
            <v>1118000</v>
          </cell>
        </row>
        <row r="516">
          <cell r="A516" t="str">
            <v>XOAIM</v>
          </cell>
          <cell r="B516" t="str">
            <v>XOAIM</v>
          </cell>
          <cell r="C516" t="str">
            <v>Xoài, mới trồng (3 tháng đến dưới 1 năm)</v>
          </cell>
          <cell r="D516" t="str">
            <v>Xoài, mới trồng dưới 1 năm tuổi</v>
          </cell>
          <cell r="E516" t="str">
            <v>cây</v>
          </cell>
          <cell r="F516">
            <v>32000</v>
          </cell>
        </row>
        <row r="517">
          <cell r="A517" t="str">
            <v>XOAIM1</v>
          </cell>
          <cell r="B517" t="str">
            <v>XOAIM1</v>
          </cell>
          <cell r="C517" t="str">
            <v>Xoài,Trồng từ 1đến 2 năm, 0,4m ≤ H &lt;1m</v>
          </cell>
          <cell r="D517" t="str">
            <v>Xoài, mới trồng từ 1 đến 2 năm tuổi</v>
          </cell>
          <cell r="E517" t="str">
            <v>cây</v>
          </cell>
          <cell r="F517">
            <v>54000</v>
          </cell>
        </row>
        <row r="518">
          <cell r="A518" t="str">
            <v>XOAIM2</v>
          </cell>
          <cell r="B518" t="str">
            <v>XOAIM2</v>
          </cell>
          <cell r="C518" t="str">
            <v>Xoài,Trồng từ 2 năm, chiều cao H ≥ 1m</v>
          </cell>
          <cell r="D518" t="str">
            <v>Xoài, mới trồng trên 2 năm tuổi</v>
          </cell>
          <cell r="E518" t="str">
            <v>cây</v>
          </cell>
          <cell r="F518">
            <v>76000</v>
          </cell>
        </row>
        <row r="519">
          <cell r="A519" t="str">
            <v>XOAI1</v>
          </cell>
          <cell r="B519" t="str">
            <v>XOAI1</v>
          </cell>
          <cell r="C519" t="str">
            <v>Xoài, ĐK gốc 1cm ≤ Φ &lt;1,5cm</v>
          </cell>
          <cell r="D519" t="str">
            <v xml:space="preserve">Xoài, đường kính gốc 1 cm </v>
          </cell>
          <cell r="E519" t="str">
            <v>cây</v>
          </cell>
          <cell r="F519">
            <v>138000</v>
          </cell>
        </row>
        <row r="520">
          <cell r="A520" t="str">
            <v>XOAI2</v>
          </cell>
          <cell r="B520" t="str">
            <v>XOAI2</v>
          </cell>
          <cell r="C520" t="str">
            <v>Xoài, ĐK gốc 1,5 cm ≤ Φ &lt;3cm</v>
          </cell>
          <cell r="D520" t="str">
            <v xml:space="preserve">Xoài, đường kính gốc 2 cm </v>
          </cell>
          <cell r="E520" t="str">
            <v>cây</v>
          </cell>
          <cell r="F520">
            <v>138000</v>
          </cell>
        </row>
        <row r="521">
          <cell r="A521" t="str">
            <v>XOAI3</v>
          </cell>
          <cell r="B521" t="str">
            <v>XOAI37</v>
          </cell>
          <cell r="C521" t="str">
            <v>Xoài, ĐK gốc 3cm ≤ Φ &lt;7cm</v>
          </cell>
          <cell r="D521" t="str">
            <v>Xoài, đường kính gốc 3 cm</v>
          </cell>
          <cell r="E521" t="str">
            <v>cây</v>
          </cell>
          <cell r="F521">
            <v>200000</v>
          </cell>
        </row>
        <row r="522">
          <cell r="A522" t="str">
            <v>XOAI4</v>
          </cell>
          <cell r="B522" t="str">
            <v>XOAI37</v>
          </cell>
          <cell r="C522" t="str">
            <v>Xoài, ĐK gốc 3cm ≤ Φ &lt;7cm</v>
          </cell>
          <cell r="D522" t="str">
            <v>Xoài, đường kính gốc 4 cm</v>
          </cell>
          <cell r="E522" t="str">
            <v>cây</v>
          </cell>
          <cell r="F522">
            <v>302000</v>
          </cell>
        </row>
        <row r="523">
          <cell r="A523" t="str">
            <v>XOAI5</v>
          </cell>
          <cell r="B523" t="str">
            <v>XOAI37</v>
          </cell>
          <cell r="C523" t="str">
            <v>Xoài, ĐK gốc 3cm ≤ Φ &lt;7cm</v>
          </cell>
          <cell r="D523" t="str">
            <v>Xoài, đường kính gốc 5 cm</v>
          </cell>
          <cell r="E523" t="str">
            <v>cây</v>
          </cell>
          <cell r="F523">
            <v>302000</v>
          </cell>
        </row>
        <row r="524">
          <cell r="A524" t="str">
            <v>XOAI6</v>
          </cell>
          <cell r="B524" t="str">
            <v>XOAI37</v>
          </cell>
          <cell r="C524" t="str">
            <v>Xoài, ĐK gốc 3cm ≤ Φ &lt;7cm</v>
          </cell>
          <cell r="D524" t="str">
            <v>Xoài, đường kính gốc 6 cm</v>
          </cell>
          <cell r="E524" t="str">
            <v>cây</v>
          </cell>
          <cell r="F524">
            <v>302000</v>
          </cell>
        </row>
        <row r="525">
          <cell r="A525" t="str">
            <v>XOAI7</v>
          </cell>
          <cell r="B525" t="str">
            <v>XOAI37</v>
          </cell>
          <cell r="C525" t="str">
            <v>Xoài, ĐK gốc 3cm ≤ Φ &lt;7cm</v>
          </cell>
          <cell r="D525" t="str">
            <v>Xoài, đường kính gốc 7 cm</v>
          </cell>
          <cell r="E525" t="str">
            <v>cây</v>
          </cell>
          <cell r="F525">
            <v>302000</v>
          </cell>
        </row>
        <row r="526">
          <cell r="A526" t="str">
            <v>XOAI8</v>
          </cell>
          <cell r="B526" t="str">
            <v>XOAI37</v>
          </cell>
          <cell r="C526" t="str">
            <v>Xoài, ĐK gốc 3cm ≤ Φ &lt;7cm</v>
          </cell>
          <cell r="D526" t="str">
            <v>Xoài, đường kính gốc 8 cm</v>
          </cell>
          <cell r="E526" t="str">
            <v>cây</v>
          </cell>
          <cell r="F526">
            <v>302000</v>
          </cell>
        </row>
        <row r="527">
          <cell r="A527" t="str">
            <v>XOAI9</v>
          </cell>
          <cell r="B527" t="str">
            <v>XOAI912</v>
          </cell>
          <cell r="C527" t="str">
            <v>Xoài, ĐK gốc 9cm ≤ Φ &lt;12cm</v>
          </cell>
          <cell r="D527" t="str">
            <v>Xoài, đường kính gốc 9 cm</v>
          </cell>
          <cell r="E527" t="str">
            <v>cây</v>
          </cell>
          <cell r="F527">
            <v>404000</v>
          </cell>
        </row>
        <row r="528">
          <cell r="A528" t="str">
            <v>XOAI10</v>
          </cell>
          <cell r="B528" t="str">
            <v>XOAI912</v>
          </cell>
          <cell r="C528" t="str">
            <v>Xoài, ĐK gốc 9cm ≤ Φ &lt;12cm</v>
          </cell>
          <cell r="D528" t="str">
            <v>Xoài, đường kính gốc 10 cm</v>
          </cell>
          <cell r="E528" t="str">
            <v>cây</v>
          </cell>
          <cell r="F528">
            <v>404000</v>
          </cell>
        </row>
        <row r="529">
          <cell r="A529" t="str">
            <v>XOAI11</v>
          </cell>
          <cell r="B529" t="str">
            <v>XOAI912</v>
          </cell>
          <cell r="C529" t="str">
            <v>Xoài, ĐK gốc 9cm ≤ Φ &lt;12cm</v>
          </cell>
          <cell r="D529" t="str">
            <v>Xoài, đường kính gốc 11cm</v>
          </cell>
          <cell r="E529" t="str">
            <v>cây</v>
          </cell>
          <cell r="F529">
            <v>404000</v>
          </cell>
        </row>
        <row r="530">
          <cell r="A530" t="str">
            <v>XOAI12</v>
          </cell>
          <cell r="B530" t="str">
            <v>XOAI1215</v>
          </cell>
          <cell r="C530" t="str">
            <v>Xoài, ĐK gốc 12cm ≤ Φ &lt;15cm</v>
          </cell>
          <cell r="D530" t="str">
            <v>Xoài, đường kính gốc 12 cm</v>
          </cell>
          <cell r="E530" t="str">
            <v>cây</v>
          </cell>
          <cell r="F530">
            <v>506000</v>
          </cell>
        </row>
        <row r="531">
          <cell r="A531" t="str">
            <v>XOAI13</v>
          </cell>
          <cell r="B531" t="str">
            <v>XOAI1215</v>
          </cell>
          <cell r="C531" t="str">
            <v>Xoài, ĐK gốc 12cm ≤ Φ &lt;15cm</v>
          </cell>
          <cell r="D531" t="str">
            <v>Xoài, đường kính gốc 13 cm</v>
          </cell>
          <cell r="E531" t="str">
            <v>cây</v>
          </cell>
          <cell r="F531">
            <v>506000</v>
          </cell>
        </row>
        <row r="532">
          <cell r="A532" t="str">
            <v>XOAI14</v>
          </cell>
          <cell r="B532" t="str">
            <v>XOAI1215</v>
          </cell>
          <cell r="C532" t="str">
            <v>Xoài, ĐK gốc 12cm ≤ Φ &lt;15cm</v>
          </cell>
          <cell r="D532" t="str">
            <v>Xoài, đường kính gốc 14 cm</v>
          </cell>
          <cell r="E532" t="str">
            <v>cây</v>
          </cell>
          <cell r="F532">
            <v>506000</v>
          </cell>
        </row>
        <row r="533">
          <cell r="A533" t="str">
            <v>XOAI15</v>
          </cell>
          <cell r="B533" t="str">
            <v>XOAI1519</v>
          </cell>
          <cell r="C533" t="str">
            <v>Xoài, ĐK gốc 15cm ≤ Φ &lt;19cm</v>
          </cell>
          <cell r="D533" t="str">
            <v>Xoài, đường kính gốc 15 cm</v>
          </cell>
          <cell r="E533" t="str">
            <v>cây</v>
          </cell>
          <cell r="F533">
            <v>608000</v>
          </cell>
        </row>
        <row r="534">
          <cell r="A534" t="str">
            <v>XOAI16</v>
          </cell>
          <cell r="B534" t="str">
            <v>XOAI1519</v>
          </cell>
          <cell r="C534" t="str">
            <v>Xoài, ĐK gốc 15cm ≤ Φ &lt;19cm</v>
          </cell>
          <cell r="D534" t="str">
            <v>Xoài, đường kính gốc 16 cm</v>
          </cell>
          <cell r="E534" t="str">
            <v>cây</v>
          </cell>
          <cell r="F534">
            <v>608000</v>
          </cell>
        </row>
        <row r="535">
          <cell r="A535" t="str">
            <v>XOAI17</v>
          </cell>
          <cell r="B535" t="str">
            <v>XOAI1519</v>
          </cell>
          <cell r="C535" t="str">
            <v>Xoài, ĐK gốc 15cm ≤ Φ &lt;19cm</v>
          </cell>
          <cell r="D535" t="str">
            <v>Xoài, đường kính gốc 17 cm</v>
          </cell>
          <cell r="E535" t="str">
            <v>cây</v>
          </cell>
          <cell r="F535">
            <v>608000</v>
          </cell>
        </row>
        <row r="536">
          <cell r="A536" t="str">
            <v>XOAI18</v>
          </cell>
          <cell r="B536" t="str">
            <v>XOAI1519</v>
          </cell>
          <cell r="C536" t="str">
            <v>Xoài, ĐK gốc 15cm ≤ Φ &lt;19cm</v>
          </cell>
          <cell r="D536" t="str">
            <v>Xoài, đường kính gốc 18 cm</v>
          </cell>
          <cell r="E536" t="str">
            <v>cây</v>
          </cell>
          <cell r="F536">
            <v>608000</v>
          </cell>
        </row>
        <row r="537">
          <cell r="A537" t="str">
            <v>XOAI19</v>
          </cell>
          <cell r="B537" t="str">
            <v>XOAI1925</v>
          </cell>
          <cell r="C537" t="str">
            <v>Xoài, ĐK gốc 19cm  ≤ Φ &lt;25cm</v>
          </cell>
          <cell r="D537" t="str">
            <v>Xoài, đường kính gốc 19 cm</v>
          </cell>
          <cell r="E537" t="str">
            <v>cây</v>
          </cell>
          <cell r="F537">
            <v>710000</v>
          </cell>
        </row>
        <row r="538">
          <cell r="A538" t="str">
            <v>XOAI20</v>
          </cell>
          <cell r="B538" t="str">
            <v>XOAI1925</v>
          </cell>
          <cell r="C538" t="str">
            <v>Xoài, ĐK gốc 19cm  ≤ Φ &lt;25cm</v>
          </cell>
          <cell r="D538" t="str">
            <v>Xoài, đường kính gốc 20 cm</v>
          </cell>
          <cell r="E538" t="str">
            <v>cây</v>
          </cell>
          <cell r="F538">
            <v>710000</v>
          </cell>
        </row>
        <row r="539">
          <cell r="A539" t="str">
            <v>XOAI21</v>
          </cell>
          <cell r="B539" t="str">
            <v>XOAI1925</v>
          </cell>
          <cell r="C539" t="str">
            <v>Xoài, ĐK gốc 19cm  ≤ Φ &lt;25cm</v>
          </cell>
          <cell r="D539" t="str">
            <v>Xoài, đường kính gốc 21 cm</v>
          </cell>
          <cell r="E539" t="str">
            <v>cây</v>
          </cell>
          <cell r="F539">
            <v>710000</v>
          </cell>
        </row>
        <row r="540">
          <cell r="A540" t="str">
            <v>XOAI22</v>
          </cell>
          <cell r="B540" t="str">
            <v>XOAI1925</v>
          </cell>
          <cell r="C540" t="str">
            <v>Xoài, ĐK gốc 19cm  ≤ Φ &lt;25cm</v>
          </cell>
          <cell r="D540" t="str">
            <v>Xoài, đường kính gốc 22 cm</v>
          </cell>
          <cell r="E540" t="str">
            <v>cây</v>
          </cell>
          <cell r="F540">
            <v>710000</v>
          </cell>
        </row>
        <row r="541">
          <cell r="A541" t="str">
            <v>XOAI23</v>
          </cell>
          <cell r="B541" t="str">
            <v>XOAI1925</v>
          </cell>
          <cell r="C541" t="str">
            <v>Xoài, ĐK gốc 19cm  ≤ Φ &lt;25cm</v>
          </cell>
          <cell r="D541" t="str">
            <v>Xoài, đường kính gốc 23 cm</v>
          </cell>
          <cell r="E541" t="str">
            <v>cây</v>
          </cell>
          <cell r="F541">
            <v>710000</v>
          </cell>
        </row>
        <row r="542">
          <cell r="A542" t="str">
            <v>XOAI24</v>
          </cell>
          <cell r="B542" t="str">
            <v>XOAI1925</v>
          </cell>
          <cell r="C542" t="str">
            <v>Xoài, ĐK gốc 19cm  ≤ Φ &lt;25cm</v>
          </cell>
          <cell r="D542" t="str">
            <v>Xoài, đường kính gốc 24 cm</v>
          </cell>
          <cell r="E542" t="str">
            <v>cây</v>
          </cell>
          <cell r="F542">
            <v>710000</v>
          </cell>
        </row>
        <row r="543">
          <cell r="A543" t="str">
            <v>XOAI25</v>
          </cell>
          <cell r="B543" t="str">
            <v>XOAI2529</v>
          </cell>
          <cell r="C543" t="str">
            <v>Xoài, ĐK gốc 25cm ≤ Φ &lt;29cm</v>
          </cell>
          <cell r="D543" t="str">
            <v>Xoài, đường kính gốc 25 cm</v>
          </cell>
          <cell r="E543" t="str">
            <v>cây</v>
          </cell>
          <cell r="F543">
            <v>812000</v>
          </cell>
        </row>
        <row r="544">
          <cell r="A544" t="str">
            <v>XOAI26</v>
          </cell>
          <cell r="B544" t="str">
            <v>XOAI2529</v>
          </cell>
          <cell r="C544" t="str">
            <v>Xoài, ĐK gốc 25cm ≤ Φ &lt;29cm</v>
          </cell>
          <cell r="D544" t="str">
            <v>Xoài, đường kính gốc 26 cm</v>
          </cell>
          <cell r="E544" t="str">
            <v>cây</v>
          </cell>
          <cell r="F544">
            <v>812000</v>
          </cell>
        </row>
        <row r="545">
          <cell r="A545" t="str">
            <v>XOAI27</v>
          </cell>
          <cell r="B545" t="str">
            <v>XOAI2529</v>
          </cell>
          <cell r="C545" t="str">
            <v>Xoài, ĐK gốc 25cm ≤ Φ &lt;29cm</v>
          </cell>
          <cell r="D545" t="str">
            <v>Xoài, đường kính gốc 27 cm</v>
          </cell>
          <cell r="E545" t="str">
            <v>cây</v>
          </cell>
          <cell r="F545">
            <v>812000</v>
          </cell>
        </row>
        <row r="546">
          <cell r="A546" t="str">
            <v>XOAI28</v>
          </cell>
          <cell r="B546" t="str">
            <v>XOAI2529</v>
          </cell>
          <cell r="C546" t="str">
            <v>Xoài, ĐK gốc 25cm ≤ Φ &lt;29cm</v>
          </cell>
          <cell r="D546" t="str">
            <v>Xoài, đường kính gốc 28 cm</v>
          </cell>
          <cell r="E546" t="str">
            <v>cây</v>
          </cell>
          <cell r="F546">
            <v>812000</v>
          </cell>
        </row>
        <row r="547">
          <cell r="A547" t="str">
            <v>XOAI29</v>
          </cell>
          <cell r="B547" t="str">
            <v>XOAI2932</v>
          </cell>
          <cell r="C547" t="str">
            <v>Xoài, ĐK gốc 29cm ≤ Φ &lt;32cm</v>
          </cell>
          <cell r="D547" t="str">
            <v>Xoài, đường kính gốc 29 cm</v>
          </cell>
          <cell r="E547" t="str">
            <v>cây</v>
          </cell>
          <cell r="F547">
            <v>914000</v>
          </cell>
        </row>
        <row r="548">
          <cell r="A548" t="str">
            <v>XOAI30</v>
          </cell>
          <cell r="B548" t="str">
            <v>XOAI2932</v>
          </cell>
          <cell r="C548" t="str">
            <v>Xoài,  ĐK gốc 29cm ≤ Φ &lt;32cm</v>
          </cell>
          <cell r="D548" t="str">
            <v>Xoài, đường kính gốc 30 cm</v>
          </cell>
          <cell r="E548" t="str">
            <v>cây</v>
          </cell>
          <cell r="F548">
            <v>914000</v>
          </cell>
        </row>
        <row r="549">
          <cell r="A549" t="str">
            <v>XOAI31</v>
          </cell>
          <cell r="B549" t="str">
            <v>XOAI2932</v>
          </cell>
          <cell r="C549" t="str">
            <v>Xoài,  ĐK gốc 29cm ≤ Φ &lt;32cm</v>
          </cell>
          <cell r="D549" t="str">
            <v>Xoài, đường kính gốc 31 cm</v>
          </cell>
          <cell r="E549" t="str">
            <v>cây</v>
          </cell>
          <cell r="F549">
            <v>914000</v>
          </cell>
        </row>
        <row r="550">
          <cell r="A550" t="str">
            <v>XOAI32</v>
          </cell>
          <cell r="B550" t="str">
            <v>XOAI3239</v>
          </cell>
          <cell r="C550" t="str">
            <v>Xoài,  ĐK gốc 32 cm ≤ Φ &lt;39cm</v>
          </cell>
          <cell r="D550" t="str">
            <v>Xoài, đường kính gốc 32 cm</v>
          </cell>
          <cell r="E550" t="str">
            <v>cây</v>
          </cell>
          <cell r="F550">
            <v>1016000</v>
          </cell>
        </row>
        <row r="551">
          <cell r="A551" t="str">
            <v>XOAI33</v>
          </cell>
          <cell r="B551" t="str">
            <v>XOAI3239</v>
          </cell>
          <cell r="C551" t="str">
            <v>Xoài,  ĐK gốc 32 cm ≤ Φ &lt;39cm</v>
          </cell>
          <cell r="D551" t="str">
            <v>Xoài, đường kính gốc 33 cm</v>
          </cell>
          <cell r="E551" t="str">
            <v>cây</v>
          </cell>
          <cell r="F551">
            <v>1016000</v>
          </cell>
        </row>
        <row r="552">
          <cell r="A552" t="str">
            <v>XOAI34</v>
          </cell>
          <cell r="B552" t="str">
            <v>XOAI3239</v>
          </cell>
          <cell r="C552" t="str">
            <v>Xoài,  ĐK gốc 32 cm ≤ Φ &lt;39cm</v>
          </cell>
          <cell r="D552" t="str">
            <v>Xoài, đường kính gốc 34 cm</v>
          </cell>
          <cell r="E552" t="str">
            <v>cây</v>
          </cell>
          <cell r="F552">
            <v>1016000</v>
          </cell>
        </row>
        <row r="553">
          <cell r="A553" t="str">
            <v>XOAI35</v>
          </cell>
          <cell r="B553" t="str">
            <v>XOAI3239</v>
          </cell>
          <cell r="C553" t="str">
            <v>Xoài,  ĐK gốc 32 cm ≤ Φ &lt;39cm</v>
          </cell>
          <cell r="D553" t="str">
            <v>Xoài, đường kính gốc 35 cm</v>
          </cell>
          <cell r="E553" t="str">
            <v>cây</v>
          </cell>
          <cell r="F553">
            <v>1016000</v>
          </cell>
        </row>
        <row r="554">
          <cell r="A554" t="str">
            <v>XOAI36</v>
          </cell>
          <cell r="B554" t="str">
            <v>XOAI3239</v>
          </cell>
          <cell r="C554" t="str">
            <v>Xoài,  ĐK gốc 32 cm ≤ Φ &lt;39cm</v>
          </cell>
          <cell r="D554" t="str">
            <v>Xoài,  đường kính gốc 36 cm</v>
          </cell>
          <cell r="E554" t="str">
            <v>cây</v>
          </cell>
          <cell r="F554">
            <v>1016000</v>
          </cell>
        </row>
        <row r="555">
          <cell r="A555" t="str">
            <v>XOAI37</v>
          </cell>
          <cell r="B555" t="str">
            <v>XOAI3239</v>
          </cell>
          <cell r="C555" t="str">
            <v>Xoài,  ĐK gốc 32 cm ≤ Φ &lt;39cm</v>
          </cell>
          <cell r="D555" t="str">
            <v>Xoài, đường kính gốc 37 cm</v>
          </cell>
          <cell r="E555" t="str">
            <v>cây</v>
          </cell>
          <cell r="F555">
            <v>1016000</v>
          </cell>
        </row>
        <row r="556">
          <cell r="A556" t="str">
            <v>XOAI38</v>
          </cell>
          <cell r="B556" t="str">
            <v>XOAI3239</v>
          </cell>
          <cell r="C556" t="str">
            <v>Xoài,  ĐK gốc 32 cm ≤ Φ &lt;39cm</v>
          </cell>
          <cell r="D556" t="str">
            <v>Xoài,  đường kính gốc 38 cm</v>
          </cell>
          <cell r="E556" t="str">
            <v>cây</v>
          </cell>
          <cell r="F556">
            <v>1016000</v>
          </cell>
        </row>
        <row r="557">
          <cell r="A557" t="str">
            <v>XOAI40</v>
          </cell>
          <cell r="B557" t="str">
            <v>XOAI4040</v>
          </cell>
          <cell r="C557" t="str">
            <v>Xoài, ĐK gốc trên 40 cm</v>
          </cell>
          <cell r="D557" t="str">
            <v>Xoài,  đường kính gốc 40 cm</v>
          </cell>
          <cell r="E557" t="str">
            <v>cây</v>
          </cell>
          <cell r="F557">
            <v>1118000</v>
          </cell>
        </row>
        <row r="558">
          <cell r="A558" t="str">
            <v>XOAI41</v>
          </cell>
          <cell r="B558" t="str">
            <v>XOAI4040</v>
          </cell>
          <cell r="C558" t="str">
            <v>Xoài, ĐK gốc trên 40 cm</v>
          </cell>
          <cell r="D558" t="str">
            <v>Xoài,  đường kính gốc 41 cm</v>
          </cell>
          <cell r="E558" t="str">
            <v>cây</v>
          </cell>
          <cell r="F558">
            <v>1118000</v>
          </cell>
        </row>
        <row r="559">
          <cell r="A559" t="str">
            <v>XOAI42</v>
          </cell>
          <cell r="B559" t="str">
            <v>XOAI4040</v>
          </cell>
          <cell r="C559" t="str">
            <v>Xoài, ĐK gốc trên 40 cm</v>
          </cell>
          <cell r="D559" t="str">
            <v>Xoài, đường kính gốc 42 cm</v>
          </cell>
          <cell r="E559" t="str">
            <v>cây</v>
          </cell>
          <cell r="F559">
            <v>1118000</v>
          </cell>
        </row>
        <row r="560">
          <cell r="A560" t="str">
            <v>XOAI43</v>
          </cell>
          <cell r="B560" t="str">
            <v>XOAI4040</v>
          </cell>
          <cell r="C560" t="str">
            <v>Xoài, ĐK gốc trên 40 cm</v>
          </cell>
          <cell r="D560" t="str">
            <v>Xoài,  đường kính gốc 43 cm</v>
          </cell>
          <cell r="E560" t="str">
            <v>cây</v>
          </cell>
          <cell r="F560">
            <v>1118000</v>
          </cell>
        </row>
        <row r="561">
          <cell r="A561" t="str">
            <v>XOAI44</v>
          </cell>
          <cell r="B561" t="str">
            <v>XOAI4040</v>
          </cell>
          <cell r="C561" t="str">
            <v>Xoài, ĐK gốc trên 40 cm</v>
          </cell>
          <cell r="D561" t="str">
            <v>Xoài, đường kính gốc 44 cm</v>
          </cell>
          <cell r="E561" t="str">
            <v>cây</v>
          </cell>
          <cell r="F561">
            <v>1118000</v>
          </cell>
        </row>
        <row r="562">
          <cell r="A562" t="str">
            <v>XOAI45</v>
          </cell>
          <cell r="B562" t="str">
            <v>XOAI4040</v>
          </cell>
          <cell r="C562" t="str">
            <v>Xoài, ĐK gốc trên 40 cm</v>
          </cell>
          <cell r="D562" t="str">
            <v>Xoài,  đường kính gốc 45 cm</v>
          </cell>
          <cell r="E562" t="str">
            <v>cây</v>
          </cell>
          <cell r="F562">
            <v>1118000</v>
          </cell>
        </row>
        <row r="563">
          <cell r="A563" t="str">
            <v>XOAI46</v>
          </cell>
          <cell r="B563" t="str">
            <v>XOAI4040</v>
          </cell>
          <cell r="C563" t="str">
            <v>Xoài, ĐK gốc trên 40 cm</v>
          </cell>
          <cell r="D563" t="str">
            <v>Xoài,  đường kính gốc 46 cm</v>
          </cell>
          <cell r="E563" t="str">
            <v>cây</v>
          </cell>
          <cell r="F563">
            <v>1118000</v>
          </cell>
        </row>
        <row r="564">
          <cell r="A564" t="str">
            <v>XOAI47</v>
          </cell>
          <cell r="B564" t="str">
            <v>XOAI4040</v>
          </cell>
          <cell r="C564" t="str">
            <v>Xoài, ĐK gốc trên 40 cm</v>
          </cell>
          <cell r="D564" t="str">
            <v>Xoài, đường kính gốc 47 cm</v>
          </cell>
          <cell r="E564" t="str">
            <v>cây</v>
          </cell>
          <cell r="F564">
            <v>1118000</v>
          </cell>
        </row>
        <row r="565">
          <cell r="A565" t="str">
            <v>XOAI48</v>
          </cell>
          <cell r="B565" t="str">
            <v>XOAI4040</v>
          </cell>
          <cell r="C565" t="str">
            <v>Xoài, ĐK gốc trên 40 cm</v>
          </cell>
          <cell r="D565" t="str">
            <v>Xoài,  đường kính gốc 48 cm</v>
          </cell>
          <cell r="E565" t="str">
            <v>cây</v>
          </cell>
          <cell r="F565">
            <v>1118000</v>
          </cell>
        </row>
        <row r="566">
          <cell r="A566" t="str">
            <v>XOAI49</v>
          </cell>
          <cell r="B566" t="str">
            <v>XOAI4040</v>
          </cell>
          <cell r="C566" t="str">
            <v>Xoài, ĐK gốc trên 40 cm</v>
          </cell>
          <cell r="D566" t="str">
            <v>Xoài, đường kính gốc 49 cm</v>
          </cell>
          <cell r="E566" t="str">
            <v>cây</v>
          </cell>
          <cell r="F566">
            <v>1118000</v>
          </cell>
        </row>
        <row r="567">
          <cell r="A567" t="str">
            <v>XOAI50</v>
          </cell>
          <cell r="B567" t="str">
            <v>XOAI4040</v>
          </cell>
          <cell r="C567" t="str">
            <v>Xoài, ĐK gốc trên 40 cm</v>
          </cell>
          <cell r="D567" t="str">
            <v>Xoài, đường kính gốc 50 cm</v>
          </cell>
          <cell r="E567" t="str">
            <v>cây</v>
          </cell>
          <cell r="F567">
            <v>1118000</v>
          </cell>
        </row>
        <row r="568">
          <cell r="A568" t="str">
            <v>QUEOM</v>
          </cell>
          <cell r="B568" t="str">
            <v>QUEOM</v>
          </cell>
          <cell r="C568" t="str">
            <v>Quéo, mới trồng (3 tháng đến dưới 1 năm)</v>
          </cell>
          <cell r="D568" t="str">
            <v>Quéo, mới trồng dưới 1 năm tuổi</v>
          </cell>
          <cell r="E568" t="str">
            <v>cây</v>
          </cell>
          <cell r="F568">
            <v>32000</v>
          </cell>
        </row>
        <row r="569">
          <cell r="A569" t="str">
            <v>QUEOM1</v>
          </cell>
          <cell r="B569" t="str">
            <v>QUEOM1</v>
          </cell>
          <cell r="C569" t="str">
            <v>Quéo, Trồng từ 1đến 2 năm, 0,4m ≤ H &lt;1m</v>
          </cell>
          <cell r="D569" t="str">
            <v>Quéo, mới trồng từ 1 đến 2 năm tuổi</v>
          </cell>
          <cell r="E569" t="str">
            <v>cây</v>
          </cell>
          <cell r="F569">
            <v>54000</v>
          </cell>
        </row>
        <row r="570">
          <cell r="A570" t="str">
            <v>QUEOM2</v>
          </cell>
          <cell r="B570" t="str">
            <v>QUEOM2</v>
          </cell>
          <cell r="C570" t="str">
            <v>Quéo, Trồng từ 2 năm, chiều cao H ≥ 1m</v>
          </cell>
          <cell r="D570" t="str">
            <v>Quéo, mới trồng trên 2 năm tuổi</v>
          </cell>
          <cell r="E570" t="str">
            <v>cây</v>
          </cell>
          <cell r="F570">
            <v>76000</v>
          </cell>
        </row>
        <row r="571">
          <cell r="A571" t="str">
            <v>QUEO1</v>
          </cell>
          <cell r="B571" t="str">
            <v>QUEO1</v>
          </cell>
          <cell r="C571" t="str">
            <v xml:space="preserve"> Quéo,  ĐK gốc 1cm ≤ Φ &lt;1,5cm</v>
          </cell>
          <cell r="D571" t="str">
            <v xml:space="preserve">Quéo, đường kính gốc 1 cm </v>
          </cell>
          <cell r="E571" t="str">
            <v>cây</v>
          </cell>
          <cell r="F571">
            <v>138000</v>
          </cell>
        </row>
        <row r="572">
          <cell r="A572" t="str">
            <v>QUEO2</v>
          </cell>
          <cell r="B572" t="str">
            <v>QUEO2</v>
          </cell>
          <cell r="C572" t="str">
            <v>Quéo,  ĐK gốc 1,5 cm ≤ Φ &lt;3cm</v>
          </cell>
          <cell r="D572" t="str">
            <v xml:space="preserve">Quéo, đường kính gốc 2 cm </v>
          </cell>
          <cell r="E572" t="str">
            <v>cây</v>
          </cell>
          <cell r="F572">
            <v>138000</v>
          </cell>
        </row>
        <row r="573">
          <cell r="A573" t="str">
            <v>QUEO3</v>
          </cell>
          <cell r="B573" t="str">
            <v>QUEO37</v>
          </cell>
          <cell r="C573" t="str">
            <v>Quéo, ĐK gốc 3cm ≤ Φ &lt;7cm</v>
          </cell>
          <cell r="D573" t="str">
            <v>Quéo, đường kính gốc 3 cm</v>
          </cell>
          <cell r="E573" t="str">
            <v>cây</v>
          </cell>
          <cell r="F573">
            <v>200000</v>
          </cell>
        </row>
        <row r="574">
          <cell r="A574" t="str">
            <v>QUEO4</v>
          </cell>
          <cell r="B574" t="str">
            <v>QUEO37</v>
          </cell>
          <cell r="C574" t="str">
            <v>Quéo, ĐK gốc 3cm ≤ Φ &lt;7cm</v>
          </cell>
          <cell r="D574" t="str">
            <v>Quéo, đường kính gốc 4 cm</v>
          </cell>
          <cell r="E574" t="str">
            <v>cây</v>
          </cell>
          <cell r="F574">
            <v>302000</v>
          </cell>
        </row>
        <row r="575">
          <cell r="A575" t="str">
            <v>QUEO5</v>
          </cell>
          <cell r="B575" t="str">
            <v>QUEO37</v>
          </cell>
          <cell r="C575" t="str">
            <v>Quéo, ĐK gốc 3cm ≤ Φ &lt;7cm</v>
          </cell>
          <cell r="D575" t="str">
            <v>Quéo, đường kính gốc 5 cm</v>
          </cell>
          <cell r="E575" t="str">
            <v>cây</v>
          </cell>
          <cell r="F575">
            <v>302000</v>
          </cell>
        </row>
        <row r="576">
          <cell r="A576" t="str">
            <v>QUEO6</v>
          </cell>
          <cell r="B576" t="str">
            <v>QUEO37</v>
          </cell>
          <cell r="C576" t="str">
            <v>Quéo, ĐK gốc 3cm ≤ Φ &lt;7cm</v>
          </cell>
          <cell r="D576" t="str">
            <v>Quéo, đường kính gốc 6 cm</v>
          </cell>
          <cell r="E576" t="str">
            <v>cây</v>
          </cell>
          <cell r="F576">
            <v>302000</v>
          </cell>
        </row>
        <row r="577">
          <cell r="A577" t="str">
            <v>QUEO9</v>
          </cell>
          <cell r="B577" t="str">
            <v>QUEO912</v>
          </cell>
          <cell r="C577" t="str">
            <v>Quéo,  ĐK gốc 9cm ≤ Φ &lt;12cm</v>
          </cell>
          <cell r="D577" t="str">
            <v>Quéo, đường kính gốc 9 cm</v>
          </cell>
          <cell r="E577" t="str">
            <v>cây</v>
          </cell>
          <cell r="F577">
            <v>404000</v>
          </cell>
        </row>
        <row r="578">
          <cell r="A578" t="str">
            <v>QUEO10</v>
          </cell>
          <cell r="B578" t="str">
            <v>QUEO912</v>
          </cell>
          <cell r="C578" t="str">
            <v>Quéo,  ĐK gốc 9cm ≤ Φ &lt;12cm</v>
          </cell>
          <cell r="D578" t="str">
            <v>Quéo, đường kính gốc 10 cm</v>
          </cell>
          <cell r="E578" t="str">
            <v>cây</v>
          </cell>
          <cell r="F578">
            <v>404000</v>
          </cell>
        </row>
        <row r="579">
          <cell r="A579" t="str">
            <v>QUEO11</v>
          </cell>
          <cell r="B579" t="str">
            <v>QUEO912</v>
          </cell>
          <cell r="C579" t="str">
            <v>Quéo,  ĐK gốc 9cm ≤ Φ &lt;12cm</v>
          </cell>
          <cell r="D579" t="str">
            <v>Quéo, đường kính gốc 11cm</v>
          </cell>
          <cell r="E579" t="str">
            <v>cây</v>
          </cell>
          <cell r="F579">
            <v>404000</v>
          </cell>
        </row>
        <row r="580">
          <cell r="A580" t="str">
            <v>QUEO12</v>
          </cell>
          <cell r="B580" t="str">
            <v>QUEO1215</v>
          </cell>
          <cell r="C580" t="str">
            <v>Quéo, ĐK gốc 12cm ≤ Φ &lt;15cm</v>
          </cell>
          <cell r="D580" t="str">
            <v>Quéo, đường kính gốc 12 cm</v>
          </cell>
          <cell r="E580" t="str">
            <v>cây</v>
          </cell>
          <cell r="F580">
            <v>506000</v>
          </cell>
        </row>
        <row r="581">
          <cell r="A581" t="str">
            <v>QUEO13</v>
          </cell>
          <cell r="B581" t="str">
            <v>QUEO1215</v>
          </cell>
          <cell r="C581" t="str">
            <v>Quéo, ĐK gốc 12cm ≤ Φ &lt;15cm</v>
          </cell>
          <cell r="D581" t="str">
            <v>Quéo, đường kính gốc 13 cm</v>
          </cell>
          <cell r="E581" t="str">
            <v>cây</v>
          </cell>
          <cell r="F581">
            <v>506000</v>
          </cell>
        </row>
        <row r="582">
          <cell r="A582" t="str">
            <v>QUEO14</v>
          </cell>
          <cell r="B582" t="str">
            <v>QUEO1215</v>
          </cell>
          <cell r="C582" t="str">
            <v>Quéo, ĐK gốc 12cm ≤ Φ &lt;15cm</v>
          </cell>
          <cell r="D582" t="str">
            <v>Quéo, đường kính gốc 14 cm</v>
          </cell>
          <cell r="E582" t="str">
            <v>cây</v>
          </cell>
          <cell r="F582">
            <v>506000</v>
          </cell>
        </row>
        <row r="583">
          <cell r="A583" t="str">
            <v>QUEO15</v>
          </cell>
          <cell r="B583" t="str">
            <v>QUEO1519</v>
          </cell>
          <cell r="C583" t="str">
            <v>Quéo,  ĐK gốc 15cm ≤ Φ &lt;19cm</v>
          </cell>
          <cell r="D583" t="str">
            <v>Quéo, đường kính gốc 15 cm</v>
          </cell>
          <cell r="E583" t="str">
            <v>cây</v>
          </cell>
          <cell r="F583">
            <v>608000</v>
          </cell>
        </row>
        <row r="584">
          <cell r="A584" t="str">
            <v>QUEO16</v>
          </cell>
          <cell r="B584" t="str">
            <v>QUEO1519</v>
          </cell>
          <cell r="C584" t="str">
            <v>Quéo,  ĐK gốc 15cm ≤ Φ &lt;19cm</v>
          </cell>
          <cell r="D584" t="str">
            <v>Quéo, đường kính gốc 16 cm</v>
          </cell>
          <cell r="E584" t="str">
            <v>cây</v>
          </cell>
          <cell r="F584">
            <v>608000</v>
          </cell>
        </row>
        <row r="585">
          <cell r="A585" t="str">
            <v>QUEO17</v>
          </cell>
          <cell r="B585" t="str">
            <v>QUEO1519</v>
          </cell>
          <cell r="C585" t="str">
            <v>Quéo,  ĐK gốc 15cm ≤ Φ &lt;19cm</v>
          </cell>
          <cell r="D585" t="str">
            <v>Quéo, đường kính gốc 17 cm</v>
          </cell>
          <cell r="E585" t="str">
            <v>cây</v>
          </cell>
          <cell r="F585">
            <v>608000</v>
          </cell>
        </row>
        <row r="586">
          <cell r="A586" t="str">
            <v>QUEO18</v>
          </cell>
          <cell r="B586" t="str">
            <v>QUEO1519</v>
          </cell>
          <cell r="C586" t="str">
            <v>Quéo, ĐK gốc 15cm ≤ Φ &lt;19cm</v>
          </cell>
          <cell r="D586" t="str">
            <v>Quéo, đường kính gốc 18 cm</v>
          </cell>
          <cell r="E586" t="str">
            <v>cây</v>
          </cell>
          <cell r="F586">
            <v>608000</v>
          </cell>
        </row>
        <row r="587">
          <cell r="A587" t="str">
            <v>QUEO19</v>
          </cell>
          <cell r="B587" t="str">
            <v>QUEO1925</v>
          </cell>
          <cell r="C587" t="str">
            <v>Quéo, ĐK gốc 19cm  ≤ Φ &lt;25cm</v>
          </cell>
          <cell r="D587" t="str">
            <v>Quéo, đường kính gốc 19 cm</v>
          </cell>
          <cell r="E587" t="str">
            <v>cây</v>
          </cell>
          <cell r="F587">
            <v>710000</v>
          </cell>
        </row>
        <row r="588">
          <cell r="A588" t="str">
            <v>QUEO20</v>
          </cell>
          <cell r="B588" t="str">
            <v>QUEO1925</v>
          </cell>
          <cell r="C588" t="str">
            <v>Quéo, ĐK gốc 19cm  ≤ Φ &lt;25cm</v>
          </cell>
          <cell r="D588" t="str">
            <v>Quéo, đường kính gốc 20 cm</v>
          </cell>
          <cell r="E588" t="str">
            <v>cây</v>
          </cell>
          <cell r="F588">
            <v>710000</v>
          </cell>
        </row>
        <row r="589">
          <cell r="A589" t="str">
            <v>QUEO21</v>
          </cell>
          <cell r="B589" t="str">
            <v>QUEO1925</v>
          </cell>
          <cell r="C589" t="str">
            <v>Quéo, ĐK gốc 19cm  ≤ Φ &lt;25cm</v>
          </cell>
          <cell r="D589" t="str">
            <v>Quéo, đường kính gốc 21 cm</v>
          </cell>
          <cell r="E589" t="str">
            <v>cây</v>
          </cell>
          <cell r="F589">
            <v>710000</v>
          </cell>
        </row>
        <row r="590">
          <cell r="A590" t="str">
            <v>QUEO22</v>
          </cell>
          <cell r="B590" t="str">
            <v>QUEO1925</v>
          </cell>
          <cell r="C590" t="str">
            <v>Quéo, ĐK gốc 19cm  ≤ Φ &lt;25cm</v>
          </cell>
          <cell r="D590" t="str">
            <v>Quéo, đường kính gốc 22 cm</v>
          </cell>
          <cell r="E590" t="str">
            <v>cây</v>
          </cell>
          <cell r="F590">
            <v>710000</v>
          </cell>
        </row>
        <row r="591">
          <cell r="A591" t="str">
            <v>QUEO23</v>
          </cell>
          <cell r="B591" t="str">
            <v>QUEO1925</v>
          </cell>
          <cell r="C591" t="str">
            <v>Quéo, ĐK gốc 19cm  ≤ Φ &lt;25cm</v>
          </cell>
          <cell r="D591" t="str">
            <v>Quéo, đường kính gốc 23 cm</v>
          </cell>
          <cell r="E591" t="str">
            <v>cây</v>
          </cell>
          <cell r="F591">
            <v>710000</v>
          </cell>
        </row>
        <row r="592">
          <cell r="A592" t="str">
            <v>QUEO24</v>
          </cell>
          <cell r="B592" t="str">
            <v>QUEO1925</v>
          </cell>
          <cell r="C592" t="str">
            <v>Quéo, ĐK gốc 19cm  ≤ Φ &lt;25cm</v>
          </cell>
          <cell r="D592" t="str">
            <v>Quéo, đường kính gốc 24 cm</v>
          </cell>
          <cell r="E592" t="str">
            <v>cây</v>
          </cell>
          <cell r="F592">
            <v>710000</v>
          </cell>
        </row>
        <row r="593">
          <cell r="A593" t="str">
            <v>QUEO25</v>
          </cell>
          <cell r="B593" t="str">
            <v>QUEO2529</v>
          </cell>
          <cell r="C593" t="str">
            <v>Quéo,  ĐK gốc 25cm ≤ Φ &lt;29cm</v>
          </cell>
          <cell r="D593" t="str">
            <v>Quéo, đường kính gốc 25 cm</v>
          </cell>
          <cell r="E593" t="str">
            <v>cây</v>
          </cell>
          <cell r="F593">
            <v>812000</v>
          </cell>
        </row>
        <row r="594">
          <cell r="A594" t="str">
            <v>QUEO26</v>
          </cell>
          <cell r="B594" t="str">
            <v>QUEO2529</v>
          </cell>
          <cell r="C594" t="str">
            <v>Quéo,  ĐK gốc 25cm ≤ Φ &lt;29cm</v>
          </cell>
          <cell r="D594" t="str">
            <v>Quéo, đường kính gốc 26 cm</v>
          </cell>
          <cell r="E594" t="str">
            <v>cây</v>
          </cell>
          <cell r="F594">
            <v>812000</v>
          </cell>
        </row>
        <row r="595">
          <cell r="A595" t="str">
            <v>QUEO27</v>
          </cell>
          <cell r="B595" t="str">
            <v>QUEO2529</v>
          </cell>
          <cell r="C595" t="str">
            <v>Quéo,  ĐK gốc 25cm ≤ Φ &lt;29cm</v>
          </cell>
          <cell r="D595" t="str">
            <v>Quéo, đường kính gốc 27 cm</v>
          </cell>
          <cell r="E595" t="str">
            <v>cây</v>
          </cell>
          <cell r="F595">
            <v>812000</v>
          </cell>
        </row>
        <row r="596">
          <cell r="A596" t="str">
            <v>QUEO28</v>
          </cell>
          <cell r="B596" t="str">
            <v>QUEO2529</v>
          </cell>
          <cell r="C596" t="str">
            <v>Quéo,  ĐK gốc 25cm ≤ Φ &lt;29cm</v>
          </cell>
          <cell r="D596" t="str">
            <v>Quéo, đường kính gốc 28 cm</v>
          </cell>
          <cell r="E596" t="str">
            <v>cây</v>
          </cell>
          <cell r="F596">
            <v>812000</v>
          </cell>
        </row>
        <row r="597">
          <cell r="A597" t="str">
            <v>QUEO29</v>
          </cell>
          <cell r="B597" t="str">
            <v>QUEO2932</v>
          </cell>
          <cell r="C597" t="str">
            <v>Quéo,  ĐK gốc 29cm ≤ Φ &lt;32cm</v>
          </cell>
          <cell r="D597" t="str">
            <v>Quéo, đường kính gốc 29 cm</v>
          </cell>
          <cell r="E597" t="str">
            <v>cây</v>
          </cell>
          <cell r="F597">
            <v>914000</v>
          </cell>
        </row>
        <row r="598">
          <cell r="A598" t="str">
            <v>QUEO30</v>
          </cell>
          <cell r="B598" t="str">
            <v>QUEO2932</v>
          </cell>
          <cell r="C598" t="str">
            <v>Quéo,  ĐK gốc 29cm ≤ Φ &lt;32cm</v>
          </cell>
          <cell r="D598" t="str">
            <v>Quéo, đường kính gốc 30 cm</v>
          </cell>
          <cell r="E598" t="str">
            <v>cây</v>
          </cell>
          <cell r="F598">
            <v>914000</v>
          </cell>
        </row>
        <row r="599">
          <cell r="A599" t="str">
            <v>QUEO31</v>
          </cell>
          <cell r="B599" t="str">
            <v>QUEO2932</v>
          </cell>
          <cell r="C599" t="str">
            <v>Quéo,  ĐK gốc 29cm ≤ Φ &lt;32cm</v>
          </cell>
          <cell r="D599" t="str">
            <v>Quéo, đường kính gốc 31 cm</v>
          </cell>
          <cell r="E599" t="str">
            <v>cây</v>
          </cell>
          <cell r="F599">
            <v>914000</v>
          </cell>
        </row>
        <row r="600">
          <cell r="A600" t="str">
            <v>QUEO32</v>
          </cell>
          <cell r="B600" t="str">
            <v>QUEO3239</v>
          </cell>
          <cell r="C600" t="str">
            <v>Quéo,  ĐK gốc 32 cm ≤ Φ &lt;39cm</v>
          </cell>
          <cell r="D600" t="str">
            <v>Quéo, đường kính gốc 32 cm</v>
          </cell>
          <cell r="E600" t="str">
            <v>cây</v>
          </cell>
          <cell r="F600">
            <v>1016000</v>
          </cell>
        </row>
        <row r="601">
          <cell r="A601" t="str">
            <v>QUEO33</v>
          </cell>
          <cell r="B601" t="str">
            <v>QUEO3239</v>
          </cell>
          <cell r="C601" t="str">
            <v>Quéo,  ĐK gốc 32 cm ≤ Φ &lt;39cm</v>
          </cell>
          <cell r="D601" t="str">
            <v>Quéo, đường kính gốc 33 cm</v>
          </cell>
          <cell r="E601" t="str">
            <v>cây</v>
          </cell>
          <cell r="F601">
            <v>1016000</v>
          </cell>
        </row>
        <row r="602">
          <cell r="A602" t="str">
            <v>QUEO34</v>
          </cell>
          <cell r="B602" t="str">
            <v>QUEO3239</v>
          </cell>
          <cell r="C602" t="str">
            <v>Quéo,  ĐK gốc 32 cm ≤ Φ &lt;39cm</v>
          </cell>
          <cell r="D602" t="str">
            <v>Quéo, đường kính gốc 34 cm</v>
          </cell>
          <cell r="E602" t="str">
            <v>cây</v>
          </cell>
          <cell r="F602">
            <v>1016000</v>
          </cell>
        </row>
        <row r="603">
          <cell r="A603" t="str">
            <v>QUEO35</v>
          </cell>
          <cell r="B603" t="str">
            <v>QUEO3239</v>
          </cell>
          <cell r="C603" t="str">
            <v>Quéo,  ĐK gốc 32 cm ≤ Φ &lt;39cm</v>
          </cell>
          <cell r="D603" t="str">
            <v>Quéo, đường kính gốc 35 cm</v>
          </cell>
          <cell r="E603" t="str">
            <v>cây</v>
          </cell>
          <cell r="F603">
            <v>1016000</v>
          </cell>
        </row>
        <row r="604">
          <cell r="A604" t="str">
            <v>QUEO36</v>
          </cell>
          <cell r="B604" t="str">
            <v>QUEO3239</v>
          </cell>
          <cell r="C604" t="str">
            <v>Quéo,  ĐK gốc 32 cm ≤ Φ &lt;39cm</v>
          </cell>
          <cell r="D604" t="str">
            <v>Quéo, đường kính gốc 36 cm</v>
          </cell>
          <cell r="E604" t="str">
            <v>cây</v>
          </cell>
          <cell r="F604">
            <v>1016000</v>
          </cell>
        </row>
        <row r="605">
          <cell r="A605" t="str">
            <v>QUEO37</v>
          </cell>
          <cell r="B605" t="str">
            <v>QUEO3239</v>
          </cell>
          <cell r="C605" t="str">
            <v>Quéo,  ĐK gốc 32 cm ≤ Φ &lt;39cm</v>
          </cell>
          <cell r="D605" t="str">
            <v>Quéo, đường kính gốc 37 cm</v>
          </cell>
          <cell r="E605" t="str">
            <v>cây</v>
          </cell>
          <cell r="F605">
            <v>1016000</v>
          </cell>
        </row>
        <row r="606">
          <cell r="A606" t="str">
            <v>QUEO38</v>
          </cell>
          <cell r="B606" t="str">
            <v>QUEO3239</v>
          </cell>
          <cell r="C606" t="str">
            <v>Quéo,  ĐK gốc 32 cm ≤ Φ &lt;39cm</v>
          </cell>
          <cell r="D606" t="str">
            <v>Quéo, đường kính gốc 38 cm</v>
          </cell>
          <cell r="E606" t="str">
            <v>cây</v>
          </cell>
          <cell r="F606">
            <v>1016000</v>
          </cell>
        </row>
        <row r="607">
          <cell r="A607" t="str">
            <v>QUEO40</v>
          </cell>
          <cell r="B607" t="str">
            <v>QUEO4040</v>
          </cell>
          <cell r="C607" t="str">
            <v>Quéo, ĐK gốc trên 40 cm</v>
          </cell>
          <cell r="D607" t="str">
            <v>Quéo, đường kính gốc 40 cm</v>
          </cell>
          <cell r="E607" t="str">
            <v>cây</v>
          </cell>
          <cell r="F607">
            <v>1118000</v>
          </cell>
        </row>
        <row r="608">
          <cell r="A608" t="str">
            <v>QUEO41</v>
          </cell>
          <cell r="B608" t="str">
            <v>QUEO4040</v>
          </cell>
          <cell r="C608" t="str">
            <v>Quéo, ĐK gốc trên 40 cm</v>
          </cell>
          <cell r="D608" t="str">
            <v>Quéo, đường kính gốc 41 cm</v>
          </cell>
          <cell r="E608" t="str">
            <v>cây</v>
          </cell>
          <cell r="F608">
            <v>1118000</v>
          </cell>
        </row>
        <row r="609">
          <cell r="A609" t="str">
            <v>QUEO42</v>
          </cell>
          <cell r="B609" t="str">
            <v>QUEO4040</v>
          </cell>
          <cell r="C609" t="str">
            <v>Quéo, ĐK gốc trên 40 cm</v>
          </cell>
          <cell r="D609" t="str">
            <v>Quéo, đường kính gốc 42 cm</v>
          </cell>
          <cell r="E609" t="str">
            <v>cây</v>
          </cell>
          <cell r="F609">
            <v>1118000</v>
          </cell>
        </row>
        <row r="610">
          <cell r="A610" t="str">
            <v>QUEO43</v>
          </cell>
          <cell r="B610" t="str">
            <v>QUEO4040</v>
          </cell>
          <cell r="C610" t="str">
            <v>Quéo, ĐK gốc trên 40 cm</v>
          </cell>
          <cell r="D610" t="str">
            <v>Quéo, đường kính gốc 43 cm</v>
          </cell>
          <cell r="E610" t="str">
            <v>cây</v>
          </cell>
          <cell r="F610">
            <v>1118000</v>
          </cell>
        </row>
        <row r="611">
          <cell r="A611" t="str">
            <v>QUEO44</v>
          </cell>
          <cell r="B611" t="str">
            <v>QUEO4040</v>
          </cell>
          <cell r="C611" t="str">
            <v>Quéo, ĐK gốc trên 40 cm</v>
          </cell>
          <cell r="D611" t="str">
            <v>Quéo, đường kính gốc 44 cm</v>
          </cell>
          <cell r="E611" t="str">
            <v>cây</v>
          </cell>
          <cell r="F611">
            <v>1118000</v>
          </cell>
        </row>
        <row r="612">
          <cell r="A612" t="str">
            <v>QUEO45</v>
          </cell>
          <cell r="B612" t="str">
            <v>QUEO4040</v>
          </cell>
          <cell r="C612" t="str">
            <v>Quéo, ĐK gốc trên 40 cm</v>
          </cell>
          <cell r="D612" t="str">
            <v>Quéo, đường kính gốc 45 cm</v>
          </cell>
          <cell r="E612" t="str">
            <v>cây</v>
          </cell>
          <cell r="F612">
            <v>1118000</v>
          </cell>
        </row>
        <row r="613">
          <cell r="A613" t="str">
            <v>QUEO46</v>
          </cell>
          <cell r="B613" t="str">
            <v>QUEO4040</v>
          </cell>
          <cell r="C613" t="str">
            <v>Quéo, ĐK gốc trên 40 cm</v>
          </cell>
          <cell r="D613" t="str">
            <v>Quéo, đường kính gốc 46 cm</v>
          </cell>
          <cell r="E613" t="str">
            <v>cây</v>
          </cell>
          <cell r="F613">
            <v>1118000</v>
          </cell>
        </row>
        <row r="614">
          <cell r="A614" t="str">
            <v>QUEO47</v>
          </cell>
          <cell r="B614" t="str">
            <v>QUEO4040</v>
          </cell>
          <cell r="C614" t="str">
            <v>Quéo, ĐK gốc trên 40 cm</v>
          </cell>
          <cell r="D614" t="str">
            <v>Quéo, đường kính gốc 47 cm</v>
          </cell>
          <cell r="E614" t="str">
            <v>cây</v>
          </cell>
          <cell r="F614">
            <v>1118000</v>
          </cell>
        </row>
        <row r="615">
          <cell r="A615" t="str">
            <v>QUEO48</v>
          </cell>
          <cell r="B615" t="str">
            <v>QUEO4040</v>
          </cell>
          <cell r="C615" t="str">
            <v>Quéo, ĐK gốc trên 40 cm</v>
          </cell>
          <cell r="D615" t="str">
            <v>Quéo, đường kính gốc 48 cm</v>
          </cell>
          <cell r="E615" t="str">
            <v>cây</v>
          </cell>
          <cell r="F615">
            <v>1118000</v>
          </cell>
        </row>
        <row r="616">
          <cell r="A616" t="str">
            <v>QUEO49</v>
          </cell>
          <cell r="B616" t="str">
            <v>QUEO4040</v>
          </cell>
          <cell r="C616" t="str">
            <v>Quéo, ĐK gốc trên 40 cm</v>
          </cell>
          <cell r="D616" t="str">
            <v>Quéo, đường kính gốc 49 cm</v>
          </cell>
          <cell r="E616" t="str">
            <v>cây</v>
          </cell>
          <cell r="F616">
            <v>1118000</v>
          </cell>
        </row>
        <row r="617">
          <cell r="A617" t="str">
            <v>QUEO50</v>
          </cell>
          <cell r="B617" t="str">
            <v>QUEO4040</v>
          </cell>
          <cell r="C617" t="str">
            <v>Quéo, ĐK gốc trên 40 cm</v>
          </cell>
          <cell r="D617" t="str">
            <v>Quéo, đường kính gốc 50 cm</v>
          </cell>
          <cell r="E617" t="str">
            <v>cây</v>
          </cell>
          <cell r="F617">
            <v>1118000</v>
          </cell>
        </row>
        <row r="618">
          <cell r="C618" t="str">
            <v>Cây Na.(theo ĐK gốc của cây, đo ĐK gốc cách mặt đất 20cm)</v>
          </cell>
          <cell r="E618" t="str">
            <v>cây</v>
          </cell>
        </row>
        <row r="619">
          <cell r="A619" t="str">
            <v>NAM</v>
          </cell>
          <cell r="B619" t="str">
            <v>NAM</v>
          </cell>
          <cell r="C619" t="str">
            <v>Cây Na mới trồng (từ 3 tháng đến dưới 1 năm)</v>
          </cell>
          <cell r="D619" t="str">
            <v xml:space="preserve">Na mới trồng dưới 1 năm tuổi </v>
          </cell>
          <cell r="E619" t="str">
            <v>cây</v>
          </cell>
          <cell r="F619">
            <v>29000</v>
          </cell>
        </row>
        <row r="620">
          <cell r="A620" t="str">
            <v>NA1</v>
          </cell>
          <cell r="B620" t="str">
            <v>NA12</v>
          </cell>
          <cell r="C620" t="str">
            <v>Cây Na ĐK gốc 1cm ≤ Φ &lt;2cm(cây cách cây 1,5m)</v>
          </cell>
          <cell r="D620" t="str">
            <v>Cây Na ĐK gốc 1cm ≤ Φ &lt;2cm(cây cách cây 1,5m)</v>
          </cell>
          <cell r="E620" t="str">
            <v>cây</v>
          </cell>
          <cell r="F620">
            <v>53000</v>
          </cell>
        </row>
        <row r="621">
          <cell r="A621" t="str">
            <v>NA2</v>
          </cell>
          <cell r="B621" t="str">
            <v>NA25</v>
          </cell>
          <cell r="C621" t="str">
            <v>Cây Na ĐK gốc 2cm ≤ Φ &lt;5cm</v>
          </cell>
          <cell r="D621" t="str">
            <v xml:space="preserve">Na đường kính 2 cm </v>
          </cell>
          <cell r="E621" t="str">
            <v>cây</v>
          </cell>
          <cell r="F621">
            <v>177000</v>
          </cell>
        </row>
        <row r="622">
          <cell r="A622" t="str">
            <v>NA3</v>
          </cell>
          <cell r="B622" t="str">
            <v>NA25</v>
          </cell>
          <cell r="C622" t="str">
            <v>Cây Na ĐK gốc 2cm ≤ Φ &lt;5cm</v>
          </cell>
          <cell r="D622" t="str">
            <v xml:space="preserve">Na đường kính 3 cm </v>
          </cell>
          <cell r="E622" t="str">
            <v>cây</v>
          </cell>
          <cell r="F622">
            <v>177000</v>
          </cell>
        </row>
        <row r="623">
          <cell r="A623" t="str">
            <v>NA4</v>
          </cell>
          <cell r="B623" t="str">
            <v>NA25</v>
          </cell>
          <cell r="C623" t="str">
            <v>Cây Na ĐK gốc 2cm ≤ Φ &lt;5cm</v>
          </cell>
          <cell r="D623" t="str">
            <v xml:space="preserve">Na đường kính 4 cm </v>
          </cell>
          <cell r="E623" t="str">
            <v>cây</v>
          </cell>
          <cell r="F623">
            <v>177000</v>
          </cell>
        </row>
        <row r="624">
          <cell r="A624" t="str">
            <v>NA5</v>
          </cell>
          <cell r="B624" t="str">
            <v>NA57</v>
          </cell>
          <cell r="C624" t="str">
            <v>Cây Na ĐK gốc 5cm ≤ Φ &lt;7cm</v>
          </cell>
          <cell r="D624" t="str">
            <v xml:space="preserve">Na đường kính 5 cm </v>
          </cell>
          <cell r="E624" t="str">
            <v>cây</v>
          </cell>
          <cell r="F624">
            <v>325000</v>
          </cell>
        </row>
        <row r="625">
          <cell r="A625" t="str">
            <v>NA6</v>
          </cell>
          <cell r="B625" t="str">
            <v>NA57</v>
          </cell>
          <cell r="C625" t="str">
            <v>Cây Na ĐK gốc 5cm ≤ Φ &lt;7cm</v>
          </cell>
          <cell r="D625" t="str">
            <v xml:space="preserve">Na đường kính 6 cm </v>
          </cell>
          <cell r="E625" t="str">
            <v>cây</v>
          </cell>
          <cell r="F625">
            <v>325000</v>
          </cell>
        </row>
        <row r="626">
          <cell r="A626" t="str">
            <v>NA7</v>
          </cell>
          <cell r="B626" t="str">
            <v>NA79</v>
          </cell>
          <cell r="C626" t="str">
            <v>Cây Na ĐK gốc 7cm ≤ Φ &lt;9cm</v>
          </cell>
          <cell r="D626" t="str">
            <v xml:space="preserve">Na đường kính 7 cm </v>
          </cell>
          <cell r="E626" t="str">
            <v>cây</v>
          </cell>
          <cell r="F626">
            <v>573000</v>
          </cell>
        </row>
        <row r="627">
          <cell r="A627" t="str">
            <v>NA8</v>
          </cell>
          <cell r="B627" t="str">
            <v>NA79</v>
          </cell>
          <cell r="C627" t="str">
            <v>Cây Na ĐK gốc 7cm ≤ Φ &lt;9cm</v>
          </cell>
          <cell r="D627" t="str">
            <v xml:space="preserve">Na đường kính 8 cm </v>
          </cell>
          <cell r="E627" t="str">
            <v>cây</v>
          </cell>
          <cell r="F627">
            <v>573000</v>
          </cell>
        </row>
        <row r="628">
          <cell r="A628" t="str">
            <v>NA9</v>
          </cell>
          <cell r="B628" t="str">
            <v>NA9112</v>
          </cell>
          <cell r="C628" t="str">
            <v>Cây Na ĐK gốc 9cm ≤ Φ &lt;12cm</v>
          </cell>
          <cell r="D628" t="str">
            <v xml:space="preserve">Na đường kính 9 cm </v>
          </cell>
          <cell r="E628" t="str">
            <v>cây</v>
          </cell>
          <cell r="F628">
            <v>821000</v>
          </cell>
        </row>
        <row r="629">
          <cell r="A629" t="str">
            <v>NA10</v>
          </cell>
          <cell r="B629" t="str">
            <v>NA9112</v>
          </cell>
          <cell r="C629" t="str">
            <v>Cây Na ĐK gốc 9cm ≤ Φ &lt;12cm</v>
          </cell>
          <cell r="D629" t="str">
            <v xml:space="preserve">Na đường kính 10 cm </v>
          </cell>
          <cell r="E629" t="str">
            <v>cây</v>
          </cell>
          <cell r="F629">
            <v>821000</v>
          </cell>
        </row>
        <row r="630">
          <cell r="A630" t="str">
            <v>NA11</v>
          </cell>
          <cell r="B630" t="str">
            <v>NA1112</v>
          </cell>
          <cell r="C630" t="str">
            <v>Cây Na ĐK gốc 9cm ≤ Φ &lt;12cm</v>
          </cell>
          <cell r="D630" t="str">
            <v xml:space="preserve">Na đường kính 11 cm </v>
          </cell>
          <cell r="E630" t="str">
            <v>cây</v>
          </cell>
          <cell r="F630">
            <v>821000</v>
          </cell>
        </row>
        <row r="631">
          <cell r="A631" t="str">
            <v>NA12</v>
          </cell>
          <cell r="B631" t="str">
            <v>NA1215</v>
          </cell>
          <cell r="C631" t="str">
            <v>Cây Na ĐK gốc 12cm ≤ Φ &lt;15cm</v>
          </cell>
          <cell r="D631" t="str">
            <v xml:space="preserve">Na đường kính 12 cm </v>
          </cell>
          <cell r="E631" t="str">
            <v>cây</v>
          </cell>
          <cell r="F631">
            <v>821000</v>
          </cell>
        </row>
        <row r="632">
          <cell r="A632" t="str">
            <v>NA13</v>
          </cell>
          <cell r="B632" t="str">
            <v>NA1215</v>
          </cell>
          <cell r="C632" t="str">
            <v>Cây Na ĐK gốc 12cm ≤ Φ &lt;15cm</v>
          </cell>
          <cell r="D632" t="str">
            <v xml:space="preserve">Na đường kính 13 cm </v>
          </cell>
          <cell r="E632" t="str">
            <v>cây</v>
          </cell>
          <cell r="F632">
            <v>1069000</v>
          </cell>
        </row>
        <row r="633">
          <cell r="A633" t="str">
            <v>NA14</v>
          </cell>
          <cell r="B633" t="str">
            <v>NA1215</v>
          </cell>
          <cell r="C633" t="str">
            <v>Cây Na ĐK gốc 12cm ≤ Φ &lt;15cm</v>
          </cell>
          <cell r="D633" t="str">
            <v xml:space="preserve">Na đường kính 14 cm </v>
          </cell>
          <cell r="E633" t="str">
            <v>cây</v>
          </cell>
          <cell r="F633">
            <v>1069000</v>
          </cell>
        </row>
        <row r="634">
          <cell r="A634" t="str">
            <v>NA15</v>
          </cell>
          <cell r="B634" t="str">
            <v>NA1515</v>
          </cell>
          <cell r="C634" t="str">
            <v>Cây Na ĐK gốc từ 15 cm trở lên</v>
          </cell>
          <cell r="D634" t="str">
            <v xml:space="preserve">Na đường kính 15 cm </v>
          </cell>
          <cell r="E634" t="str">
            <v>cây</v>
          </cell>
          <cell r="F634">
            <v>1317000</v>
          </cell>
        </row>
        <row r="635">
          <cell r="A635" t="str">
            <v>NA16</v>
          </cell>
          <cell r="B635" t="str">
            <v>NA1515</v>
          </cell>
          <cell r="C635" t="str">
            <v>Cây Na ĐK gốc từ 15 cm trở lên</v>
          </cell>
          <cell r="D635" t="str">
            <v xml:space="preserve">Na đường kính 16 cm </v>
          </cell>
          <cell r="E635" t="str">
            <v>cây</v>
          </cell>
          <cell r="F635">
            <v>1317000</v>
          </cell>
        </row>
        <row r="636">
          <cell r="A636" t="str">
            <v>NA17</v>
          </cell>
          <cell r="B636" t="str">
            <v>NA1515</v>
          </cell>
          <cell r="C636" t="str">
            <v>Cây Na ĐK gốc từ 15 cm trở lên</v>
          </cell>
          <cell r="D636" t="str">
            <v xml:space="preserve">Na đường kính 17 cm </v>
          </cell>
          <cell r="E636" t="str">
            <v>cây</v>
          </cell>
          <cell r="F636">
            <v>1317000</v>
          </cell>
        </row>
        <row r="637">
          <cell r="A637" t="str">
            <v>NA18</v>
          </cell>
          <cell r="B637" t="str">
            <v>NA1515</v>
          </cell>
          <cell r="C637" t="str">
            <v>Cây Na ĐK gốc từ 15 cm trở lên</v>
          </cell>
          <cell r="D637" t="str">
            <v xml:space="preserve">Na đường kính 18 cm </v>
          </cell>
          <cell r="E637" t="str">
            <v>cây</v>
          </cell>
          <cell r="F637">
            <v>1317000</v>
          </cell>
        </row>
        <row r="638">
          <cell r="A638" t="str">
            <v>NA19</v>
          </cell>
          <cell r="B638" t="str">
            <v>NA1515</v>
          </cell>
          <cell r="C638" t="str">
            <v>Cây Na ĐK gốc từ 15 cm trở lên</v>
          </cell>
          <cell r="D638" t="str">
            <v xml:space="preserve">Na đường kính 19 cm </v>
          </cell>
          <cell r="E638" t="str">
            <v>cây</v>
          </cell>
          <cell r="F638">
            <v>1317000</v>
          </cell>
        </row>
        <row r="639">
          <cell r="A639" t="str">
            <v>NA20</v>
          </cell>
          <cell r="B639" t="str">
            <v>NA1515</v>
          </cell>
          <cell r="C639" t="str">
            <v>Cây Na ĐK gốc từ 15 cm trở lên</v>
          </cell>
          <cell r="D639" t="str">
            <v xml:space="preserve">Na đường kính 20 cm </v>
          </cell>
          <cell r="E639" t="str">
            <v>cây</v>
          </cell>
          <cell r="F639">
            <v>1317000</v>
          </cell>
        </row>
        <row r="640">
          <cell r="A640" t="str">
            <v>NA21</v>
          </cell>
          <cell r="B640" t="str">
            <v>NA1515</v>
          </cell>
          <cell r="C640" t="str">
            <v>Cây Na ĐK gốc từ 15 cm trở lên</v>
          </cell>
          <cell r="D640" t="str">
            <v xml:space="preserve">Na đường kính 21 cm </v>
          </cell>
          <cell r="E640" t="str">
            <v>cây</v>
          </cell>
          <cell r="F640">
            <v>1317000</v>
          </cell>
        </row>
        <row r="641">
          <cell r="A641" t="str">
            <v>NA22</v>
          </cell>
          <cell r="B641" t="str">
            <v>NA1515</v>
          </cell>
          <cell r="C641" t="str">
            <v>Cây Na ĐK gốc từ 15 cm trở lên</v>
          </cell>
          <cell r="D641" t="str">
            <v xml:space="preserve">Na đường kính 22 cm </v>
          </cell>
          <cell r="E641" t="str">
            <v>cây</v>
          </cell>
          <cell r="F641">
            <v>1317000</v>
          </cell>
        </row>
        <row r="642">
          <cell r="A642" t="str">
            <v>NA23</v>
          </cell>
          <cell r="B642" t="str">
            <v>NA1515</v>
          </cell>
          <cell r="C642" t="str">
            <v>Cây Na ĐK gốc từ 15 cm trở lên</v>
          </cell>
          <cell r="D642" t="str">
            <v xml:space="preserve">Na đường kính 23 cm </v>
          </cell>
          <cell r="E642" t="str">
            <v>cây</v>
          </cell>
          <cell r="F642">
            <v>1317000</v>
          </cell>
        </row>
        <row r="643">
          <cell r="A643" t="str">
            <v>NA24</v>
          </cell>
          <cell r="B643" t="str">
            <v>NA1515</v>
          </cell>
          <cell r="C643" t="str">
            <v>Cây Na ĐK gốc từ 15 cm trở lên</v>
          </cell>
          <cell r="D643" t="str">
            <v xml:space="preserve">Na đường kính 24 cm </v>
          </cell>
          <cell r="E643" t="str">
            <v>cây</v>
          </cell>
          <cell r="F643">
            <v>1317000</v>
          </cell>
        </row>
        <row r="644">
          <cell r="A644" t="str">
            <v>NA25</v>
          </cell>
          <cell r="B644" t="str">
            <v>NA1515</v>
          </cell>
          <cell r="C644" t="str">
            <v>Cây Na ĐK gốc từ 15 cm trở lên</v>
          </cell>
          <cell r="D644" t="str">
            <v xml:space="preserve">Na đường kính 25 cm </v>
          </cell>
          <cell r="E644" t="str">
            <v>cây</v>
          </cell>
          <cell r="F644">
            <v>1317000</v>
          </cell>
        </row>
        <row r="645">
          <cell r="C645" t="str">
            <v>Đu đủ</v>
          </cell>
          <cell r="E645" t="str">
            <v>cây</v>
          </cell>
        </row>
        <row r="646">
          <cell r="A646" t="str">
            <v>DDM</v>
          </cell>
          <cell r="B646" t="str">
            <v>DDM</v>
          </cell>
          <cell r="C646" t="str">
            <v xml:space="preserve"> Đu đủ Mới trồng (từ 3 đến 9 tháng)</v>
          </cell>
          <cell r="D646" t="str">
            <v xml:space="preserve"> Đu đủ Mới trồng (từ 3 đến 9 tháng)</v>
          </cell>
          <cell r="E646" t="str">
            <v>cây</v>
          </cell>
          <cell r="F646">
            <v>23000</v>
          </cell>
        </row>
        <row r="647">
          <cell r="A647" t="str">
            <v>DDK</v>
          </cell>
          <cell r="B647" t="str">
            <v>DDK</v>
          </cell>
          <cell r="C647" t="str">
            <v xml:space="preserve"> Đu đủ Trồng trên 9 tháng, 0,5 &lt;H≤ 1,3 m</v>
          </cell>
          <cell r="D647" t="str">
            <v xml:space="preserve"> Đu đủ Trồng trên 9 tháng, 0,5 &lt;H≤ 1,3 m</v>
          </cell>
          <cell r="E647" t="str">
            <v>cây</v>
          </cell>
          <cell r="F647">
            <v>43000</v>
          </cell>
        </row>
        <row r="648">
          <cell r="A648" t="str">
            <v>DDC</v>
          </cell>
          <cell r="B648" t="str">
            <v>DDC</v>
          </cell>
          <cell r="C648" t="str">
            <v xml:space="preserve"> Đu đủ Đã có quả, chiều cao trên 1,3m </v>
          </cell>
          <cell r="D648" t="str">
            <v xml:space="preserve"> Đu đủ Đã có quả, chiều cao trên 1,3m </v>
          </cell>
          <cell r="E648" t="str">
            <v>cây</v>
          </cell>
          <cell r="F648">
            <v>88000</v>
          </cell>
        </row>
        <row r="649">
          <cell r="C649" t="str">
            <v>Cau, Dừa (Cau theo ĐK gốc của cây, đo ĐK gốc cách mặt đất 20cm; Dừa theo ĐK gốc của cây, đo ĐK gốc cách mặt đất 30cm)</v>
          </cell>
          <cell r="E649" t="str">
            <v>cây</v>
          </cell>
        </row>
        <row r="650">
          <cell r="A650" t="str">
            <v>CAUM</v>
          </cell>
          <cell r="B650" t="str">
            <v>CAUM</v>
          </cell>
          <cell r="C650" t="str">
            <v>Cây Cau, Mới trồng từ 3 tháng đến 1 năm</v>
          </cell>
          <cell r="D650" t="str">
            <v>Cây Cau,Mới trồng từ 3 tháng đến 1 năm</v>
          </cell>
          <cell r="E650" t="str">
            <v>cây</v>
          </cell>
          <cell r="F650">
            <v>32000</v>
          </cell>
        </row>
        <row r="651">
          <cell r="A651" t="str">
            <v>CAU1</v>
          </cell>
          <cell r="B651" t="str">
            <v>CAUM</v>
          </cell>
          <cell r="C651" t="str">
            <v>Cây Cau, Mới trồng từ 3 tháng đến 1 năm</v>
          </cell>
          <cell r="D651" t="str">
            <v>Cây Cau, Mới trồng từ 3 tháng đến 1 năm</v>
          </cell>
          <cell r="E651" t="str">
            <v>cây</v>
          </cell>
          <cell r="F651">
            <v>32000</v>
          </cell>
        </row>
        <row r="652">
          <cell r="A652" t="str">
            <v>CAU2</v>
          </cell>
          <cell r="B652" t="str">
            <v>CAUM</v>
          </cell>
          <cell r="C652" t="str">
            <v>Cây Cau, Mới trồng từ 3 tháng đến 1 năm</v>
          </cell>
          <cell r="D652" t="str">
            <v>Cây Cau, Mới trồng từ 3 tháng đến 1 năm</v>
          </cell>
          <cell r="E652" t="str">
            <v>cây</v>
          </cell>
          <cell r="F652">
            <v>32000</v>
          </cell>
        </row>
        <row r="653">
          <cell r="A653" t="str">
            <v>CAU3</v>
          </cell>
          <cell r="B653" t="str">
            <v>CAUM</v>
          </cell>
          <cell r="C653" t="str">
            <v>Cây Cau,  Mới trồng từ 3 tháng đến 1 năm</v>
          </cell>
          <cell r="D653" t="str">
            <v>Cây Cau, Mới trồng từ 3 tháng đến 1 năm</v>
          </cell>
          <cell r="E653" t="str">
            <v>cây</v>
          </cell>
          <cell r="F653">
            <v>32000</v>
          </cell>
        </row>
        <row r="654">
          <cell r="A654" t="str">
            <v>CAU4</v>
          </cell>
          <cell r="B654" t="str">
            <v>CAUM</v>
          </cell>
          <cell r="C654" t="str">
            <v>Cây Cau, Mới trồng từ 3 tháng đến 1 năm</v>
          </cell>
          <cell r="D654" t="str">
            <v>Cây Cau, Mới trồng từ 3 tháng đến 1 năm</v>
          </cell>
          <cell r="E654" t="str">
            <v>cây</v>
          </cell>
          <cell r="F654">
            <v>32000</v>
          </cell>
        </row>
        <row r="655">
          <cell r="A655" t="str">
            <v>CAU5</v>
          </cell>
          <cell r="B655" t="str">
            <v>CAUM</v>
          </cell>
          <cell r="C655" t="str">
            <v>Cây Cau, Mới trồng từ 3 tháng đến 1 năm</v>
          </cell>
          <cell r="D655" t="str">
            <v>Cây Cau, Mới trồng từ 3 tháng đến 1 năm</v>
          </cell>
          <cell r="E655" t="str">
            <v>cây</v>
          </cell>
          <cell r="F655">
            <v>32000</v>
          </cell>
        </row>
        <row r="656">
          <cell r="A656" t="str">
            <v>CAU6</v>
          </cell>
          <cell r="B656" t="str">
            <v>CAU69</v>
          </cell>
          <cell r="C656" t="str">
            <v>Cây Cau, ĐK gốc 6cm ≤ Φ &lt;9cm</v>
          </cell>
          <cell r="D656" t="str">
            <v xml:space="preserve">Cây Cau đường kính gốc 6 cm </v>
          </cell>
          <cell r="E656" t="str">
            <v>cây</v>
          </cell>
          <cell r="F656">
            <v>49000</v>
          </cell>
        </row>
        <row r="657">
          <cell r="A657" t="str">
            <v>CAU7</v>
          </cell>
          <cell r="B657" t="str">
            <v>CAU69</v>
          </cell>
          <cell r="C657" t="str">
            <v>Cây Cau, ĐK gốc 6cm ≤ Φ &lt;9cm</v>
          </cell>
          <cell r="D657" t="str">
            <v xml:space="preserve">Cây Cau đường kính gốc 7 cm </v>
          </cell>
          <cell r="E657" t="str">
            <v>cây</v>
          </cell>
          <cell r="F657">
            <v>49000</v>
          </cell>
        </row>
        <row r="658">
          <cell r="A658" t="str">
            <v>CAU8</v>
          </cell>
          <cell r="B658" t="str">
            <v>CAU69</v>
          </cell>
          <cell r="C658" t="str">
            <v>Cây Cau, ĐK gốc 6cm ≤ Φ &lt;9cm</v>
          </cell>
          <cell r="D658" t="str">
            <v xml:space="preserve">Cây Cau đường kính gốc 8 cm </v>
          </cell>
          <cell r="E658" t="str">
            <v>cây</v>
          </cell>
          <cell r="F658">
            <v>49000</v>
          </cell>
        </row>
        <row r="659">
          <cell r="A659" t="str">
            <v>CAU9</v>
          </cell>
          <cell r="B659" t="str">
            <v>CAU912</v>
          </cell>
          <cell r="C659" t="str">
            <v>Cây Cau, ĐK gốc 9cm ≤ Φ &lt;12cm</v>
          </cell>
          <cell r="D659" t="str">
            <v xml:space="preserve">Cây Cau đường kính gốc 9 cm </v>
          </cell>
          <cell r="E659" t="str">
            <v>cây</v>
          </cell>
          <cell r="F659">
            <v>71500</v>
          </cell>
        </row>
        <row r="660">
          <cell r="A660" t="str">
            <v>CAU10</v>
          </cell>
          <cell r="B660" t="str">
            <v>CAU912</v>
          </cell>
          <cell r="C660" t="str">
            <v>Cây Cau, ĐK gốc 9cm ≤ Φ &lt;12cm</v>
          </cell>
          <cell r="D660" t="str">
            <v xml:space="preserve">Cây Cau đường kính gốc 10 cm </v>
          </cell>
          <cell r="E660" t="str">
            <v>cây</v>
          </cell>
          <cell r="F660">
            <v>71500</v>
          </cell>
        </row>
        <row r="661">
          <cell r="A661" t="str">
            <v>CAU11</v>
          </cell>
          <cell r="B661" t="str">
            <v>CAU912</v>
          </cell>
          <cell r="C661" t="str">
            <v>Cây Cau, ĐK gốc 9cm ≤ Φ &lt;12cm</v>
          </cell>
          <cell r="D661" t="str">
            <v xml:space="preserve">Cây Cau đường kính gốc 11 cm </v>
          </cell>
          <cell r="E661" t="str">
            <v>cây</v>
          </cell>
          <cell r="F661">
            <v>71500</v>
          </cell>
        </row>
        <row r="662">
          <cell r="A662" t="str">
            <v>CAU12</v>
          </cell>
          <cell r="B662" t="str">
            <v>CAU1215</v>
          </cell>
          <cell r="C662" t="str">
            <v>Cây Cau, ĐK gốc 12cm ≤ Φ &lt;15cm</v>
          </cell>
          <cell r="D662" t="str">
            <v xml:space="preserve">Cây Cau đường kính gốc 12 cm </v>
          </cell>
          <cell r="E662" t="str">
            <v>cây</v>
          </cell>
          <cell r="F662">
            <v>133000</v>
          </cell>
        </row>
        <row r="663">
          <cell r="A663" t="str">
            <v>CAU13</v>
          </cell>
          <cell r="B663" t="str">
            <v>CAU1215</v>
          </cell>
          <cell r="C663" t="str">
            <v>Cây Cau, ĐK gốc 12cm ≤ Φ &lt;15cm</v>
          </cell>
          <cell r="D663" t="str">
            <v xml:space="preserve">Cây Cau đường kính gốc 13 cm </v>
          </cell>
          <cell r="E663" t="str">
            <v>cây</v>
          </cell>
          <cell r="F663">
            <v>133000</v>
          </cell>
        </row>
        <row r="664">
          <cell r="A664" t="str">
            <v>CAU14</v>
          </cell>
          <cell r="B664" t="str">
            <v>CAU1215</v>
          </cell>
          <cell r="C664" t="str">
            <v>Cây Cau, ĐK gốc 12cm ≤ Φ &lt;15cm</v>
          </cell>
          <cell r="D664" t="str">
            <v xml:space="preserve">Cây Cau đường kính gốc 14 cm </v>
          </cell>
          <cell r="E664" t="str">
            <v>cây</v>
          </cell>
          <cell r="F664">
            <v>133000</v>
          </cell>
        </row>
        <row r="665">
          <cell r="A665" t="str">
            <v>CAU15</v>
          </cell>
          <cell r="B665" t="str">
            <v>CAU1520</v>
          </cell>
          <cell r="C665" t="str">
            <v>Cây Cau, ĐK gốc 15cm ≤ Φ &lt;20cm</v>
          </cell>
          <cell r="D665" t="str">
            <v xml:space="preserve">Cây Cau đường kính gốc 15 cm </v>
          </cell>
          <cell r="E665" t="str">
            <v>cây</v>
          </cell>
          <cell r="F665">
            <v>170000</v>
          </cell>
        </row>
        <row r="666">
          <cell r="A666" t="str">
            <v>CAU16</v>
          </cell>
          <cell r="B666" t="str">
            <v>CAU1520</v>
          </cell>
          <cell r="C666" t="str">
            <v>Cây Cau, ĐK gốc 15cm ≤ Φ &lt;20cm</v>
          </cell>
          <cell r="D666" t="str">
            <v xml:space="preserve">Cây Cau đường kính gốc 16 cm </v>
          </cell>
          <cell r="E666" t="str">
            <v>cây</v>
          </cell>
          <cell r="F666">
            <v>170000</v>
          </cell>
        </row>
        <row r="667">
          <cell r="A667" t="str">
            <v>CAU17</v>
          </cell>
          <cell r="B667" t="str">
            <v>CAU1520</v>
          </cell>
          <cell r="C667" t="str">
            <v>Cây Cau, ĐK gốc 15cm ≤ Φ &lt;20cm</v>
          </cell>
          <cell r="D667" t="str">
            <v xml:space="preserve">Cây Cau đường kính gốc 17 cm </v>
          </cell>
          <cell r="E667" t="str">
            <v>cây</v>
          </cell>
          <cell r="F667">
            <v>170000</v>
          </cell>
        </row>
        <row r="668">
          <cell r="A668" t="str">
            <v>CAU18</v>
          </cell>
          <cell r="B668" t="str">
            <v>CAU1520</v>
          </cell>
          <cell r="C668" t="str">
            <v>Cây Cau, ĐK gốc 15cm ≤ Φ &lt;20cm</v>
          </cell>
          <cell r="D668" t="str">
            <v xml:space="preserve">Cây Cau đường kính gốc 18 cm </v>
          </cell>
          <cell r="E668" t="str">
            <v>cây</v>
          </cell>
          <cell r="F668">
            <v>170000</v>
          </cell>
        </row>
        <row r="669">
          <cell r="A669" t="str">
            <v>CAU19</v>
          </cell>
          <cell r="B669" t="str">
            <v>CAU1520</v>
          </cell>
          <cell r="C669" t="str">
            <v>Cây Cau, ĐK gốc 15cm ≤ Φ &lt;20cm</v>
          </cell>
          <cell r="D669" t="str">
            <v xml:space="preserve">Cây Cau đường kính gốc 19 cm </v>
          </cell>
          <cell r="E669" t="str">
            <v>cây</v>
          </cell>
          <cell r="F669">
            <v>170000</v>
          </cell>
        </row>
        <row r="670">
          <cell r="A670" t="str">
            <v>CAU20</v>
          </cell>
          <cell r="B670" t="str">
            <v xml:space="preserve"> CAU2025</v>
          </cell>
          <cell r="C670" t="str">
            <v>Cây Cau, ĐK gốc 20cm ≤ Φ &lt;25cm</v>
          </cell>
          <cell r="D670" t="str">
            <v xml:space="preserve">Cây Cau đường kính gốc 20 cm </v>
          </cell>
          <cell r="E670" t="str">
            <v>cây</v>
          </cell>
          <cell r="F670">
            <v>207000</v>
          </cell>
        </row>
        <row r="671">
          <cell r="A671" t="str">
            <v>CAU21</v>
          </cell>
          <cell r="B671" t="str">
            <v xml:space="preserve"> CAU2025</v>
          </cell>
          <cell r="C671" t="str">
            <v>Cây Cau, ĐK gốc 20cm ≤ Φ &lt;25cm</v>
          </cell>
          <cell r="D671" t="str">
            <v xml:space="preserve">Cây Cau đường kính gốc 21 cm </v>
          </cell>
          <cell r="E671" t="str">
            <v>cây</v>
          </cell>
          <cell r="F671">
            <v>207000</v>
          </cell>
        </row>
        <row r="672">
          <cell r="A672" t="str">
            <v>CAU22</v>
          </cell>
          <cell r="B672" t="str">
            <v xml:space="preserve"> CAU2025</v>
          </cell>
          <cell r="C672" t="str">
            <v>Cây Cau, ĐK gốc 20cm ≤ Φ &lt;25cm</v>
          </cell>
          <cell r="D672" t="str">
            <v xml:space="preserve">Cây Cau đường kính gốc 22 cm </v>
          </cell>
          <cell r="E672" t="str">
            <v>cây</v>
          </cell>
          <cell r="F672">
            <v>207000</v>
          </cell>
        </row>
        <row r="673">
          <cell r="A673" t="str">
            <v>CAU23</v>
          </cell>
          <cell r="B673" t="str">
            <v xml:space="preserve"> CAU2025</v>
          </cell>
          <cell r="C673" t="str">
            <v>Cây Cau, ĐK gốc 20cm ≤ Φ &lt;25cm</v>
          </cell>
          <cell r="D673" t="str">
            <v xml:space="preserve">Cây Cau đường kính gốc 23 cm </v>
          </cell>
          <cell r="E673" t="str">
            <v>cây</v>
          </cell>
          <cell r="F673">
            <v>207000</v>
          </cell>
        </row>
        <row r="674">
          <cell r="A674" t="str">
            <v>CAU24</v>
          </cell>
          <cell r="B674" t="str">
            <v xml:space="preserve"> CAU2025</v>
          </cell>
          <cell r="C674" t="str">
            <v>Cây Cau, ĐK gốc 20cm ≤ Φ &lt;25cm</v>
          </cell>
          <cell r="D674" t="str">
            <v xml:space="preserve">Cây Cau đường kính gốc 24 cm </v>
          </cell>
          <cell r="E674" t="str">
            <v>cây</v>
          </cell>
          <cell r="F674">
            <v>207000</v>
          </cell>
        </row>
        <row r="675">
          <cell r="A675" t="str">
            <v>CAU25</v>
          </cell>
          <cell r="B675" t="str">
            <v>CAU2530</v>
          </cell>
          <cell r="C675" t="str">
            <v>Cây Cau, ĐK gốc 25cm ≤ Φ &lt;30cm</v>
          </cell>
          <cell r="D675" t="str">
            <v xml:space="preserve">Cây Cau đường kính gốc 25 cm </v>
          </cell>
          <cell r="E675" t="str">
            <v>cây</v>
          </cell>
          <cell r="F675">
            <v>244000</v>
          </cell>
        </row>
        <row r="676">
          <cell r="A676" t="str">
            <v>CAU26</v>
          </cell>
          <cell r="B676" t="str">
            <v>CAU2530</v>
          </cell>
          <cell r="C676" t="str">
            <v>Cây Cau, ĐK gốc 25cm ≤ Φ &lt;30cm</v>
          </cell>
          <cell r="D676" t="str">
            <v xml:space="preserve">Cây Cau đường kính gốc 26 cm </v>
          </cell>
          <cell r="E676" t="str">
            <v>cây</v>
          </cell>
          <cell r="F676">
            <v>244000</v>
          </cell>
        </row>
        <row r="677">
          <cell r="A677" t="str">
            <v>CAU27</v>
          </cell>
          <cell r="B677" t="str">
            <v>CAU2530</v>
          </cell>
          <cell r="C677" t="str">
            <v>Cây Cau, ĐK gốc 25cm ≤ Φ &lt;30cm</v>
          </cell>
          <cell r="D677" t="str">
            <v xml:space="preserve">Cây Cau đường kính gốc 27 cm </v>
          </cell>
          <cell r="E677" t="str">
            <v>cây</v>
          </cell>
          <cell r="F677">
            <v>244000</v>
          </cell>
        </row>
        <row r="678">
          <cell r="A678" t="str">
            <v>CAU28</v>
          </cell>
          <cell r="B678" t="str">
            <v>CAU2530</v>
          </cell>
          <cell r="C678" t="str">
            <v>Cây Cau, ĐK gốc 25cm ≤ Φ &lt;30cm</v>
          </cell>
          <cell r="D678" t="str">
            <v xml:space="preserve">Cây Cau đường kính gốc 28 cm </v>
          </cell>
          <cell r="E678" t="str">
            <v>cây</v>
          </cell>
          <cell r="F678">
            <v>244000</v>
          </cell>
        </row>
        <row r="679">
          <cell r="A679" t="str">
            <v>CAU29</v>
          </cell>
          <cell r="B679" t="str">
            <v>CAU2530</v>
          </cell>
          <cell r="C679" t="str">
            <v>Cây Cau, ĐK gốc 25cm ≤ Φ &lt;30cm</v>
          </cell>
          <cell r="D679" t="str">
            <v xml:space="preserve">Cây Cau đường kính gốc 29 cm </v>
          </cell>
          <cell r="E679" t="str">
            <v>cây</v>
          </cell>
          <cell r="F679">
            <v>244000</v>
          </cell>
        </row>
        <row r="680">
          <cell r="A680" t="str">
            <v>CAU30</v>
          </cell>
          <cell r="B680" t="str">
            <v>CAU3035</v>
          </cell>
          <cell r="C680" t="str">
            <v>Cây Cau, ĐK gốc 30cm ≤ Φ &lt;35cm</v>
          </cell>
          <cell r="D680" t="str">
            <v xml:space="preserve">Cây Cau đường kính gốc 30 cm </v>
          </cell>
          <cell r="E680" t="str">
            <v>cây</v>
          </cell>
          <cell r="F680">
            <v>281000</v>
          </cell>
        </row>
        <row r="681">
          <cell r="A681" t="str">
            <v>CAU31</v>
          </cell>
          <cell r="B681" t="str">
            <v>CAU3035</v>
          </cell>
          <cell r="C681" t="str">
            <v>Cây Cau, ĐK gốc 30cm ≤ Φ &lt;35cm</v>
          </cell>
          <cell r="D681" t="str">
            <v xml:space="preserve">Cây Cau đường kính gốc 31 cm </v>
          </cell>
          <cell r="E681" t="str">
            <v>cây</v>
          </cell>
          <cell r="F681">
            <v>281000</v>
          </cell>
        </row>
        <row r="682">
          <cell r="A682" t="str">
            <v>CAU32</v>
          </cell>
          <cell r="B682" t="str">
            <v>CAU3035</v>
          </cell>
          <cell r="C682" t="str">
            <v>Cây Cau, ĐK gốc 30cm ≤ Φ &lt;35cm</v>
          </cell>
          <cell r="D682" t="str">
            <v xml:space="preserve">Cây Cau đường kính gốc 32 cm </v>
          </cell>
          <cell r="E682" t="str">
            <v>cây</v>
          </cell>
          <cell r="F682">
            <v>281000</v>
          </cell>
        </row>
        <row r="683">
          <cell r="A683" t="str">
            <v>CAU33</v>
          </cell>
          <cell r="B683" t="str">
            <v>CAU3035</v>
          </cell>
          <cell r="C683" t="str">
            <v>Cây Cau, ĐK gốc 30cm ≤ Φ &lt;35cm</v>
          </cell>
          <cell r="D683" t="str">
            <v xml:space="preserve">Cây Cau đường kính gốc 33 cm </v>
          </cell>
          <cell r="E683" t="str">
            <v>cây</v>
          </cell>
          <cell r="F683">
            <v>281000</v>
          </cell>
        </row>
        <row r="684">
          <cell r="A684" t="str">
            <v>CAU34</v>
          </cell>
          <cell r="B684" t="str">
            <v>CAU3035</v>
          </cell>
          <cell r="C684" t="str">
            <v>Cây Cau, ĐK gốc 30cm ≤ Φ &lt;35cm</v>
          </cell>
          <cell r="D684" t="str">
            <v xml:space="preserve">Cây Cau đường kính gốc 34 cm </v>
          </cell>
          <cell r="E684" t="str">
            <v>cây</v>
          </cell>
          <cell r="F684">
            <v>281000</v>
          </cell>
        </row>
        <row r="685">
          <cell r="A685" t="str">
            <v>CAU35</v>
          </cell>
          <cell r="B685" t="str">
            <v>CAU3535</v>
          </cell>
          <cell r="C685" t="str">
            <v>Cây Cau, ĐK gốc từ 35 cm trở lên</v>
          </cell>
          <cell r="D685" t="str">
            <v xml:space="preserve">Cây Cau đường kính gốc 35 cm </v>
          </cell>
          <cell r="E685" t="str">
            <v>cây</v>
          </cell>
          <cell r="F685">
            <v>318000</v>
          </cell>
        </row>
        <row r="686">
          <cell r="A686" t="str">
            <v>CAU36</v>
          </cell>
          <cell r="B686" t="str">
            <v>CAU3535</v>
          </cell>
          <cell r="C686" t="str">
            <v>Cây Cau, ĐK gốc từ 35 cm trở lên</v>
          </cell>
          <cell r="D686" t="str">
            <v xml:space="preserve">Cây Cau đường kính gốc 36 cm </v>
          </cell>
          <cell r="E686" t="str">
            <v>cây</v>
          </cell>
          <cell r="F686">
            <v>318000</v>
          </cell>
        </row>
        <row r="687">
          <cell r="A687" t="str">
            <v>CAU37</v>
          </cell>
          <cell r="B687" t="str">
            <v>CAU3535</v>
          </cell>
          <cell r="C687" t="str">
            <v>Cây Cau, ĐK gốc từ 35 cm trở lên</v>
          </cell>
          <cell r="D687" t="str">
            <v xml:space="preserve">Cây Cau đường kính gốc 37 cm </v>
          </cell>
          <cell r="E687" t="str">
            <v>cây</v>
          </cell>
          <cell r="F687">
            <v>318000</v>
          </cell>
        </row>
        <row r="688">
          <cell r="A688" t="str">
            <v>CAU38</v>
          </cell>
          <cell r="B688" t="str">
            <v>CAU3535</v>
          </cell>
          <cell r="C688" t="str">
            <v>Cây Cau, ĐK gốc từ 35 cm trở lên</v>
          </cell>
          <cell r="D688" t="str">
            <v xml:space="preserve">Cây Cau đường kính gốc 38 cm </v>
          </cell>
          <cell r="E688" t="str">
            <v>cây</v>
          </cell>
          <cell r="F688">
            <v>318000</v>
          </cell>
        </row>
        <row r="689">
          <cell r="A689" t="str">
            <v>CAU39</v>
          </cell>
          <cell r="B689" t="str">
            <v>CAU3535</v>
          </cell>
          <cell r="C689" t="str">
            <v>Cây Cau, ĐK gốc từ 35 cm trở lên</v>
          </cell>
          <cell r="D689" t="str">
            <v xml:space="preserve">Cây Cau đường kính gốc 39 cm </v>
          </cell>
          <cell r="E689" t="str">
            <v>cây</v>
          </cell>
          <cell r="F689">
            <v>318000</v>
          </cell>
        </row>
        <row r="690">
          <cell r="A690" t="str">
            <v>CAU40</v>
          </cell>
          <cell r="B690" t="str">
            <v>CAU3535</v>
          </cell>
          <cell r="C690" t="str">
            <v>Cây Cau, ĐK gốc từ 35 cm trở lên</v>
          </cell>
          <cell r="D690" t="str">
            <v xml:space="preserve">Cây Cau đường kính gốc 40 cm </v>
          </cell>
          <cell r="E690" t="str">
            <v>cây</v>
          </cell>
          <cell r="F690">
            <v>318000</v>
          </cell>
        </row>
        <row r="691">
          <cell r="A691" t="str">
            <v>CAU41</v>
          </cell>
          <cell r="B691" t="str">
            <v>CAU3535</v>
          </cell>
          <cell r="C691" t="str">
            <v>Cây Cau, ĐK gốc từ 35 cm trở lên</v>
          </cell>
          <cell r="D691" t="str">
            <v xml:space="preserve">Cây Cau đường kính gốc 41 cm </v>
          </cell>
          <cell r="E691" t="str">
            <v>cây</v>
          </cell>
          <cell r="F691">
            <v>318000</v>
          </cell>
        </row>
        <row r="692">
          <cell r="A692" t="str">
            <v>CAU42</v>
          </cell>
          <cell r="B692" t="str">
            <v>CAU3535</v>
          </cell>
          <cell r="C692" t="str">
            <v>Cây Cau, ĐK gốc từ 35 cm trở lên</v>
          </cell>
          <cell r="D692" t="str">
            <v xml:space="preserve">Cây Cau đường kính gốc 42 cm </v>
          </cell>
          <cell r="E692" t="str">
            <v>cây</v>
          </cell>
          <cell r="F692">
            <v>318000</v>
          </cell>
        </row>
        <row r="693">
          <cell r="A693" t="str">
            <v>CAU43</v>
          </cell>
          <cell r="B693" t="str">
            <v>CAU3535</v>
          </cell>
          <cell r="C693" t="str">
            <v>Cây Cau, ĐK gốc từ 35 cm trở lên</v>
          </cell>
          <cell r="D693" t="str">
            <v xml:space="preserve">Cây Cau đường kính gốc 43 cm </v>
          </cell>
          <cell r="E693" t="str">
            <v>cây</v>
          </cell>
          <cell r="F693">
            <v>318000</v>
          </cell>
        </row>
        <row r="694">
          <cell r="A694" t="str">
            <v>CAU44</v>
          </cell>
          <cell r="B694" t="str">
            <v>CAU3535</v>
          </cell>
          <cell r="C694" t="str">
            <v>Cây Cau, ĐK gốc từ 35 cm trở lên</v>
          </cell>
          <cell r="D694" t="str">
            <v xml:space="preserve">Cây Cau đường kính gốc 44 cm </v>
          </cell>
          <cell r="E694" t="str">
            <v>cây</v>
          </cell>
          <cell r="F694">
            <v>318000</v>
          </cell>
        </row>
        <row r="695">
          <cell r="A695" t="str">
            <v>CAU45</v>
          </cell>
          <cell r="B695" t="str">
            <v>CAU3535</v>
          </cell>
          <cell r="C695" t="str">
            <v>Cây Cau, ĐK gốc từ 35 cm trở lên</v>
          </cell>
          <cell r="D695" t="str">
            <v xml:space="preserve">Cây Cau đường kính gốc 45 cm </v>
          </cell>
          <cell r="E695" t="str">
            <v>cây</v>
          </cell>
          <cell r="F695">
            <v>318000</v>
          </cell>
        </row>
        <row r="696">
          <cell r="A696" t="str">
            <v>DUAM</v>
          </cell>
          <cell r="B696" t="str">
            <v>DUAM</v>
          </cell>
          <cell r="C696" t="str">
            <v>Cây Dừa,  Mới trồng từ 3 tháng đến 1 năm</v>
          </cell>
          <cell r="D696" t="str">
            <v>Cây Dừa,  Mới trồng từ 3 tháng đến 1 năm</v>
          </cell>
          <cell r="E696" t="str">
            <v>cây</v>
          </cell>
          <cell r="F696">
            <v>32000</v>
          </cell>
        </row>
        <row r="697">
          <cell r="A697" t="str">
            <v>DUA1</v>
          </cell>
          <cell r="B697" t="str">
            <v>DUAM</v>
          </cell>
          <cell r="C697" t="str">
            <v>Cây Dừa,  Mới trồng từ 3 tháng đến 1 năm</v>
          </cell>
          <cell r="D697" t="str">
            <v>Cây Dừa, Mới trồng từ 3 tháng đến 1 năm</v>
          </cell>
          <cell r="E697" t="str">
            <v>cây</v>
          </cell>
          <cell r="F697">
            <v>32000</v>
          </cell>
        </row>
        <row r="698">
          <cell r="A698" t="str">
            <v>DUA2</v>
          </cell>
          <cell r="B698" t="str">
            <v>DUAM</v>
          </cell>
          <cell r="C698" t="str">
            <v>Cây Dừa,  Mới trồng từ 3 tháng đến 1 năm</v>
          </cell>
          <cell r="D698" t="str">
            <v>Cây Dừa,  Mới trồng từ 3 tháng đến 1 năm</v>
          </cell>
          <cell r="E698" t="str">
            <v>cây</v>
          </cell>
          <cell r="F698">
            <v>32000</v>
          </cell>
        </row>
        <row r="699">
          <cell r="A699" t="str">
            <v>DUA3</v>
          </cell>
          <cell r="B699" t="str">
            <v>DUAM</v>
          </cell>
          <cell r="C699" t="str">
            <v>Cây Dừa,  Mới trồng từ 3 tháng đến 1 năm</v>
          </cell>
          <cell r="D699" t="str">
            <v>Cây Dừa, Mới trồng từ 3 tháng đến 1 năm</v>
          </cell>
          <cell r="E699" t="str">
            <v>cây</v>
          </cell>
          <cell r="F699">
            <v>32000</v>
          </cell>
        </row>
        <row r="700">
          <cell r="A700" t="str">
            <v>DUA4</v>
          </cell>
          <cell r="B700" t="str">
            <v>DUAM</v>
          </cell>
          <cell r="C700" t="str">
            <v>Cây Dừa,  Mới trồng từ 3 tháng đến 1 năm</v>
          </cell>
          <cell r="D700" t="str">
            <v>Cây Dừa, Mới trồng từ 3 tháng đến 1 năm</v>
          </cell>
          <cell r="E700" t="str">
            <v>cây</v>
          </cell>
          <cell r="F700">
            <v>32000</v>
          </cell>
        </row>
        <row r="701">
          <cell r="A701" t="str">
            <v>DUA5</v>
          </cell>
          <cell r="B701" t="str">
            <v>DUAM</v>
          </cell>
          <cell r="C701" t="str">
            <v>Cây Dừa,  Mới trồng từ 3 tháng đến 1 năm</v>
          </cell>
          <cell r="D701" t="str">
            <v>Cây Dừa, Mới trồng từ 3 tháng đến 1 năm</v>
          </cell>
          <cell r="E701" t="str">
            <v>cây</v>
          </cell>
          <cell r="F701">
            <v>32000</v>
          </cell>
        </row>
        <row r="702">
          <cell r="A702" t="str">
            <v>DUA6</v>
          </cell>
          <cell r="B702" t="str">
            <v>DUA69</v>
          </cell>
          <cell r="C702" t="str">
            <v>Cây Dừa, ĐK gốc 6cm ≤ Φ &lt;9cm</v>
          </cell>
          <cell r="D702" t="str">
            <v xml:space="preserve">Cây Dừa, đường kính gốc 6 cm </v>
          </cell>
          <cell r="E702" t="str">
            <v>cây</v>
          </cell>
          <cell r="F702">
            <v>49000</v>
          </cell>
        </row>
        <row r="703">
          <cell r="A703" t="str">
            <v>DUA7</v>
          </cell>
          <cell r="B703" t="str">
            <v>DUA69</v>
          </cell>
          <cell r="C703" t="str">
            <v>Cây Dừa, ĐK gốc 6cm ≤ Φ &lt;9cm</v>
          </cell>
          <cell r="D703" t="str">
            <v xml:space="preserve">Cây Dừa,  đường kính gốc 7 cm </v>
          </cell>
          <cell r="E703" t="str">
            <v>cây</v>
          </cell>
          <cell r="F703">
            <v>49000</v>
          </cell>
        </row>
        <row r="704">
          <cell r="A704" t="str">
            <v>DUA8</v>
          </cell>
          <cell r="B704" t="str">
            <v>DUA69</v>
          </cell>
          <cell r="C704" t="str">
            <v>Cây Dừa, ĐK gốc 6cm ≤ Φ &lt;9cm</v>
          </cell>
          <cell r="D704" t="str">
            <v xml:space="preserve">Cây Dừa,  đường kính gốc 8 cm </v>
          </cell>
          <cell r="E704" t="str">
            <v>cây</v>
          </cell>
          <cell r="F704">
            <v>49000</v>
          </cell>
        </row>
        <row r="705">
          <cell r="A705" t="str">
            <v>DUA9</v>
          </cell>
          <cell r="B705" t="str">
            <v>DUA912</v>
          </cell>
          <cell r="C705" t="str">
            <v>Cây Dừa, ĐK gốc 9cm ≤ Φ &lt;12cm</v>
          </cell>
          <cell r="D705" t="str">
            <v xml:space="preserve">Cây Dừa,  đường kính gốc 9 cm </v>
          </cell>
          <cell r="E705" t="str">
            <v>cây</v>
          </cell>
          <cell r="F705">
            <v>71500</v>
          </cell>
        </row>
        <row r="706">
          <cell r="A706" t="str">
            <v>DUA10</v>
          </cell>
          <cell r="B706" t="str">
            <v>DUA912</v>
          </cell>
          <cell r="C706" t="str">
            <v>Cây Dừa, ĐK gốc 9cm ≤ Φ &lt;12cm</v>
          </cell>
          <cell r="D706" t="str">
            <v xml:space="preserve">Cây Dừa,  đường kính gốc 10 cm </v>
          </cell>
          <cell r="E706" t="str">
            <v>cây</v>
          </cell>
          <cell r="F706">
            <v>71500</v>
          </cell>
        </row>
        <row r="707">
          <cell r="A707" t="str">
            <v>DUA11</v>
          </cell>
          <cell r="B707" t="str">
            <v>DUA912</v>
          </cell>
          <cell r="C707" t="str">
            <v>Cây Dừa, ĐK gốc 9cm ≤ Φ &lt;12cm</v>
          </cell>
          <cell r="D707" t="str">
            <v xml:space="preserve">Cây Dừa,  đường kính gốc 11 cm </v>
          </cell>
          <cell r="E707" t="str">
            <v>cây</v>
          </cell>
          <cell r="F707">
            <v>71500</v>
          </cell>
        </row>
        <row r="708">
          <cell r="A708" t="str">
            <v>DUA12</v>
          </cell>
          <cell r="B708" t="str">
            <v>DUA1215</v>
          </cell>
          <cell r="C708" t="str">
            <v>Cây Dừa, ĐK gốc 12cm ≤ Φ &lt;15cm</v>
          </cell>
          <cell r="D708" t="str">
            <v xml:space="preserve">Cây Dừa,  đường kính gốc 12 cm </v>
          </cell>
          <cell r="E708" t="str">
            <v>cây</v>
          </cell>
          <cell r="F708">
            <v>133000</v>
          </cell>
        </row>
        <row r="709">
          <cell r="A709" t="str">
            <v>DUA13</v>
          </cell>
          <cell r="B709" t="str">
            <v>DUA1215</v>
          </cell>
          <cell r="C709" t="str">
            <v>Cây Dừa, ĐK gốc 12cm ≤ Φ &lt;15cm</v>
          </cell>
          <cell r="D709" t="str">
            <v xml:space="preserve">Cây Dừa, đường kính gốc 13 cm </v>
          </cell>
          <cell r="E709" t="str">
            <v>cây</v>
          </cell>
          <cell r="F709">
            <v>133000</v>
          </cell>
        </row>
        <row r="710">
          <cell r="A710" t="str">
            <v>DUA14</v>
          </cell>
          <cell r="B710" t="str">
            <v>DUA1215</v>
          </cell>
          <cell r="C710" t="str">
            <v>Cây Dừa, ĐK gốc 12cm ≤ Φ &lt;15cm</v>
          </cell>
          <cell r="D710" t="str">
            <v xml:space="preserve">Cây Dừa, đường kính gốc 14 cm </v>
          </cell>
          <cell r="E710" t="str">
            <v>cây</v>
          </cell>
          <cell r="F710">
            <v>133000</v>
          </cell>
        </row>
        <row r="711">
          <cell r="A711" t="str">
            <v>DUA15</v>
          </cell>
          <cell r="B711" t="str">
            <v>DUA1520</v>
          </cell>
          <cell r="C711" t="str">
            <v>Cây Dừa,ĐK gốc 15cm ≤ Φ &lt;20cm</v>
          </cell>
          <cell r="D711" t="str">
            <v xml:space="preserve">Cây Dừa, đường kính gốc 15 cm </v>
          </cell>
          <cell r="E711" t="str">
            <v>cây</v>
          </cell>
          <cell r="F711">
            <v>170000</v>
          </cell>
        </row>
        <row r="712">
          <cell r="A712" t="str">
            <v>DUA16</v>
          </cell>
          <cell r="B712" t="str">
            <v>DUA1520</v>
          </cell>
          <cell r="C712" t="str">
            <v>Cây Dừa,ĐK gốc 15cm ≤ Φ &lt;20cm</v>
          </cell>
          <cell r="D712" t="str">
            <v xml:space="preserve">Cây Dừa, đường kính gốc 16 cm </v>
          </cell>
          <cell r="E712" t="str">
            <v>cây</v>
          </cell>
          <cell r="F712">
            <v>170000</v>
          </cell>
        </row>
        <row r="713">
          <cell r="A713" t="str">
            <v>DUA17</v>
          </cell>
          <cell r="B713" t="str">
            <v>DUA1520</v>
          </cell>
          <cell r="C713" t="str">
            <v>Cây Dừa,ĐK gốc 15cm ≤ Φ &lt;20cm</v>
          </cell>
          <cell r="D713" t="str">
            <v xml:space="preserve">Cây Dừa,  đường kính gốc 17 cm </v>
          </cell>
          <cell r="E713" t="str">
            <v>cây</v>
          </cell>
          <cell r="F713">
            <v>170000</v>
          </cell>
        </row>
        <row r="714">
          <cell r="A714" t="str">
            <v>DUA18</v>
          </cell>
          <cell r="B714" t="str">
            <v>DUA1520</v>
          </cell>
          <cell r="C714" t="str">
            <v>Cây Dừa,ĐK gốc 15cm ≤ Φ &lt;20cm</v>
          </cell>
          <cell r="D714" t="str">
            <v xml:space="preserve">Cây Dừa,  đường kính gốc 18 cm </v>
          </cell>
          <cell r="E714" t="str">
            <v>cây</v>
          </cell>
          <cell r="F714">
            <v>170000</v>
          </cell>
        </row>
        <row r="715">
          <cell r="A715" t="str">
            <v>DUA19</v>
          </cell>
          <cell r="B715" t="str">
            <v>DUA1520</v>
          </cell>
          <cell r="C715" t="str">
            <v>Cây Dừa,ĐK gốc 15cm ≤ Φ &lt;20cm</v>
          </cell>
          <cell r="D715" t="str">
            <v xml:space="preserve">Cây Dừa,  đường kính gốc 19 cm </v>
          </cell>
          <cell r="E715" t="str">
            <v>cây</v>
          </cell>
          <cell r="F715">
            <v>170000</v>
          </cell>
        </row>
        <row r="716">
          <cell r="A716" t="str">
            <v>DUA20</v>
          </cell>
          <cell r="B716" t="str">
            <v>DUA2025</v>
          </cell>
          <cell r="C716" t="str">
            <v>Cây Dừa, ĐK gốc 20cm ≤ Φ &lt;25cm</v>
          </cell>
          <cell r="D716" t="str">
            <v xml:space="preserve">Cây Dừa, đường kính gốc 20 cm </v>
          </cell>
          <cell r="E716" t="str">
            <v>cây</v>
          </cell>
          <cell r="F716">
            <v>207000</v>
          </cell>
        </row>
        <row r="717">
          <cell r="A717" t="str">
            <v>DUA21</v>
          </cell>
          <cell r="B717" t="str">
            <v>DUA2025</v>
          </cell>
          <cell r="C717" t="str">
            <v>Cây Dừa, ĐK gốc 20cm ≤ Φ &lt;25cm</v>
          </cell>
          <cell r="D717" t="str">
            <v xml:space="preserve">Cây Dừa,  đường kính gốc 21 cm </v>
          </cell>
          <cell r="E717" t="str">
            <v>cây</v>
          </cell>
          <cell r="F717">
            <v>207000</v>
          </cell>
        </row>
        <row r="718">
          <cell r="A718" t="str">
            <v>DUA22</v>
          </cell>
          <cell r="B718" t="str">
            <v>DUA2025</v>
          </cell>
          <cell r="C718" t="str">
            <v>Cây Dừa, ĐK gốc 20cm ≤ Φ &lt;25cm</v>
          </cell>
          <cell r="D718" t="str">
            <v xml:space="preserve">Cây Dừa,  đường kính gốc 22 cm </v>
          </cell>
          <cell r="E718" t="str">
            <v>cây</v>
          </cell>
          <cell r="F718">
            <v>207000</v>
          </cell>
        </row>
        <row r="719">
          <cell r="A719" t="str">
            <v>DUA23</v>
          </cell>
          <cell r="B719" t="str">
            <v>DUA2025</v>
          </cell>
          <cell r="C719" t="str">
            <v>Cây Dừa, ĐK gốc 20cm ≤ Φ &lt;25cm</v>
          </cell>
          <cell r="D719" t="str">
            <v xml:space="preserve">Cây Dừa,  đường kính gốc 23 cm </v>
          </cell>
          <cell r="E719" t="str">
            <v>cây</v>
          </cell>
          <cell r="F719">
            <v>207000</v>
          </cell>
        </row>
        <row r="720">
          <cell r="A720" t="str">
            <v>DUA24</v>
          </cell>
          <cell r="B720" t="str">
            <v>DUA2025</v>
          </cell>
          <cell r="C720" t="str">
            <v>Cây Dừa, ĐK gốc 20cm ≤ Φ &lt;25cm</v>
          </cell>
          <cell r="D720" t="str">
            <v xml:space="preserve">Cây Dừa,  đường kính gốc 24 cm </v>
          </cell>
          <cell r="E720" t="str">
            <v>cây</v>
          </cell>
          <cell r="F720">
            <v>207000</v>
          </cell>
        </row>
        <row r="721">
          <cell r="A721" t="str">
            <v>DUA25</v>
          </cell>
          <cell r="B721" t="str">
            <v>DUA2530</v>
          </cell>
          <cell r="C721" t="str">
            <v>Cây Dừa, ĐK gốc 25cm ≤ Φ &lt;30cm</v>
          </cell>
          <cell r="D721" t="str">
            <v xml:space="preserve">Cây Dừa,  đường kính gốc 25 cm </v>
          </cell>
          <cell r="E721" t="str">
            <v>cây</v>
          </cell>
          <cell r="F721">
            <v>244000</v>
          </cell>
        </row>
        <row r="722">
          <cell r="A722" t="str">
            <v>DUA26</v>
          </cell>
          <cell r="B722" t="str">
            <v>DUA2530</v>
          </cell>
          <cell r="C722" t="str">
            <v>Cây Dừa, ĐK gốc 25cm ≤ Φ &lt;30cm</v>
          </cell>
          <cell r="D722" t="str">
            <v xml:space="preserve">Cây Dừa, đường kính gốc 26 cm </v>
          </cell>
          <cell r="E722" t="str">
            <v>cây</v>
          </cell>
          <cell r="F722">
            <v>244000</v>
          </cell>
        </row>
        <row r="723">
          <cell r="A723" t="str">
            <v>DUA27</v>
          </cell>
          <cell r="B723" t="str">
            <v>DUA2530</v>
          </cell>
          <cell r="C723" t="str">
            <v>Cây Dừa, ĐK gốc 25cm ≤ Φ &lt;30cm</v>
          </cell>
          <cell r="D723" t="str">
            <v xml:space="preserve">Cây Dừa,  đường kính gốc 27 cm </v>
          </cell>
          <cell r="E723" t="str">
            <v>cây</v>
          </cell>
          <cell r="F723">
            <v>244000</v>
          </cell>
        </row>
        <row r="724">
          <cell r="A724" t="str">
            <v>DUA28</v>
          </cell>
          <cell r="B724" t="str">
            <v>DUA2530</v>
          </cell>
          <cell r="C724" t="str">
            <v>Cây Dừa, ĐK gốc 25cm ≤ Φ &lt;30cm</v>
          </cell>
          <cell r="D724" t="str">
            <v xml:space="preserve">Cây Dừa,  đường kính gốc 28 cm </v>
          </cell>
          <cell r="E724" t="str">
            <v>cây</v>
          </cell>
          <cell r="F724">
            <v>244000</v>
          </cell>
        </row>
        <row r="725">
          <cell r="A725" t="str">
            <v>DUA29</v>
          </cell>
          <cell r="B725" t="str">
            <v>DUA2530</v>
          </cell>
          <cell r="C725" t="str">
            <v>Cây Dừa, ĐK gốc 25cm ≤ Φ &lt;30cm</v>
          </cell>
          <cell r="D725" t="str">
            <v xml:space="preserve">Cây Dừa, đường kính gốc 29 cm </v>
          </cell>
          <cell r="E725" t="str">
            <v>cây</v>
          </cell>
          <cell r="F725">
            <v>244000</v>
          </cell>
        </row>
        <row r="726">
          <cell r="A726" t="str">
            <v>DUA30</v>
          </cell>
          <cell r="B726" t="str">
            <v>DUA3035</v>
          </cell>
          <cell r="C726" t="str">
            <v>Cây Dừa, ĐK gốc 30cm ≤ Φ &lt;35cm</v>
          </cell>
          <cell r="D726" t="str">
            <v xml:space="preserve">Cây Dừa,  đường kính gốc 30 cm </v>
          </cell>
          <cell r="E726" t="str">
            <v>cây</v>
          </cell>
          <cell r="F726">
            <v>281000</v>
          </cell>
        </row>
        <row r="727">
          <cell r="A727" t="str">
            <v>DUA31</v>
          </cell>
          <cell r="B727" t="str">
            <v>DUA3035</v>
          </cell>
          <cell r="C727" t="str">
            <v>Cây Dừa, ĐK gốc 30cm ≤ Φ &lt;35cm</v>
          </cell>
          <cell r="D727" t="str">
            <v xml:space="preserve">Cây Dừa,  đường kính gốc 31 cm </v>
          </cell>
          <cell r="E727" t="str">
            <v>cây</v>
          </cell>
          <cell r="F727">
            <v>281000</v>
          </cell>
        </row>
        <row r="728">
          <cell r="A728" t="str">
            <v>DUA32</v>
          </cell>
          <cell r="B728" t="str">
            <v>DUA3035</v>
          </cell>
          <cell r="C728" t="str">
            <v>Cây Dừa, ĐK gốc 30cm ≤ Φ &lt;35cm</v>
          </cell>
          <cell r="D728" t="str">
            <v xml:space="preserve">Cây Dừa,  đường kính gốc 32 cm </v>
          </cell>
          <cell r="E728" t="str">
            <v>cây</v>
          </cell>
          <cell r="F728">
            <v>281000</v>
          </cell>
        </row>
        <row r="729">
          <cell r="A729" t="str">
            <v>DUA33</v>
          </cell>
          <cell r="B729" t="str">
            <v>DUA3035</v>
          </cell>
          <cell r="C729" t="str">
            <v>Cây Dừa, ĐK gốc 30cm ≤ Φ &lt;35cm</v>
          </cell>
          <cell r="D729" t="str">
            <v xml:space="preserve">Cây Dừa,  đường kính gốc 33 cm </v>
          </cell>
          <cell r="E729" t="str">
            <v>cây</v>
          </cell>
          <cell r="F729">
            <v>281000</v>
          </cell>
        </row>
        <row r="730">
          <cell r="A730" t="str">
            <v>DUA34</v>
          </cell>
          <cell r="B730" t="str">
            <v>DUA3035</v>
          </cell>
          <cell r="C730" t="str">
            <v>Cây Dừa, ĐK gốc 30cm ≤ Φ &lt;35cm</v>
          </cell>
          <cell r="D730" t="str">
            <v xml:space="preserve">Cây Dừa,  đường kính gốc 34 cm </v>
          </cell>
          <cell r="E730" t="str">
            <v>cây</v>
          </cell>
          <cell r="F730">
            <v>281000</v>
          </cell>
        </row>
        <row r="731">
          <cell r="A731" t="str">
            <v>DUA35</v>
          </cell>
          <cell r="B731" t="str">
            <v>DUA3535</v>
          </cell>
          <cell r="C731" t="str">
            <v>Cây Dừa, ĐK gốc từ 35 cm trở lên</v>
          </cell>
          <cell r="D731" t="str">
            <v xml:space="preserve">Cây Dừa, đường kính gốc 35 cm </v>
          </cell>
          <cell r="E731" t="str">
            <v>cây</v>
          </cell>
          <cell r="F731">
            <v>318000</v>
          </cell>
        </row>
        <row r="732">
          <cell r="A732" t="str">
            <v>DUA36</v>
          </cell>
          <cell r="B732" t="str">
            <v>DUA3535</v>
          </cell>
          <cell r="C732" t="str">
            <v>Cây Dừa, ĐK gốc từ 35 cm trở lên</v>
          </cell>
          <cell r="D732" t="str">
            <v xml:space="preserve">Cây Dừa,  đường kính gốc 36 cm </v>
          </cell>
          <cell r="E732" t="str">
            <v>cây</v>
          </cell>
          <cell r="F732">
            <v>318000</v>
          </cell>
        </row>
        <row r="733">
          <cell r="A733" t="str">
            <v>DUA37</v>
          </cell>
          <cell r="B733" t="str">
            <v>DUA3535</v>
          </cell>
          <cell r="C733" t="str">
            <v>Cây Dừa, ĐK gốc từ 35 cm trở lên</v>
          </cell>
          <cell r="D733" t="str">
            <v xml:space="preserve">Cây Dừa,  đường kính gốc 37 cm </v>
          </cell>
          <cell r="E733" t="str">
            <v>cây</v>
          </cell>
          <cell r="F733">
            <v>318000</v>
          </cell>
        </row>
        <row r="734">
          <cell r="A734" t="str">
            <v>DUA38</v>
          </cell>
          <cell r="B734" t="str">
            <v>DUA3535</v>
          </cell>
          <cell r="C734" t="str">
            <v>Cây Dừa, ĐK gốc từ 35 cm trở lên</v>
          </cell>
          <cell r="D734" t="str">
            <v xml:space="preserve">Cây Dừa,  đường kính gốc 38 cm </v>
          </cell>
          <cell r="E734" t="str">
            <v>cây</v>
          </cell>
          <cell r="F734">
            <v>318000</v>
          </cell>
        </row>
        <row r="735">
          <cell r="A735" t="str">
            <v>DUA39</v>
          </cell>
          <cell r="B735" t="str">
            <v>DUA3535</v>
          </cell>
          <cell r="C735" t="str">
            <v>Cây Dừa, ĐK gốc từ 35 cm trở lên</v>
          </cell>
          <cell r="D735" t="str">
            <v xml:space="preserve">Cây Dừa,  đường kính gốc 39 cm </v>
          </cell>
          <cell r="E735" t="str">
            <v>cây</v>
          </cell>
          <cell r="F735">
            <v>318000</v>
          </cell>
        </row>
        <row r="736">
          <cell r="A736" t="str">
            <v>DUA40</v>
          </cell>
          <cell r="B736" t="str">
            <v>DUA3535</v>
          </cell>
          <cell r="C736" t="str">
            <v>Cây Dừa, ĐK gốc từ 35 cm trở lên</v>
          </cell>
          <cell r="D736" t="str">
            <v xml:space="preserve">Cây Dừa,  đường kính gốc 40 cm </v>
          </cell>
          <cell r="E736" t="str">
            <v>cây</v>
          </cell>
          <cell r="F736">
            <v>318000</v>
          </cell>
        </row>
        <row r="737">
          <cell r="A737" t="str">
            <v>DUA41</v>
          </cell>
          <cell r="B737" t="str">
            <v>DUA3535</v>
          </cell>
          <cell r="C737" t="str">
            <v>Cây Dừa, ĐK gốc từ 35 cm trở lên</v>
          </cell>
          <cell r="D737" t="str">
            <v xml:space="preserve">Cây Dừa, đường kính gốc 41 cm </v>
          </cell>
          <cell r="E737" t="str">
            <v>cây</v>
          </cell>
          <cell r="F737">
            <v>318000</v>
          </cell>
        </row>
        <row r="738">
          <cell r="A738" t="str">
            <v>DUA42</v>
          </cell>
          <cell r="B738" t="str">
            <v>DUA3535</v>
          </cell>
          <cell r="C738" t="str">
            <v>Cây Dừa, ĐK gốc từ 35 cm trở lên</v>
          </cell>
          <cell r="D738" t="str">
            <v xml:space="preserve">Cây Dừa, đường kính gốc 42 cm </v>
          </cell>
          <cell r="E738" t="str">
            <v>cây</v>
          </cell>
          <cell r="F738">
            <v>318000</v>
          </cell>
        </row>
        <row r="739">
          <cell r="A739" t="str">
            <v>DUA43</v>
          </cell>
          <cell r="B739" t="str">
            <v>DUA3535</v>
          </cell>
          <cell r="C739" t="str">
            <v>Cây Dừa, ĐK gốc từ 35 cm trở lên</v>
          </cell>
          <cell r="D739" t="str">
            <v xml:space="preserve">Cây Dừa,  đường kính gốc 43 cm </v>
          </cell>
          <cell r="E739" t="str">
            <v>cây</v>
          </cell>
          <cell r="F739">
            <v>318000</v>
          </cell>
        </row>
        <row r="740">
          <cell r="A740" t="str">
            <v>DUA44</v>
          </cell>
          <cell r="B740" t="str">
            <v>DUA3535</v>
          </cell>
          <cell r="C740" t="str">
            <v>Cây Dừa, ĐK gốc từ 35 cm trở lên</v>
          </cell>
          <cell r="D740" t="str">
            <v xml:space="preserve">Cây Dừa, đường kính gốc 44 cm </v>
          </cell>
          <cell r="E740" t="str">
            <v>cây</v>
          </cell>
          <cell r="F740">
            <v>318000</v>
          </cell>
        </row>
        <row r="741">
          <cell r="A741" t="str">
            <v>DUA45</v>
          </cell>
          <cell r="B741" t="str">
            <v>DUA3535</v>
          </cell>
          <cell r="C741" t="str">
            <v>Cây Dừa, ĐK gốc từ 35 cm trở lên</v>
          </cell>
          <cell r="D741" t="str">
            <v xml:space="preserve">Cây Dừa, đường kính gốc 45 cm </v>
          </cell>
          <cell r="E741" t="str">
            <v>cây</v>
          </cell>
          <cell r="F741">
            <v>318000</v>
          </cell>
        </row>
        <row r="742">
          <cell r="C742" t="str">
            <v>Cam (tính theo đường kính tán lá F)</v>
          </cell>
          <cell r="E742" t="str">
            <v>cây</v>
          </cell>
        </row>
        <row r="743">
          <cell r="A743" t="str">
            <v>CAMM</v>
          </cell>
          <cell r="B743" t="str">
            <v>CAMM</v>
          </cell>
          <cell r="C743" t="str">
            <v>Cam F &lt; 0,5 m ( cây cách cây &gt; 2m)</v>
          </cell>
          <cell r="D743" t="str">
            <v>Cam F &lt; 0,5 m ( cây cách cây &gt; 2m)</v>
          </cell>
          <cell r="E743" t="str">
            <v>cây</v>
          </cell>
          <cell r="F743">
            <v>60000</v>
          </cell>
        </row>
        <row r="744">
          <cell r="A744" t="str">
            <v>CAM1</v>
          </cell>
          <cell r="B744" t="str">
            <v>CAM1</v>
          </cell>
          <cell r="C744" t="str">
            <v>Cam 0,5 ≤ F &lt; 1m ( cây cách cây &gt; 2m)</v>
          </cell>
          <cell r="D744" t="str">
            <v>Cam 0,5 ≤ F &lt; 1m ( cây cách cây &gt; 2m)</v>
          </cell>
          <cell r="E744" t="str">
            <v>cây</v>
          </cell>
          <cell r="F744">
            <v>236400</v>
          </cell>
        </row>
        <row r="745">
          <cell r="A745" t="str">
            <v>CAM115</v>
          </cell>
          <cell r="B745" t="str">
            <v>CAM115</v>
          </cell>
          <cell r="C745" t="str">
            <v>Cam 1m ≤ F &lt;1,5m(cây cách cây &gt; 2m)</v>
          </cell>
          <cell r="D745" t="str">
            <v>Cam 1m ≤ F &lt;1,5m(cây cách cây &gt; 2m)</v>
          </cell>
          <cell r="E745" t="str">
            <v>cây</v>
          </cell>
          <cell r="F745">
            <v>456000</v>
          </cell>
        </row>
        <row r="746">
          <cell r="A746" t="str">
            <v>CAM152</v>
          </cell>
          <cell r="B746" t="str">
            <v>CAM1520</v>
          </cell>
          <cell r="C746" t="str">
            <v>Cam  1,5m ≤ F &lt;2m(cây cách cây &gt;2m)</v>
          </cell>
          <cell r="D746" t="str">
            <v>Cam  1,5m ≤ F &lt;2m(cây cách cây &gt;2m)</v>
          </cell>
          <cell r="E746" t="str">
            <v>cây</v>
          </cell>
          <cell r="F746">
            <v>918000</v>
          </cell>
        </row>
        <row r="747">
          <cell r="A747" t="str">
            <v>CAM2</v>
          </cell>
          <cell r="B747" t="str">
            <v>CAM23</v>
          </cell>
          <cell r="C747" t="str">
            <v>Cam  2m ≤ F &lt;3m(cây cách cây &gt;2m)</v>
          </cell>
          <cell r="D747" t="str">
            <v>Cam  2m ≤ F &lt;3m(cây cách cây &gt;2m)</v>
          </cell>
          <cell r="E747" t="str">
            <v>cây</v>
          </cell>
          <cell r="F747">
            <v>1224000</v>
          </cell>
        </row>
        <row r="748">
          <cell r="A748" t="str">
            <v>CAM3</v>
          </cell>
          <cell r="B748" t="str">
            <v>CAM34</v>
          </cell>
          <cell r="C748" t="str">
            <v>Cam  2,5 m ≤ F &lt; 3m(cây cách cây &gt; 2m)</v>
          </cell>
          <cell r="D748" t="str">
            <v>Cam  2,5 m ≤ F &lt; 3m(cây cách cây &gt; 2m)</v>
          </cell>
          <cell r="E748" t="str">
            <v>cây</v>
          </cell>
          <cell r="F748">
            <v>1530000</v>
          </cell>
        </row>
        <row r="749">
          <cell r="A749" t="str">
            <v>CAM4</v>
          </cell>
          <cell r="B749" t="str">
            <v>CAM45</v>
          </cell>
          <cell r="C749" t="str">
            <v>Cam  3m ≤ F &lt;3,5m(cây cách cây &gt; 2m)</v>
          </cell>
          <cell r="D749" t="str">
            <v>Cam  3m ≤ F &lt;3,5m(cây cách cây &gt; 2m)</v>
          </cell>
          <cell r="E749" t="str">
            <v>cây</v>
          </cell>
          <cell r="F749">
            <v>1836000</v>
          </cell>
        </row>
        <row r="750">
          <cell r="A750" t="str">
            <v>CAM5</v>
          </cell>
          <cell r="B750" t="str">
            <v>CAM56</v>
          </cell>
          <cell r="C750" t="str">
            <v>Cam  3,5m ≤ F &lt;4m(cây cách cây &gt;2m)</v>
          </cell>
          <cell r="D750" t="str">
            <v>Cam  3,5m ≤ F &lt;4m(cây cách cây &gt;2m)</v>
          </cell>
          <cell r="E750" t="str">
            <v>cây</v>
          </cell>
          <cell r="F750">
            <v>2142000</v>
          </cell>
        </row>
        <row r="751">
          <cell r="A751" t="str">
            <v>CAM6</v>
          </cell>
          <cell r="B751" t="str">
            <v>CAM66</v>
          </cell>
          <cell r="C751" t="str">
            <v>Cam, ĐK tán  F &gt;4m(cây cách cây &gt; 2m)</v>
          </cell>
          <cell r="D751" t="str">
            <v>Cam, ĐK tán  F &gt;4m(cây cách cây &gt; 2m)</v>
          </cell>
          <cell r="E751" t="str">
            <v>cây</v>
          </cell>
          <cell r="F751">
            <v>2448000</v>
          </cell>
        </row>
        <row r="752">
          <cell r="A752" t="str">
            <v>QUITM</v>
          </cell>
          <cell r="B752" t="str">
            <v>QUITM</v>
          </cell>
          <cell r="C752" t="str">
            <v>Quýt F &lt; 0,5 m ( cây cách cây &gt; 2m)</v>
          </cell>
          <cell r="D752" t="str">
            <v>Quýt, mới trồng từ 3 tháng đến 1 năm</v>
          </cell>
          <cell r="E752" t="str">
            <v>cây</v>
          </cell>
          <cell r="F752">
            <v>60000</v>
          </cell>
        </row>
        <row r="753">
          <cell r="A753" t="str">
            <v>QUIT1</v>
          </cell>
          <cell r="B753" t="str">
            <v>QUITM1</v>
          </cell>
          <cell r="C753" t="str">
            <v>Quýt 0,5 ≤ F &lt; 1m ( cây cách cây &gt; 2m)</v>
          </cell>
          <cell r="D753" t="str">
            <v>Quýt,  trồng từ 1 năm đến khi có quả</v>
          </cell>
          <cell r="E753" t="str">
            <v>cây</v>
          </cell>
          <cell r="F753">
            <v>236400</v>
          </cell>
        </row>
        <row r="754">
          <cell r="A754" t="str">
            <v>QUIT115</v>
          </cell>
          <cell r="B754" t="str">
            <v>QUIT115</v>
          </cell>
          <cell r="C754" t="str">
            <v>Quýt 1m ≤ F &lt;1,5m(cây cách cây &gt; 2m)</v>
          </cell>
          <cell r="D754" t="str">
            <v xml:space="preserve">Quýt,  đường kính gốc 1 cm </v>
          </cell>
          <cell r="E754" t="str">
            <v>cây</v>
          </cell>
          <cell r="F754">
            <v>456000</v>
          </cell>
        </row>
        <row r="755">
          <cell r="A755" t="str">
            <v>QUIT152</v>
          </cell>
          <cell r="B755" t="str">
            <v>QUIT152</v>
          </cell>
          <cell r="C755" t="str">
            <v>Quýt 1,5m ≤ F &lt;2m(cây cách cây &gt;2m)</v>
          </cell>
          <cell r="D755" t="str">
            <v xml:space="preserve">Quýt,  đường kính gốc 2 cm </v>
          </cell>
          <cell r="E755" t="str">
            <v>cây</v>
          </cell>
          <cell r="F755">
            <v>918000</v>
          </cell>
        </row>
        <row r="756">
          <cell r="A756" t="str">
            <v>QUIT2</v>
          </cell>
          <cell r="B756" t="str">
            <v>QUIT23</v>
          </cell>
          <cell r="C756" t="str">
            <v>Quýt  2m ≤ F &lt;3m(cây cách cây &gt;2m)</v>
          </cell>
          <cell r="D756" t="str">
            <v xml:space="preserve">Quýt, đường kính gốc 3 cm </v>
          </cell>
          <cell r="E756" t="str">
            <v>cây</v>
          </cell>
          <cell r="F756">
            <v>1224000</v>
          </cell>
        </row>
        <row r="757">
          <cell r="A757" t="str">
            <v>QUIT3</v>
          </cell>
          <cell r="B757" t="str">
            <v>QUIT34</v>
          </cell>
          <cell r="C757" t="str">
            <v>Quýt  2,5 m ≤ F &lt; 3m(cây cách cây &gt; 2m)</v>
          </cell>
          <cell r="D757" t="str">
            <v xml:space="preserve">Quýt,  đường kính gốc 4 cm </v>
          </cell>
          <cell r="E757" t="str">
            <v>cây</v>
          </cell>
          <cell r="F757">
            <v>1530000</v>
          </cell>
        </row>
        <row r="758">
          <cell r="A758" t="str">
            <v>QUIT4</v>
          </cell>
          <cell r="B758" t="str">
            <v>QUIT45</v>
          </cell>
          <cell r="C758" t="str">
            <v>Quýt  3m ≤ F &lt;3,5m(cây cách cây &gt; 2m)</v>
          </cell>
          <cell r="D758" t="str">
            <v xml:space="preserve">Quýt, đường kính gốc 5 cm </v>
          </cell>
          <cell r="E758" t="str">
            <v>cây</v>
          </cell>
          <cell r="F758">
            <v>1836000</v>
          </cell>
        </row>
        <row r="759">
          <cell r="A759" t="str">
            <v>QUIT5</v>
          </cell>
          <cell r="B759" t="str">
            <v>QUIT56</v>
          </cell>
          <cell r="C759" t="str">
            <v>Quýt  3,5m ≤ F &lt;4m(cây cách cây &gt;2m)</v>
          </cell>
          <cell r="D759" t="str">
            <v xml:space="preserve">Quýt,  đường kính gốc 6 cm </v>
          </cell>
          <cell r="E759" t="str">
            <v>cây</v>
          </cell>
          <cell r="F759">
            <v>2142000</v>
          </cell>
        </row>
        <row r="760">
          <cell r="A760" t="str">
            <v>QUIT6</v>
          </cell>
          <cell r="B760" t="str">
            <v>QUIT66</v>
          </cell>
          <cell r="C760" t="str">
            <v>Quýt, ĐK tán  F &gt;4m(cây cách cây &gt; 2m)</v>
          </cell>
          <cell r="D760" t="str">
            <v xml:space="preserve">Quýt, đường kính gốc 7 cm </v>
          </cell>
          <cell r="E760" t="str">
            <v>cây</v>
          </cell>
          <cell r="F760">
            <v>2448000</v>
          </cell>
        </row>
        <row r="761">
          <cell r="A761" t="str">
            <v>BUOIM1</v>
          </cell>
          <cell r="B761" t="str">
            <v>BUOIM1</v>
          </cell>
          <cell r="C761" t="str">
            <v>Bưởi, ĐK gốc  Φ &lt; 1 (Cây cách cây &gt; 3m)</v>
          </cell>
          <cell r="D761" t="str">
            <v>Bưởi, ĐK gốc  Φ &lt; 1 (Cây cách cây &gt; 3m)</v>
          </cell>
          <cell r="E761" t="str">
            <v>cây</v>
          </cell>
          <cell r="F761">
            <v>65000</v>
          </cell>
        </row>
        <row r="762">
          <cell r="A762" t="str">
            <v>BUOI1</v>
          </cell>
          <cell r="B762" t="str">
            <v>BUOI12</v>
          </cell>
          <cell r="C762" t="str">
            <v>Bưởi, ĐK gốc 1cm ≤ Φ &lt;2cm (Cây cách cây &gt; 3m)</v>
          </cell>
          <cell r="D762" t="str">
            <v>Bưởi, ĐK gốc 1cm ≤ Φ &lt;2cm (Cây cách cây &gt; 3m)</v>
          </cell>
          <cell r="E762" t="str">
            <v>cây</v>
          </cell>
          <cell r="F762">
            <v>344000</v>
          </cell>
        </row>
        <row r="763">
          <cell r="A763" t="str">
            <v>BUOI2</v>
          </cell>
          <cell r="B763" t="str">
            <v>BUOI25</v>
          </cell>
          <cell r="C763" t="str">
            <v>Bưởi, ĐK gốc 2cm ≤ Φ &lt;5cm (Cây cách cây &gt; 3m)</v>
          </cell>
          <cell r="D763" t="str">
            <v>Bưởi, ĐK gốc 2cm ≤ Φ &lt;5cm (Cây cách cây &gt; 3m)</v>
          </cell>
          <cell r="E763" t="str">
            <v>cây</v>
          </cell>
          <cell r="F763">
            <v>623000</v>
          </cell>
        </row>
        <row r="764">
          <cell r="A764" t="str">
            <v>BUOI3</v>
          </cell>
          <cell r="B764" t="str">
            <v>BUOI57</v>
          </cell>
          <cell r="C764" t="str">
            <v>Bưởi, ĐK gốc 5cm ≤ Φ &lt;7cm (Cây cách cây &gt; 3m)</v>
          </cell>
          <cell r="D764" t="str">
            <v>Bưởi, ĐK gốc 5cm ≤ Φ &lt;7cm (Cây cách cây &gt; 3m)</v>
          </cell>
          <cell r="E764" t="str">
            <v>cây</v>
          </cell>
          <cell r="F764">
            <v>1091000</v>
          </cell>
        </row>
        <row r="765">
          <cell r="A765" t="str">
            <v>BUOI4</v>
          </cell>
          <cell r="B765" t="str">
            <v>BUOI79</v>
          </cell>
          <cell r="C765" t="str">
            <v>Bưởi, ĐK gốc 7cm ≤ Φ &lt;9cm (Cây cách cây &gt; 3m)</v>
          </cell>
          <cell r="D765" t="str">
            <v>Bưởi, ĐK gốc 7cm ≤ Φ &lt;9cm (Cây cách cây &gt; 3m)</v>
          </cell>
          <cell r="E765" t="str">
            <v>cây</v>
          </cell>
          <cell r="F765">
            <v>1559000</v>
          </cell>
        </row>
        <row r="766">
          <cell r="A766" t="str">
            <v>BUOI5</v>
          </cell>
          <cell r="B766" t="str">
            <v>BUOI912</v>
          </cell>
          <cell r="C766" t="str">
            <v>Bưởi, ĐK gốc 9cm ≤ Φ &lt;12cm (Cây cách cây &gt; 3m)</v>
          </cell>
          <cell r="D766" t="str">
            <v>Bưởi, ĐK gốc 9cm ≤ Φ &lt;12cm (Cây cách cây &gt; 3m)</v>
          </cell>
          <cell r="E766" t="str">
            <v>cây</v>
          </cell>
          <cell r="F766">
            <v>2027000</v>
          </cell>
        </row>
        <row r="767">
          <cell r="A767" t="str">
            <v>BUOI6</v>
          </cell>
          <cell r="B767" t="str">
            <v>BUOI1215</v>
          </cell>
          <cell r="C767" t="str">
            <v>Bưởi, ĐK gốc 12cm ≤ Φ &lt;15cm (Cây cách cây &gt; 3m)</v>
          </cell>
          <cell r="D767" t="str">
            <v>Bưởi, ĐK gốc 12cm ≤ Φ &lt;15cm (Cây cách cây &gt; 3m)</v>
          </cell>
          <cell r="E767" t="str">
            <v>cây</v>
          </cell>
          <cell r="F767">
            <v>2306000</v>
          </cell>
        </row>
        <row r="768">
          <cell r="A768" t="str">
            <v>BUOI7</v>
          </cell>
          <cell r="B768" t="str">
            <v>BUOI1520</v>
          </cell>
          <cell r="C768" t="str">
            <v>Bưởi, ĐK gốc 15cm ≤ Φ &lt;20 cm (Cây cách cây &gt; 3m)</v>
          </cell>
          <cell r="D768" t="str">
            <v>Bưởi, ĐK gốc 15cm ≤ Φ &lt;20 cm (Cây cách cây &gt; 3m)</v>
          </cell>
          <cell r="E768" t="str">
            <v>cây</v>
          </cell>
          <cell r="F768">
            <v>2585000</v>
          </cell>
        </row>
        <row r="769">
          <cell r="A769" t="str">
            <v>BUOI8</v>
          </cell>
          <cell r="B769" t="str">
            <v>BUOI2025</v>
          </cell>
          <cell r="C769" t="str">
            <v>Bưởi, ĐK gốc 20cm ≤ Φ &lt;25cm (Cây cách cây &gt; 3m)</v>
          </cell>
          <cell r="D769" t="str">
            <v>Bưởi, ĐK gốc 20cm ≤ Φ &lt;25cm (Cây cách cây &gt; 3m)</v>
          </cell>
          <cell r="E769" t="str">
            <v>cây</v>
          </cell>
          <cell r="F769">
            <v>2864000</v>
          </cell>
        </row>
        <row r="770">
          <cell r="A770" t="str">
            <v>BUOI9</v>
          </cell>
          <cell r="B770" t="str">
            <v>BUOI25</v>
          </cell>
          <cell r="C770" t="str">
            <v>Bưởi, ĐK gốc từ 25 cm trở lên (Cây cách cây &gt; 3m)</v>
          </cell>
          <cell r="D770" t="str">
            <v>Bưởi, ĐK gốc từ 25 cm trở lên (Cây cách cây &gt; 3m)</v>
          </cell>
          <cell r="E770" t="str">
            <v>cây</v>
          </cell>
          <cell r="F770">
            <v>3143000</v>
          </cell>
        </row>
        <row r="771">
          <cell r="C771" t="str">
            <v>Dọc, ổi, Thị, Doi, Sung, Vối, Khế, Chay, Nhót (theo ĐK gốc của cây, đo ĐK gốc cách mặt đất 20cm)</v>
          </cell>
          <cell r="E771" t="str">
            <v>cây</v>
          </cell>
        </row>
        <row r="772">
          <cell r="A772" t="str">
            <v>DOCM</v>
          </cell>
          <cell r="B772" t="str">
            <v>DOCM</v>
          </cell>
          <cell r="C772" t="str">
            <v>Dọc, Mới trồng (từ 3 tháng đến dưới 1năm)</v>
          </cell>
          <cell r="D772" t="str">
            <v>Dọc mới trồng từ 3 tháng đến dưới 1 năm tuổi</v>
          </cell>
          <cell r="E772" t="str">
            <v>cây</v>
          </cell>
          <cell r="F772">
            <v>32000</v>
          </cell>
        </row>
        <row r="773">
          <cell r="A773" t="str">
            <v>DOCM1</v>
          </cell>
          <cell r="B773" t="str">
            <v>DOCM1</v>
          </cell>
          <cell r="C773" t="str">
            <v>Dọc, Trồng từ 1 năm , cao trên 1m</v>
          </cell>
          <cell r="D773" t="str">
            <v xml:space="preserve">Dọc trồng từ 1 năm tuổi, cao trên 1 m </v>
          </cell>
          <cell r="E773" t="str">
            <v>cây</v>
          </cell>
          <cell r="F773">
            <v>49000</v>
          </cell>
        </row>
        <row r="774">
          <cell r="A774" t="str">
            <v>DOC1</v>
          </cell>
          <cell r="B774" t="str">
            <v>DOC1</v>
          </cell>
          <cell r="C774" t="str">
            <v>Dọc, ĐK gốc 1cm ≤ Φ &lt;2cm</v>
          </cell>
          <cell r="D774" t="str">
            <v>Dọc, đường kính gốc 1 cm</v>
          </cell>
          <cell r="E774" t="str">
            <v>cây</v>
          </cell>
          <cell r="F774">
            <v>66000</v>
          </cell>
        </row>
        <row r="775">
          <cell r="A775" t="str">
            <v>DOC2</v>
          </cell>
          <cell r="B775" t="str">
            <v>DOC25</v>
          </cell>
          <cell r="C775" t="str">
            <v>Dọc, ĐK gốc 2cm ≤ Φ &lt;5cm</v>
          </cell>
          <cell r="D775" t="str">
            <v>Dọc, đường kính gốc 2 cm</v>
          </cell>
          <cell r="E775" t="str">
            <v>cây</v>
          </cell>
          <cell r="F775">
            <v>66000</v>
          </cell>
        </row>
        <row r="776">
          <cell r="A776" t="str">
            <v>DOC3</v>
          </cell>
          <cell r="B776" t="str">
            <v>DOC25</v>
          </cell>
          <cell r="C776" t="str">
            <v>Dọc, ĐK gốc 2cm ≤ Φ &lt;5cm</v>
          </cell>
          <cell r="D776" t="str">
            <v>Dọc, đường kính gốc 3 cm</v>
          </cell>
          <cell r="E776" t="str">
            <v>cây</v>
          </cell>
          <cell r="F776">
            <v>103000</v>
          </cell>
        </row>
        <row r="777">
          <cell r="A777" t="str">
            <v>DOC4</v>
          </cell>
          <cell r="B777" t="str">
            <v>DOC25</v>
          </cell>
          <cell r="C777" t="str">
            <v>Dọc, ĐK gốc 2cm ≤ Φ &lt;5cm</v>
          </cell>
          <cell r="D777" t="str">
            <v>Dọc, đường kính gốc 4 cm</v>
          </cell>
          <cell r="E777" t="str">
            <v>cây</v>
          </cell>
          <cell r="F777">
            <v>103000</v>
          </cell>
        </row>
        <row r="778">
          <cell r="A778" t="str">
            <v>DOC5</v>
          </cell>
          <cell r="B778" t="str">
            <v>DOC57</v>
          </cell>
          <cell r="C778" t="str">
            <v>Dọc, ĐK gốc 5cm ≤ Φ &lt;7cm</v>
          </cell>
          <cell r="D778" t="str">
            <v>Dọc, đường kính gốc 5 cm</v>
          </cell>
          <cell r="E778" t="str">
            <v>cây</v>
          </cell>
          <cell r="F778">
            <v>140000</v>
          </cell>
        </row>
        <row r="779">
          <cell r="A779" t="str">
            <v>DOC6</v>
          </cell>
          <cell r="B779" t="str">
            <v>DOC57</v>
          </cell>
          <cell r="C779" t="str">
            <v>Dọc,Đ K gốc 5cm ≤ Φ &lt;7cm</v>
          </cell>
          <cell r="D779" t="str">
            <v>Dọc, đường kính gốc 6 cm</v>
          </cell>
          <cell r="E779" t="str">
            <v>cây</v>
          </cell>
          <cell r="F779">
            <v>140000</v>
          </cell>
        </row>
        <row r="780">
          <cell r="A780" t="str">
            <v>DOC7</v>
          </cell>
          <cell r="B780" t="str">
            <v>DOC79</v>
          </cell>
          <cell r="C780" t="str">
            <v>Dọc, ĐK gốc 7cm ≤ Φ &lt;9cm</v>
          </cell>
          <cell r="D780" t="str">
            <v>Dọc, đường kính gốc 7 cm</v>
          </cell>
          <cell r="E780" t="str">
            <v>cây</v>
          </cell>
          <cell r="F780">
            <v>177000</v>
          </cell>
        </row>
        <row r="781">
          <cell r="A781" t="str">
            <v>DOC8</v>
          </cell>
          <cell r="B781" t="str">
            <v>DOC79</v>
          </cell>
          <cell r="C781" t="str">
            <v>Dọc, ĐK gốc 7cm ≤ Φ &lt;9cm</v>
          </cell>
          <cell r="D781" t="str">
            <v>Dọc, đường kính gốc 8 cm</v>
          </cell>
          <cell r="E781" t="str">
            <v>cây</v>
          </cell>
          <cell r="F781">
            <v>177000</v>
          </cell>
        </row>
        <row r="782">
          <cell r="A782" t="str">
            <v>DOC9</v>
          </cell>
          <cell r="B782" t="str">
            <v>DOC912</v>
          </cell>
          <cell r="C782" t="str">
            <v>Dọc, ĐK gốc 9cm ≤ Φ &lt;12cm</v>
          </cell>
          <cell r="D782" t="str">
            <v>Dọc, đường kính gốc 9 cm</v>
          </cell>
          <cell r="E782" t="str">
            <v>cây</v>
          </cell>
          <cell r="F782">
            <v>214000</v>
          </cell>
        </row>
        <row r="783">
          <cell r="A783" t="str">
            <v>DOC10</v>
          </cell>
          <cell r="B783" t="str">
            <v>DOC912</v>
          </cell>
          <cell r="C783" t="str">
            <v>Dọc, ĐK gốc 9cm ≤ Φ &lt;12cm</v>
          </cell>
          <cell r="D783" t="str">
            <v>Dọc, đường kính gốc 10 cm</v>
          </cell>
          <cell r="E783" t="str">
            <v>cây</v>
          </cell>
          <cell r="F783">
            <v>214000</v>
          </cell>
        </row>
        <row r="784">
          <cell r="A784" t="str">
            <v>DOC11</v>
          </cell>
          <cell r="B784" t="str">
            <v>DOC912</v>
          </cell>
          <cell r="C784" t="str">
            <v>Dọc, ĐK gốc 9cm ≤ Φ &lt;12cm</v>
          </cell>
          <cell r="D784" t="str">
            <v>Dọc, đường kính gốc 11 cm</v>
          </cell>
          <cell r="E784" t="str">
            <v>cây</v>
          </cell>
          <cell r="F784">
            <v>214000</v>
          </cell>
        </row>
        <row r="785">
          <cell r="A785" t="str">
            <v>DOC12</v>
          </cell>
          <cell r="B785" t="str">
            <v>DOC1215</v>
          </cell>
          <cell r="C785" t="str">
            <v>Dọc, ĐK gốc 12cm ≤ Φ &lt;15cm</v>
          </cell>
          <cell r="D785" t="str">
            <v>Dọc, đường kính gốc 12 cm</v>
          </cell>
          <cell r="E785" t="str">
            <v>cây</v>
          </cell>
          <cell r="F785">
            <v>251000</v>
          </cell>
        </row>
        <row r="786">
          <cell r="A786" t="str">
            <v>DOC13</v>
          </cell>
          <cell r="B786" t="str">
            <v>DOC1215</v>
          </cell>
          <cell r="C786" t="str">
            <v>Dọc, ĐK gốc 12cm ≤ Φ &lt;15cm</v>
          </cell>
          <cell r="D786" t="str">
            <v>Dọc, đường kính gốc 13 cm</v>
          </cell>
          <cell r="E786" t="str">
            <v>cây</v>
          </cell>
          <cell r="F786">
            <v>251000</v>
          </cell>
        </row>
        <row r="787">
          <cell r="A787" t="str">
            <v>DOC14</v>
          </cell>
          <cell r="B787" t="str">
            <v>DOC1215</v>
          </cell>
          <cell r="C787" t="str">
            <v>Dọc, ĐK gốc 12cm ≤ Φ &lt;15cm</v>
          </cell>
          <cell r="D787" t="str">
            <v>Dọc, đường kính gốc 14 cm</v>
          </cell>
          <cell r="E787" t="str">
            <v>cây</v>
          </cell>
          <cell r="F787">
            <v>251000</v>
          </cell>
        </row>
        <row r="788">
          <cell r="A788" t="str">
            <v>DOC15</v>
          </cell>
          <cell r="B788" t="str">
            <v>DOC1520</v>
          </cell>
          <cell r="C788" t="str">
            <v>Dọc, ĐK gốc 15cm ≤ Φ &lt;20cm</v>
          </cell>
          <cell r="D788" t="str">
            <v>Dọc, đường kính gốc 15 cm</v>
          </cell>
          <cell r="E788" t="str">
            <v>cây</v>
          </cell>
          <cell r="F788">
            <v>318000</v>
          </cell>
        </row>
        <row r="789">
          <cell r="A789" t="str">
            <v>DOC16</v>
          </cell>
          <cell r="B789" t="str">
            <v>DOC1520</v>
          </cell>
          <cell r="C789" t="str">
            <v>Dọc, ĐK gốc 15cm ≤ Φ &lt;20cm</v>
          </cell>
          <cell r="D789" t="str">
            <v>Dọc, đường kính gốc 16 cm</v>
          </cell>
          <cell r="E789" t="str">
            <v>cây</v>
          </cell>
          <cell r="F789">
            <v>318000</v>
          </cell>
        </row>
        <row r="790">
          <cell r="A790" t="str">
            <v>DOC17</v>
          </cell>
          <cell r="B790" t="str">
            <v>DOC1520</v>
          </cell>
          <cell r="C790" t="str">
            <v>Dọc, ĐK gốc 15cm ≤ Φ &lt;20cm</v>
          </cell>
          <cell r="D790" t="str">
            <v>Dọc, đường kính gốc 17 cm</v>
          </cell>
          <cell r="E790" t="str">
            <v>cây</v>
          </cell>
          <cell r="F790">
            <v>318000</v>
          </cell>
        </row>
        <row r="791">
          <cell r="A791" t="str">
            <v>DOC18</v>
          </cell>
          <cell r="B791" t="str">
            <v>DOC1520</v>
          </cell>
          <cell r="C791" t="str">
            <v>Dọc, ĐK gốc 15cm ≤ Φ &lt;20cm</v>
          </cell>
          <cell r="D791" t="str">
            <v>Dọc, đường kính gốc 18 cm</v>
          </cell>
          <cell r="E791" t="str">
            <v>cây</v>
          </cell>
          <cell r="F791">
            <v>318000</v>
          </cell>
        </row>
        <row r="792">
          <cell r="A792" t="str">
            <v>DOC19</v>
          </cell>
          <cell r="B792" t="str">
            <v>DOC1520</v>
          </cell>
          <cell r="C792" t="str">
            <v>Dọc, ĐK gốc 15cm ≤ Φ &lt;20cm</v>
          </cell>
          <cell r="D792" t="str">
            <v>Dọc, đường kính gốc 19 cm</v>
          </cell>
          <cell r="E792" t="str">
            <v>cây</v>
          </cell>
          <cell r="F792">
            <v>318000</v>
          </cell>
        </row>
        <row r="793">
          <cell r="A793" t="str">
            <v>DOC20</v>
          </cell>
          <cell r="B793" t="str">
            <v>DOC2025</v>
          </cell>
          <cell r="C793" t="str">
            <v>Dọc, ĐK gốc 20cm ≤ Φ &lt;25cm</v>
          </cell>
          <cell r="D793" t="str">
            <v>Dọc, đường kính gốc 20 cm</v>
          </cell>
          <cell r="E793" t="str">
            <v>cây</v>
          </cell>
          <cell r="F793">
            <v>385000</v>
          </cell>
        </row>
        <row r="794">
          <cell r="A794" t="str">
            <v>DOC21</v>
          </cell>
          <cell r="B794" t="str">
            <v>DOC2025</v>
          </cell>
          <cell r="C794" t="str">
            <v>Dọc, ĐK gốc 20cm ≤ Φ &lt;25cm</v>
          </cell>
          <cell r="D794" t="str">
            <v>Dọc, đường kính gốc 21 cm</v>
          </cell>
          <cell r="E794" t="str">
            <v>cây</v>
          </cell>
          <cell r="F794">
            <v>385000</v>
          </cell>
        </row>
        <row r="795">
          <cell r="A795" t="str">
            <v>DOC22</v>
          </cell>
          <cell r="B795" t="str">
            <v>DOC2025</v>
          </cell>
          <cell r="C795" t="str">
            <v>Dọc, ĐK gốc 20cm ≤ Φ &lt;25cm</v>
          </cell>
          <cell r="D795" t="str">
            <v>Dọc, đường kính gốc 22 cm</v>
          </cell>
          <cell r="E795" t="str">
            <v>cây</v>
          </cell>
          <cell r="F795">
            <v>385000</v>
          </cell>
        </row>
        <row r="796">
          <cell r="A796" t="str">
            <v>DOC23</v>
          </cell>
          <cell r="B796" t="str">
            <v>DOC2025</v>
          </cell>
          <cell r="C796" t="str">
            <v>Dọc, ĐK gốc 20cm ≤ Φ &lt;25cm</v>
          </cell>
          <cell r="D796" t="str">
            <v>Dọc, đường kính gốc 23cm</v>
          </cell>
          <cell r="E796" t="str">
            <v>cây</v>
          </cell>
          <cell r="F796">
            <v>385000</v>
          </cell>
        </row>
        <row r="797">
          <cell r="A797" t="str">
            <v>DOC24</v>
          </cell>
          <cell r="B797" t="str">
            <v>DOC2025</v>
          </cell>
          <cell r="C797" t="str">
            <v>Dọc, ĐK gốc 20cm ≤ Φ &lt;25cm</v>
          </cell>
          <cell r="D797" t="str">
            <v>Dọc, đường kính gốc 24 cm</v>
          </cell>
          <cell r="E797" t="str">
            <v>cây</v>
          </cell>
          <cell r="F797">
            <v>385000</v>
          </cell>
        </row>
        <row r="798">
          <cell r="A798" t="str">
            <v>DOC25</v>
          </cell>
          <cell r="B798" t="str">
            <v>DOC2530</v>
          </cell>
          <cell r="C798" t="str">
            <v>Dọc, ĐK gốc 25cm ≤ Φ &lt;30cm</v>
          </cell>
          <cell r="D798" t="str">
            <v>Dọc, đường kính gốc 25 cm</v>
          </cell>
          <cell r="E798" t="str">
            <v>cây</v>
          </cell>
          <cell r="F798">
            <v>452000</v>
          </cell>
        </row>
        <row r="799">
          <cell r="A799" t="str">
            <v>DOC26</v>
          </cell>
          <cell r="B799" t="str">
            <v>DOC2530</v>
          </cell>
          <cell r="C799" t="str">
            <v>Dọc, ĐK gốc 25cm ≤ Φ &lt;30cm</v>
          </cell>
          <cell r="D799" t="str">
            <v>Dọc, đường kính gốc 26 cm</v>
          </cell>
          <cell r="E799" t="str">
            <v>cây</v>
          </cell>
          <cell r="F799">
            <v>452000</v>
          </cell>
        </row>
        <row r="800">
          <cell r="A800" t="str">
            <v>DOC27</v>
          </cell>
          <cell r="B800" t="str">
            <v>DOC2530</v>
          </cell>
          <cell r="C800" t="str">
            <v>Dọc, ĐK gốc 25cm ≤ Φ &lt;30cm</v>
          </cell>
          <cell r="D800" t="str">
            <v>Dọc, đường kính gốc 27 cm</v>
          </cell>
          <cell r="E800" t="str">
            <v>cây</v>
          </cell>
          <cell r="F800">
            <v>452000</v>
          </cell>
        </row>
        <row r="801">
          <cell r="A801" t="str">
            <v>DOC28</v>
          </cell>
          <cell r="B801" t="str">
            <v>DOC2530</v>
          </cell>
          <cell r="C801" t="str">
            <v>Dọc, ĐK gốc 25cm ≤ Φ &lt;30cm</v>
          </cell>
          <cell r="D801" t="str">
            <v>Dọc, đường kính gốc 28 cm</v>
          </cell>
          <cell r="E801" t="str">
            <v>cây</v>
          </cell>
          <cell r="F801">
            <v>452000</v>
          </cell>
        </row>
        <row r="802">
          <cell r="A802" t="str">
            <v>DOC29</v>
          </cell>
          <cell r="B802" t="str">
            <v>DOC2530</v>
          </cell>
          <cell r="C802" t="str">
            <v>Dọc, ĐK gốc 25cm ≤ Φ &lt;30cm</v>
          </cell>
          <cell r="D802" t="str">
            <v>Dọc, đường kính gốc 29 cm</v>
          </cell>
          <cell r="E802" t="str">
            <v>cây</v>
          </cell>
          <cell r="F802">
            <v>452000</v>
          </cell>
        </row>
        <row r="803">
          <cell r="A803" t="str">
            <v>DOC30</v>
          </cell>
          <cell r="B803" t="str">
            <v>DOC3030</v>
          </cell>
          <cell r="C803" t="str">
            <v>Dọc, ĐK gốc từ 30 cm trở lên</v>
          </cell>
          <cell r="D803" t="str">
            <v>Dọc, đường kính gốc 30 cm</v>
          </cell>
          <cell r="E803" t="str">
            <v>cây</v>
          </cell>
          <cell r="F803">
            <v>519000</v>
          </cell>
        </row>
        <row r="804">
          <cell r="A804" t="str">
            <v>DOC31</v>
          </cell>
          <cell r="B804" t="str">
            <v>DOC3030</v>
          </cell>
          <cell r="C804" t="str">
            <v>Dọc, ĐK gốc từ 30 cm trở lên</v>
          </cell>
          <cell r="D804" t="str">
            <v>Dọc, đường kính gốc 31 cm</v>
          </cell>
          <cell r="E804" t="str">
            <v>cây</v>
          </cell>
          <cell r="F804">
            <v>519000</v>
          </cell>
        </row>
        <row r="805">
          <cell r="A805" t="str">
            <v>DOC32</v>
          </cell>
          <cell r="B805" t="str">
            <v>DOC3030</v>
          </cell>
          <cell r="C805" t="str">
            <v>Dọc, ĐK gốc từ 30 cm trở lên</v>
          </cell>
          <cell r="D805" t="str">
            <v>Dọc, đường kính gốc 32 cm</v>
          </cell>
          <cell r="E805" t="str">
            <v>cây</v>
          </cell>
          <cell r="F805">
            <v>519000</v>
          </cell>
        </row>
        <row r="806">
          <cell r="A806" t="str">
            <v>DOC33</v>
          </cell>
          <cell r="B806" t="str">
            <v>DOC3030</v>
          </cell>
          <cell r="C806" t="str">
            <v>Dọc, ĐK gốc từ 30 cm trở lên</v>
          </cell>
          <cell r="D806" t="str">
            <v>Dọc, đường kính gốc 33 cm</v>
          </cell>
          <cell r="E806" t="str">
            <v>cây</v>
          </cell>
          <cell r="F806">
            <v>519000</v>
          </cell>
        </row>
        <row r="807">
          <cell r="A807" t="str">
            <v>DOC34</v>
          </cell>
          <cell r="B807" t="str">
            <v>DOC3030</v>
          </cell>
          <cell r="C807" t="str">
            <v>Dọc, ĐK gốc từ 30 cm trở lên</v>
          </cell>
          <cell r="D807" t="str">
            <v>Dọc, đường kính gốc 34 cm</v>
          </cell>
          <cell r="E807" t="str">
            <v>cây</v>
          </cell>
          <cell r="F807">
            <v>519000</v>
          </cell>
        </row>
        <row r="808">
          <cell r="A808" t="str">
            <v>DOC35</v>
          </cell>
          <cell r="B808" t="str">
            <v>DOC3030</v>
          </cell>
          <cell r="C808" t="str">
            <v>Dọc, ĐK gốc từ 30 cm trở lên</v>
          </cell>
          <cell r="D808" t="str">
            <v>Dọc, đường kính gốc 35 cm</v>
          </cell>
          <cell r="E808" t="str">
            <v>cây</v>
          </cell>
          <cell r="F808">
            <v>519000</v>
          </cell>
        </row>
        <row r="809">
          <cell r="A809" t="str">
            <v>DOC36</v>
          </cell>
          <cell r="B809" t="str">
            <v>DOC3030</v>
          </cell>
          <cell r="C809" t="str">
            <v>Dọc, ĐK gốc từ 30 cm trở lên</v>
          </cell>
          <cell r="D809" t="str">
            <v>Dọc, đường kính gốc 36 cm</v>
          </cell>
          <cell r="E809" t="str">
            <v>cây</v>
          </cell>
          <cell r="F809">
            <v>519000</v>
          </cell>
        </row>
        <row r="810">
          <cell r="A810" t="str">
            <v>DOC37</v>
          </cell>
          <cell r="B810" t="str">
            <v>DOC3030</v>
          </cell>
          <cell r="C810" t="str">
            <v>Dọc, ĐK gốc từ 30 cm trở lên</v>
          </cell>
          <cell r="D810" t="str">
            <v>Dọc, đường kính gốc 37 cm</v>
          </cell>
          <cell r="E810" t="str">
            <v>cây</v>
          </cell>
          <cell r="F810">
            <v>519000</v>
          </cell>
        </row>
        <row r="811">
          <cell r="A811" t="str">
            <v>DOC38</v>
          </cell>
          <cell r="B811" t="str">
            <v>DOC3030</v>
          </cell>
          <cell r="C811" t="str">
            <v>Dọc, ĐK gốc từ 30 cm trở lên</v>
          </cell>
          <cell r="D811" t="str">
            <v>Dọc, đường kính gốc 38 cm</v>
          </cell>
          <cell r="E811" t="str">
            <v>cây</v>
          </cell>
          <cell r="F811">
            <v>519000</v>
          </cell>
        </row>
        <row r="812">
          <cell r="A812" t="str">
            <v>DOC39</v>
          </cell>
          <cell r="B812" t="str">
            <v>DOC3030</v>
          </cell>
          <cell r="C812" t="str">
            <v>Dọc, ĐK gốc từ 30 cm trở lên</v>
          </cell>
          <cell r="D812" t="str">
            <v>Dọc, đường kính gốc 39 cm</v>
          </cell>
          <cell r="E812" t="str">
            <v>cây</v>
          </cell>
          <cell r="F812">
            <v>519000</v>
          </cell>
        </row>
        <row r="813">
          <cell r="A813" t="str">
            <v>DOC40</v>
          </cell>
          <cell r="B813" t="str">
            <v>DOC3030</v>
          </cell>
          <cell r="C813" t="str">
            <v>Dọc, ĐK gốc từ 30 cm trở lên</v>
          </cell>
          <cell r="D813" t="str">
            <v>Dọc, đường kính gốc 40 cm</v>
          </cell>
          <cell r="E813" t="str">
            <v>cây</v>
          </cell>
          <cell r="F813">
            <v>519000</v>
          </cell>
        </row>
        <row r="814">
          <cell r="A814" t="str">
            <v>OIM</v>
          </cell>
          <cell r="B814" t="str">
            <v>OIM</v>
          </cell>
          <cell r="C814" t="str">
            <v>ổi, Mới trồng (từ 3 tháng đến dưới 1năm)</v>
          </cell>
          <cell r="D814" t="str">
            <v>ổi, mới trồng từ 3 tháng đến dưới 1 năm tuổi</v>
          </cell>
          <cell r="E814" t="str">
            <v>cây</v>
          </cell>
          <cell r="F814">
            <v>32000</v>
          </cell>
        </row>
        <row r="815">
          <cell r="A815" t="str">
            <v>OIM1</v>
          </cell>
          <cell r="B815" t="str">
            <v>OIM1</v>
          </cell>
          <cell r="C815" t="str">
            <v>ổi, Trồng từ 1 năm , cao trên 1m</v>
          </cell>
          <cell r="D815" t="str">
            <v xml:space="preserve">ổi, trồng từ 1 năm tuổi, cao trên 1 m </v>
          </cell>
          <cell r="E815" t="str">
            <v>cây</v>
          </cell>
          <cell r="F815">
            <v>49000</v>
          </cell>
        </row>
        <row r="816">
          <cell r="A816" t="str">
            <v>OI1</v>
          </cell>
          <cell r="B816" t="str">
            <v>OI1</v>
          </cell>
          <cell r="C816" t="str">
            <v>ổi, ĐK gốc 1cm ≤ Φ &lt;2cm</v>
          </cell>
          <cell r="D816" t="str">
            <v>ổi, đường kính 1 cm</v>
          </cell>
          <cell r="E816" t="str">
            <v>cây</v>
          </cell>
          <cell r="F816">
            <v>66000</v>
          </cell>
        </row>
        <row r="817">
          <cell r="A817" t="str">
            <v>OI2</v>
          </cell>
          <cell r="B817" t="str">
            <v>OI25</v>
          </cell>
          <cell r="C817" t="str">
            <v>ổi, ĐK gốc 2cm ≤ Φ &lt;5cm</v>
          </cell>
          <cell r="D817" t="str">
            <v>ổi, đường kính 2 cm</v>
          </cell>
          <cell r="E817" t="str">
            <v>cây</v>
          </cell>
          <cell r="F817">
            <v>66000</v>
          </cell>
        </row>
        <row r="818">
          <cell r="A818" t="str">
            <v>OI3</v>
          </cell>
          <cell r="B818" t="str">
            <v>OI25</v>
          </cell>
          <cell r="C818" t="str">
            <v>ổi, ĐK gốc 2cm ≤ Φ &lt;5cm</v>
          </cell>
          <cell r="D818" t="str">
            <v>ổi, đường kính 3 cm</v>
          </cell>
          <cell r="E818" t="str">
            <v>cây</v>
          </cell>
          <cell r="F818">
            <v>103000</v>
          </cell>
        </row>
        <row r="819">
          <cell r="A819" t="str">
            <v>OI4</v>
          </cell>
          <cell r="B819" t="str">
            <v>OI25</v>
          </cell>
          <cell r="C819" t="str">
            <v>ổi, ĐK gốc 2cm ≤ Φ &lt;5cm</v>
          </cell>
          <cell r="D819" t="str">
            <v>ổi, đường kính 4 cm</v>
          </cell>
          <cell r="E819" t="str">
            <v>cây</v>
          </cell>
          <cell r="F819">
            <v>103000</v>
          </cell>
        </row>
        <row r="820">
          <cell r="A820" t="str">
            <v>OI5</v>
          </cell>
          <cell r="B820" t="str">
            <v>OI57</v>
          </cell>
          <cell r="C820" t="str">
            <v>ổi, ĐK gốc 5cm ≤ Φ &lt;7cm</v>
          </cell>
          <cell r="D820" t="str">
            <v>ổi, đường kính 5 cm</v>
          </cell>
          <cell r="E820" t="str">
            <v>cây</v>
          </cell>
          <cell r="F820">
            <v>140000</v>
          </cell>
        </row>
        <row r="821">
          <cell r="A821" t="str">
            <v>OI6</v>
          </cell>
          <cell r="B821" t="str">
            <v>OI57</v>
          </cell>
          <cell r="C821" t="str">
            <v>ổi, ĐK gốc 5cm ≤ Φ &lt;7cm</v>
          </cell>
          <cell r="D821" t="str">
            <v>ổi, đường kính 6 cm</v>
          </cell>
          <cell r="E821" t="str">
            <v>cây</v>
          </cell>
          <cell r="F821">
            <v>140000</v>
          </cell>
        </row>
        <row r="822">
          <cell r="A822" t="str">
            <v>OI7</v>
          </cell>
          <cell r="B822" t="str">
            <v>OI79</v>
          </cell>
          <cell r="C822" t="str">
            <v>ổi, ĐK gốc 7cm ≤ Φ &lt;9cm</v>
          </cell>
          <cell r="D822" t="str">
            <v>ổi, đường kính 7 cm</v>
          </cell>
          <cell r="E822" t="str">
            <v>cây</v>
          </cell>
          <cell r="F822">
            <v>177000</v>
          </cell>
        </row>
        <row r="823">
          <cell r="A823" t="str">
            <v>OI8</v>
          </cell>
          <cell r="B823" t="str">
            <v>OI79</v>
          </cell>
          <cell r="C823" t="str">
            <v>ổi, ĐK gốc 7cm ≤ Φ &lt;9cm</v>
          </cell>
          <cell r="D823" t="str">
            <v>ổi, đường kính 8 cm</v>
          </cell>
          <cell r="E823" t="str">
            <v>cây</v>
          </cell>
          <cell r="F823">
            <v>177000</v>
          </cell>
        </row>
        <row r="824">
          <cell r="A824" t="str">
            <v>OI9</v>
          </cell>
          <cell r="B824" t="str">
            <v>OI912</v>
          </cell>
          <cell r="C824" t="str">
            <v>ổi, ĐK gốc 9cm ≤ Φ &lt;12cm</v>
          </cell>
          <cell r="D824" t="str">
            <v>ổi, đường kính 9 cm</v>
          </cell>
          <cell r="E824" t="str">
            <v>cây</v>
          </cell>
          <cell r="F824">
            <v>214000</v>
          </cell>
        </row>
        <row r="825">
          <cell r="A825" t="str">
            <v>OI10</v>
          </cell>
          <cell r="B825" t="str">
            <v>OI912</v>
          </cell>
          <cell r="C825" t="str">
            <v>ổi, ĐK gốc 9cm ≤ Φ &lt;12cm</v>
          </cell>
          <cell r="D825" t="str">
            <v>ổi, đường kính 10 cm</v>
          </cell>
          <cell r="E825" t="str">
            <v>cây</v>
          </cell>
          <cell r="F825">
            <v>214000</v>
          </cell>
        </row>
        <row r="826">
          <cell r="A826" t="str">
            <v>OI11</v>
          </cell>
          <cell r="B826" t="str">
            <v>OI912</v>
          </cell>
          <cell r="C826" t="str">
            <v>ổi, ĐK gốc 9cm ≤ Φ &lt;12cm</v>
          </cell>
          <cell r="D826" t="str">
            <v>ổi, đường kính 11 cm</v>
          </cell>
          <cell r="E826" t="str">
            <v>cây</v>
          </cell>
          <cell r="F826">
            <v>214000</v>
          </cell>
        </row>
        <row r="827">
          <cell r="A827" t="str">
            <v>OI12</v>
          </cell>
          <cell r="B827" t="str">
            <v>OI1215</v>
          </cell>
          <cell r="C827" t="str">
            <v>ổi, ĐK gốc 12cm ≤ Φ &lt;15cm</v>
          </cell>
          <cell r="D827" t="str">
            <v>ổi, đường kính 12 cm</v>
          </cell>
          <cell r="E827" t="str">
            <v>cây</v>
          </cell>
          <cell r="F827">
            <v>251000</v>
          </cell>
        </row>
        <row r="828">
          <cell r="A828" t="str">
            <v>OI13</v>
          </cell>
          <cell r="B828" t="str">
            <v>OI1215</v>
          </cell>
          <cell r="C828" t="str">
            <v>ổi, ĐK gốc 12cm ≤ Φ &lt;15cm</v>
          </cell>
          <cell r="D828" t="str">
            <v>ổi, đường kính 13 cm</v>
          </cell>
          <cell r="E828" t="str">
            <v>cây</v>
          </cell>
          <cell r="F828">
            <v>251000</v>
          </cell>
        </row>
        <row r="829">
          <cell r="A829" t="str">
            <v>OI14</v>
          </cell>
          <cell r="B829" t="str">
            <v>OI1215</v>
          </cell>
          <cell r="C829" t="str">
            <v>ổi, ĐK gốc 12cm ≤ Φ &lt;15cm</v>
          </cell>
          <cell r="D829" t="str">
            <v>ổi, đường kính 14 cm</v>
          </cell>
          <cell r="E829" t="str">
            <v>cây</v>
          </cell>
          <cell r="F829">
            <v>251000</v>
          </cell>
        </row>
        <row r="830">
          <cell r="A830" t="str">
            <v>OI15</v>
          </cell>
          <cell r="B830" t="str">
            <v>OI1520</v>
          </cell>
          <cell r="C830" t="str">
            <v>ổi, ĐK gốc 15cm ≤ Φ &lt;20cm</v>
          </cell>
          <cell r="D830" t="str">
            <v>ổi, đường kính 15 cm</v>
          </cell>
          <cell r="E830" t="str">
            <v>cây</v>
          </cell>
          <cell r="F830">
            <v>318000</v>
          </cell>
        </row>
        <row r="831">
          <cell r="A831" t="str">
            <v>OI16</v>
          </cell>
          <cell r="B831" t="str">
            <v>OI1520</v>
          </cell>
          <cell r="C831" t="str">
            <v>ổi, ĐK gốc 15cm ≤ Φ &lt;20cm</v>
          </cell>
          <cell r="D831" t="str">
            <v>ổi, đường kính 16 cm</v>
          </cell>
          <cell r="E831" t="str">
            <v>cây</v>
          </cell>
          <cell r="F831">
            <v>318000</v>
          </cell>
        </row>
        <row r="832">
          <cell r="A832" t="str">
            <v>OI17</v>
          </cell>
          <cell r="B832" t="str">
            <v>OI1520</v>
          </cell>
          <cell r="C832" t="str">
            <v>ổi, ĐK gốc 15cm ≤ Φ &lt;20cm</v>
          </cell>
          <cell r="D832" t="str">
            <v>ổi, đường kính 17 cm</v>
          </cell>
          <cell r="E832" t="str">
            <v>cây</v>
          </cell>
          <cell r="F832">
            <v>318000</v>
          </cell>
        </row>
        <row r="833">
          <cell r="A833" t="str">
            <v>OI18</v>
          </cell>
          <cell r="B833" t="str">
            <v>OI1520</v>
          </cell>
          <cell r="C833" t="str">
            <v>ổi, ĐK gốc 15cm ≤ Φ &lt;20cm</v>
          </cell>
          <cell r="D833" t="str">
            <v>ổi, đường kính 18 cm</v>
          </cell>
          <cell r="E833" t="str">
            <v>cây</v>
          </cell>
          <cell r="F833">
            <v>318000</v>
          </cell>
        </row>
        <row r="834">
          <cell r="A834" t="str">
            <v>OI19</v>
          </cell>
          <cell r="B834" t="str">
            <v>OI1520</v>
          </cell>
          <cell r="C834" t="str">
            <v>ổi, ĐK gốc 15cm ≤ Φ &lt;20cm</v>
          </cell>
          <cell r="D834" t="str">
            <v>ổi, đường kính 19 cm</v>
          </cell>
          <cell r="E834" t="str">
            <v>cây</v>
          </cell>
          <cell r="F834">
            <v>318000</v>
          </cell>
        </row>
        <row r="835">
          <cell r="A835" t="str">
            <v>OI20</v>
          </cell>
          <cell r="B835" t="str">
            <v>OI2025</v>
          </cell>
          <cell r="C835" t="str">
            <v>ổi, ĐK gốc 20cm ≤ Φ &lt;25cm</v>
          </cell>
          <cell r="D835" t="str">
            <v xml:space="preserve">ổi, đường kính 20 cm </v>
          </cell>
          <cell r="E835" t="str">
            <v>cây</v>
          </cell>
          <cell r="F835">
            <v>385000</v>
          </cell>
        </row>
        <row r="836">
          <cell r="A836" t="str">
            <v>OI21</v>
          </cell>
          <cell r="B836" t="str">
            <v>OI2025</v>
          </cell>
          <cell r="C836" t="str">
            <v>ổi, ĐK gốc 20cm ≤ Φ &lt;25cm</v>
          </cell>
          <cell r="D836" t="str">
            <v xml:space="preserve">ổi, đường kính 21 cm </v>
          </cell>
          <cell r="E836" t="str">
            <v>cây</v>
          </cell>
          <cell r="F836">
            <v>385000</v>
          </cell>
        </row>
        <row r="837">
          <cell r="A837" t="str">
            <v>OI22</v>
          </cell>
          <cell r="B837" t="str">
            <v>OI2025</v>
          </cell>
          <cell r="C837" t="str">
            <v>ổi, ĐK gốc 20cm ≤ Φ &lt;25cm</v>
          </cell>
          <cell r="D837" t="str">
            <v xml:space="preserve">ổi, đường kính 22 cm </v>
          </cell>
          <cell r="E837" t="str">
            <v>cây</v>
          </cell>
          <cell r="F837">
            <v>385000</v>
          </cell>
        </row>
        <row r="838">
          <cell r="A838" t="str">
            <v>OI23</v>
          </cell>
          <cell r="B838" t="str">
            <v>OI2025</v>
          </cell>
          <cell r="C838" t="str">
            <v>ổi, ĐK gốc 20cm ≤ Φ &lt;25cm</v>
          </cell>
          <cell r="D838" t="str">
            <v xml:space="preserve">ổi, đường kính 23 cm </v>
          </cell>
          <cell r="E838" t="str">
            <v>cây</v>
          </cell>
          <cell r="F838">
            <v>385000</v>
          </cell>
        </row>
        <row r="839">
          <cell r="A839" t="str">
            <v>OI24</v>
          </cell>
          <cell r="B839" t="str">
            <v>OI2025</v>
          </cell>
          <cell r="C839" t="str">
            <v>ổi, ĐK gốc 20cm ≤ Φ &lt;25cm</v>
          </cell>
          <cell r="D839" t="str">
            <v xml:space="preserve">ổi, đường kính 24 cm </v>
          </cell>
          <cell r="E839" t="str">
            <v>cây</v>
          </cell>
          <cell r="F839">
            <v>385000</v>
          </cell>
        </row>
        <row r="840">
          <cell r="A840" t="str">
            <v>OI25</v>
          </cell>
          <cell r="B840" t="str">
            <v>OI2530</v>
          </cell>
          <cell r="C840" t="str">
            <v>ổi, ĐK gốc 25cm ≤ Φ &lt;30cm</v>
          </cell>
          <cell r="D840" t="str">
            <v xml:space="preserve">ổi, đường kính 25 cm </v>
          </cell>
          <cell r="E840" t="str">
            <v>cây</v>
          </cell>
          <cell r="F840">
            <v>452000</v>
          </cell>
        </row>
        <row r="841">
          <cell r="A841" t="str">
            <v>OI26</v>
          </cell>
          <cell r="B841" t="str">
            <v>OI2530</v>
          </cell>
          <cell r="C841" t="str">
            <v>ổi, ĐK gốc 25cm ≤ Φ &lt;30cm</v>
          </cell>
          <cell r="D841" t="str">
            <v xml:space="preserve">ổi, đường kính 26 cm </v>
          </cell>
          <cell r="E841" t="str">
            <v>cây</v>
          </cell>
          <cell r="F841">
            <v>452000</v>
          </cell>
        </row>
        <row r="842">
          <cell r="A842" t="str">
            <v>OI27</v>
          </cell>
          <cell r="B842" t="str">
            <v>OI2530</v>
          </cell>
          <cell r="C842" t="str">
            <v>ổi, ĐK gốc 25cm ≤ Φ &lt;30cm</v>
          </cell>
          <cell r="D842" t="str">
            <v xml:space="preserve">ổi, đường kính 27 cm </v>
          </cell>
          <cell r="E842" t="str">
            <v>cây</v>
          </cell>
          <cell r="F842">
            <v>452000</v>
          </cell>
        </row>
        <row r="843">
          <cell r="A843" t="str">
            <v>OI28</v>
          </cell>
          <cell r="B843" t="str">
            <v>OI2530</v>
          </cell>
          <cell r="C843" t="str">
            <v>ổi, ĐK gốc 25cm ≤ Φ &lt;30cm</v>
          </cell>
          <cell r="D843" t="str">
            <v xml:space="preserve">ổi, đường kính 28 cm </v>
          </cell>
          <cell r="E843" t="str">
            <v>cây</v>
          </cell>
          <cell r="F843">
            <v>452000</v>
          </cell>
        </row>
        <row r="844">
          <cell r="A844" t="str">
            <v>OI29</v>
          </cell>
          <cell r="B844" t="str">
            <v>OI2530</v>
          </cell>
          <cell r="C844" t="str">
            <v>ổi, ĐK gốc 25cm ≤ Φ &lt;30cm</v>
          </cell>
          <cell r="D844" t="str">
            <v xml:space="preserve">ổi, đường kính 29 cm </v>
          </cell>
          <cell r="E844" t="str">
            <v>cây</v>
          </cell>
          <cell r="F844">
            <v>452000</v>
          </cell>
        </row>
        <row r="845">
          <cell r="A845" t="str">
            <v>OI30</v>
          </cell>
          <cell r="B845" t="str">
            <v>OI3030</v>
          </cell>
          <cell r="C845" t="str">
            <v>ổi, ĐK gốc từ 30 cm trở lên</v>
          </cell>
          <cell r="D845" t="str">
            <v xml:space="preserve">ổi, đường kính 30 cm </v>
          </cell>
          <cell r="E845" t="str">
            <v>cây</v>
          </cell>
          <cell r="F845">
            <v>519000</v>
          </cell>
        </row>
        <row r="846">
          <cell r="A846" t="str">
            <v>OI31</v>
          </cell>
          <cell r="B846" t="str">
            <v>OI3030</v>
          </cell>
          <cell r="C846" t="str">
            <v>ổi, ĐK gốc từ 30 cm trở lên</v>
          </cell>
          <cell r="D846" t="str">
            <v xml:space="preserve">ổi, đường kính 31 cm </v>
          </cell>
          <cell r="E846" t="str">
            <v>cây</v>
          </cell>
          <cell r="F846">
            <v>519000</v>
          </cell>
        </row>
        <row r="847">
          <cell r="A847" t="str">
            <v>OI32</v>
          </cell>
          <cell r="B847" t="str">
            <v>OI3030</v>
          </cell>
          <cell r="C847" t="str">
            <v>ổi, ĐK gốc từ 30 cm trở lên</v>
          </cell>
          <cell r="D847" t="str">
            <v xml:space="preserve">ổi, đường kính 32 cm </v>
          </cell>
          <cell r="E847" t="str">
            <v>cây</v>
          </cell>
          <cell r="F847">
            <v>519000</v>
          </cell>
        </row>
        <row r="848">
          <cell r="A848" t="str">
            <v>OI33</v>
          </cell>
          <cell r="B848" t="str">
            <v>OI3030</v>
          </cell>
          <cell r="C848" t="str">
            <v>ổi, ĐK gốc từ 30 cm trở lên</v>
          </cell>
          <cell r="D848" t="str">
            <v xml:space="preserve">ổi, đường kính 33 cm </v>
          </cell>
          <cell r="E848" t="str">
            <v>cây</v>
          </cell>
          <cell r="F848">
            <v>519000</v>
          </cell>
        </row>
        <row r="849">
          <cell r="A849" t="str">
            <v>OI34</v>
          </cell>
          <cell r="B849" t="str">
            <v>OI3030</v>
          </cell>
          <cell r="C849" t="str">
            <v>ổi, ĐK gốc từ 30 cm trở lên</v>
          </cell>
          <cell r="D849" t="str">
            <v xml:space="preserve">ổi, đường kính 34 cm </v>
          </cell>
          <cell r="E849" t="str">
            <v>cây</v>
          </cell>
          <cell r="F849">
            <v>519000</v>
          </cell>
        </row>
        <row r="850">
          <cell r="A850" t="str">
            <v>OI35</v>
          </cell>
          <cell r="B850" t="str">
            <v>OI3030</v>
          </cell>
          <cell r="C850" t="str">
            <v>ổi, ĐK gốc từ 30 cm trở lên</v>
          </cell>
          <cell r="D850" t="str">
            <v xml:space="preserve">ổi, đường kính 35 cm </v>
          </cell>
          <cell r="E850" t="str">
            <v>cây</v>
          </cell>
          <cell r="F850">
            <v>519000</v>
          </cell>
        </row>
        <row r="851">
          <cell r="A851" t="str">
            <v>OI36</v>
          </cell>
          <cell r="B851" t="str">
            <v>OI3030</v>
          </cell>
          <cell r="C851" t="str">
            <v>ổi, ĐK gốc từ 30 cm trở lên</v>
          </cell>
          <cell r="D851" t="str">
            <v xml:space="preserve">ổi, đường kính 36 cm </v>
          </cell>
          <cell r="E851" t="str">
            <v>cây</v>
          </cell>
          <cell r="F851">
            <v>519000</v>
          </cell>
        </row>
        <row r="852">
          <cell r="A852" t="str">
            <v>OI37</v>
          </cell>
          <cell r="B852" t="str">
            <v>OI3030</v>
          </cell>
          <cell r="C852" t="str">
            <v>ổi, ĐK gốc từ 30 cm trở lên</v>
          </cell>
          <cell r="D852" t="str">
            <v xml:space="preserve">ổi, đường kính 37 cm </v>
          </cell>
          <cell r="E852" t="str">
            <v>cây</v>
          </cell>
          <cell r="F852">
            <v>519000</v>
          </cell>
        </row>
        <row r="853">
          <cell r="A853" t="str">
            <v>OI38</v>
          </cell>
          <cell r="B853" t="str">
            <v>OI3030</v>
          </cell>
          <cell r="C853" t="str">
            <v>ổi, ĐK gốc từ 30 cm trở lên</v>
          </cell>
          <cell r="D853" t="str">
            <v xml:space="preserve">ổi, đường kính 38 cm </v>
          </cell>
          <cell r="E853" t="str">
            <v>cây</v>
          </cell>
          <cell r="F853">
            <v>519000</v>
          </cell>
        </row>
        <row r="854">
          <cell r="A854" t="str">
            <v>OI39</v>
          </cell>
          <cell r="B854" t="str">
            <v>OI3030</v>
          </cell>
          <cell r="C854" t="str">
            <v>ổi, ĐK gốc từ 30 cm trở lên</v>
          </cell>
          <cell r="D854" t="str">
            <v xml:space="preserve">ổi, đường kính 39 cm </v>
          </cell>
          <cell r="E854" t="str">
            <v>cây</v>
          </cell>
          <cell r="F854">
            <v>519000</v>
          </cell>
        </row>
        <row r="855">
          <cell r="A855" t="str">
            <v>OI40</v>
          </cell>
          <cell r="B855" t="str">
            <v>OI3030</v>
          </cell>
          <cell r="C855" t="str">
            <v>ổi, ĐK gốc từ 30 cm trở lên</v>
          </cell>
          <cell r="D855" t="str">
            <v xml:space="preserve">ổi, đường kính 40 cm </v>
          </cell>
          <cell r="E855" t="str">
            <v>cây</v>
          </cell>
          <cell r="F855">
            <v>519000</v>
          </cell>
        </row>
        <row r="856">
          <cell r="A856" t="str">
            <v>DOIM</v>
          </cell>
          <cell r="B856" t="str">
            <v>DOIM</v>
          </cell>
          <cell r="C856" t="str">
            <v>Doi, Mới trồng (từ 3 tháng đến dưới 1năm)</v>
          </cell>
          <cell r="D856" t="str">
            <v>Doi, mới trồng từ 3 tháng đến dưới 1 năm tuổi</v>
          </cell>
          <cell r="E856" t="str">
            <v>cây</v>
          </cell>
          <cell r="F856">
            <v>32000</v>
          </cell>
        </row>
        <row r="857">
          <cell r="A857" t="str">
            <v>DOIM1</v>
          </cell>
          <cell r="B857" t="str">
            <v>DOIM1</v>
          </cell>
          <cell r="C857" t="str">
            <v>Doi, Trồng từ 1 năm , cao trên 1m</v>
          </cell>
          <cell r="D857" t="str">
            <v xml:space="preserve">Doi, trồng từ 1 năm tuổi, cao trên 1 m </v>
          </cell>
          <cell r="E857" t="str">
            <v>cây</v>
          </cell>
          <cell r="F857">
            <v>49000</v>
          </cell>
        </row>
        <row r="858">
          <cell r="A858" t="str">
            <v>DOI1</v>
          </cell>
          <cell r="B858" t="str">
            <v>DOI1</v>
          </cell>
          <cell r="C858" t="str">
            <v>Doi, ĐK gốc 1cm ≤ Φ &lt;2cm</v>
          </cell>
          <cell r="D858" t="str">
            <v>Doi, đường kính 1 cm</v>
          </cell>
          <cell r="E858" t="str">
            <v>cây</v>
          </cell>
          <cell r="F858">
            <v>66000</v>
          </cell>
        </row>
        <row r="859">
          <cell r="A859" t="str">
            <v>DOI2</v>
          </cell>
          <cell r="B859" t="str">
            <v>DOI25</v>
          </cell>
          <cell r="C859" t="str">
            <v>Doi, ĐK gốc 2cm ≤ Φ &lt;5cm</v>
          </cell>
          <cell r="D859" t="str">
            <v>Doi, đường kính 2 cm</v>
          </cell>
          <cell r="E859" t="str">
            <v>cây</v>
          </cell>
          <cell r="F859">
            <v>66000</v>
          </cell>
        </row>
        <row r="860">
          <cell r="A860" t="str">
            <v>DOI3</v>
          </cell>
          <cell r="B860" t="str">
            <v>DOI25</v>
          </cell>
          <cell r="C860" t="str">
            <v>Doi, ĐK gốc 2cm ≤ Φ &lt;5cm</v>
          </cell>
          <cell r="D860" t="str">
            <v>Doi, đường kính 3 cm</v>
          </cell>
          <cell r="E860" t="str">
            <v>cây</v>
          </cell>
          <cell r="F860">
            <v>103000</v>
          </cell>
        </row>
        <row r="861">
          <cell r="A861" t="str">
            <v>DOI4</v>
          </cell>
          <cell r="B861" t="str">
            <v>DOI25</v>
          </cell>
          <cell r="C861" t="str">
            <v>Doi, ĐK gốc 2cm ≤ Φ &lt;5cm</v>
          </cell>
          <cell r="D861" t="str">
            <v>Doi, đường kính 4 cm</v>
          </cell>
          <cell r="E861" t="str">
            <v>cây</v>
          </cell>
          <cell r="F861">
            <v>103000</v>
          </cell>
        </row>
        <row r="862">
          <cell r="A862" t="str">
            <v>DOI5</v>
          </cell>
          <cell r="B862" t="str">
            <v>DOI57</v>
          </cell>
          <cell r="C862" t="str">
            <v>Doi, ĐK gốc 5cm ≤ Φ &lt;7cm</v>
          </cell>
          <cell r="D862" t="str">
            <v>Doi, đường kính 5 cm</v>
          </cell>
          <cell r="E862" t="str">
            <v>cây</v>
          </cell>
          <cell r="F862">
            <v>140000</v>
          </cell>
        </row>
        <row r="863">
          <cell r="A863" t="str">
            <v>DOI6</v>
          </cell>
          <cell r="B863" t="str">
            <v>DOI57</v>
          </cell>
          <cell r="C863" t="str">
            <v>Doi, ĐK gốc 5cm ≤ Φ &lt;7cm</v>
          </cell>
          <cell r="D863" t="str">
            <v>Doi, đường kính 6 cm</v>
          </cell>
          <cell r="E863" t="str">
            <v>cây</v>
          </cell>
          <cell r="F863">
            <v>140000</v>
          </cell>
        </row>
        <row r="864">
          <cell r="A864" t="str">
            <v>DOI7</v>
          </cell>
          <cell r="B864" t="str">
            <v>DOI79</v>
          </cell>
          <cell r="C864" t="str">
            <v>Doi, ĐK gốc 7cm ≤ Φ &lt;9cm</v>
          </cell>
          <cell r="D864" t="str">
            <v>Doi, đường kính 7 cm</v>
          </cell>
          <cell r="E864" t="str">
            <v>cây</v>
          </cell>
          <cell r="F864">
            <v>177000</v>
          </cell>
        </row>
        <row r="865">
          <cell r="A865" t="str">
            <v>DOI8</v>
          </cell>
          <cell r="B865" t="str">
            <v>DOI79</v>
          </cell>
          <cell r="C865" t="str">
            <v>Doi, ĐK gốc 7cm ≤ Φ &lt;9cm</v>
          </cell>
          <cell r="D865" t="str">
            <v>Doi, đường kính 8 cm</v>
          </cell>
          <cell r="E865" t="str">
            <v>cây</v>
          </cell>
          <cell r="F865">
            <v>177000</v>
          </cell>
        </row>
        <row r="866">
          <cell r="A866" t="str">
            <v>DOI9</v>
          </cell>
          <cell r="B866" t="str">
            <v>DOI912</v>
          </cell>
          <cell r="C866" t="str">
            <v>Doi, ĐK gốc 9cm ≤ Φ &lt;12cm</v>
          </cell>
          <cell r="D866" t="str">
            <v>Doi, đường kính 9 cm</v>
          </cell>
          <cell r="E866" t="str">
            <v>cây</v>
          </cell>
          <cell r="F866">
            <v>214000</v>
          </cell>
        </row>
        <row r="867">
          <cell r="A867" t="str">
            <v>DOI10</v>
          </cell>
          <cell r="B867" t="str">
            <v>DOI912</v>
          </cell>
          <cell r="C867" t="str">
            <v>Doi, ĐK gốc 9cm ≤ Φ &lt;12cm</v>
          </cell>
          <cell r="D867" t="str">
            <v>Doi, đường kính 10 cm</v>
          </cell>
          <cell r="E867" t="str">
            <v>cây</v>
          </cell>
          <cell r="F867">
            <v>214000</v>
          </cell>
        </row>
        <row r="868">
          <cell r="A868" t="str">
            <v>DOI11</v>
          </cell>
          <cell r="B868" t="str">
            <v>DOI912</v>
          </cell>
          <cell r="C868" t="str">
            <v>Doi, ĐK gốc 9cm ≤ Φ &lt;12cm</v>
          </cell>
          <cell r="D868" t="str">
            <v>Doi, đường kính 11 cm</v>
          </cell>
          <cell r="E868" t="str">
            <v>cây</v>
          </cell>
          <cell r="F868">
            <v>214000</v>
          </cell>
        </row>
        <row r="869">
          <cell r="A869" t="str">
            <v>DOI12</v>
          </cell>
          <cell r="B869" t="str">
            <v>DOI1215</v>
          </cell>
          <cell r="C869" t="str">
            <v>Doi, ĐK gốc 12cm ≤ Φ &lt;15cm</v>
          </cell>
          <cell r="D869" t="str">
            <v>Doi, đường kính 12 cm</v>
          </cell>
          <cell r="E869" t="str">
            <v>cây</v>
          </cell>
          <cell r="F869">
            <v>251000</v>
          </cell>
        </row>
        <row r="870">
          <cell r="A870" t="str">
            <v>DOI13</v>
          </cell>
          <cell r="B870" t="str">
            <v>DOI1215</v>
          </cell>
          <cell r="C870" t="str">
            <v>Doi, ĐK gốc 12cm ≤ Φ &lt;15cm</v>
          </cell>
          <cell r="D870" t="str">
            <v>Doi, đường kính 13 cm</v>
          </cell>
          <cell r="E870" t="str">
            <v>cây</v>
          </cell>
          <cell r="F870">
            <v>251000</v>
          </cell>
        </row>
        <row r="871">
          <cell r="A871" t="str">
            <v>DOI14</v>
          </cell>
          <cell r="B871" t="str">
            <v>DOI1215</v>
          </cell>
          <cell r="C871" t="str">
            <v>Doi, ĐK gốc 12cm ≤ Φ &lt;15cm</v>
          </cell>
          <cell r="D871" t="str">
            <v>Doi, đường kính 14 cm</v>
          </cell>
          <cell r="E871" t="str">
            <v>cây</v>
          </cell>
          <cell r="F871">
            <v>251000</v>
          </cell>
        </row>
        <row r="872">
          <cell r="A872" t="str">
            <v>DOI15</v>
          </cell>
          <cell r="B872" t="str">
            <v>DOI1520</v>
          </cell>
          <cell r="C872" t="str">
            <v>Doi, ĐK gốc 15cm ≤ Φ &lt;20cm</v>
          </cell>
          <cell r="D872" t="str">
            <v>Doi, đường kính 15 cm</v>
          </cell>
          <cell r="E872" t="str">
            <v>cây</v>
          </cell>
          <cell r="F872">
            <v>318000</v>
          </cell>
        </row>
        <row r="873">
          <cell r="A873" t="str">
            <v>DOI16</v>
          </cell>
          <cell r="B873" t="str">
            <v>DOI1520</v>
          </cell>
          <cell r="C873" t="str">
            <v>Doi, ĐK gốc 15cm ≤ Φ &lt;20cm</v>
          </cell>
          <cell r="D873" t="str">
            <v>Doi, đường kính 16 cm</v>
          </cell>
          <cell r="E873" t="str">
            <v>cây</v>
          </cell>
          <cell r="F873">
            <v>318000</v>
          </cell>
        </row>
        <row r="874">
          <cell r="A874" t="str">
            <v>DOI17</v>
          </cell>
          <cell r="B874" t="str">
            <v>DOI1520</v>
          </cell>
          <cell r="C874" t="str">
            <v>Doi, ĐK gốc 15cm ≤ Φ &lt;20cm</v>
          </cell>
          <cell r="D874" t="str">
            <v>Doi, đường kính 17 cm</v>
          </cell>
          <cell r="E874" t="str">
            <v>cây</v>
          </cell>
          <cell r="F874">
            <v>318000</v>
          </cell>
        </row>
        <row r="875">
          <cell r="A875" t="str">
            <v>DOI18</v>
          </cell>
          <cell r="B875" t="str">
            <v>DOI1520</v>
          </cell>
          <cell r="C875" t="str">
            <v>Doi, ĐK gốc 15cm ≤ Φ &lt;20cm</v>
          </cell>
          <cell r="D875" t="str">
            <v>Doi, đường kính 18 cm</v>
          </cell>
          <cell r="E875" t="str">
            <v>cây</v>
          </cell>
          <cell r="F875">
            <v>318000</v>
          </cell>
        </row>
        <row r="876">
          <cell r="A876" t="str">
            <v>DOI19</v>
          </cell>
          <cell r="B876" t="str">
            <v>DOI1520</v>
          </cell>
          <cell r="C876" t="str">
            <v>Doi, ĐK gốc 15cm ≤ Φ &lt;20cm</v>
          </cell>
          <cell r="D876" t="str">
            <v>Doi, đường kính 19 cm</v>
          </cell>
          <cell r="E876" t="str">
            <v>cây</v>
          </cell>
          <cell r="F876">
            <v>318000</v>
          </cell>
        </row>
        <row r="877">
          <cell r="A877" t="str">
            <v>DOI20</v>
          </cell>
          <cell r="B877" t="str">
            <v>DOI2025</v>
          </cell>
          <cell r="C877" t="str">
            <v>Doi, ĐK gốc 20cm ≤ Φ &lt;25cm</v>
          </cell>
          <cell r="D877" t="str">
            <v xml:space="preserve">Doi, đường kính 20 cm </v>
          </cell>
          <cell r="E877" t="str">
            <v>cây</v>
          </cell>
          <cell r="F877">
            <v>385000</v>
          </cell>
        </row>
        <row r="878">
          <cell r="A878" t="str">
            <v>DOI21</v>
          </cell>
          <cell r="B878" t="str">
            <v>DOI2025</v>
          </cell>
          <cell r="C878" t="str">
            <v>Doi, ĐK gốc 20cm ≤ Φ &lt;25cm</v>
          </cell>
          <cell r="D878" t="str">
            <v xml:space="preserve">Doi, đường kính 21 cm </v>
          </cell>
          <cell r="E878" t="str">
            <v>cây</v>
          </cell>
          <cell r="F878">
            <v>385000</v>
          </cell>
        </row>
        <row r="879">
          <cell r="A879" t="str">
            <v>DOI22</v>
          </cell>
          <cell r="B879" t="str">
            <v>DOI2025</v>
          </cell>
          <cell r="C879" t="str">
            <v>Doi, ĐK gốc 20cm ≤ Φ &lt;25cm</v>
          </cell>
          <cell r="D879" t="str">
            <v xml:space="preserve">Doi, đường kính 22 cm </v>
          </cell>
          <cell r="E879" t="str">
            <v>cây</v>
          </cell>
          <cell r="F879">
            <v>385000</v>
          </cell>
        </row>
        <row r="880">
          <cell r="A880" t="str">
            <v>DOI23</v>
          </cell>
          <cell r="B880" t="str">
            <v>DOI2025</v>
          </cell>
          <cell r="C880" t="str">
            <v>Doi, ĐK gốc 20cm ≤ Φ &lt;25cm</v>
          </cell>
          <cell r="D880" t="str">
            <v xml:space="preserve">Doi, đường kính 23 cm </v>
          </cell>
          <cell r="E880" t="str">
            <v>cây</v>
          </cell>
          <cell r="F880">
            <v>385000</v>
          </cell>
        </row>
        <row r="881">
          <cell r="A881" t="str">
            <v>DOI24</v>
          </cell>
          <cell r="B881" t="str">
            <v>DOI2025</v>
          </cell>
          <cell r="C881" t="str">
            <v>Doi, ĐK gốc 20cm ≤ Φ &lt;25cm</v>
          </cell>
          <cell r="D881" t="str">
            <v xml:space="preserve">Doi, đường kính 24 cm </v>
          </cell>
          <cell r="E881" t="str">
            <v>cây</v>
          </cell>
          <cell r="F881">
            <v>385000</v>
          </cell>
        </row>
        <row r="882">
          <cell r="A882" t="str">
            <v>DOI25</v>
          </cell>
          <cell r="B882" t="str">
            <v>DOI2530</v>
          </cell>
          <cell r="C882" t="str">
            <v>Doi, ĐK gốc 25cm ≤ Φ &lt;30cm</v>
          </cell>
          <cell r="D882" t="str">
            <v xml:space="preserve">Doi, đường kính 25 cm </v>
          </cell>
          <cell r="E882" t="str">
            <v>cây</v>
          </cell>
          <cell r="F882">
            <v>452000</v>
          </cell>
        </row>
        <row r="883">
          <cell r="A883" t="str">
            <v>DOI26</v>
          </cell>
          <cell r="B883" t="str">
            <v>DOI2530</v>
          </cell>
          <cell r="C883" t="str">
            <v>Doi, ĐK gốc 25cm ≤ Φ &lt;30cm</v>
          </cell>
          <cell r="D883" t="str">
            <v xml:space="preserve">Doi, đường kính 26 cm </v>
          </cell>
          <cell r="E883" t="str">
            <v>cây</v>
          </cell>
          <cell r="F883">
            <v>452000</v>
          </cell>
        </row>
        <row r="884">
          <cell r="A884" t="str">
            <v>DOI27</v>
          </cell>
          <cell r="B884" t="str">
            <v>DOI2530</v>
          </cell>
          <cell r="C884" t="str">
            <v>Doi, ĐK gốc 25cm ≤ Φ &lt;30cm</v>
          </cell>
          <cell r="D884" t="str">
            <v xml:space="preserve">Doi, đường kính 27 cm </v>
          </cell>
          <cell r="E884" t="str">
            <v>cây</v>
          </cell>
          <cell r="F884">
            <v>452000</v>
          </cell>
        </row>
        <row r="885">
          <cell r="A885" t="str">
            <v>DOI28</v>
          </cell>
          <cell r="B885" t="str">
            <v>DOI2530</v>
          </cell>
          <cell r="C885" t="str">
            <v>Doi, ĐK gốc 25cm ≤ Φ &lt;30cm</v>
          </cell>
          <cell r="D885" t="str">
            <v xml:space="preserve">Doi, đường kính 28 cm </v>
          </cell>
          <cell r="E885" t="str">
            <v>cây</v>
          </cell>
          <cell r="F885">
            <v>452000</v>
          </cell>
        </row>
        <row r="886">
          <cell r="A886" t="str">
            <v>DOI29</v>
          </cell>
          <cell r="B886" t="str">
            <v>DOI2530</v>
          </cell>
          <cell r="C886" t="str">
            <v>Doi, ĐK gốc 25cm ≤ Φ &lt;30cm</v>
          </cell>
          <cell r="D886" t="str">
            <v xml:space="preserve">Doi, đường kính 29 cm </v>
          </cell>
          <cell r="E886" t="str">
            <v>cây</v>
          </cell>
          <cell r="F886">
            <v>452000</v>
          </cell>
        </row>
        <row r="887">
          <cell r="A887" t="str">
            <v>DOI30</v>
          </cell>
          <cell r="B887" t="str">
            <v>DOI3030</v>
          </cell>
          <cell r="C887" t="str">
            <v>Doi, ĐK gốc từ 30 cm trở lên</v>
          </cell>
          <cell r="D887" t="str">
            <v xml:space="preserve">Doi, đường kính 30 cm </v>
          </cell>
          <cell r="E887" t="str">
            <v>cây</v>
          </cell>
          <cell r="F887">
            <v>519000</v>
          </cell>
        </row>
        <row r="888">
          <cell r="A888" t="str">
            <v>DOI31</v>
          </cell>
          <cell r="B888" t="str">
            <v>DOI3030</v>
          </cell>
          <cell r="C888" t="str">
            <v>Doi, ĐK gốc từ 30 cm trở lên</v>
          </cell>
          <cell r="D888" t="str">
            <v xml:space="preserve">Doi, đường kính 31 cm </v>
          </cell>
          <cell r="E888" t="str">
            <v>cây</v>
          </cell>
          <cell r="F888">
            <v>519000</v>
          </cell>
        </row>
        <row r="889">
          <cell r="A889" t="str">
            <v>DOI32</v>
          </cell>
          <cell r="B889" t="str">
            <v>DOI3030</v>
          </cell>
          <cell r="C889" t="str">
            <v>Doi, ĐK gốc từ 30 cm trở lên</v>
          </cell>
          <cell r="D889" t="str">
            <v xml:space="preserve">Doi, đường kính 32 cm </v>
          </cell>
          <cell r="E889" t="str">
            <v>cây</v>
          </cell>
          <cell r="F889">
            <v>519000</v>
          </cell>
        </row>
        <row r="890">
          <cell r="A890" t="str">
            <v>DOI33</v>
          </cell>
          <cell r="B890" t="str">
            <v>DOI3030</v>
          </cell>
          <cell r="C890" t="str">
            <v>Doi, ĐK gốc từ 30 cm trở lên</v>
          </cell>
          <cell r="D890" t="str">
            <v xml:space="preserve">Doi, đường kính 33 cm </v>
          </cell>
          <cell r="E890" t="str">
            <v>cây</v>
          </cell>
          <cell r="F890">
            <v>519000</v>
          </cell>
        </row>
        <row r="891">
          <cell r="A891" t="str">
            <v>DOI34</v>
          </cell>
          <cell r="B891" t="str">
            <v>DOI3030</v>
          </cell>
          <cell r="C891" t="str">
            <v>Doi, ĐK gốc từ 30 cm trở lên</v>
          </cell>
          <cell r="D891" t="str">
            <v xml:space="preserve">Doi, đường kính 34 cm </v>
          </cell>
          <cell r="E891" t="str">
            <v>cây</v>
          </cell>
          <cell r="F891">
            <v>519000</v>
          </cell>
        </row>
        <row r="892">
          <cell r="A892" t="str">
            <v>DOI35</v>
          </cell>
          <cell r="B892" t="str">
            <v>DOI3030</v>
          </cell>
          <cell r="C892" t="str">
            <v>Doi, ĐK gốc từ 30 cm trở lên</v>
          </cell>
          <cell r="D892" t="str">
            <v xml:space="preserve">Doi, đường kính 35 cm </v>
          </cell>
          <cell r="E892" t="str">
            <v>cây</v>
          </cell>
          <cell r="F892">
            <v>519000</v>
          </cell>
        </row>
        <row r="893">
          <cell r="A893" t="str">
            <v>DOI36</v>
          </cell>
          <cell r="B893" t="str">
            <v>DOI3030</v>
          </cell>
          <cell r="C893" t="str">
            <v>Doi, ĐK gốc từ 30 cm trở lên</v>
          </cell>
          <cell r="D893" t="str">
            <v xml:space="preserve">Doi, đường kính 36 cm </v>
          </cell>
          <cell r="E893" t="str">
            <v>cây</v>
          </cell>
          <cell r="F893">
            <v>519000</v>
          </cell>
        </row>
        <row r="894">
          <cell r="A894" t="str">
            <v>DOI37</v>
          </cell>
          <cell r="B894" t="str">
            <v>DOI3030</v>
          </cell>
          <cell r="C894" t="str">
            <v>Doi, ĐK gốc từ 30 cm trở lên</v>
          </cell>
          <cell r="D894" t="str">
            <v xml:space="preserve">Doi, đường kính 37 cm </v>
          </cell>
          <cell r="E894" t="str">
            <v>cây</v>
          </cell>
          <cell r="F894">
            <v>519000</v>
          </cell>
        </row>
        <row r="895">
          <cell r="A895" t="str">
            <v>DOI38</v>
          </cell>
          <cell r="B895" t="str">
            <v>DOI3030</v>
          </cell>
          <cell r="C895" t="str">
            <v>Doi, ĐK gốc từ 30 cm trở lên</v>
          </cell>
          <cell r="D895" t="str">
            <v xml:space="preserve">Doi, đường kính 38 cm </v>
          </cell>
          <cell r="E895" t="str">
            <v>cây</v>
          </cell>
          <cell r="F895">
            <v>519000</v>
          </cell>
        </row>
        <row r="896">
          <cell r="A896" t="str">
            <v>DOI39</v>
          </cell>
          <cell r="B896" t="str">
            <v>DOI3030</v>
          </cell>
          <cell r="C896" t="str">
            <v>Doi, ĐK gốc từ 30 cm trở lên</v>
          </cell>
          <cell r="D896" t="str">
            <v xml:space="preserve">Doi, đường kính 39 cm </v>
          </cell>
          <cell r="E896" t="str">
            <v>cây</v>
          </cell>
          <cell r="F896">
            <v>519000</v>
          </cell>
        </row>
        <row r="897">
          <cell r="A897" t="str">
            <v>DOI40</v>
          </cell>
          <cell r="B897" t="str">
            <v>DOI3030</v>
          </cell>
          <cell r="C897" t="str">
            <v>ĐK gốc từ 30 cm trở lên</v>
          </cell>
          <cell r="D897" t="str">
            <v xml:space="preserve">Doi, đường kính 40 cm </v>
          </cell>
          <cell r="E897" t="str">
            <v>cây</v>
          </cell>
          <cell r="F897">
            <v>519000</v>
          </cell>
        </row>
        <row r="898">
          <cell r="A898" t="str">
            <v>THIM</v>
          </cell>
          <cell r="B898" t="str">
            <v>THIM</v>
          </cell>
          <cell r="C898" t="str">
            <v>Thị, Mới trồng (từ 3 tháng đến dưới 1năm)</v>
          </cell>
          <cell r="D898" t="str">
            <v>Thị,  mới trồng từ 3 tháng đến dưới 1 năm tuổi</v>
          </cell>
          <cell r="E898" t="str">
            <v>cây</v>
          </cell>
          <cell r="F898">
            <v>32000</v>
          </cell>
        </row>
        <row r="899">
          <cell r="A899" t="str">
            <v>THIM1</v>
          </cell>
          <cell r="B899" t="str">
            <v>THIM1</v>
          </cell>
          <cell r="C899" t="str">
            <v>Thị, Trồng từ 1 năm , cao trên 1m</v>
          </cell>
          <cell r="D899" t="str">
            <v xml:space="preserve">Thị,  trồng từ 1 năm tuổi, cao trên 1 m </v>
          </cell>
          <cell r="E899" t="str">
            <v>cây</v>
          </cell>
          <cell r="F899">
            <v>49000</v>
          </cell>
        </row>
        <row r="900">
          <cell r="A900" t="str">
            <v>THI1</v>
          </cell>
          <cell r="B900" t="str">
            <v>THI1</v>
          </cell>
          <cell r="C900" t="str">
            <v>Thị, ĐK gốc 1cm ≤ Φ &lt;2cm</v>
          </cell>
          <cell r="D900" t="str">
            <v>Thị,  đường kính 1 cm</v>
          </cell>
          <cell r="E900" t="str">
            <v>cây</v>
          </cell>
          <cell r="F900">
            <v>66000</v>
          </cell>
        </row>
        <row r="901">
          <cell r="A901" t="str">
            <v>THI2</v>
          </cell>
          <cell r="B901" t="str">
            <v>THI25</v>
          </cell>
          <cell r="C901" t="str">
            <v>Thị, ĐK gốc 2cm ≤ Φ &lt;5cm</v>
          </cell>
          <cell r="D901" t="str">
            <v>Thị,  đường kính 2 cm</v>
          </cell>
          <cell r="E901" t="str">
            <v>cây</v>
          </cell>
          <cell r="F901">
            <v>66000</v>
          </cell>
        </row>
        <row r="902">
          <cell r="A902" t="str">
            <v>THI3</v>
          </cell>
          <cell r="B902" t="str">
            <v>THI25</v>
          </cell>
          <cell r="C902" t="str">
            <v>Thị, ĐK gốc 2cm ≤ Φ &lt;5cm</v>
          </cell>
          <cell r="D902" t="str">
            <v>Thị,  đường kính 3 cm</v>
          </cell>
          <cell r="E902" t="str">
            <v>cây</v>
          </cell>
          <cell r="F902">
            <v>103000</v>
          </cell>
        </row>
        <row r="903">
          <cell r="A903" t="str">
            <v>THI4</v>
          </cell>
          <cell r="B903" t="str">
            <v>THI25</v>
          </cell>
          <cell r="C903" t="str">
            <v>Thị, ĐK gốc 2cm ≤ Φ &lt;5cm</v>
          </cell>
          <cell r="D903" t="str">
            <v>Thị, đường kính 4 cm</v>
          </cell>
          <cell r="E903" t="str">
            <v>cây</v>
          </cell>
          <cell r="F903">
            <v>103000</v>
          </cell>
        </row>
        <row r="904">
          <cell r="A904" t="str">
            <v>THI5</v>
          </cell>
          <cell r="B904" t="str">
            <v>THI57</v>
          </cell>
          <cell r="C904" t="str">
            <v>Thị, ĐK gốc 5cm ≤ Φ &lt;7cm</v>
          </cell>
          <cell r="D904" t="str">
            <v>Thị, đường kính 5 cm</v>
          </cell>
          <cell r="E904" t="str">
            <v>cây</v>
          </cell>
          <cell r="F904">
            <v>140000</v>
          </cell>
        </row>
        <row r="905">
          <cell r="A905" t="str">
            <v>THI6</v>
          </cell>
          <cell r="B905" t="str">
            <v>THI57</v>
          </cell>
          <cell r="C905" t="str">
            <v>Thị, ĐK gốc 5cm ≤ Φ &lt;7cm</v>
          </cell>
          <cell r="D905" t="str">
            <v>Thị,  đường kính 6 cm</v>
          </cell>
          <cell r="E905" t="str">
            <v>cây</v>
          </cell>
          <cell r="F905">
            <v>140000</v>
          </cell>
        </row>
        <row r="906">
          <cell r="A906" t="str">
            <v>THI7</v>
          </cell>
          <cell r="B906" t="str">
            <v>THI79</v>
          </cell>
          <cell r="C906" t="str">
            <v>Thị, ĐK gốc 7cm ≤ Φ &lt;9cm</v>
          </cell>
          <cell r="D906" t="str">
            <v>Thị,  đường kính 7 cm</v>
          </cell>
          <cell r="E906" t="str">
            <v>cây</v>
          </cell>
          <cell r="F906">
            <v>177000</v>
          </cell>
        </row>
        <row r="907">
          <cell r="A907" t="str">
            <v>THI8</v>
          </cell>
          <cell r="B907" t="str">
            <v>THI79</v>
          </cell>
          <cell r="C907" t="str">
            <v>Thị, ĐK gốc 7cm ≤ Φ &lt;9cm</v>
          </cell>
          <cell r="D907" t="str">
            <v>Thị,  đường kính 8 cm</v>
          </cell>
          <cell r="E907" t="str">
            <v>cây</v>
          </cell>
          <cell r="F907">
            <v>177000</v>
          </cell>
        </row>
        <row r="908">
          <cell r="A908" t="str">
            <v>THI9</v>
          </cell>
          <cell r="B908" t="str">
            <v>THI912</v>
          </cell>
          <cell r="C908" t="str">
            <v>Thị, ĐK gốc 9cm ≤ Φ &lt;12cm</v>
          </cell>
          <cell r="D908" t="str">
            <v>Thị,  đường kính 9 cm</v>
          </cell>
          <cell r="E908" t="str">
            <v>cây</v>
          </cell>
          <cell r="F908">
            <v>214000</v>
          </cell>
        </row>
        <row r="909">
          <cell r="A909" t="str">
            <v>THI10</v>
          </cell>
          <cell r="B909" t="str">
            <v>THI912</v>
          </cell>
          <cell r="C909" t="str">
            <v>Thị, ĐK gốc 9cm ≤ Φ &lt;12cm</v>
          </cell>
          <cell r="D909" t="str">
            <v>Thị,  đường kính 10 cm</v>
          </cell>
          <cell r="E909" t="str">
            <v>cây</v>
          </cell>
          <cell r="F909">
            <v>214000</v>
          </cell>
        </row>
        <row r="910">
          <cell r="A910" t="str">
            <v>THI11</v>
          </cell>
          <cell r="B910" t="str">
            <v>THI912</v>
          </cell>
          <cell r="C910" t="str">
            <v>Thị, ĐK gốc 9cm ≤ Φ &lt;12cm</v>
          </cell>
          <cell r="D910" t="str">
            <v>Thị, đường kính 11 cm</v>
          </cell>
          <cell r="E910" t="str">
            <v>cây</v>
          </cell>
          <cell r="F910">
            <v>214000</v>
          </cell>
        </row>
        <row r="911">
          <cell r="A911" t="str">
            <v>THI12</v>
          </cell>
          <cell r="B911" t="str">
            <v>THI1215</v>
          </cell>
          <cell r="C911" t="str">
            <v>Thị, ĐK gốc 12cm ≤ Φ &lt;15cm</v>
          </cell>
          <cell r="D911" t="str">
            <v>Thị,  đường kính 12 cm</v>
          </cell>
          <cell r="E911" t="str">
            <v>cây</v>
          </cell>
          <cell r="F911">
            <v>251000</v>
          </cell>
        </row>
        <row r="912">
          <cell r="A912" t="str">
            <v>THI13</v>
          </cell>
          <cell r="B912" t="str">
            <v>THI1215</v>
          </cell>
          <cell r="C912" t="str">
            <v>Thị, ĐK gốc 12cm ≤ Φ &lt;15cm</v>
          </cell>
          <cell r="D912" t="str">
            <v>Thị,  đường kính 13 cm</v>
          </cell>
          <cell r="E912" t="str">
            <v>cây</v>
          </cell>
          <cell r="F912">
            <v>251000</v>
          </cell>
        </row>
        <row r="913">
          <cell r="A913" t="str">
            <v>THI14</v>
          </cell>
          <cell r="B913" t="str">
            <v>THI1215</v>
          </cell>
          <cell r="C913" t="str">
            <v>Thị, ĐK gốc 12cm ≤ Φ &lt;15cm</v>
          </cell>
          <cell r="D913" t="str">
            <v>Thị, đường kính 14 cm</v>
          </cell>
          <cell r="E913" t="str">
            <v>cây</v>
          </cell>
          <cell r="F913">
            <v>251000</v>
          </cell>
        </row>
        <row r="914">
          <cell r="A914" t="str">
            <v>THI15</v>
          </cell>
          <cell r="B914" t="str">
            <v>THI1520</v>
          </cell>
          <cell r="C914" t="str">
            <v>Thị, ĐK gốc 15cm ≤ Φ &lt;20cm</v>
          </cell>
          <cell r="D914" t="str">
            <v>Thị, đường kính 15 cm</v>
          </cell>
          <cell r="E914" t="str">
            <v>cây</v>
          </cell>
          <cell r="F914">
            <v>318000</v>
          </cell>
        </row>
        <row r="915">
          <cell r="A915" t="str">
            <v>THI16</v>
          </cell>
          <cell r="B915" t="str">
            <v>THI1520</v>
          </cell>
          <cell r="C915" t="str">
            <v>Thị, ĐK gốc 15cm ≤ Φ &lt;20cm</v>
          </cell>
          <cell r="D915" t="str">
            <v>Thị,  đường kính 16 cm</v>
          </cell>
          <cell r="E915" t="str">
            <v>cây</v>
          </cell>
          <cell r="F915">
            <v>318000</v>
          </cell>
        </row>
        <row r="916">
          <cell r="A916" t="str">
            <v>THI17</v>
          </cell>
          <cell r="B916" t="str">
            <v>THI1520</v>
          </cell>
          <cell r="C916" t="str">
            <v>Thị, ĐK gốc 15cm ≤ Φ &lt;20cm</v>
          </cell>
          <cell r="D916" t="str">
            <v>Thị,  đường kính 17 cm</v>
          </cell>
          <cell r="E916" t="str">
            <v>cây</v>
          </cell>
          <cell r="F916">
            <v>318000</v>
          </cell>
        </row>
        <row r="917">
          <cell r="A917" t="str">
            <v>THI18</v>
          </cell>
          <cell r="B917" t="str">
            <v>THI1520</v>
          </cell>
          <cell r="C917" t="str">
            <v>Thị, ĐK gốc 15cm ≤ Φ &lt;20cm</v>
          </cell>
          <cell r="D917" t="str">
            <v>Thị, đường kính 18 cm</v>
          </cell>
          <cell r="E917" t="str">
            <v>cây</v>
          </cell>
          <cell r="F917">
            <v>318000</v>
          </cell>
        </row>
        <row r="918">
          <cell r="A918" t="str">
            <v>THI19</v>
          </cell>
          <cell r="B918" t="str">
            <v>THI1520</v>
          </cell>
          <cell r="C918" t="str">
            <v>Thị, ĐK gốc 15cm ≤ Φ &lt;20cm</v>
          </cell>
          <cell r="D918" t="str">
            <v>Thị, đường kính 19 cm</v>
          </cell>
          <cell r="E918" t="str">
            <v>cây</v>
          </cell>
          <cell r="F918">
            <v>318000</v>
          </cell>
        </row>
        <row r="919">
          <cell r="A919" t="str">
            <v>THI20</v>
          </cell>
          <cell r="B919" t="str">
            <v>THI2025</v>
          </cell>
          <cell r="C919" t="str">
            <v>Thị, ĐK gốc 20cm ≤ Φ &lt;25cm</v>
          </cell>
          <cell r="D919" t="str">
            <v xml:space="preserve">Thị,  đường kính 20 cm </v>
          </cell>
          <cell r="E919" t="str">
            <v>cây</v>
          </cell>
          <cell r="F919">
            <v>385000</v>
          </cell>
        </row>
        <row r="920">
          <cell r="A920" t="str">
            <v>THI21</v>
          </cell>
          <cell r="B920" t="str">
            <v>THI2025</v>
          </cell>
          <cell r="C920" t="str">
            <v>Thị, ĐK gốc 20cm ≤ Φ &lt;25cm</v>
          </cell>
          <cell r="D920" t="str">
            <v xml:space="preserve">Thị, đường kính 21 cm </v>
          </cell>
          <cell r="E920" t="str">
            <v>cây</v>
          </cell>
          <cell r="F920">
            <v>385000</v>
          </cell>
        </row>
        <row r="921">
          <cell r="A921" t="str">
            <v>THI22</v>
          </cell>
          <cell r="B921" t="str">
            <v>THI2025</v>
          </cell>
          <cell r="C921" t="str">
            <v>Thị, ĐK gốc 20cm ≤ Φ &lt;25cm</v>
          </cell>
          <cell r="D921" t="str">
            <v xml:space="preserve">Thị, đường kính 22 cm </v>
          </cell>
          <cell r="E921" t="str">
            <v>cây</v>
          </cell>
          <cell r="F921">
            <v>385000</v>
          </cell>
        </row>
        <row r="922">
          <cell r="A922" t="str">
            <v>THI23</v>
          </cell>
          <cell r="B922" t="str">
            <v>THI2025</v>
          </cell>
          <cell r="C922" t="str">
            <v>Thị, ĐK gốc 20cm ≤ Φ &lt;25cm</v>
          </cell>
          <cell r="D922" t="str">
            <v xml:space="preserve">Thị, đường kính 23 cm </v>
          </cell>
          <cell r="E922" t="str">
            <v>cây</v>
          </cell>
          <cell r="F922">
            <v>385000</v>
          </cell>
        </row>
        <row r="923">
          <cell r="A923" t="str">
            <v>THI24</v>
          </cell>
          <cell r="B923" t="str">
            <v>THI2025</v>
          </cell>
          <cell r="C923" t="str">
            <v>Thị, ĐK gốc 20cm ≤ Φ &lt;25cm</v>
          </cell>
          <cell r="D923" t="str">
            <v xml:space="preserve">Thị,  đường kính 24 cm </v>
          </cell>
          <cell r="E923" t="str">
            <v>cây</v>
          </cell>
          <cell r="F923">
            <v>385000</v>
          </cell>
        </row>
        <row r="924">
          <cell r="A924" t="str">
            <v>THI25</v>
          </cell>
          <cell r="B924" t="str">
            <v>THI2530</v>
          </cell>
          <cell r="C924" t="str">
            <v>Thị, ĐK gốc 25cm ≤ Φ &lt;30cm</v>
          </cell>
          <cell r="D924" t="str">
            <v xml:space="preserve">Thị, đường kính 25 cm </v>
          </cell>
          <cell r="E924" t="str">
            <v>cây</v>
          </cell>
          <cell r="F924">
            <v>452000</v>
          </cell>
        </row>
        <row r="925">
          <cell r="A925" t="str">
            <v>THI26</v>
          </cell>
          <cell r="B925" t="str">
            <v>THI2530</v>
          </cell>
          <cell r="C925" t="str">
            <v>Thị, ĐK gốc 25cm ≤ Φ &lt;30cm</v>
          </cell>
          <cell r="D925" t="str">
            <v xml:space="preserve">Thị,  đường kính 26 cm </v>
          </cell>
          <cell r="E925" t="str">
            <v>cây</v>
          </cell>
          <cell r="F925">
            <v>452000</v>
          </cell>
        </row>
        <row r="926">
          <cell r="A926" t="str">
            <v>THI27</v>
          </cell>
          <cell r="B926" t="str">
            <v>THI2530</v>
          </cell>
          <cell r="C926" t="str">
            <v>Thị, ĐK gốc 25cm ≤ Φ &lt;30cm</v>
          </cell>
          <cell r="D926" t="str">
            <v xml:space="preserve">Thị, đường kính 27 cm </v>
          </cell>
          <cell r="E926" t="str">
            <v>cây</v>
          </cell>
          <cell r="F926">
            <v>452000</v>
          </cell>
        </row>
        <row r="927">
          <cell r="A927" t="str">
            <v>THI28</v>
          </cell>
          <cell r="B927" t="str">
            <v>THI2530</v>
          </cell>
          <cell r="C927" t="str">
            <v>Thị, ĐK gốc 25cm ≤ Φ &lt;30cm</v>
          </cell>
          <cell r="D927" t="str">
            <v xml:space="preserve">Thị, đường kính 28 cm </v>
          </cell>
          <cell r="E927" t="str">
            <v>cây</v>
          </cell>
          <cell r="F927">
            <v>452000</v>
          </cell>
        </row>
        <row r="928">
          <cell r="A928" t="str">
            <v>THI29</v>
          </cell>
          <cell r="B928" t="str">
            <v>THI2530</v>
          </cell>
          <cell r="C928" t="str">
            <v>Thị, ĐK gốc 25cm ≤ Φ &lt;30cm</v>
          </cell>
          <cell r="D928" t="str">
            <v xml:space="preserve">Thị, đường kính 29 cm </v>
          </cell>
          <cell r="E928" t="str">
            <v>cây</v>
          </cell>
          <cell r="F928">
            <v>452000</v>
          </cell>
        </row>
        <row r="929">
          <cell r="A929" t="str">
            <v>THI30</v>
          </cell>
          <cell r="B929" t="str">
            <v>THI3030</v>
          </cell>
          <cell r="C929" t="str">
            <v>Thị, ĐK gốc từ 30 cm trở lên</v>
          </cell>
          <cell r="D929" t="str">
            <v xml:space="preserve">Thị, đường kính 30 cm </v>
          </cell>
          <cell r="E929" t="str">
            <v>cây</v>
          </cell>
          <cell r="F929">
            <v>519000</v>
          </cell>
        </row>
        <row r="930">
          <cell r="A930" t="str">
            <v>THI31</v>
          </cell>
          <cell r="B930" t="str">
            <v>THI3030</v>
          </cell>
          <cell r="C930" t="str">
            <v>Thị, ĐK gốc từ 30 cm trở lên</v>
          </cell>
          <cell r="D930" t="str">
            <v xml:space="preserve">Thị,  đường kính 31 cm </v>
          </cell>
          <cell r="E930" t="str">
            <v>cây</v>
          </cell>
          <cell r="F930">
            <v>519000</v>
          </cell>
        </row>
        <row r="931">
          <cell r="A931" t="str">
            <v>THI32</v>
          </cell>
          <cell r="B931" t="str">
            <v>THI3030</v>
          </cell>
          <cell r="C931" t="str">
            <v>Thị, ĐK gốc từ 30 cm trở lên</v>
          </cell>
          <cell r="D931" t="str">
            <v xml:space="preserve">Thị, đường kính 32 cm </v>
          </cell>
          <cell r="E931" t="str">
            <v>cây</v>
          </cell>
          <cell r="F931">
            <v>519000</v>
          </cell>
        </row>
        <row r="932">
          <cell r="A932" t="str">
            <v>THI33</v>
          </cell>
          <cell r="B932" t="str">
            <v>THI3030</v>
          </cell>
          <cell r="C932" t="str">
            <v>Thị, ĐK gốc từ 30 cm trở lên</v>
          </cell>
          <cell r="D932" t="str">
            <v xml:space="preserve">Thị,  đường kính 33 cm </v>
          </cell>
          <cell r="E932" t="str">
            <v>cây</v>
          </cell>
          <cell r="F932">
            <v>519000</v>
          </cell>
        </row>
        <row r="933">
          <cell r="A933" t="str">
            <v>THI34</v>
          </cell>
          <cell r="B933" t="str">
            <v>THI3030</v>
          </cell>
          <cell r="C933" t="str">
            <v>Thị, ĐK gốc từ 30 cm trở lên</v>
          </cell>
          <cell r="D933" t="str">
            <v xml:space="preserve">Thị,  đường kính 34 cm </v>
          </cell>
          <cell r="E933" t="str">
            <v>cây</v>
          </cell>
          <cell r="F933">
            <v>519000</v>
          </cell>
        </row>
        <row r="934">
          <cell r="A934" t="str">
            <v>THI35</v>
          </cell>
          <cell r="B934" t="str">
            <v>THI3030</v>
          </cell>
          <cell r="C934" t="str">
            <v>Thị, ĐK gốc từ 30 cm trở lên</v>
          </cell>
          <cell r="D934" t="str">
            <v xml:space="preserve">Thị, đường kính 35 cm </v>
          </cell>
          <cell r="E934" t="str">
            <v>cây</v>
          </cell>
          <cell r="F934">
            <v>519000</v>
          </cell>
        </row>
        <row r="935">
          <cell r="A935" t="str">
            <v>THI36</v>
          </cell>
          <cell r="B935" t="str">
            <v>THI3030</v>
          </cell>
          <cell r="C935" t="str">
            <v>Thị, ĐK gốc từ 30 cm trở lên</v>
          </cell>
          <cell r="D935" t="str">
            <v xml:space="preserve">Thị, đường kính 36 cm </v>
          </cell>
          <cell r="E935" t="str">
            <v>cây</v>
          </cell>
          <cell r="F935">
            <v>519000</v>
          </cell>
        </row>
        <row r="936">
          <cell r="A936" t="str">
            <v>THI37</v>
          </cell>
          <cell r="B936" t="str">
            <v>THI3030</v>
          </cell>
          <cell r="C936" t="str">
            <v>Thị, ĐK gốc từ 30 cm trở lên</v>
          </cell>
          <cell r="D936" t="str">
            <v xml:space="preserve">Thị, đường kính 37 cm </v>
          </cell>
          <cell r="E936" t="str">
            <v>cây</v>
          </cell>
          <cell r="F936">
            <v>519000</v>
          </cell>
        </row>
        <row r="937">
          <cell r="A937" t="str">
            <v>THI38</v>
          </cell>
          <cell r="B937" t="str">
            <v>THI3030</v>
          </cell>
          <cell r="C937" t="str">
            <v>Thị, ĐK gốc từ 30 cm trở lên</v>
          </cell>
          <cell r="D937" t="str">
            <v xml:space="preserve">Thị, đường kính 38 cm </v>
          </cell>
          <cell r="E937" t="str">
            <v>cây</v>
          </cell>
          <cell r="F937">
            <v>519000</v>
          </cell>
        </row>
        <row r="938">
          <cell r="A938" t="str">
            <v>THI39</v>
          </cell>
          <cell r="B938" t="str">
            <v>THI3030</v>
          </cell>
          <cell r="C938" t="str">
            <v>Thị, ĐK gốc từ 30 cm trở lên</v>
          </cell>
          <cell r="D938" t="str">
            <v xml:space="preserve">Thị, đường kính 39 cm </v>
          </cell>
          <cell r="E938" t="str">
            <v>cây</v>
          </cell>
          <cell r="F938">
            <v>519000</v>
          </cell>
        </row>
        <row r="939">
          <cell r="A939" t="str">
            <v>THI40</v>
          </cell>
          <cell r="B939" t="str">
            <v>THI3030</v>
          </cell>
          <cell r="C939" t="str">
            <v>Thị, ĐK gốc từ 30 cm trở lên</v>
          </cell>
          <cell r="D939" t="str">
            <v xml:space="preserve">Thị, đường kính 40 cm </v>
          </cell>
          <cell r="E939" t="str">
            <v>cây</v>
          </cell>
          <cell r="F939">
            <v>519000</v>
          </cell>
        </row>
        <row r="940">
          <cell r="A940" t="str">
            <v>SUNGM</v>
          </cell>
          <cell r="B940" t="str">
            <v>SUNGM</v>
          </cell>
          <cell r="C940" t="str">
            <v>Sung, Mới trồng (từ 3 tháng đến dưới 1năm)</v>
          </cell>
          <cell r="D940" t="str">
            <v>Sung, mới trồng từ 3 tháng đến dưới 1 năm tuổi</v>
          </cell>
          <cell r="E940" t="str">
            <v>cây</v>
          </cell>
          <cell r="F940">
            <v>32000</v>
          </cell>
        </row>
        <row r="941">
          <cell r="A941" t="str">
            <v>SUNGM1</v>
          </cell>
          <cell r="B941" t="str">
            <v>SUNGM1</v>
          </cell>
          <cell r="C941" t="str">
            <v>Sung,  Trồng từ 1 năm , cao trên 1m</v>
          </cell>
          <cell r="D941" t="str">
            <v xml:space="preserve">Sung, trồng từ 1 năm tuổi, cao trên 1 m </v>
          </cell>
          <cell r="E941" t="str">
            <v>cây</v>
          </cell>
          <cell r="F941">
            <v>49000</v>
          </cell>
        </row>
        <row r="942">
          <cell r="A942" t="str">
            <v>SUNG1</v>
          </cell>
          <cell r="B942" t="str">
            <v>SUNG1</v>
          </cell>
          <cell r="C942" t="str">
            <v>Sung, ĐK gốc 1cm ≤ Φ &lt;2cm</v>
          </cell>
          <cell r="D942" t="str">
            <v>Sung, đường kính 1 cm</v>
          </cell>
          <cell r="E942" t="str">
            <v>cây</v>
          </cell>
          <cell r="F942">
            <v>66000</v>
          </cell>
        </row>
        <row r="943">
          <cell r="A943" t="str">
            <v>SUNG2</v>
          </cell>
          <cell r="B943" t="str">
            <v>SUNG25</v>
          </cell>
          <cell r="C943" t="str">
            <v>Sung, ĐK gốc 2cm ≤ Φ &lt;5cm</v>
          </cell>
          <cell r="D943" t="str">
            <v>Sung, đường kính 2 cm</v>
          </cell>
          <cell r="E943" t="str">
            <v>cây</v>
          </cell>
          <cell r="F943">
            <v>66000</v>
          </cell>
        </row>
        <row r="944">
          <cell r="A944" t="str">
            <v>SUNG3</v>
          </cell>
          <cell r="B944" t="str">
            <v>SUNG25</v>
          </cell>
          <cell r="C944" t="str">
            <v>Sung, ĐK gốc 2cm ≤ Φ &lt;5cm</v>
          </cell>
          <cell r="D944" t="str">
            <v>Sung, đường kính 3 cm</v>
          </cell>
          <cell r="E944" t="str">
            <v>cây</v>
          </cell>
          <cell r="F944">
            <v>103000</v>
          </cell>
        </row>
        <row r="945">
          <cell r="A945" t="str">
            <v>SUNG4</v>
          </cell>
          <cell r="B945" t="str">
            <v>SUNG25</v>
          </cell>
          <cell r="C945" t="str">
            <v>Sung, ĐK gốc 2cm ≤ Φ &lt;5cm</v>
          </cell>
          <cell r="D945" t="str">
            <v>Sung, đường kính 4 cm</v>
          </cell>
          <cell r="E945" t="str">
            <v>cây</v>
          </cell>
          <cell r="F945">
            <v>103000</v>
          </cell>
        </row>
        <row r="946">
          <cell r="A946" t="str">
            <v>SUNG5</v>
          </cell>
          <cell r="B946" t="str">
            <v>SUNG57</v>
          </cell>
          <cell r="C946" t="str">
            <v>Sung, ĐK gốc 5cm ≤ Φ &lt;7cm</v>
          </cell>
          <cell r="D946" t="str">
            <v>Sung, đường kính 5 cm</v>
          </cell>
          <cell r="E946" t="str">
            <v>cây</v>
          </cell>
          <cell r="F946">
            <v>140000</v>
          </cell>
        </row>
        <row r="947">
          <cell r="A947" t="str">
            <v>SUNG6</v>
          </cell>
          <cell r="B947" t="str">
            <v>SUNG57</v>
          </cell>
          <cell r="C947" t="str">
            <v>Sung, ĐK gốc 5cm ≤ Φ &lt;7cm</v>
          </cell>
          <cell r="D947" t="str">
            <v>Sung, đường kính 6 cm</v>
          </cell>
          <cell r="E947" t="str">
            <v>cây</v>
          </cell>
          <cell r="F947">
            <v>140000</v>
          </cell>
        </row>
        <row r="948">
          <cell r="A948" t="str">
            <v>SUNG7</v>
          </cell>
          <cell r="B948" t="str">
            <v>SUNG79</v>
          </cell>
          <cell r="C948" t="str">
            <v>Sung, ĐK gốc 7cm ≤ Φ &lt;9cm</v>
          </cell>
          <cell r="D948" t="str">
            <v>Sung,  đường kính 7 cm</v>
          </cell>
          <cell r="E948" t="str">
            <v>cây</v>
          </cell>
          <cell r="F948">
            <v>177000</v>
          </cell>
        </row>
        <row r="949">
          <cell r="A949" t="str">
            <v>SUNG8</v>
          </cell>
          <cell r="B949" t="str">
            <v>SUNG79</v>
          </cell>
          <cell r="C949" t="str">
            <v>Sung, ĐK gốc 7cm ≤ Φ &lt;9cm</v>
          </cell>
          <cell r="D949" t="str">
            <v>Sung, đường kính 8 cm</v>
          </cell>
          <cell r="E949" t="str">
            <v>cây</v>
          </cell>
          <cell r="F949">
            <v>177000</v>
          </cell>
        </row>
        <row r="950">
          <cell r="A950" t="str">
            <v>SUNG9</v>
          </cell>
          <cell r="B950" t="str">
            <v>SUNG912</v>
          </cell>
          <cell r="C950" t="str">
            <v>ĐK gốc 9cm ≤ Φ &lt;12cm</v>
          </cell>
          <cell r="D950" t="str">
            <v>Sung, đường kính 9 cm</v>
          </cell>
          <cell r="E950" t="str">
            <v>cây</v>
          </cell>
          <cell r="F950">
            <v>214000</v>
          </cell>
        </row>
        <row r="951">
          <cell r="A951" t="str">
            <v>SUNG10</v>
          </cell>
          <cell r="B951" t="str">
            <v>SUNG912</v>
          </cell>
          <cell r="C951" t="str">
            <v>ĐK gốc 9cm ≤ Φ &lt;12cm</v>
          </cell>
          <cell r="D951" t="str">
            <v>Sung, đường kính 10 cm</v>
          </cell>
          <cell r="E951" t="str">
            <v>cây</v>
          </cell>
          <cell r="F951">
            <v>214000</v>
          </cell>
        </row>
        <row r="952">
          <cell r="A952" t="str">
            <v>SUNG11</v>
          </cell>
          <cell r="B952" t="str">
            <v>SUNG912</v>
          </cell>
          <cell r="C952" t="str">
            <v>ĐK gốc 9cm ≤ Φ &lt;12cm</v>
          </cell>
          <cell r="D952" t="str">
            <v>Sung,  đường kính 11 cm</v>
          </cell>
          <cell r="E952" t="str">
            <v>cây</v>
          </cell>
          <cell r="F952">
            <v>214000</v>
          </cell>
        </row>
        <row r="953">
          <cell r="A953" t="str">
            <v>SUNG12</v>
          </cell>
          <cell r="B953" t="str">
            <v>SUNG1215</v>
          </cell>
          <cell r="C953" t="str">
            <v>Sung, ĐK gốc 12cm ≤ Φ &lt;15cm</v>
          </cell>
          <cell r="D953" t="str">
            <v>Sung,  đường kính 12 cm</v>
          </cell>
          <cell r="E953" t="str">
            <v>cây</v>
          </cell>
          <cell r="F953">
            <v>251000</v>
          </cell>
        </row>
        <row r="954">
          <cell r="A954" t="str">
            <v>SUNG13</v>
          </cell>
          <cell r="B954" t="str">
            <v>SUNG1215</v>
          </cell>
          <cell r="C954" t="str">
            <v>Sung, ĐK gốc 12cm ≤ Φ &lt;15cm</v>
          </cell>
          <cell r="D954" t="str">
            <v>Sung,  đường kính 13 cm</v>
          </cell>
          <cell r="E954" t="str">
            <v>cây</v>
          </cell>
          <cell r="F954">
            <v>251000</v>
          </cell>
        </row>
        <row r="955">
          <cell r="A955" t="str">
            <v>SUNG14</v>
          </cell>
          <cell r="B955" t="str">
            <v>SUNG1215</v>
          </cell>
          <cell r="C955" t="str">
            <v>Sung, ĐK gốc 12cm ≤ Φ &lt;15cm</v>
          </cell>
          <cell r="D955" t="str">
            <v>Sung,  đường kính 14 cm</v>
          </cell>
          <cell r="E955" t="str">
            <v>cây</v>
          </cell>
          <cell r="F955">
            <v>251000</v>
          </cell>
        </row>
        <row r="956">
          <cell r="A956" t="str">
            <v>SUNG15</v>
          </cell>
          <cell r="B956" t="str">
            <v>SUNG1520</v>
          </cell>
          <cell r="C956" t="str">
            <v>Sung, ĐK gốc 15cm ≤ Φ &lt;20cm</v>
          </cell>
          <cell r="D956" t="str">
            <v>Sung, đường kính 15 cm</v>
          </cell>
          <cell r="E956" t="str">
            <v>cây</v>
          </cell>
          <cell r="F956">
            <v>318000</v>
          </cell>
        </row>
        <row r="957">
          <cell r="A957" t="str">
            <v>SUNG16</v>
          </cell>
          <cell r="B957" t="str">
            <v>SUNG1520</v>
          </cell>
          <cell r="C957" t="str">
            <v>Sung, ĐK gốc 15cm ≤ Φ &lt;20cm</v>
          </cell>
          <cell r="D957" t="str">
            <v>Sung, đường kính 16 cm</v>
          </cell>
          <cell r="E957" t="str">
            <v>cây</v>
          </cell>
          <cell r="F957">
            <v>318000</v>
          </cell>
        </row>
        <row r="958">
          <cell r="A958" t="str">
            <v>SUNG17</v>
          </cell>
          <cell r="B958" t="str">
            <v>SUNG1520</v>
          </cell>
          <cell r="C958" t="str">
            <v>Sung, ĐK gốc 15cm ≤ Φ &lt;20cm</v>
          </cell>
          <cell r="D958" t="str">
            <v>Sung, đường kính 17 cm</v>
          </cell>
          <cell r="E958" t="str">
            <v>cây</v>
          </cell>
          <cell r="F958">
            <v>318000</v>
          </cell>
        </row>
        <row r="959">
          <cell r="A959" t="str">
            <v>SUNG18</v>
          </cell>
          <cell r="B959" t="str">
            <v>SUNG1520</v>
          </cell>
          <cell r="C959" t="str">
            <v>Sung, ĐK gốc 15cm ≤ Φ &lt;20cm</v>
          </cell>
          <cell r="D959" t="str">
            <v>Sung,  đường kính 18 cm</v>
          </cell>
          <cell r="E959" t="str">
            <v>cây</v>
          </cell>
          <cell r="F959">
            <v>318000</v>
          </cell>
        </row>
        <row r="960">
          <cell r="A960" t="str">
            <v>SUNG19</v>
          </cell>
          <cell r="B960" t="str">
            <v>SUNG1520</v>
          </cell>
          <cell r="C960" t="str">
            <v>Sung, ĐK gốc 15cm ≤ Φ &lt;20cm</v>
          </cell>
          <cell r="D960" t="str">
            <v>Sung,  đường kính 19 cm</v>
          </cell>
          <cell r="E960" t="str">
            <v>cây</v>
          </cell>
          <cell r="F960">
            <v>318000</v>
          </cell>
        </row>
        <row r="961">
          <cell r="A961" t="str">
            <v>SUNG20</v>
          </cell>
          <cell r="B961" t="str">
            <v>SUNG2025</v>
          </cell>
          <cell r="C961" t="str">
            <v>Sung, ĐK gốc 20cm ≤ Φ &lt;25cm</v>
          </cell>
          <cell r="D961" t="str">
            <v xml:space="preserve">Sung, đường kính 20 cm </v>
          </cell>
          <cell r="E961" t="str">
            <v>cây</v>
          </cell>
          <cell r="F961">
            <v>385000</v>
          </cell>
        </row>
        <row r="962">
          <cell r="A962" t="str">
            <v>SUNG21</v>
          </cell>
          <cell r="B962" t="str">
            <v>SUNG2025</v>
          </cell>
          <cell r="C962" t="str">
            <v>Sung, ĐK gốc 20cm ≤ Φ &lt;25cm</v>
          </cell>
          <cell r="D962" t="str">
            <v xml:space="preserve">Sung, đường kính 21 cm </v>
          </cell>
          <cell r="E962" t="str">
            <v>cây</v>
          </cell>
          <cell r="F962">
            <v>385000</v>
          </cell>
        </row>
        <row r="963">
          <cell r="A963" t="str">
            <v>SUNG22</v>
          </cell>
          <cell r="B963" t="str">
            <v>SUNG2025</v>
          </cell>
          <cell r="C963" t="str">
            <v>Sung, ĐK gốc 20cm ≤ Φ &lt;25cm</v>
          </cell>
          <cell r="D963" t="str">
            <v xml:space="preserve">Sung, đường kính 22 cm </v>
          </cell>
          <cell r="E963" t="str">
            <v>cây</v>
          </cell>
          <cell r="F963">
            <v>385000</v>
          </cell>
        </row>
        <row r="964">
          <cell r="A964" t="str">
            <v>SUNG23</v>
          </cell>
          <cell r="B964" t="str">
            <v>SUNG2025</v>
          </cell>
          <cell r="C964" t="str">
            <v>Sung, ĐK gốc 20cm ≤ Φ &lt;25cm</v>
          </cell>
          <cell r="D964" t="str">
            <v xml:space="preserve">Sung,  đường kính 23 cm </v>
          </cell>
          <cell r="E964" t="str">
            <v>cây</v>
          </cell>
          <cell r="F964">
            <v>385000</v>
          </cell>
        </row>
        <row r="965">
          <cell r="A965" t="str">
            <v>SUNG24</v>
          </cell>
          <cell r="B965" t="str">
            <v>SUNG2025</v>
          </cell>
          <cell r="C965" t="str">
            <v>Sung, ĐK gốc 20cm ≤ Φ &lt;25cm</v>
          </cell>
          <cell r="D965" t="str">
            <v xml:space="preserve">Sung,  đường kính 24 cm </v>
          </cell>
          <cell r="E965" t="str">
            <v>cây</v>
          </cell>
          <cell r="F965">
            <v>385000</v>
          </cell>
        </row>
        <row r="966">
          <cell r="A966" t="str">
            <v>SUNG25</v>
          </cell>
          <cell r="B966" t="str">
            <v>SUNG2530</v>
          </cell>
          <cell r="C966" t="str">
            <v>Sung, ĐK gốc 25cm ≤ Φ &lt;30cm</v>
          </cell>
          <cell r="D966" t="str">
            <v xml:space="preserve">Sung, đường kính 25 cm </v>
          </cell>
          <cell r="E966" t="str">
            <v>cây</v>
          </cell>
          <cell r="F966">
            <v>452000</v>
          </cell>
        </row>
        <row r="967">
          <cell r="A967" t="str">
            <v>SUNG26</v>
          </cell>
          <cell r="B967" t="str">
            <v>SUNG2530</v>
          </cell>
          <cell r="C967" t="str">
            <v>Sung, ĐK gốc 25cm ≤ Φ &lt;30cm</v>
          </cell>
          <cell r="D967" t="str">
            <v xml:space="preserve">Sung,  đường kính 26 cm </v>
          </cell>
          <cell r="E967" t="str">
            <v>cây</v>
          </cell>
          <cell r="F967">
            <v>452000</v>
          </cell>
        </row>
        <row r="968">
          <cell r="A968" t="str">
            <v>SUNG27</v>
          </cell>
          <cell r="B968" t="str">
            <v>SUNG2530</v>
          </cell>
          <cell r="C968" t="str">
            <v>Sung, ĐK gốc 25cm ≤ Φ &lt;30cm</v>
          </cell>
          <cell r="D968" t="str">
            <v xml:space="preserve">Sung,  đường kính 27 cm </v>
          </cell>
          <cell r="E968" t="str">
            <v>cây</v>
          </cell>
          <cell r="F968">
            <v>452000</v>
          </cell>
        </row>
        <row r="969">
          <cell r="A969" t="str">
            <v>SUNG28</v>
          </cell>
          <cell r="B969" t="str">
            <v>SUNG2530</v>
          </cell>
          <cell r="C969" t="str">
            <v>Sung, ĐK gốc 25cm ≤ Φ &lt;30cm</v>
          </cell>
          <cell r="D969" t="str">
            <v xml:space="preserve">Sung, đường kính 28 cm </v>
          </cell>
          <cell r="E969" t="str">
            <v>cây</v>
          </cell>
          <cell r="F969">
            <v>452000</v>
          </cell>
        </row>
        <row r="970">
          <cell r="A970" t="str">
            <v>SUNG29</v>
          </cell>
          <cell r="B970" t="str">
            <v>SUNG2530</v>
          </cell>
          <cell r="C970" t="str">
            <v>Sung, ĐK gốc 25cm ≤ Φ &lt;30cm</v>
          </cell>
          <cell r="D970" t="str">
            <v xml:space="preserve">Sung, đường kính 29 cm </v>
          </cell>
          <cell r="E970" t="str">
            <v>cây</v>
          </cell>
          <cell r="F970">
            <v>452000</v>
          </cell>
        </row>
        <row r="971">
          <cell r="A971" t="str">
            <v>SUNG30</v>
          </cell>
          <cell r="B971" t="str">
            <v>SUNG3030</v>
          </cell>
          <cell r="C971" t="str">
            <v>Sung, ĐK gốc từ 30 cm trở lên</v>
          </cell>
          <cell r="D971" t="str">
            <v xml:space="preserve">Sung, đường kính 30 cm </v>
          </cell>
          <cell r="E971" t="str">
            <v>cây</v>
          </cell>
          <cell r="F971">
            <v>519000</v>
          </cell>
        </row>
        <row r="972">
          <cell r="A972" t="str">
            <v>SUNG31</v>
          </cell>
          <cell r="B972" t="str">
            <v>SUNG3030</v>
          </cell>
          <cell r="C972" t="str">
            <v>Sung, ĐK gốc từ 30 cm trở lên</v>
          </cell>
          <cell r="D972" t="str">
            <v xml:space="preserve">Sung, đường kính 31 cm </v>
          </cell>
          <cell r="E972" t="str">
            <v>cây</v>
          </cell>
          <cell r="F972">
            <v>519000</v>
          </cell>
        </row>
        <row r="973">
          <cell r="A973" t="str">
            <v>SUNG32</v>
          </cell>
          <cell r="B973" t="str">
            <v>SUNG3030</v>
          </cell>
          <cell r="C973" t="str">
            <v>Sung, ĐK gốc từ 30 cm trở lên</v>
          </cell>
          <cell r="D973" t="str">
            <v xml:space="preserve">Sung, đường kính 32 cm </v>
          </cell>
          <cell r="E973" t="str">
            <v>cây</v>
          </cell>
          <cell r="F973">
            <v>519000</v>
          </cell>
        </row>
        <row r="974">
          <cell r="A974" t="str">
            <v>SUNG33</v>
          </cell>
          <cell r="B974" t="str">
            <v>SUNG3030</v>
          </cell>
          <cell r="C974" t="str">
            <v>Sung, ĐK gốc từ 30 cm trở lên</v>
          </cell>
          <cell r="D974" t="str">
            <v xml:space="preserve">Sung, đường kính 33 cm </v>
          </cell>
          <cell r="E974" t="str">
            <v>cây</v>
          </cell>
          <cell r="F974">
            <v>519000</v>
          </cell>
        </row>
        <row r="975">
          <cell r="A975" t="str">
            <v>SUNG34</v>
          </cell>
          <cell r="B975" t="str">
            <v>SUNG3030</v>
          </cell>
          <cell r="C975" t="str">
            <v>Sung, ĐK gốc từ 30 cm trở lên</v>
          </cell>
          <cell r="D975" t="str">
            <v xml:space="preserve">Sung, đường kính 34 cm </v>
          </cell>
          <cell r="E975" t="str">
            <v>cây</v>
          </cell>
          <cell r="F975">
            <v>519000</v>
          </cell>
        </row>
        <row r="976">
          <cell r="A976" t="str">
            <v>SUNG35</v>
          </cell>
          <cell r="B976" t="str">
            <v>SUNG3030</v>
          </cell>
          <cell r="C976" t="str">
            <v>Sung, ĐK gốc từ 30 cm trở lên</v>
          </cell>
          <cell r="D976" t="str">
            <v xml:space="preserve">Sung, đường kính 35 cm </v>
          </cell>
          <cell r="E976" t="str">
            <v>cây</v>
          </cell>
          <cell r="F976">
            <v>519000</v>
          </cell>
        </row>
        <row r="977">
          <cell r="A977" t="str">
            <v>SUNG36</v>
          </cell>
          <cell r="B977" t="str">
            <v>SUNG3030</v>
          </cell>
          <cell r="C977" t="str">
            <v>Sung, ĐK gốc từ 30 cm trở lên</v>
          </cell>
          <cell r="D977" t="str">
            <v xml:space="preserve">Sung, đường kính 36 cm </v>
          </cell>
          <cell r="E977" t="str">
            <v>cây</v>
          </cell>
          <cell r="F977">
            <v>519000</v>
          </cell>
        </row>
        <row r="978">
          <cell r="A978" t="str">
            <v>SUNG37</v>
          </cell>
          <cell r="B978" t="str">
            <v>SUNG3030</v>
          </cell>
          <cell r="C978" t="str">
            <v>Sung, ĐK gốc từ 30 cm trở lên</v>
          </cell>
          <cell r="D978" t="str">
            <v xml:space="preserve">Sung, đường kính 37 cm </v>
          </cell>
          <cell r="E978" t="str">
            <v>cây</v>
          </cell>
          <cell r="F978">
            <v>519000</v>
          </cell>
        </row>
        <row r="979">
          <cell r="A979" t="str">
            <v>SUNG38</v>
          </cell>
          <cell r="B979" t="str">
            <v>SUNG3030</v>
          </cell>
          <cell r="C979" t="str">
            <v>Sung, ĐK gốc từ 30 cm trở lên</v>
          </cell>
          <cell r="D979" t="str">
            <v xml:space="preserve">Sung,  đường kính 38 cm </v>
          </cell>
          <cell r="E979" t="str">
            <v>cây</v>
          </cell>
          <cell r="F979">
            <v>519000</v>
          </cell>
        </row>
        <row r="980">
          <cell r="A980" t="str">
            <v>SUNG39</v>
          </cell>
          <cell r="B980" t="str">
            <v>SUNG3030</v>
          </cell>
          <cell r="C980" t="str">
            <v>Sung, ĐK gốc từ 30 cm trở lên</v>
          </cell>
          <cell r="D980" t="str">
            <v xml:space="preserve">Sung, đường kính 39 cm </v>
          </cell>
          <cell r="E980" t="str">
            <v>cây</v>
          </cell>
          <cell r="F980">
            <v>519000</v>
          </cell>
        </row>
        <row r="981">
          <cell r="A981" t="str">
            <v>SUNG40</v>
          </cell>
          <cell r="B981" t="str">
            <v>SUNG3030</v>
          </cell>
          <cell r="C981" t="str">
            <v>Sung, ĐK gốc từ 30 cm trở lên</v>
          </cell>
          <cell r="D981" t="str">
            <v xml:space="preserve">Sung, đường kính 40 cm </v>
          </cell>
          <cell r="E981" t="str">
            <v>cây</v>
          </cell>
          <cell r="F981">
            <v>519000</v>
          </cell>
        </row>
        <row r="982">
          <cell r="A982" t="str">
            <v>VOIM</v>
          </cell>
          <cell r="B982" t="str">
            <v>VOIM</v>
          </cell>
          <cell r="C982" t="str">
            <v>Vối, Mới trồng (từ 3 tháng đến dưới 1năm)</v>
          </cell>
          <cell r="D982" t="str">
            <v>Vối, mới trồng từ 3 tháng đến dưới 1 năm tuổi</v>
          </cell>
          <cell r="E982" t="str">
            <v>cây</v>
          </cell>
          <cell r="F982">
            <v>32000</v>
          </cell>
        </row>
        <row r="983">
          <cell r="A983" t="str">
            <v>VOIM1</v>
          </cell>
          <cell r="B983" t="str">
            <v>VOIM1</v>
          </cell>
          <cell r="C983" t="str">
            <v>Vối, Trồng từ 1 năm , cao trên 1m</v>
          </cell>
          <cell r="D983" t="str">
            <v xml:space="preserve">Vối, trồng từ 1 năm tuổi, cao trên 1 m </v>
          </cell>
          <cell r="E983" t="str">
            <v>cây</v>
          </cell>
          <cell r="F983">
            <v>49000</v>
          </cell>
        </row>
        <row r="984">
          <cell r="A984" t="str">
            <v>VOI1</v>
          </cell>
          <cell r="B984" t="str">
            <v>VOI1</v>
          </cell>
          <cell r="C984" t="str">
            <v>Vối, ĐK gốc 1cm ≤ Φ &lt;2cm</v>
          </cell>
          <cell r="D984" t="str">
            <v>Vối, đường kính 1 cm</v>
          </cell>
          <cell r="E984" t="str">
            <v>cây</v>
          </cell>
          <cell r="F984">
            <v>66000</v>
          </cell>
        </row>
        <row r="985">
          <cell r="A985" t="str">
            <v>VOI2</v>
          </cell>
          <cell r="B985" t="str">
            <v>VOI25</v>
          </cell>
          <cell r="C985" t="str">
            <v>Vối, ĐK gốc 2cm ≤ Φ &lt;5cm</v>
          </cell>
          <cell r="D985" t="str">
            <v>Vối,  đường kính 2 cm</v>
          </cell>
          <cell r="E985" t="str">
            <v>cây</v>
          </cell>
          <cell r="F985">
            <v>66000</v>
          </cell>
        </row>
        <row r="986">
          <cell r="A986" t="str">
            <v>VOI3</v>
          </cell>
          <cell r="B986" t="str">
            <v>VOI25</v>
          </cell>
          <cell r="C986" t="str">
            <v>Vối, ĐK gốc 2cm ≤ Φ &lt;5cm</v>
          </cell>
          <cell r="D986" t="str">
            <v>Vối, đường kính 3 cm</v>
          </cell>
          <cell r="E986" t="str">
            <v>cây</v>
          </cell>
          <cell r="F986">
            <v>103000</v>
          </cell>
        </row>
        <row r="987">
          <cell r="A987" t="str">
            <v>VOI4</v>
          </cell>
          <cell r="B987" t="str">
            <v>VOI25</v>
          </cell>
          <cell r="C987" t="str">
            <v>Vối, ĐK gốc 2cm ≤ Φ &lt;5cm</v>
          </cell>
          <cell r="D987" t="str">
            <v>Vối,  đường kính 4 cm</v>
          </cell>
          <cell r="E987" t="str">
            <v>cây</v>
          </cell>
          <cell r="F987">
            <v>103000</v>
          </cell>
        </row>
        <row r="988">
          <cell r="A988" t="str">
            <v>VOI5</v>
          </cell>
          <cell r="B988" t="str">
            <v>VOI57</v>
          </cell>
          <cell r="C988" t="str">
            <v>Vối, ĐK gốc 5cm ≤ Φ &lt;7cm</v>
          </cell>
          <cell r="D988" t="str">
            <v>Vối, đường kính 5 cm</v>
          </cell>
          <cell r="E988" t="str">
            <v>cây</v>
          </cell>
          <cell r="F988">
            <v>140000</v>
          </cell>
        </row>
        <row r="989">
          <cell r="A989" t="str">
            <v>VOI6</v>
          </cell>
          <cell r="B989" t="str">
            <v>VOI57</v>
          </cell>
          <cell r="C989" t="str">
            <v>Vối, ĐK gốc 5cm ≤ Φ &lt;7cm</v>
          </cell>
          <cell r="D989" t="str">
            <v>Vối, đường kính 6 cm</v>
          </cell>
          <cell r="E989" t="str">
            <v>cây</v>
          </cell>
          <cell r="F989">
            <v>140000</v>
          </cell>
        </row>
        <row r="990">
          <cell r="A990" t="str">
            <v>VOI7</v>
          </cell>
          <cell r="B990" t="str">
            <v>VOI79</v>
          </cell>
          <cell r="C990" t="str">
            <v>Vối, ĐK gốc 7cm ≤ Φ &lt;9cm</v>
          </cell>
          <cell r="D990" t="str">
            <v>Vối, đường kính 7 cm</v>
          </cell>
          <cell r="E990" t="str">
            <v>cây</v>
          </cell>
          <cell r="F990">
            <v>177000</v>
          </cell>
        </row>
        <row r="991">
          <cell r="A991" t="str">
            <v>VOI8</v>
          </cell>
          <cell r="B991" t="str">
            <v>VOI79</v>
          </cell>
          <cell r="C991" t="str">
            <v>Vối, ĐK gốc 7cm ≤ Φ &lt;9cm</v>
          </cell>
          <cell r="D991" t="str">
            <v>Vối, đường kính 8 cm</v>
          </cell>
          <cell r="E991" t="str">
            <v>cây</v>
          </cell>
          <cell r="F991">
            <v>177000</v>
          </cell>
        </row>
        <row r="992">
          <cell r="A992" t="str">
            <v>VOI9</v>
          </cell>
          <cell r="B992" t="str">
            <v>VOI912</v>
          </cell>
          <cell r="C992" t="str">
            <v>Vối, ĐK gốc 9cm ≤ Φ &lt;12cm</v>
          </cell>
          <cell r="D992" t="str">
            <v>Vối, đường kính 9 cm</v>
          </cell>
          <cell r="E992" t="str">
            <v>cây</v>
          </cell>
          <cell r="F992">
            <v>214000</v>
          </cell>
        </row>
        <row r="993">
          <cell r="A993" t="str">
            <v>VOI10</v>
          </cell>
          <cell r="B993" t="str">
            <v>VOI912</v>
          </cell>
          <cell r="C993" t="str">
            <v>Vối, ĐK gốc 9cm ≤ Φ &lt;12cm</v>
          </cell>
          <cell r="D993" t="str">
            <v>Vối, đường kính 10 cm</v>
          </cell>
          <cell r="E993" t="str">
            <v>cây</v>
          </cell>
          <cell r="F993">
            <v>214000</v>
          </cell>
        </row>
        <row r="994">
          <cell r="A994" t="str">
            <v>VOI11</v>
          </cell>
          <cell r="B994" t="str">
            <v>VOI912</v>
          </cell>
          <cell r="C994" t="str">
            <v>Vối, ĐK gốc 9cm ≤ Φ &lt;12cm</v>
          </cell>
          <cell r="D994" t="str">
            <v>Vối, đường kính 11 cm</v>
          </cell>
          <cell r="E994" t="str">
            <v>cây</v>
          </cell>
          <cell r="F994">
            <v>214000</v>
          </cell>
        </row>
        <row r="995">
          <cell r="A995" t="str">
            <v>VOI12</v>
          </cell>
          <cell r="B995" t="str">
            <v>VOI1215</v>
          </cell>
          <cell r="C995" t="str">
            <v>Vối, ĐK gốc 12cm ≤ Φ &lt;15cm</v>
          </cell>
          <cell r="D995" t="str">
            <v>Vối, đường kính 12 cm</v>
          </cell>
          <cell r="E995" t="str">
            <v>cây</v>
          </cell>
          <cell r="F995">
            <v>251000</v>
          </cell>
        </row>
        <row r="996">
          <cell r="A996" t="str">
            <v>VOI13</v>
          </cell>
          <cell r="B996" t="str">
            <v>VOI1215</v>
          </cell>
          <cell r="C996" t="str">
            <v>Vối, ĐK gốc 12cm ≤ Φ &lt;15cm</v>
          </cell>
          <cell r="D996" t="str">
            <v>Vối, đường kính 13 cm</v>
          </cell>
          <cell r="E996" t="str">
            <v>cây</v>
          </cell>
          <cell r="F996">
            <v>251000</v>
          </cell>
        </row>
        <row r="997">
          <cell r="A997" t="str">
            <v>VOI14</v>
          </cell>
          <cell r="B997" t="str">
            <v>VOI1215</v>
          </cell>
          <cell r="C997" t="str">
            <v>Vối, ĐK gốc 12cm ≤ Φ &lt;15cm</v>
          </cell>
          <cell r="D997" t="str">
            <v>Vối, đường kính 14 cm</v>
          </cell>
          <cell r="E997" t="str">
            <v>cây</v>
          </cell>
          <cell r="F997">
            <v>251000</v>
          </cell>
        </row>
        <row r="998">
          <cell r="A998" t="str">
            <v>VOI15</v>
          </cell>
          <cell r="B998" t="str">
            <v>VOI1520</v>
          </cell>
          <cell r="C998" t="str">
            <v>Vối, ĐK gốc 15cm ≤ Φ &lt;20cm</v>
          </cell>
          <cell r="D998" t="str">
            <v>Vối, đường kính 15 cm</v>
          </cell>
          <cell r="E998" t="str">
            <v>cây</v>
          </cell>
          <cell r="F998">
            <v>318000</v>
          </cell>
        </row>
        <row r="999">
          <cell r="A999" t="str">
            <v>VOI16</v>
          </cell>
          <cell r="B999" t="str">
            <v>VOI1520</v>
          </cell>
          <cell r="C999" t="str">
            <v>Vối, ĐK gốc 15cm ≤ Φ &lt;20cm</v>
          </cell>
          <cell r="D999" t="str">
            <v>Vối, đường kính 16 cm</v>
          </cell>
          <cell r="E999" t="str">
            <v>cây</v>
          </cell>
          <cell r="F999">
            <v>318000</v>
          </cell>
        </row>
        <row r="1000">
          <cell r="A1000" t="str">
            <v>VOI17</v>
          </cell>
          <cell r="B1000" t="str">
            <v>VOI1520</v>
          </cell>
          <cell r="C1000" t="str">
            <v>Vối, ĐK gốc 15cm ≤ Φ &lt;20cm</v>
          </cell>
          <cell r="D1000" t="str">
            <v>Vối, đường kính 17 cm</v>
          </cell>
          <cell r="E1000" t="str">
            <v>cây</v>
          </cell>
          <cell r="F1000">
            <v>318000</v>
          </cell>
        </row>
        <row r="1001">
          <cell r="A1001" t="str">
            <v>VOI18</v>
          </cell>
          <cell r="B1001" t="str">
            <v>VOI1520</v>
          </cell>
          <cell r="C1001" t="str">
            <v>Vối, ĐK gốc 15cm ≤ Φ &lt;20cm</v>
          </cell>
          <cell r="D1001" t="str">
            <v>Vối, đường kính 18 cm</v>
          </cell>
          <cell r="E1001" t="str">
            <v>cây</v>
          </cell>
          <cell r="F1001">
            <v>318000</v>
          </cell>
        </row>
        <row r="1002">
          <cell r="A1002" t="str">
            <v>VOI19</v>
          </cell>
          <cell r="B1002" t="str">
            <v>VOI1520</v>
          </cell>
          <cell r="C1002" t="str">
            <v>Vối, ĐK gốc 15cm ≤ Φ &lt;20cm</v>
          </cell>
          <cell r="D1002" t="str">
            <v>Vối, đường kính 19 cm</v>
          </cell>
          <cell r="E1002" t="str">
            <v>cây</v>
          </cell>
          <cell r="F1002">
            <v>318000</v>
          </cell>
        </row>
        <row r="1003">
          <cell r="A1003" t="str">
            <v>VOI20</v>
          </cell>
          <cell r="B1003" t="str">
            <v>VOI2025</v>
          </cell>
          <cell r="C1003" t="str">
            <v>Vối, ĐK gốc 20cm ≤ Φ &lt;25cm</v>
          </cell>
          <cell r="D1003" t="str">
            <v xml:space="preserve">Vối, đường kính 20 cm </v>
          </cell>
          <cell r="E1003" t="str">
            <v>cây</v>
          </cell>
          <cell r="F1003">
            <v>385000</v>
          </cell>
        </row>
        <row r="1004">
          <cell r="A1004" t="str">
            <v>VOI21</v>
          </cell>
          <cell r="B1004" t="str">
            <v>VOI2025</v>
          </cell>
          <cell r="C1004" t="str">
            <v>Vối, ĐK gốc 20cm ≤ Φ &lt;25cm</v>
          </cell>
          <cell r="D1004" t="str">
            <v xml:space="preserve">Vối, đường kính 21 cm </v>
          </cell>
          <cell r="E1004" t="str">
            <v>cây</v>
          </cell>
          <cell r="F1004">
            <v>385000</v>
          </cell>
        </row>
        <row r="1005">
          <cell r="A1005" t="str">
            <v>VOI22</v>
          </cell>
          <cell r="B1005" t="str">
            <v>VOI2025</v>
          </cell>
          <cell r="C1005" t="str">
            <v>Vối, ĐK gốc 20cm ≤ Φ &lt;25cm</v>
          </cell>
          <cell r="D1005" t="str">
            <v xml:space="preserve">Vối, đường kính 22 cm </v>
          </cell>
          <cell r="E1005" t="str">
            <v>cây</v>
          </cell>
          <cell r="F1005">
            <v>385000</v>
          </cell>
        </row>
        <row r="1006">
          <cell r="A1006" t="str">
            <v>VOI23</v>
          </cell>
          <cell r="B1006" t="str">
            <v>VOI2025</v>
          </cell>
          <cell r="C1006" t="str">
            <v>Vối, ĐK gốc 20cm ≤ Φ &lt;25cm</v>
          </cell>
          <cell r="D1006" t="str">
            <v xml:space="preserve">Vối, đường kính 23 cm </v>
          </cell>
          <cell r="E1006" t="str">
            <v>cây</v>
          </cell>
          <cell r="F1006">
            <v>385000</v>
          </cell>
        </row>
        <row r="1007">
          <cell r="A1007" t="str">
            <v>VOI24</v>
          </cell>
          <cell r="B1007" t="str">
            <v>VOI2025</v>
          </cell>
          <cell r="C1007" t="str">
            <v>Vối, ĐK gốc 20cm ≤ Φ &lt;25cm</v>
          </cell>
          <cell r="D1007" t="str">
            <v xml:space="preserve">Vối, đường kính 24 cm </v>
          </cell>
          <cell r="E1007" t="str">
            <v>cây</v>
          </cell>
          <cell r="F1007">
            <v>385000</v>
          </cell>
        </row>
        <row r="1008">
          <cell r="A1008" t="str">
            <v>VOI25</v>
          </cell>
          <cell r="B1008" t="str">
            <v>VOI2530</v>
          </cell>
          <cell r="C1008" t="str">
            <v>Vối, ĐK gốc 25cm ≤ Φ &lt;30cm</v>
          </cell>
          <cell r="D1008" t="str">
            <v xml:space="preserve">Vối,  đường kính 25 cm </v>
          </cell>
          <cell r="E1008" t="str">
            <v>cây</v>
          </cell>
          <cell r="F1008">
            <v>452000</v>
          </cell>
        </row>
        <row r="1009">
          <cell r="A1009" t="str">
            <v>VOI26</v>
          </cell>
          <cell r="B1009" t="str">
            <v>VOI2530</v>
          </cell>
          <cell r="C1009" t="str">
            <v>Vối, ĐK gốc 25cm ≤ Φ &lt;30cm</v>
          </cell>
          <cell r="D1009" t="str">
            <v xml:space="preserve">Vối, đường kính 26 cm </v>
          </cell>
          <cell r="E1009" t="str">
            <v>cây</v>
          </cell>
          <cell r="F1009">
            <v>452000</v>
          </cell>
        </row>
        <row r="1010">
          <cell r="A1010" t="str">
            <v>VOI27</v>
          </cell>
          <cell r="B1010" t="str">
            <v>VOI2530</v>
          </cell>
          <cell r="C1010" t="str">
            <v>Vối, ĐK gốc 25cm ≤ Φ &lt;30cm</v>
          </cell>
          <cell r="D1010" t="str">
            <v xml:space="preserve">Vối, đường kính 27 cm </v>
          </cell>
          <cell r="E1010" t="str">
            <v>cây</v>
          </cell>
          <cell r="F1010">
            <v>452000</v>
          </cell>
        </row>
        <row r="1011">
          <cell r="A1011" t="str">
            <v>VOI28</v>
          </cell>
          <cell r="B1011" t="str">
            <v>VOI2530</v>
          </cell>
          <cell r="C1011" t="str">
            <v>Vối, ĐK gốc 25cm ≤ Φ &lt;30cm</v>
          </cell>
          <cell r="D1011" t="str">
            <v xml:space="preserve">Vối, đường kính 28 cm </v>
          </cell>
          <cell r="E1011" t="str">
            <v>cây</v>
          </cell>
          <cell r="F1011">
            <v>452000</v>
          </cell>
        </row>
        <row r="1012">
          <cell r="A1012" t="str">
            <v>VOI29</v>
          </cell>
          <cell r="B1012" t="str">
            <v>VOI2530</v>
          </cell>
          <cell r="C1012" t="str">
            <v>Vối, ĐK gốc 25cm ≤ Φ &lt;30cm</v>
          </cell>
          <cell r="D1012" t="str">
            <v xml:space="preserve">Vối, đường kính 29 cm </v>
          </cell>
          <cell r="E1012" t="str">
            <v>cây</v>
          </cell>
          <cell r="F1012">
            <v>452000</v>
          </cell>
        </row>
        <row r="1013">
          <cell r="A1013" t="str">
            <v>VOI30</v>
          </cell>
          <cell r="B1013" t="str">
            <v>VOI3030</v>
          </cell>
          <cell r="C1013" t="str">
            <v>Vối, ĐK gốc từ 30 cm trở lên</v>
          </cell>
          <cell r="D1013" t="str">
            <v xml:space="preserve">Vối, đường kính 30 cm </v>
          </cell>
          <cell r="E1013" t="str">
            <v>cây</v>
          </cell>
          <cell r="F1013">
            <v>519000</v>
          </cell>
        </row>
        <row r="1014">
          <cell r="A1014" t="str">
            <v>VOI31</v>
          </cell>
          <cell r="B1014" t="str">
            <v>VOI3030</v>
          </cell>
          <cell r="C1014" t="str">
            <v>Vối, ĐK gốc từ 30 cm trở lên</v>
          </cell>
          <cell r="D1014" t="str">
            <v xml:space="preserve">Vối, đường kính 31 cm </v>
          </cell>
          <cell r="E1014" t="str">
            <v>cây</v>
          </cell>
          <cell r="F1014">
            <v>519000</v>
          </cell>
        </row>
        <row r="1015">
          <cell r="A1015" t="str">
            <v>VOI32</v>
          </cell>
          <cell r="B1015" t="str">
            <v>VOI3030</v>
          </cell>
          <cell r="C1015" t="str">
            <v>Vối, ĐK gốc từ 30 cm trở lên</v>
          </cell>
          <cell r="D1015" t="str">
            <v xml:space="preserve">Vối, đường kính 32 cm </v>
          </cell>
          <cell r="E1015" t="str">
            <v>cây</v>
          </cell>
          <cell r="F1015">
            <v>519000</v>
          </cell>
        </row>
        <row r="1016">
          <cell r="A1016" t="str">
            <v>VOI33</v>
          </cell>
          <cell r="B1016" t="str">
            <v>VOI3030</v>
          </cell>
          <cell r="C1016" t="str">
            <v>Vối, ĐK gốc từ 30 cm trở lên</v>
          </cell>
          <cell r="D1016" t="str">
            <v xml:space="preserve">Vối, đường kính 33 cm </v>
          </cell>
          <cell r="E1016" t="str">
            <v>cây</v>
          </cell>
          <cell r="F1016">
            <v>519000</v>
          </cell>
        </row>
        <row r="1017">
          <cell r="A1017" t="str">
            <v>VOI34</v>
          </cell>
          <cell r="B1017" t="str">
            <v>VOI3030</v>
          </cell>
          <cell r="C1017" t="str">
            <v>Vối, ĐK gốc từ 30 cm trở lên</v>
          </cell>
          <cell r="D1017" t="str">
            <v xml:space="preserve">Vối, đường kính 34 cm </v>
          </cell>
          <cell r="E1017" t="str">
            <v>cây</v>
          </cell>
          <cell r="F1017">
            <v>519000</v>
          </cell>
        </row>
        <row r="1018">
          <cell r="A1018" t="str">
            <v>VOI35</v>
          </cell>
          <cell r="B1018" t="str">
            <v>VOI3030</v>
          </cell>
          <cell r="C1018" t="str">
            <v>Vối, ĐK gốc từ 30 cm trở lên</v>
          </cell>
          <cell r="D1018" t="str">
            <v xml:space="preserve">Vối, đường kính 35 cm </v>
          </cell>
          <cell r="E1018" t="str">
            <v>cây</v>
          </cell>
          <cell r="F1018">
            <v>519000</v>
          </cell>
        </row>
        <row r="1019">
          <cell r="A1019" t="str">
            <v>VOI36</v>
          </cell>
          <cell r="B1019" t="str">
            <v>VOI3030</v>
          </cell>
          <cell r="C1019" t="str">
            <v>Vối, ĐK gốc từ 30 cm trở lên</v>
          </cell>
          <cell r="D1019" t="str">
            <v xml:space="preserve">Vối, đường kính 36 cm </v>
          </cell>
          <cell r="E1019" t="str">
            <v>cây</v>
          </cell>
          <cell r="F1019">
            <v>519000</v>
          </cell>
        </row>
        <row r="1020">
          <cell r="A1020" t="str">
            <v>VOI37</v>
          </cell>
          <cell r="B1020" t="str">
            <v>VOI3030</v>
          </cell>
          <cell r="C1020" t="str">
            <v>Vối, ĐK gốc từ 30 cm trở lên</v>
          </cell>
          <cell r="D1020" t="str">
            <v xml:space="preserve">Vối, đường kính 37 cm </v>
          </cell>
          <cell r="E1020" t="str">
            <v>cây</v>
          </cell>
          <cell r="F1020">
            <v>519000</v>
          </cell>
        </row>
        <row r="1021">
          <cell r="A1021" t="str">
            <v>VOI38</v>
          </cell>
          <cell r="B1021" t="str">
            <v>VOI3030</v>
          </cell>
          <cell r="C1021" t="str">
            <v>Vối, ĐK gốc từ 30 cm trở lên</v>
          </cell>
          <cell r="D1021" t="str">
            <v xml:space="preserve">Vối, đường kính 38 cm </v>
          </cell>
          <cell r="E1021" t="str">
            <v>cây</v>
          </cell>
          <cell r="F1021">
            <v>519000</v>
          </cell>
        </row>
        <row r="1022">
          <cell r="A1022" t="str">
            <v>VOI39</v>
          </cell>
          <cell r="B1022" t="str">
            <v>VOI3030</v>
          </cell>
          <cell r="C1022" t="str">
            <v>Vối, ĐK gốc từ 30 cm trở lên</v>
          </cell>
          <cell r="D1022" t="str">
            <v xml:space="preserve">Vối, đường kính 39 cm </v>
          </cell>
          <cell r="E1022" t="str">
            <v>cây</v>
          </cell>
          <cell r="F1022">
            <v>519000</v>
          </cell>
        </row>
        <row r="1023">
          <cell r="A1023" t="str">
            <v>VOI40</v>
          </cell>
          <cell r="B1023" t="str">
            <v>VOI3030</v>
          </cell>
          <cell r="C1023" t="str">
            <v>Vối, ĐK gốc từ 30 cm trở lên</v>
          </cell>
          <cell r="D1023" t="str">
            <v xml:space="preserve">Vối, đường kính 40 cm </v>
          </cell>
          <cell r="E1023" t="str">
            <v>cây</v>
          </cell>
          <cell r="F1023">
            <v>519000</v>
          </cell>
        </row>
        <row r="1024">
          <cell r="A1024" t="str">
            <v>KHEM</v>
          </cell>
          <cell r="B1024" t="str">
            <v>KHEM</v>
          </cell>
          <cell r="C1024" t="str">
            <v>Khế, Mới trồng (từ 3 tháng đến dưới 1năm)</v>
          </cell>
          <cell r="D1024" t="str">
            <v>Vối, mới trồng từ 3 tháng đến dưới 1 năm tuổi</v>
          </cell>
          <cell r="E1024" t="str">
            <v>cây</v>
          </cell>
          <cell r="F1024">
            <v>32000</v>
          </cell>
        </row>
        <row r="1025">
          <cell r="A1025" t="str">
            <v>KHEM1</v>
          </cell>
          <cell r="B1025" t="str">
            <v>KHEM1</v>
          </cell>
          <cell r="C1025" t="str">
            <v>Khế, Trồng từ 1 năm , cao trên 1m</v>
          </cell>
          <cell r="D1025" t="str">
            <v xml:space="preserve">Vối, trồng từ 1 năm tuổi, cao trên 1 m </v>
          </cell>
          <cell r="E1025" t="str">
            <v>cây</v>
          </cell>
          <cell r="F1025">
            <v>49000</v>
          </cell>
        </row>
        <row r="1026">
          <cell r="A1026" t="str">
            <v>KHE1</v>
          </cell>
          <cell r="B1026" t="str">
            <v>KHE1</v>
          </cell>
          <cell r="C1026" t="str">
            <v>Khế, ĐK gốc 1cm ≤ Φ &lt;2cm</v>
          </cell>
          <cell r="D1026" t="str">
            <v>Vối, đường kính 1 cm</v>
          </cell>
          <cell r="E1026" t="str">
            <v>cây</v>
          </cell>
          <cell r="F1026">
            <v>66000</v>
          </cell>
        </row>
        <row r="1027">
          <cell r="A1027" t="str">
            <v>KHE2</v>
          </cell>
          <cell r="B1027" t="str">
            <v>KHE25</v>
          </cell>
          <cell r="C1027" t="str">
            <v>Khế, ĐK gốc 2cm ≤ Φ &lt;5cm</v>
          </cell>
          <cell r="D1027" t="str">
            <v>Vối,  đường kính 2 cm</v>
          </cell>
          <cell r="E1027" t="str">
            <v>cây</v>
          </cell>
          <cell r="F1027">
            <v>66000</v>
          </cell>
        </row>
        <row r="1028">
          <cell r="A1028" t="str">
            <v>KHE3</v>
          </cell>
          <cell r="B1028" t="str">
            <v>KHE25</v>
          </cell>
          <cell r="C1028" t="str">
            <v>Khế, ĐK gốc 2cm ≤ Φ &lt;5cm</v>
          </cell>
          <cell r="D1028" t="str">
            <v>Vối, đường kính 3 cm</v>
          </cell>
          <cell r="E1028" t="str">
            <v>cây</v>
          </cell>
          <cell r="F1028">
            <v>103000</v>
          </cell>
        </row>
        <row r="1029">
          <cell r="A1029" t="str">
            <v>KHE4</v>
          </cell>
          <cell r="B1029" t="str">
            <v>KHE25</v>
          </cell>
          <cell r="C1029" t="str">
            <v>Khế, ĐK gốc 2cm ≤ Φ &lt;5cm</v>
          </cell>
          <cell r="D1029" t="str">
            <v>Vối,  đường kính 4 cm</v>
          </cell>
          <cell r="E1029" t="str">
            <v>cây</v>
          </cell>
          <cell r="F1029">
            <v>103000</v>
          </cell>
        </row>
        <row r="1030">
          <cell r="A1030" t="str">
            <v>KHE5</v>
          </cell>
          <cell r="B1030" t="str">
            <v>KHE57</v>
          </cell>
          <cell r="C1030" t="str">
            <v>Khế, ĐK gốc 5cm ≤ Φ &lt;7cm</v>
          </cell>
          <cell r="D1030" t="str">
            <v>Vối, đường kính 5 cm</v>
          </cell>
          <cell r="E1030" t="str">
            <v>cây</v>
          </cell>
          <cell r="F1030">
            <v>140000</v>
          </cell>
        </row>
        <row r="1031">
          <cell r="A1031" t="str">
            <v>KHE6</v>
          </cell>
          <cell r="B1031" t="str">
            <v>KHE57</v>
          </cell>
          <cell r="C1031" t="str">
            <v>Khế, ĐK gốc 5cm ≤ Φ &lt;7cm</v>
          </cell>
          <cell r="D1031" t="str">
            <v>Vối, đường kính 6 cm</v>
          </cell>
          <cell r="E1031" t="str">
            <v>cây</v>
          </cell>
          <cell r="F1031">
            <v>140000</v>
          </cell>
        </row>
        <row r="1032">
          <cell r="A1032" t="str">
            <v>KHE7</v>
          </cell>
          <cell r="B1032" t="str">
            <v>KHE79</v>
          </cell>
          <cell r="C1032" t="str">
            <v>Khế, ĐK gốc 7cm ≤ Φ &lt;9cm</v>
          </cell>
          <cell r="D1032" t="str">
            <v>Vối, đường kính 7 cm</v>
          </cell>
          <cell r="E1032" t="str">
            <v>cây</v>
          </cell>
          <cell r="F1032">
            <v>177000</v>
          </cell>
        </row>
        <row r="1033">
          <cell r="A1033" t="str">
            <v>KHE8</v>
          </cell>
          <cell r="B1033" t="str">
            <v>KHE79</v>
          </cell>
          <cell r="C1033" t="str">
            <v>Khế, ĐK gốc 7cm ≤ Φ &lt;9cm</v>
          </cell>
          <cell r="D1033" t="str">
            <v>Vối, đường kính 8 cm</v>
          </cell>
          <cell r="E1033" t="str">
            <v>cây</v>
          </cell>
          <cell r="F1033">
            <v>177000</v>
          </cell>
        </row>
        <row r="1034">
          <cell r="A1034" t="str">
            <v>KHE9</v>
          </cell>
          <cell r="B1034" t="str">
            <v>KHE912</v>
          </cell>
          <cell r="C1034" t="str">
            <v>Khế, ĐK gốc 9cm ≤ Φ &lt;12cm</v>
          </cell>
          <cell r="D1034" t="str">
            <v>Vối, đường kính 9 cm</v>
          </cell>
          <cell r="E1034" t="str">
            <v>cây</v>
          </cell>
          <cell r="F1034">
            <v>214000</v>
          </cell>
        </row>
        <row r="1035">
          <cell r="A1035" t="str">
            <v>KHE10</v>
          </cell>
          <cell r="B1035" t="str">
            <v>KHE912</v>
          </cell>
          <cell r="C1035" t="str">
            <v>Khế, ĐK gốc 9cm ≤ Φ &lt;12cm</v>
          </cell>
          <cell r="D1035" t="str">
            <v>Vối, đường kính 10 cm</v>
          </cell>
          <cell r="E1035" t="str">
            <v>cây</v>
          </cell>
          <cell r="F1035">
            <v>214000</v>
          </cell>
        </row>
        <row r="1036">
          <cell r="A1036" t="str">
            <v>KHE11</v>
          </cell>
          <cell r="B1036" t="str">
            <v>KHE912</v>
          </cell>
          <cell r="C1036" t="str">
            <v>Khế, ĐK gốc 9cm ≤ Φ &lt;12cm</v>
          </cell>
          <cell r="D1036" t="str">
            <v>Vối, đường kính 11 cm</v>
          </cell>
          <cell r="E1036" t="str">
            <v>cây</v>
          </cell>
          <cell r="F1036">
            <v>214000</v>
          </cell>
        </row>
        <row r="1037">
          <cell r="A1037" t="str">
            <v>KHE12</v>
          </cell>
          <cell r="B1037" t="str">
            <v>KHE1215</v>
          </cell>
          <cell r="C1037" t="str">
            <v>Khế ĐK gốc 12cm ≤ Φ &lt;15cm</v>
          </cell>
          <cell r="D1037" t="str">
            <v>Vối, đường kính 12 cm</v>
          </cell>
          <cell r="E1037" t="str">
            <v>cây</v>
          </cell>
          <cell r="F1037">
            <v>251000</v>
          </cell>
        </row>
        <row r="1038">
          <cell r="A1038" t="str">
            <v>KHE13</v>
          </cell>
          <cell r="B1038" t="str">
            <v>KHE1215</v>
          </cell>
          <cell r="C1038" t="str">
            <v>Khế , ĐK gốc 12cm ≤ Φ &lt;15cm</v>
          </cell>
          <cell r="D1038" t="str">
            <v>Vối, đường kính 13 cm</v>
          </cell>
          <cell r="E1038" t="str">
            <v>cây</v>
          </cell>
          <cell r="F1038">
            <v>251000</v>
          </cell>
        </row>
        <row r="1039">
          <cell r="A1039" t="str">
            <v>KHE14</v>
          </cell>
          <cell r="B1039" t="str">
            <v>KHE1215</v>
          </cell>
          <cell r="C1039" t="str">
            <v>Khế,  ĐK gốc 12cm ≤ Φ &lt;15cm</v>
          </cell>
          <cell r="D1039" t="str">
            <v>Vối, đường kính 14 cm</v>
          </cell>
          <cell r="E1039" t="str">
            <v>cây</v>
          </cell>
          <cell r="F1039">
            <v>251000</v>
          </cell>
        </row>
        <row r="1040">
          <cell r="A1040" t="str">
            <v>KHE15</v>
          </cell>
          <cell r="B1040" t="str">
            <v>KHE1520</v>
          </cell>
          <cell r="C1040" t="str">
            <v>Khế,  ĐK gốc 15cm ≤ Φ &lt;20cm</v>
          </cell>
          <cell r="D1040" t="str">
            <v>Vối, đường kính 15 cm</v>
          </cell>
          <cell r="E1040" t="str">
            <v>cây</v>
          </cell>
          <cell r="F1040">
            <v>318000</v>
          </cell>
        </row>
        <row r="1041">
          <cell r="A1041" t="str">
            <v>KHE16</v>
          </cell>
          <cell r="B1041" t="str">
            <v>KHE1520</v>
          </cell>
          <cell r="C1041" t="str">
            <v>Khế, ĐK gốc 15cm ≤ Φ &lt;20cm</v>
          </cell>
          <cell r="D1041" t="str">
            <v>Vối, đường kính 16 cm</v>
          </cell>
          <cell r="E1041" t="str">
            <v>cây</v>
          </cell>
          <cell r="F1041">
            <v>318000</v>
          </cell>
        </row>
        <row r="1042">
          <cell r="A1042" t="str">
            <v>KHE17</v>
          </cell>
          <cell r="B1042" t="str">
            <v>KHE1520</v>
          </cell>
          <cell r="C1042" t="str">
            <v>Khế , ĐK gốc 15cm ≤ Φ &lt;20cm</v>
          </cell>
          <cell r="D1042" t="str">
            <v>Vối, đường kính 17 cm</v>
          </cell>
          <cell r="E1042" t="str">
            <v>cây</v>
          </cell>
          <cell r="F1042">
            <v>318000</v>
          </cell>
        </row>
        <row r="1043">
          <cell r="A1043" t="str">
            <v>KHE18</v>
          </cell>
          <cell r="B1043" t="str">
            <v>KHE1520</v>
          </cell>
          <cell r="C1043" t="str">
            <v>Khế , ĐK gốc 15cm ≤ Φ &lt;20cm</v>
          </cell>
          <cell r="D1043" t="str">
            <v>Vối, đường kính 18 cm</v>
          </cell>
          <cell r="E1043" t="str">
            <v>cây</v>
          </cell>
          <cell r="F1043">
            <v>318000</v>
          </cell>
        </row>
        <row r="1044">
          <cell r="A1044" t="str">
            <v>KHE19</v>
          </cell>
          <cell r="B1044" t="str">
            <v>KHE1520</v>
          </cell>
          <cell r="C1044" t="str">
            <v>Khế , ĐK gốc 15cm ≤ Φ &lt;20cm</v>
          </cell>
          <cell r="D1044" t="str">
            <v>Vối, đường kính 19 cm</v>
          </cell>
          <cell r="E1044" t="str">
            <v>cây</v>
          </cell>
          <cell r="F1044">
            <v>318000</v>
          </cell>
        </row>
        <row r="1045">
          <cell r="A1045" t="str">
            <v>KHE20</v>
          </cell>
          <cell r="B1045" t="str">
            <v>KHE2025</v>
          </cell>
          <cell r="C1045" t="str">
            <v>Khế , ĐK gốc 20cm ≤ Φ &lt;25cm</v>
          </cell>
          <cell r="D1045" t="str">
            <v xml:space="preserve">Vối, đường kính 20 cm </v>
          </cell>
          <cell r="E1045" t="str">
            <v>cây</v>
          </cell>
          <cell r="F1045">
            <v>385000</v>
          </cell>
        </row>
        <row r="1046">
          <cell r="A1046" t="str">
            <v>KHE21</v>
          </cell>
          <cell r="B1046" t="str">
            <v>KHE2025</v>
          </cell>
          <cell r="C1046" t="str">
            <v>Khế , ĐK gốc 20cm ≤ Φ &lt;25cm</v>
          </cell>
          <cell r="D1046" t="str">
            <v xml:space="preserve">Vối, đường kính 21 cm </v>
          </cell>
          <cell r="E1046" t="str">
            <v>cây</v>
          </cell>
          <cell r="F1046">
            <v>385000</v>
          </cell>
        </row>
        <row r="1047">
          <cell r="A1047" t="str">
            <v>KHE22</v>
          </cell>
          <cell r="B1047" t="str">
            <v>KHE2025</v>
          </cell>
          <cell r="C1047" t="str">
            <v>Khế , ĐK gốc 20cm ≤ Φ &lt;25cm</v>
          </cell>
          <cell r="D1047" t="str">
            <v xml:space="preserve">Vối, đường kính 22 cm </v>
          </cell>
          <cell r="E1047" t="str">
            <v>cây</v>
          </cell>
          <cell r="F1047">
            <v>385000</v>
          </cell>
        </row>
        <row r="1048">
          <cell r="A1048" t="str">
            <v>KHE23</v>
          </cell>
          <cell r="B1048" t="str">
            <v>KHE2025</v>
          </cell>
          <cell r="C1048" t="str">
            <v>Khế , ĐK gốc 20cm ≤ Φ &lt;25cm</v>
          </cell>
          <cell r="D1048" t="str">
            <v xml:space="preserve">Vối, đường kính 23 cm </v>
          </cell>
          <cell r="E1048" t="str">
            <v>cây</v>
          </cell>
          <cell r="F1048">
            <v>385000</v>
          </cell>
        </row>
        <row r="1049">
          <cell r="A1049" t="str">
            <v>KHE24</v>
          </cell>
          <cell r="B1049" t="str">
            <v>KHE2025</v>
          </cell>
          <cell r="C1049" t="str">
            <v>Khế , ĐK gốc 20cm ≤ Φ &lt;25cm</v>
          </cell>
          <cell r="D1049" t="str">
            <v xml:space="preserve">Vối, đường kính 24 cm </v>
          </cell>
          <cell r="E1049" t="str">
            <v>cây</v>
          </cell>
          <cell r="F1049">
            <v>385000</v>
          </cell>
        </row>
        <row r="1050">
          <cell r="A1050" t="str">
            <v>KHE25</v>
          </cell>
          <cell r="B1050" t="str">
            <v>KHE2530</v>
          </cell>
          <cell r="C1050" t="str">
            <v>Khế , ĐK gốc 25cm ≤ Φ &lt;30cm</v>
          </cell>
          <cell r="D1050" t="str">
            <v xml:space="preserve">Vối,  đường kính 25 cm </v>
          </cell>
          <cell r="E1050" t="str">
            <v>cây</v>
          </cell>
          <cell r="F1050">
            <v>452000</v>
          </cell>
        </row>
        <row r="1051">
          <cell r="A1051" t="str">
            <v>KHE26</v>
          </cell>
          <cell r="B1051" t="str">
            <v>KHE2530</v>
          </cell>
          <cell r="C1051" t="str">
            <v>Khế , ĐK gốc 25cm ≤ Φ &lt;30cm</v>
          </cell>
          <cell r="D1051" t="str">
            <v xml:space="preserve">Vối, đường kính 26 cm </v>
          </cell>
          <cell r="E1051" t="str">
            <v>cây</v>
          </cell>
          <cell r="F1051">
            <v>452000</v>
          </cell>
        </row>
        <row r="1052">
          <cell r="A1052" t="str">
            <v>KHE27</v>
          </cell>
          <cell r="B1052" t="str">
            <v>KHE2530</v>
          </cell>
          <cell r="C1052" t="str">
            <v>Khế , ĐK gốc 25cm ≤ Φ &lt;30cm</v>
          </cell>
          <cell r="D1052" t="str">
            <v xml:space="preserve">Vối, đường kính 27 cm </v>
          </cell>
          <cell r="E1052" t="str">
            <v>cây</v>
          </cell>
          <cell r="F1052">
            <v>452000</v>
          </cell>
        </row>
        <row r="1053">
          <cell r="A1053" t="str">
            <v>KHE28</v>
          </cell>
          <cell r="B1053" t="str">
            <v>KHE2530</v>
          </cell>
          <cell r="C1053" t="str">
            <v>Khế , ĐK gốc 25cm ≤ Φ &lt;30cm</v>
          </cell>
          <cell r="D1053" t="str">
            <v xml:space="preserve">Vối, đường kính 28 cm </v>
          </cell>
          <cell r="E1053" t="str">
            <v>cây</v>
          </cell>
          <cell r="F1053">
            <v>452000</v>
          </cell>
        </row>
        <row r="1054">
          <cell r="A1054" t="str">
            <v>KHE29</v>
          </cell>
          <cell r="B1054" t="str">
            <v>KHE2530</v>
          </cell>
          <cell r="C1054" t="str">
            <v>Khế , ĐK gốc 25cm ≤ Φ &lt;30cm</v>
          </cell>
          <cell r="D1054" t="str">
            <v xml:space="preserve">Vối, đường kính 29 cm </v>
          </cell>
          <cell r="E1054" t="str">
            <v>cây</v>
          </cell>
          <cell r="F1054">
            <v>452000</v>
          </cell>
        </row>
        <row r="1055">
          <cell r="A1055" t="str">
            <v>KHE30</v>
          </cell>
          <cell r="B1055" t="str">
            <v>KHE30</v>
          </cell>
          <cell r="C1055" t="str">
            <v>Khế , ĐK gốc từ 30 cm trở lên</v>
          </cell>
          <cell r="D1055" t="str">
            <v xml:space="preserve">Vối, đường kính 30 cm </v>
          </cell>
          <cell r="E1055" t="str">
            <v>cây</v>
          </cell>
          <cell r="F1055">
            <v>519000</v>
          </cell>
        </row>
        <row r="1056">
          <cell r="A1056" t="str">
            <v>KHE31</v>
          </cell>
          <cell r="B1056" t="str">
            <v>KHE30</v>
          </cell>
          <cell r="C1056" t="str">
            <v>Khế , ĐK gốc từ 30 cm trở lên</v>
          </cell>
          <cell r="D1056" t="str">
            <v xml:space="preserve">Vối, đường kính 31 cm </v>
          </cell>
          <cell r="E1056" t="str">
            <v>cây</v>
          </cell>
          <cell r="F1056">
            <v>519000</v>
          </cell>
        </row>
        <row r="1057">
          <cell r="A1057" t="str">
            <v>KHE32</v>
          </cell>
          <cell r="B1057" t="str">
            <v>KHE30</v>
          </cell>
          <cell r="C1057" t="str">
            <v>Khế , ĐK gốc từ 30 cm trở lên</v>
          </cell>
          <cell r="D1057" t="str">
            <v xml:space="preserve">Vối, đường kính 32 cm </v>
          </cell>
          <cell r="E1057" t="str">
            <v>cây</v>
          </cell>
          <cell r="F1057">
            <v>519000</v>
          </cell>
        </row>
        <row r="1058">
          <cell r="A1058" t="str">
            <v>KHE33</v>
          </cell>
          <cell r="B1058" t="str">
            <v>KHE30</v>
          </cell>
          <cell r="C1058" t="str">
            <v>Khế , ĐK gốc từ 30 cm trở lên</v>
          </cell>
          <cell r="D1058" t="str">
            <v xml:space="preserve">Vối, đường kính 33 cm </v>
          </cell>
          <cell r="E1058" t="str">
            <v>cây</v>
          </cell>
          <cell r="F1058">
            <v>519000</v>
          </cell>
        </row>
        <row r="1059">
          <cell r="A1059" t="str">
            <v>KHE34</v>
          </cell>
          <cell r="B1059" t="str">
            <v>KHE30</v>
          </cell>
          <cell r="C1059" t="str">
            <v>Khế , ĐK gốc từ 30 cm trở lên</v>
          </cell>
          <cell r="D1059" t="str">
            <v xml:space="preserve">Vối, đường kính 34 cm </v>
          </cell>
          <cell r="E1059" t="str">
            <v>cây</v>
          </cell>
          <cell r="F1059">
            <v>519000</v>
          </cell>
        </row>
        <row r="1060">
          <cell r="A1060" t="str">
            <v>KHE35</v>
          </cell>
          <cell r="B1060" t="str">
            <v>KHE30</v>
          </cell>
          <cell r="C1060" t="str">
            <v>Khế , ĐK gốc từ 30 cm trở lên</v>
          </cell>
          <cell r="D1060" t="str">
            <v xml:space="preserve">Vối, đường kính 35 cm </v>
          </cell>
          <cell r="E1060" t="str">
            <v>cây</v>
          </cell>
          <cell r="F1060">
            <v>519000</v>
          </cell>
        </row>
        <row r="1061">
          <cell r="A1061" t="str">
            <v>KHE36</v>
          </cell>
          <cell r="B1061" t="str">
            <v>KHE30</v>
          </cell>
          <cell r="C1061" t="str">
            <v>Khế , ĐK gốc từ 30 cm trở lên</v>
          </cell>
          <cell r="D1061" t="str">
            <v xml:space="preserve">Vối, đường kính 36 cm </v>
          </cell>
          <cell r="E1061" t="str">
            <v>cây</v>
          </cell>
          <cell r="F1061">
            <v>519000</v>
          </cell>
        </row>
        <row r="1062">
          <cell r="A1062" t="str">
            <v>KHE37</v>
          </cell>
          <cell r="B1062" t="str">
            <v>KHE30</v>
          </cell>
          <cell r="C1062" t="str">
            <v>Khế , ĐK gốc từ 30 cm trở lên</v>
          </cell>
          <cell r="D1062" t="str">
            <v xml:space="preserve">Vối, đường kính 37 cm </v>
          </cell>
          <cell r="E1062" t="str">
            <v>cây</v>
          </cell>
          <cell r="F1062">
            <v>519000</v>
          </cell>
        </row>
        <row r="1063">
          <cell r="A1063" t="str">
            <v>KHE38</v>
          </cell>
          <cell r="B1063" t="str">
            <v>KHE30</v>
          </cell>
          <cell r="C1063" t="str">
            <v>Khế , ĐK gốc từ 30 cm trở lên</v>
          </cell>
          <cell r="D1063" t="str">
            <v xml:space="preserve">Vối, đường kính 38 cm </v>
          </cell>
          <cell r="E1063" t="str">
            <v>cây</v>
          </cell>
          <cell r="F1063">
            <v>519000</v>
          </cell>
        </row>
        <row r="1064">
          <cell r="A1064" t="str">
            <v>KHE39</v>
          </cell>
          <cell r="B1064" t="str">
            <v>KHE30</v>
          </cell>
          <cell r="C1064" t="str">
            <v>Khế , ĐK gốc từ 30 cm trở lên</v>
          </cell>
          <cell r="D1064" t="str">
            <v xml:space="preserve">Vối, đường kính 39 cm </v>
          </cell>
          <cell r="E1064" t="str">
            <v>cây</v>
          </cell>
          <cell r="F1064">
            <v>519000</v>
          </cell>
        </row>
        <row r="1065">
          <cell r="A1065" t="str">
            <v>KHE40</v>
          </cell>
          <cell r="B1065" t="str">
            <v>KHE30</v>
          </cell>
          <cell r="C1065" t="str">
            <v>Khế , ĐK gốc từ 30 cm trở lên</v>
          </cell>
          <cell r="D1065" t="str">
            <v xml:space="preserve">Vối, đường kính 40 cm </v>
          </cell>
          <cell r="E1065" t="str">
            <v>cây</v>
          </cell>
          <cell r="F1065">
            <v>519000</v>
          </cell>
        </row>
        <row r="1066">
          <cell r="A1066" t="str">
            <v>CHAYM</v>
          </cell>
          <cell r="B1066" t="str">
            <v>CHAYM</v>
          </cell>
          <cell r="C1066" t="str">
            <v>Khế, Mới trồng (từ 3 tháng đến dưới 1năm)</v>
          </cell>
          <cell r="D1066" t="str">
            <v>Vối, mới trồng từ 3 tháng đến dưới 1 năm tuổi</v>
          </cell>
          <cell r="E1066" t="str">
            <v>cây</v>
          </cell>
          <cell r="F1066">
            <v>32000</v>
          </cell>
        </row>
        <row r="1067">
          <cell r="A1067" t="str">
            <v>KHEM1</v>
          </cell>
          <cell r="B1067" t="str">
            <v>KHEM1</v>
          </cell>
          <cell r="C1067" t="str">
            <v>Khế, Trồng từ 1 năm , cao trên 1m</v>
          </cell>
          <cell r="D1067" t="str">
            <v xml:space="preserve">Vối, trồng từ 1 năm tuổi, cao trên 1 m </v>
          </cell>
          <cell r="E1067" t="str">
            <v>cây</v>
          </cell>
          <cell r="F1067">
            <v>49000</v>
          </cell>
        </row>
        <row r="1068">
          <cell r="A1068" t="str">
            <v>KHE1</v>
          </cell>
          <cell r="B1068" t="str">
            <v>KHE1</v>
          </cell>
          <cell r="C1068" t="str">
            <v>Khế, ĐK gốc 1cm ≤ Φ &lt;2cm</v>
          </cell>
          <cell r="D1068" t="str">
            <v>Vối, đường kính 1 cm</v>
          </cell>
          <cell r="E1068" t="str">
            <v>cây</v>
          </cell>
          <cell r="F1068">
            <v>66000</v>
          </cell>
        </row>
        <row r="1069">
          <cell r="A1069" t="str">
            <v>KHE2</v>
          </cell>
          <cell r="B1069" t="str">
            <v>KHE25</v>
          </cell>
          <cell r="C1069" t="str">
            <v>Khế, ĐK gốc 2cm ≤ Φ &lt;5cm</v>
          </cell>
          <cell r="D1069" t="str">
            <v>Vối,  đường kính 2 cm</v>
          </cell>
          <cell r="E1069" t="str">
            <v>cây</v>
          </cell>
          <cell r="F1069">
            <v>66000</v>
          </cell>
        </row>
        <row r="1070">
          <cell r="A1070" t="str">
            <v>KHE3</v>
          </cell>
          <cell r="B1070" t="str">
            <v>KHE25</v>
          </cell>
          <cell r="C1070" t="str">
            <v>Khế, ĐK gốc 2cm ≤ Φ &lt;5cm</v>
          </cell>
          <cell r="D1070" t="str">
            <v>Vối, đường kính 3 cm</v>
          </cell>
          <cell r="E1070" t="str">
            <v>cây</v>
          </cell>
          <cell r="F1070">
            <v>103000</v>
          </cell>
        </row>
        <row r="1071">
          <cell r="A1071" t="str">
            <v>KHE4</v>
          </cell>
          <cell r="B1071" t="str">
            <v>KHE25</v>
          </cell>
          <cell r="C1071" t="str">
            <v>Khế, ĐK gốc 2cm ≤ Φ &lt;5cm</v>
          </cell>
          <cell r="D1071" t="str">
            <v>Vối,  đường kính 4 cm</v>
          </cell>
          <cell r="E1071" t="str">
            <v>cây</v>
          </cell>
          <cell r="F1071">
            <v>103000</v>
          </cell>
        </row>
        <row r="1072">
          <cell r="A1072" t="str">
            <v>KHE5</v>
          </cell>
          <cell r="B1072" t="str">
            <v>KHE57</v>
          </cell>
          <cell r="C1072" t="str">
            <v>Khế, ĐK gốc 5cm ≤ Φ &lt;7cm</v>
          </cell>
          <cell r="D1072" t="str">
            <v>Vối, đường kính 5 cm</v>
          </cell>
          <cell r="E1072" t="str">
            <v>cây</v>
          </cell>
          <cell r="F1072">
            <v>140000</v>
          </cell>
        </row>
        <row r="1073">
          <cell r="A1073" t="str">
            <v>KHE6</v>
          </cell>
          <cell r="B1073" t="str">
            <v>KHE57</v>
          </cell>
          <cell r="C1073" t="str">
            <v>Khế, ĐK gốc 5cm ≤ Φ &lt;7cm</v>
          </cell>
          <cell r="D1073" t="str">
            <v>Vối, đường kính 6 cm</v>
          </cell>
          <cell r="E1073" t="str">
            <v>cây</v>
          </cell>
          <cell r="F1073">
            <v>140000</v>
          </cell>
        </row>
        <row r="1074">
          <cell r="A1074" t="str">
            <v>KHE7</v>
          </cell>
          <cell r="B1074" t="str">
            <v>KHE79</v>
          </cell>
          <cell r="C1074" t="str">
            <v>Khế, ĐK gốc 7cm ≤ Φ &lt;9cm</v>
          </cell>
          <cell r="D1074" t="str">
            <v>Vối, đường kính 7 cm</v>
          </cell>
          <cell r="E1074" t="str">
            <v>cây</v>
          </cell>
          <cell r="F1074">
            <v>177000</v>
          </cell>
        </row>
        <row r="1075">
          <cell r="A1075" t="str">
            <v>KHE8</v>
          </cell>
          <cell r="B1075" t="str">
            <v>KHE79</v>
          </cell>
          <cell r="C1075" t="str">
            <v>Khế, ĐK gốc 7cm ≤ Φ &lt;9cm</v>
          </cell>
          <cell r="D1075" t="str">
            <v>Vối, đường kính 8 cm</v>
          </cell>
          <cell r="E1075" t="str">
            <v>cây</v>
          </cell>
          <cell r="F1075">
            <v>177000</v>
          </cell>
        </row>
        <row r="1076">
          <cell r="A1076" t="str">
            <v>KHE9</v>
          </cell>
          <cell r="B1076" t="str">
            <v>KHE912</v>
          </cell>
          <cell r="C1076" t="str">
            <v>Khế, ĐK gốc 9cm ≤ Φ &lt;12cm</v>
          </cell>
          <cell r="D1076" t="str">
            <v>Vối, đường kính 9 cm</v>
          </cell>
          <cell r="E1076" t="str">
            <v>cây</v>
          </cell>
          <cell r="F1076">
            <v>214000</v>
          </cell>
        </row>
        <row r="1077">
          <cell r="A1077" t="str">
            <v>KHE10</v>
          </cell>
          <cell r="B1077" t="str">
            <v>KHE912</v>
          </cell>
          <cell r="C1077" t="str">
            <v>Khế, ĐK gốc 9cm ≤ Φ &lt;12cm</v>
          </cell>
          <cell r="D1077" t="str">
            <v>Vối, đường kính 10 cm</v>
          </cell>
          <cell r="E1077" t="str">
            <v>cây</v>
          </cell>
          <cell r="F1077">
            <v>214000</v>
          </cell>
        </row>
        <row r="1078">
          <cell r="A1078" t="str">
            <v>KHE11</v>
          </cell>
          <cell r="B1078" t="str">
            <v>KHE912</v>
          </cell>
          <cell r="C1078" t="str">
            <v>Khế, ĐK gốc 9cm ≤ Φ &lt;12cm</v>
          </cell>
          <cell r="D1078" t="str">
            <v>Vối, đường kính 11 cm</v>
          </cell>
          <cell r="E1078" t="str">
            <v>cây</v>
          </cell>
          <cell r="F1078">
            <v>214000</v>
          </cell>
        </row>
        <row r="1079">
          <cell r="A1079" t="str">
            <v>KHE12</v>
          </cell>
          <cell r="B1079" t="str">
            <v>KHE1215</v>
          </cell>
          <cell r="C1079" t="str">
            <v>Khế ĐK gốc 12cm ≤ Φ &lt;15cm</v>
          </cell>
          <cell r="D1079" t="str">
            <v>Vối, đường kính 12 cm</v>
          </cell>
          <cell r="E1079" t="str">
            <v>cây</v>
          </cell>
          <cell r="F1079">
            <v>251000</v>
          </cell>
        </row>
        <row r="1080">
          <cell r="A1080" t="str">
            <v>KHE13</v>
          </cell>
          <cell r="B1080" t="str">
            <v>KHE1215</v>
          </cell>
          <cell r="C1080" t="str">
            <v>Khế , ĐK gốc 12cm ≤ Φ &lt;15cm</v>
          </cell>
          <cell r="D1080" t="str">
            <v>Vối, đường kính 13 cm</v>
          </cell>
          <cell r="E1080" t="str">
            <v>cây</v>
          </cell>
          <cell r="F1080">
            <v>251000</v>
          </cell>
        </row>
        <row r="1081">
          <cell r="A1081" t="str">
            <v>KHE14</v>
          </cell>
          <cell r="B1081" t="str">
            <v>KHE1215</v>
          </cell>
          <cell r="C1081" t="str">
            <v>Khế,  ĐK gốc 12cm ≤ Φ &lt;15cm</v>
          </cell>
          <cell r="D1081" t="str">
            <v>Vối, đường kính 14 cm</v>
          </cell>
          <cell r="E1081" t="str">
            <v>cây</v>
          </cell>
          <cell r="F1081">
            <v>251000</v>
          </cell>
        </row>
        <row r="1082">
          <cell r="A1082" t="str">
            <v>KHE15</v>
          </cell>
          <cell r="B1082" t="str">
            <v>KHE1520</v>
          </cell>
          <cell r="C1082" t="str">
            <v>Khế,  ĐK gốc 15cm ≤ Φ &lt;20cm</v>
          </cell>
          <cell r="D1082" t="str">
            <v>Vối, đường kính 15 cm</v>
          </cell>
          <cell r="E1082" t="str">
            <v>cây</v>
          </cell>
          <cell r="F1082">
            <v>318000</v>
          </cell>
        </row>
        <row r="1083">
          <cell r="A1083" t="str">
            <v>KHE16</v>
          </cell>
          <cell r="B1083" t="str">
            <v>KHE1520</v>
          </cell>
          <cell r="C1083" t="str">
            <v>Khế, ĐK gốc 15cm ≤ Φ &lt;20cm</v>
          </cell>
          <cell r="D1083" t="str">
            <v>Vối, đường kính 16 cm</v>
          </cell>
          <cell r="E1083" t="str">
            <v>cây</v>
          </cell>
          <cell r="F1083">
            <v>318000</v>
          </cell>
        </row>
        <row r="1084">
          <cell r="A1084" t="str">
            <v>KHE17</v>
          </cell>
          <cell r="B1084" t="str">
            <v>KHE1520</v>
          </cell>
          <cell r="C1084" t="str">
            <v>Khế , ĐK gốc 15cm ≤ Φ &lt;20cm</v>
          </cell>
          <cell r="D1084" t="str">
            <v>Vối, đường kính 17 cm</v>
          </cell>
          <cell r="E1084" t="str">
            <v>cây</v>
          </cell>
          <cell r="F1084">
            <v>318000</v>
          </cell>
        </row>
        <row r="1085">
          <cell r="A1085" t="str">
            <v>KHE18</v>
          </cell>
          <cell r="B1085" t="str">
            <v>KHE1520</v>
          </cell>
          <cell r="C1085" t="str">
            <v>Khế , ĐK gốc 15cm ≤ Φ &lt;20cm</v>
          </cell>
          <cell r="D1085" t="str">
            <v>Vối, đường kính 18 cm</v>
          </cell>
          <cell r="E1085" t="str">
            <v>cây</v>
          </cell>
          <cell r="F1085">
            <v>318000</v>
          </cell>
        </row>
        <row r="1086">
          <cell r="A1086" t="str">
            <v>KHE19</v>
          </cell>
          <cell r="B1086" t="str">
            <v>KHE1520</v>
          </cell>
          <cell r="C1086" t="str">
            <v>Khế , ĐK gốc 15cm ≤ Φ &lt;20cm</v>
          </cell>
          <cell r="D1086" t="str">
            <v>Vối, đường kính 19 cm</v>
          </cell>
          <cell r="E1086" t="str">
            <v>cây</v>
          </cell>
          <cell r="F1086">
            <v>318000</v>
          </cell>
        </row>
        <row r="1087">
          <cell r="A1087" t="str">
            <v>KHE20</v>
          </cell>
          <cell r="B1087" t="str">
            <v>KHE2025</v>
          </cell>
          <cell r="C1087" t="str">
            <v>Khế , ĐK gốc 20cm ≤ Φ &lt;25cm</v>
          </cell>
          <cell r="D1087" t="str">
            <v xml:space="preserve">Vối, đường kính 20 cm </v>
          </cell>
          <cell r="E1087" t="str">
            <v>cây</v>
          </cell>
          <cell r="F1087">
            <v>385000</v>
          </cell>
        </row>
        <row r="1088">
          <cell r="A1088" t="str">
            <v>KHE21</v>
          </cell>
          <cell r="B1088" t="str">
            <v>KHE2025</v>
          </cell>
          <cell r="C1088" t="str">
            <v>Khế , ĐK gốc 20cm ≤ Φ &lt;25cm</v>
          </cell>
          <cell r="D1088" t="str">
            <v xml:space="preserve">Vối, đường kính 21 cm </v>
          </cell>
          <cell r="E1088" t="str">
            <v>cây</v>
          </cell>
          <cell r="F1088">
            <v>385000</v>
          </cell>
        </row>
        <row r="1089">
          <cell r="A1089" t="str">
            <v>KHE22</v>
          </cell>
          <cell r="B1089" t="str">
            <v>KHE2025</v>
          </cell>
          <cell r="C1089" t="str">
            <v>Khế , ĐK gốc 20cm ≤ Φ &lt;25cm</v>
          </cell>
          <cell r="D1089" t="str">
            <v xml:space="preserve">Vối, đường kính 22 cm </v>
          </cell>
          <cell r="E1089" t="str">
            <v>cây</v>
          </cell>
          <cell r="F1089">
            <v>385000</v>
          </cell>
        </row>
        <row r="1090">
          <cell r="A1090" t="str">
            <v>KHE23</v>
          </cell>
          <cell r="B1090" t="str">
            <v>KHE2025</v>
          </cell>
          <cell r="C1090" t="str">
            <v>Khế , ĐK gốc 20cm ≤ Φ &lt;25cm</v>
          </cell>
          <cell r="D1090" t="str">
            <v xml:space="preserve">Vối, đường kính 23 cm </v>
          </cell>
          <cell r="E1090" t="str">
            <v>cây</v>
          </cell>
          <cell r="F1090">
            <v>385000</v>
          </cell>
        </row>
        <row r="1091">
          <cell r="A1091" t="str">
            <v>KHE24</v>
          </cell>
          <cell r="B1091" t="str">
            <v>KHE2025</v>
          </cell>
          <cell r="C1091" t="str">
            <v>Khế , ĐK gốc 20cm ≤ Φ &lt;25cm</v>
          </cell>
          <cell r="D1091" t="str">
            <v xml:space="preserve">Vối, đường kính 24 cm </v>
          </cell>
          <cell r="E1091" t="str">
            <v>cây</v>
          </cell>
          <cell r="F1091">
            <v>385000</v>
          </cell>
        </row>
        <row r="1092">
          <cell r="A1092" t="str">
            <v>KHE25</v>
          </cell>
          <cell r="B1092" t="str">
            <v>KHE2530</v>
          </cell>
          <cell r="C1092" t="str">
            <v>Khế , ĐK gốc 25cm ≤ Φ &lt;30cm</v>
          </cell>
          <cell r="D1092" t="str">
            <v xml:space="preserve">Vối,  đường kính 25 cm </v>
          </cell>
          <cell r="E1092" t="str">
            <v>cây</v>
          </cell>
          <cell r="F1092">
            <v>452000</v>
          </cell>
        </row>
        <row r="1093">
          <cell r="A1093" t="str">
            <v>KHE26</v>
          </cell>
          <cell r="B1093" t="str">
            <v>KHE2530</v>
          </cell>
          <cell r="C1093" t="str">
            <v>Khế , ĐK gốc 25cm ≤ Φ &lt;30cm</v>
          </cell>
          <cell r="D1093" t="str">
            <v xml:space="preserve">Vối, đường kính 26 cm </v>
          </cell>
          <cell r="E1093" t="str">
            <v>cây</v>
          </cell>
          <cell r="F1093">
            <v>452000</v>
          </cell>
        </row>
        <row r="1094">
          <cell r="A1094" t="str">
            <v>KHE27</v>
          </cell>
          <cell r="B1094" t="str">
            <v>KHE2530</v>
          </cell>
          <cell r="C1094" t="str">
            <v>Khế , ĐK gốc 25cm ≤ Φ &lt;30cm</v>
          </cell>
          <cell r="D1094" t="str">
            <v xml:space="preserve">Vối, đường kính 27 cm </v>
          </cell>
          <cell r="E1094" t="str">
            <v>cây</v>
          </cell>
          <cell r="F1094">
            <v>452000</v>
          </cell>
        </row>
        <row r="1095">
          <cell r="A1095" t="str">
            <v>KHE28</v>
          </cell>
          <cell r="B1095" t="str">
            <v>KHE2530</v>
          </cell>
          <cell r="C1095" t="str">
            <v>Khế , ĐK gốc 25cm ≤ Φ &lt;30cm</v>
          </cell>
          <cell r="D1095" t="str">
            <v xml:space="preserve">Vối, đường kính 28 cm </v>
          </cell>
          <cell r="E1095" t="str">
            <v>cây</v>
          </cell>
          <cell r="F1095">
            <v>452000</v>
          </cell>
        </row>
        <row r="1096">
          <cell r="A1096" t="str">
            <v>KHE29</v>
          </cell>
          <cell r="B1096" t="str">
            <v>KHE2530</v>
          </cell>
          <cell r="C1096" t="str">
            <v>Khế , ĐK gốc 25cm ≤ Φ &lt;30cm</v>
          </cell>
          <cell r="D1096" t="str">
            <v xml:space="preserve">Vối, đường kính 29 cm </v>
          </cell>
          <cell r="E1096" t="str">
            <v>cây</v>
          </cell>
          <cell r="F1096">
            <v>452000</v>
          </cell>
        </row>
        <row r="1097">
          <cell r="A1097" t="str">
            <v>KHE30</v>
          </cell>
          <cell r="B1097" t="str">
            <v>KHE30</v>
          </cell>
          <cell r="C1097" t="str">
            <v>Khế , ĐK gốc từ 30 cm trở lên</v>
          </cell>
          <cell r="D1097" t="str">
            <v xml:space="preserve">Vối, đường kính 30 cm </v>
          </cell>
          <cell r="E1097" t="str">
            <v>cây</v>
          </cell>
          <cell r="F1097">
            <v>519000</v>
          </cell>
        </row>
        <row r="1098">
          <cell r="A1098" t="str">
            <v>KHE31</v>
          </cell>
          <cell r="B1098" t="str">
            <v>KHE30</v>
          </cell>
          <cell r="C1098" t="str">
            <v>Khế , ĐK gốc từ 30 cm trở lên</v>
          </cell>
          <cell r="D1098" t="str">
            <v xml:space="preserve">Vối, đường kính 31 cm </v>
          </cell>
          <cell r="E1098" t="str">
            <v>cây</v>
          </cell>
          <cell r="F1098">
            <v>519000</v>
          </cell>
        </row>
        <row r="1099">
          <cell r="A1099" t="str">
            <v>KHE32</v>
          </cell>
          <cell r="B1099" t="str">
            <v>KHE30</v>
          </cell>
          <cell r="C1099" t="str">
            <v>Khế , ĐK gốc từ 30 cm trở lên</v>
          </cell>
          <cell r="D1099" t="str">
            <v xml:space="preserve">Vối, đường kính 32 cm </v>
          </cell>
          <cell r="E1099" t="str">
            <v>cây</v>
          </cell>
          <cell r="F1099">
            <v>519000</v>
          </cell>
        </row>
        <row r="1100">
          <cell r="A1100" t="str">
            <v>KHE33</v>
          </cell>
          <cell r="B1100" t="str">
            <v>KHE30</v>
          </cell>
          <cell r="C1100" t="str">
            <v>Khế , ĐK gốc từ 30 cm trở lên</v>
          </cell>
          <cell r="D1100" t="str">
            <v xml:space="preserve">Vối, đường kính 33 cm </v>
          </cell>
          <cell r="E1100" t="str">
            <v>cây</v>
          </cell>
          <cell r="F1100">
            <v>519000</v>
          </cell>
        </row>
        <row r="1101">
          <cell r="A1101" t="str">
            <v>KHE34</v>
          </cell>
          <cell r="B1101" t="str">
            <v>KHE30</v>
          </cell>
          <cell r="C1101" t="str">
            <v>Khế , ĐK gốc từ 30 cm trở lên</v>
          </cell>
          <cell r="D1101" t="str">
            <v xml:space="preserve">Vối, đường kính 34 cm </v>
          </cell>
          <cell r="E1101" t="str">
            <v>cây</v>
          </cell>
          <cell r="F1101">
            <v>519000</v>
          </cell>
        </row>
        <row r="1102">
          <cell r="A1102" t="str">
            <v>KHE35</v>
          </cell>
          <cell r="B1102" t="str">
            <v>KHE30</v>
          </cell>
          <cell r="C1102" t="str">
            <v>Khế , ĐK gốc từ 30 cm trở lên</v>
          </cell>
          <cell r="D1102" t="str">
            <v xml:space="preserve">Vối, đường kính 35 cm </v>
          </cell>
          <cell r="E1102" t="str">
            <v>cây</v>
          </cell>
          <cell r="F1102">
            <v>519000</v>
          </cell>
        </row>
        <row r="1103">
          <cell r="A1103" t="str">
            <v>KHE36</v>
          </cell>
          <cell r="B1103" t="str">
            <v>KHE30</v>
          </cell>
          <cell r="C1103" t="str">
            <v>Khế , ĐK gốc từ 30 cm trở lên</v>
          </cell>
          <cell r="D1103" t="str">
            <v xml:space="preserve">Vối, đường kính 36 cm </v>
          </cell>
          <cell r="E1103" t="str">
            <v>cây</v>
          </cell>
          <cell r="F1103">
            <v>519000</v>
          </cell>
        </row>
        <row r="1104">
          <cell r="A1104" t="str">
            <v>KHE37</v>
          </cell>
          <cell r="B1104" t="str">
            <v>KHE30</v>
          </cell>
          <cell r="C1104" t="str">
            <v>Khế , ĐK gốc từ 30 cm trở lên</v>
          </cell>
          <cell r="D1104" t="str">
            <v xml:space="preserve">Vối, đường kính 37 cm </v>
          </cell>
          <cell r="E1104" t="str">
            <v>cây</v>
          </cell>
          <cell r="F1104">
            <v>519000</v>
          </cell>
        </row>
        <row r="1105">
          <cell r="A1105" t="str">
            <v>KHE38</v>
          </cell>
          <cell r="B1105" t="str">
            <v>KHE30</v>
          </cell>
          <cell r="C1105" t="str">
            <v>Khế , ĐK gốc từ 30 cm trở lên</v>
          </cell>
          <cell r="D1105" t="str">
            <v xml:space="preserve">Vối, đường kính 38 cm </v>
          </cell>
          <cell r="E1105" t="str">
            <v>cây</v>
          </cell>
          <cell r="F1105">
            <v>519000</v>
          </cell>
        </row>
        <row r="1106">
          <cell r="A1106" t="str">
            <v>KHE39</v>
          </cell>
          <cell r="B1106" t="str">
            <v>KHE30</v>
          </cell>
          <cell r="C1106" t="str">
            <v>Khế , ĐK gốc từ 30 cm trở lên</v>
          </cell>
          <cell r="D1106" t="str">
            <v xml:space="preserve">Vối, đường kính 39 cm </v>
          </cell>
          <cell r="E1106" t="str">
            <v>cây</v>
          </cell>
          <cell r="F1106">
            <v>519000</v>
          </cell>
        </row>
        <row r="1107">
          <cell r="A1107" t="str">
            <v>KHE40</v>
          </cell>
          <cell r="B1107" t="str">
            <v>KHE30</v>
          </cell>
          <cell r="C1107" t="str">
            <v>Khế , ĐK gốc từ 30 cm trở lên</v>
          </cell>
          <cell r="D1107" t="str">
            <v xml:space="preserve">Vối, đường kính 40 cm </v>
          </cell>
          <cell r="E1107" t="str">
            <v>cây</v>
          </cell>
          <cell r="F1107">
            <v>519000</v>
          </cell>
        </row>
        <row r="1108">
          <cell r="A1108" t="str">
            <v>CHANH</v>
          </cell>
          <cell r="C1108" t="str">
            <v>Chanh (theo ĐK gốc của cây, đo ĐK gốc cách mặt đất 15cm)</v>
          </cell>
          <cell r="E1108" t="str">
            <v>cây</v>
          </cell>
        </row>
        <row r="1109">
          <cell r="A1109" t="str">
            <v>CHANHM</v>
          </cell>
          <cell r="B1109" t="str">
            <v>CHANHM</v>
          </cell>
          <cell r="C1109" t="str">
            <v>Chanh, Mới trồng (từ 3 tháng đến dưới 1 năm)</v>
          </cell>
          <cell r="D1109" t="str">
            <v>Chanh, mới trồng từ 3 tháng đến dưới 1 năm tuổi</v>
          </cell>
          <cell r="E1109" t="str">
            <v>cây</v>
          </cell>
          <cell r="F1109">
            <v>34000</v>
          </cell>
        </row>
        <row r="1110">
          <cell r="A1110" t="str">
            <v>CHANHM1</v>
          </cell>
          <cell r="B1110" t="str">
            <v>CHANHM1</v>
          </cell>
          <cell r="C1110" t="str">
            <v>Chanh, Cây trồng từ 1 năm, H từ 0,7m trở lên</v>
          </cell>
          <cell r="D1110" t="str">
            <v xml:space="preserve">Chanh trồng từ 1 năm, cao từ 0,7 m trở lên </v>
          </cell>
          <cell r="E1110" t="str">
            <v>cây</v>
          </cell>
          <cell r="F1110">
            <v>58000</v>
          </cell>
        </row>
        <row r="1111">
          <cell r="A1111" t="str">
            <v>CHANH1</v>
          </cell>
          <cell r="B1111" t="str">
            <v>CHANH1</v>
          </cell>
          <cell r="C1111" t="str">
            <v>Chanh, ĐK gốc 1cm ≤ Φ &lt;2cm</v>
          </cell>
          <cell r="D1111" t="str">
            <v>Chanh đường kính gốc 1 cm</v>
          </cell>
          <cell r="E1111" t="str">
            <v>cây</v>
          </cell>
          <cell r="F1111">
            <v>142000</v>
          </cell>
        </row>
        <row r="1112">
          <cell r="A1112" t="str">
            <v>CHANH2</v>
          </cell>
          <cell r="B1112" t="str">
            <v>CHANH25</v>
          </cell>
          <cell r="C1112" t="str">
            <v>Chanh, ĐK gốc 2cm ≤ Φ &lt;5cm</v>
          </cell>
          <cell r="D1112" t="str">
            <v>Chanh đường kính gốc 2 cm</v>
          </cell>
          <cell r="E1112" t="str">
            <v>cây</v>
          </cell>
          <cell r="F1112">
            <v>214000</v>
          </cell>
        </row>
        <row r="1113">
          <cell r="A1113" t="str">
            <v>CHANH3</v>
          </cell>
          <cell r="B1113" t="str">
            <v>CHANH25</v>
          </cell>
          <cell r="C1113" t="str">
            <v>Chanh, ĐK gốc 2cm ≤ Φ &lt;5cm</v>
          </cell>
          <cell r="D1113" t="str">
            <v>Chanh đường kính gốc 3 cm</v>
          </cell>
          <cell r="E1113" t="str">
            <v>cây</v>
          </cell>
          <cell r="F1113">
            <v>214000</v>
          </cell>
        </row>
        <row r="1114">
          <cell r="A1114" t="str">
            <v>CHANH4</v>
          </cell>
          <cell r="B1114" t="str">
            <v>CHANH25</v>
          </cell>
          <cell r="C1114" t="str">
            <v>Chanh, ĐK gốc 2cm ≤ Φ &lt;5cm</v>
          </cell>
          <cell r="D1114" t="str">
            <v>Chanh đường kính gốc 4 cm</v>
          </cell>
          <cell r="E1114" t="str">
            <v>cây</v>
          </cell>
          <cell r="F1114">
            <v>214000</v>
          </cell>
        </row>
        <row r="1115">
          <cell r="A1115" t="str">
            <v>CHANH5</v>
          </cell>
          <cell r="B1115" t="str">
            <v>CHANH57</v>
          </cell>
          <cell r="C1115" t="str">
            <v>Chanh, ĐK gốc 5cm ≤ Φ &lt;7cm</v>
          </cell>
          <cell r="D1115" t="str">
            <v>Chanh đường kính gốc 5 cm</v>
          </cell>
          <cell r="E1115" t="str">
            <v>cây</v>
          </cell>
          <cell r="F1115">
            <v>298000</v>
          </cell>
        </row>
        <row r="1116">
          <cell r="A1116" t="str">
            <v>CHANH6</v>
          </cell>
          <cell r="B1116" t="str">
            <v>CHANH57</v>
          </cell>
          <cell r="C1116" t="str">
            <v>Chanh, ĐK gốc 5cm ≤ Φ &lt;7cm</v>
          </cell>
          <cell r="D1116" t="str">
            <v>Chanh đường kính gốc 6 cm</v>
          </cell>
          <cell r="E1116" t="str">
            <v>cây</v>
          </cell>
          <cell r="F1116">
            <v>298000</v>
          </cell>
        </row>
        <row r="1117">
          <cell r="A1117" t="str">
            <v>CHANH7</v>
          </cell>
          <cell r="B1117" t="str">
            <v>CHANH79</v>
          </cell>
          <cell r="C1117" t="str">
            <v>Chanh, ĐK gốc 7cm ≤ Φ &lt;9cm</v>
          </cell>
          <cell r="D1117" t="str">
            <v>Chanh đường kính gốc 7 cm</v>
          </cell>
          <cell r="E1117" t="str">
            <v>cây</v>
          </cell>
          <cell r="F1117">
            <v>406000</v>
          </cell>
        </row>
        <row r="1118">
          <cell r="A1118" t="str">
            <v>CHANH8</v>
          </cell>
          <cell r="B1118" t="str">
            <v>CHANH79</v>
          </cell>
          <cell r="C1118" t="str">
            <v>Chanh, ĐK gốc 7cm ≤ Φ &lt;9cm</v>
          </cell>
          <cell r="D1118" t="str">
            <v>Chanh đường kính gốc 8 cm</v>
          </cell>
          <cell r="E1118" t="str">
            <v>cây</v>
          </cell>
          <cell r="F1118">
            <v>406000</v>
          </cell>
        </row>
        <row r="1119">
          <cell r="A1119" t="str">
            <v>CHANH9</v>
          </cell>
          <cell r="B1119" t="str">
            <v>CHANH912</v>
          </cell>
          <cell r="C1119" t="str">
            <v>Chanh, ĐK gốc 9cm ≤ Φ &lt;12cm</v>
          </cell>
          <cell r="D1119" t="str">
            <v>Chanh đường kính gốc 9 cm</v>
          </cell>
          <cell r="E1119" t="str">
            <v>cây</v>
          </cell>
          <cell r="F1119">
            <v>514000</v>
          </cell>
        </row>
        <row r="1120">
          <cell r="A1120" t="str">
            <v>CHANH10</v>
          </cell>
          <cell r="B1120" t="str">
            <v>CHANH912</v>
          </cell>
          <cell r="C1120" t="str">
            <v>Chanh, ĐK gốc 9cm ≤ Φ &lt;12cm</v>
          </cell>
          <cell r="D1120" t="str">
            <v>Chanh đường kính gốc 10 cm</v>
          </cell>
          <cell r="E1120" t="str">
            <v>cây</v>
          </cell>
          <cell r="F1120">
            <v>514000</v>
          </cell>
        </row>
        <row r="1121">
          <cell r="A1121" t="str">
            <v>CHANH11</v>
          </cell>
          <cell r="B1121" t="str">
            <v>CHANH912</v>
          </cell>
          <cell r="C1121" t="str">
            <v>Chanh, ĐK gốc 9cm ≤ Φ &lt;12cm</v>
          </cell>
          <cell r="D1121" t="str">
            <v>Chanh đường kính gốc 11 cm</v>
          </cell>
          <cell r="E1121" t="str">
            <v>cây</v>
          </cell>
          <cell r="F1121">
            <v>514000</v>
          </cell>
        </row>
        <row r="1122">
          <cell r="A1122" t="str">
            <v>CHANH12</v>
          </cell>
          <cell r="B1122" t="str">
            <v>CHANH1212</v>
          </cell>
          <cell r="C1122" t="str">
            <v>Chanh, ĐK gốc từ 12 cm trở lên</v>
          </cell>
          <cell r="D1122" t="str">
            <v>Chanh đường kính gốc 12 cm</v>
          </cell>
          <cell r="E1122" t="str">
            <v>cây</v>
          </cell>
          <cell r="F1122">
            <v>622000</v>
          </cell>
        </row>
        <row r="1123">
          <cell r="A1123" t="str">
            <v>CHANH13</v>
          </cell>
          <cell r="B1123" t="str">
            <v>CHANH1212</v>
          </cell>
          <cell r="C1123" t="str">
            <v>Chanh, ĐK gốc từ 12 cm trở lên</v>
          </cell>
          <cell r="D1123" t="str">
            <v>Chanh đường kính gốc 13 cm</v>
          </cell>
          <cell r="E1123" t="str">
            <v>cây</v>
          </cell>
          <cell r="F1123">
            <v>622000</v>
          </cell>
        </row>
        <row r="1124">
          <cell r="A1124" t="str">
            <v>CHANH14</v>
          </cell>
          <cell r="B1124" t="str">
            <v>CHANH1212</v>
          </cell>
          <cell r="C1124" t="str">
            <v>Chanh, ĐK gốc từ 12 cm trở lên</v>
          </cell>
          <cell r="D1124" t="str">
            <v>Chanh đường kính gốc 14 cm</v>
          </cell>
          <cell r="E1124" t="str">
            <v>cây</v>
          </cell>
          <cell r="F1124">
            <v>622000</v>
          </cell>
        </row>
        <row r="1125">
          <cell r="A1125" t="str">
            <v>CHANH15</v>
          </cell>
          <cell r="B1125" t="str">
            <v>CHANH1212</v>
          </cell>
          <cell r="C1125" t="str">
            <v>Chanh, ĐK gốc từ 12 cm trở lên</v>
          </cell>
          <cell r="D1125" t="str">
            <v>Chanh đường kính gốc 15 cm</v>
          </cell>
          <cell r="E1125" t="str">
            <v>cây</v>
          </cell>
          <cell r="F1125">
            <v>622000</v>
          </cell>
        </row>
        <row r="1126">
          <cell r="A1126" t="str">
            <v>CHANH16</v>
          </cell>
          <cell r="B1126" t="str">
            <v>CHANH1212</v>
          </cell>
          <cell r="C1126" t="str">
            <v>Chanh, ĐK gốc từ 12 cm trở lên</v>
          </cell>
          <cell r="D1126" t="str">
            <v>Chanh đường kính gốc 16 cm</v>
          </cell>
          <cell r="E1126" t="str">
            <v>cây</v>
          </cell>
          <cell r="F1126">
            <v>622000</v>
          </cell>
        </row>
        <row r="1127">
          <cell r="A1127" t="str">
            <v>CHANH17</v>
          </cell>
          <cell r="B1127" t="str">
            <v>CHANH1212</v>
          </cell>
          <cell r="C1127" t="str">
            <v>Chanh, ĐK gốc từ 12 cm trở lên</v>
          </cell>
          <cell r="D1127" t="str">
            <v>Chanh đường kính gốc 17 cm</v>
          </cell>
          <cell r="E1127" t="str">
            <v>cây</v>
          </cell>
          <cell r="F1127">
            <v>622000</v>
          </cell>
        </row>
        <row r="1128">
          <cell r="A1128" t="str">
            <v>CHANH18</v>
          </cell>
          <cell r="B1128" t="str">
            <v>CHANH1212</v>
          </cell>
          <cell r="C1128" t="str">
            <v>Chanh, ĐK gốc từ 12 cm trở lên</v>
          </cell>
          <cell r="D1128" t="str">
            <v>Chanh đường kính gốc 18 cm</v>
          </cell>
          <cell r="E1128" t="str">
            <v>cây</v>
          </cell>
          <cell r="F1128">
            <v>622000</v>
          </cell>
        </row>
        <row r="1129">
          <cell r="A1129" t="str">
            <v>CHANH19</v>
          </cell>
          <cell r="B1129" t="str">
            <v>CHANH1212</v>
          </cell>
          <cell r="C1129" t="str">
            <v>Chanh, ĐK gốc từ 12 cm trở lên</v>
          </cell>
          <cell r="D1129" t="str">
            <v>Chanh đường kính gốc 19 cm</v>
          </cell>
          <cell r="E1129" t="str">
            <v>cây</v>
          </cell>
          <cell r="F1129">
            <v>622000</v>
          </cell>
        </row>
        <row r="1130">
          <cell r="A1130" t="str">
            <v>CHANH20</v>
          </cell>
          <cell r="B1130" t="str">
            <v>CHANH1212</v>
          </cell>
          <cell r="C1130" t="str">
            <v>Chanh, ĐK gốc từ 12 cm trở lên</v>
          </cell>
          <cell r="D1130" t="str">
            <v>Chanh đường kính gốc 20 cm</v>
          </cell>
          <cell r="E1130" t="str">
            <v>cây</v>
          </cell>
          <cell r="F1130">
            <v>622000</v>
          </cell>
        </row>
        <row r="1131">
          <cell r="C1131" t="str">
            <v>Vú sữa, Hồng xiêm, Trứng gà, (theo ĐK gốc của cây, đo ĐK gốc cách mặt đất 20cm)</v>
          </cell>
          <cell r="E1131" t="str">
            <v>cây</v>
          </cell>
        </row>
        <row r="1132">
          <cell r="A1132" t="str">
            <v>VUSUAM</v>
          </cell>
          <cell r="B1132" t="str">
            <v>VUSUAM</v>
          </cell>
          <cell r="C1132" t="str">
            <v>Vú Sữa, Mới trồng từ 3 tháng đến dưới 1 năm</v>
          </cell>
          <cell r="D1132" t="str">
            <v xml:space="preserve">Cây Vú Sữa mới trồng từ 3 tháng đến dưới 1 năm tuổi </v>
          </cell>
          <cell r="E1132" t="str">
            <v>cây</v>
          </cell>
          <cell r="F1132">
            <v>42000</v>
          </cell>
        </row>
        <row r="1133">
          <cell r="A1133" t="str">
            <v>VUSUAM1</v>
          </cell>
          <cell r="B1133" t="str">
            <v>VUSUAM1</v>
          </cell>
          <cell r="C1133" t="str">
            <v>Vú Sữa, Trồng từ 1 năm, H từ 0,7m trở lên</v>
          </cell>
          <cell r="D1133" t="str">
            <v xml:space="preserve">Cây Vú Sữa trồng từ 1 năm, cao từ 0,7 m trở lên  </v>
          </cell>
          <cell r="E1133" t="str">
            <v>cây</v>
          </cell>
          <cell r="F1133">
            <v>64000</v>
          </cell>
        </row>
        <row r="1134">
          <cell r="A1134" t="str">
            <v>VUSUA2</v>
          </cell>
          <cell r="B1134" t="str">
            <v>VUSUA25</v>
          </cell>
          <cell r="C1134" t="str">
            <v>Vú Sữa, ĐK gốc 2cm ≤ Φ &lt;5cm</v>
          </cell>
          <cell r="D1134" t="str">
            <v xml:space="preserve">Vú Sữa đường kính 2 cm </v>
          </cell>
          <cell r="E1134" t="str">
            <v>cây</v>
          </cell>
          <cell r="F1134">
            <v>86000</v>
          </cell>
        </row>
        <row r="1135">
          <cell r="A1135" t="str">
            <v>VUSUA3</v>
          </cell>
          <cell r="B1135" t="str">
            <v>VUSUA25</v>
          </cell>
          <cell r="C1135" t="str">
            <v>Vú Sữa, ĐK gốc 2cm ≤ Φ &lt;5cm</v>
          </cell>
          <cell r="D1135" t="str">
            <v xml:space="preserve">Vú Sữa đường kính 3 cm </v>
          </cell>
          <cell r="E1135" t="str">
            <v>cây</v>
          </cell>
          <cell r="F1135">
            <v>86000</v>
          </cell>
        </row>
        <row r="1136">
          <cell r="A1136" t="str">
            <v>VUSUA4</v>
          </cell>
          <cell r="B1136" t="str">
            <v>VUSUA25</v>
          </cell>
          <cell r="C1136" t="str">
            <v>Vú Sữa, ĐK gốc 2cm ≤ Φ &lt;5cm</v>
          </cell>
          <cell r="D1136" t="str">
            <v xml:space="preserve">Vú Sữa đường kính 4 cm </v>
          </cell>
          <cell r="E1136" t="str">
            <v>cây</v>
          </cell>
          <cell r="F1136">
            <v>86000</v>
          </cell>
        </row>
        <row r="1137">
          <cell r="A1137" t="str">
            <v>VUSUA5</v>
          </cell>
          <cell r="B1137" t="str">
            <v>VUSUA57</v>
          </cell>
          <cell r="C1137" t="str">
            <v>Vú Sữa, ĐK gốc 5cm ≤ Φ &lt;7cm</v>
          </cell>
          <cell r="D1137" t="str">
            <v xml:space="preserve">Vú Sữa đường kính 5 cm </v>
          </cell>
          <cell r="E1137" t="str">
            <v>cây</v>
          </cell>
          <cell r="F1137">
            <v>183000</v>
          </cell>
        </row>
        <row r="1138">
          <cell r="A1138" t="str">
            <v>VUSUA6</v>
          </cell>
          <cell r="B1138" t="str">
            <v>VUSUA57</v>
          </cell>
          <cell r="C1138" t="str">
            <v>Vú Sữa, ĐK gốc 5cm ≤ Φ &lt;7cm</v>
          </cell>
          <cell r="D1138" t="str">
            <v xml:space="preserve">Vú Sữa đường kính 6 cm </v>
          </cell>
          <cell r="E1138" t="str">
            <v>cây</v>
          </cell>
          <cell r="F1138">
            <v>183000</v>
          </cell>
        </row>
        <row r="1139">
          <cell r="A1139" t="str">
            <v>VUSUA7</v>
          </cell>
          <cell r="B1139" t="str">
            <v>VUSUA79</v>
          </cell>
          <cell r="C1139" t="str">
            <v>Vú Sữa, ĐK gốc 7cm ≤ Φ &lt;9cm</v>
          </cell>
          <cell r="D1139" t="str">
            <v xml:space="preserve">Vú Sữa đường kính 7 cm </v>
          </cell>
          <cell r="E1139" t="str">
            <v>cây</v>
          </cell>
          <cell r="F1139">
            <v>280000</v>
          </cell>
        </row>
        <row r="1140">
          <cell r="A1140" t="str">
            <v>VUSUA8</v>
          </cell>
          <cell r="B1140" t="str">
            <v>VUSUA79</v>
          </cell>
          <cell r="C1140" t="str">
            <v>Vú Sữa, ĐK gốc 7cm ≤ Φ &lt;9cm</v>
          </cell>
          <cell r="D1140" t="str">
            <v xml:space="preserve">Vú Sữa đường kính 8 cm </v>
          </cell>
          <cell r="E1140" t="str">
            <v>cây</v>
          </cell>
          <cell r="F1140">
            <v>28000</v>
          </cell>
        </row>
        <row r="1141">
          <cell r="A1141" t="str">
            <v>VUSUA9</v>
          </cell>
          <cell r="B1141" t="str">
            <v>VUSUA912</v>
          </cell>
          <cell r="C1141" t="str">
            <v>Vú Sữa, ĐK gốc 9cm ≤ Φ &lt;12cm</v>
          </cell>
          <cell r="D1141" t="str">
            <v xml:space="preserve">Vú Sữa đường kính 9 cm </v>
          </cell>
          <cell r="E1141" t="str">
            <v>cây</v>
          </cell>
          <cell r="F1141">
            <v>452000</v>
          </cell>
        </row>
        <row r="1142">
          <cell r="A1142" t="str">
            <v>VUSUA10</v>
          </cell>
          <cell r="B1142" t="str">
            <v>VUSUA912</v>
          </cell>
          <cell r="C1142" t="str">
            <v>Vú Sữa, ĐK gốc 9cm ≤ Φ &lt;12cm</v>
          </cell>
          <cell r="D1142" t="str">
            <v xml:space="preserve">Vú Sữa đường kính 10 cm </v>
          </cell>
          <cell r="E1142" t="str">
            <v>cây</v>
          </cell>
          <cell r="F1142">
            <v>452000</v>
          </cell>
        </row>
        <row r="1143">
          <cell r="A1143" t="str">
            <v>VUSUA11</v>
          </cell>
          <cell r="B1143" t="str">
            <v>VUSUA912</v>
          </cell>
          <cell r="C1143" t="str">
            <v>Vú Sữa, ĐK gốc 9cm ≤ Φ &lt;12cm</v>
          </cell>
          <cell r="D1143" t="str">
            <v xml:space="preserve">Vú Sữa đường kính 11 cm </v>
          </cell>
          <cell r="E1143" t="str">
            <v>cây</v>
          </cell>
          <cell r="F1143">
            <v>452000</v>
          </cell>
        </row>
        <row r="1144">
          <cell r="A1144" t="str">
            <v>VUSUA12</v>
          </cell>
          <cell r="B1144" t="str">
            <v>VUSUA1215</v>
          </cell>
          <cell r="C1144" t="str">
            <v>Vú Sữa, ĐK gốc 12cm ≤ Φ &lt;15cm</v>
          </cell>
          <cell r="D1144" t="str">
            <v xml:space="preserve">Vú Sữa đường kính 12 cm </v>
          </cell>
          <cell r="E1144" t="str">
            <v>cây</v>
          </cell>
          <cell r="F1144">
            <v>774000</v>
          </cell>
        </row>
        <row r="1145">
          <cell r="A1145" t="str">
            <v>VUSUA13</v>
          </cell>
          <cell r="B1145" t="str">
            <v>VUSUA1215</v>
          </cell>
          <cell r="C1145" t="str">
            <v>Vú Sữa, ĐK gốc 12cm ≤ Φ &lt;15cm</v>
          </cell>
          <cell r="D1145" t="str">
            <v xml:space="preserve">Vú Sữa đường kính 13 cm </v>
          </cell>
          <cell r="E1145" t="str">
            <v>cây</v>
          </cell>
          <cell r="F1145">
            <v>774000</v>
          </cell>
        </row>
        <row r="1146">
          <cell r="A1146" t="str">
            <v>VUSUA14</v>
          </cell>
          <cell r="B1146" t="str">
            <v>VUSUA1215</v>
          </cell>
          <cell r="C1146" t="str">
            <v>Vú Sữa, ĐK gốc 12cm ≤ Φ &lt;15cm</v>
          </cell>
          <cell r="D1146" t="str">
            <v xml:space="preserve">Vú Sữa đường kính 14 cm </v>
          </cell>
          <cell r="E1146" t="str">
            <v>cây</v>
          </cell>
          <cell r="F1146">
            <v>774000</v>
          </cell>
        </row>
        <row r="1147">
          <cell r="A1147" t="str">
            <v>VUSUA15</v>
          </cell>
          <cell r="B1147" t="str">
            <v>VUSUA1520</v>
          </cell>
          <cell r="C1147" t="str">
            <v>Vú Sữa, ĐK gốc 15cm ≤ Φ &lt;20cm</v>
          </cell>
          <cell r="D1147" t="str">
            <v xml:space="preserve">Vú Sữa đường kính 15 cm </v>
          </cell>
          <cell r="E1147" t="str">
            <v>cây</v>
          </cell>
          <cell r="F1147">
            <v>1096000</v>
          </cell>
        </row>
        <row r="1148">
          <cell r="A1148" t="str">
            <v>VUSUA16</v>
          </cell>
          <cell r="B1148" t="str">
            <v>VUSUA1520</v>
          </cell>
          <cell r="C1148" t="str">
            <v>Vú Sữa, ĐK gốc 15cm ≤ Φ &lt;20cm</v>
          </cell>
          <cell r="D1148" t="str">
            <v xml:space="preserve">Vú Sữa đường kính 16 cm </v>
          </cell>
          <cell r="E1148" t="str">
            <v>cây</v>
          </cell>
          <cell r="F1148">
            <v>1096000</v>
          </cell>
        </row>
        <row r="1149">
          <cell r="A1149" t="str">
            <v>VUSUA17</v>
          </cell>
          <cell r="B1149" t="str">
            <v>VUSUA1520</v>
          </cell>
          <cell r="C1149" t="str">
            <v>Vú Sữa, ĐK gốc 15cm ≤ Φ &lt;20cm</v>
          </cell>
          <cell r="D1149" t="str">
            <v xml:space="preserve">Vú Sữa đường kính 17 cm </v>
          </cell>
          <cell r="E1149" t="str">
            <v>cây</v>
          </cell>
          <cell r="F1149">
            <v>1096000</v>
          </cell>
        </row>
        <row r="1150">
          <cell r="A1150" t="str">
            <v>VUSUA18</v>
          </cell>
          <cell r="B1150" t="str">
            <v>VUSUA1520</v>
          </cell>
          <cell r="C1150" t="str">
            <v>Vú Sữa, ĐK gốc 15cm ≤ Φ &lt;20cm</v>
          </cell>
          <cell r="D1150" t="str">
            <v xml:space="preserve">Vú Sữa đường kính 18 cm </v>
          </cell>
          <cell r="E1150" t="str">
            <v>cây</v>
          </cell>
          <cell r="F1150">
            <v>1096000</v>
          </cell>
        </row>
        <row r="1151">
          <cell r="A1151" t="str">
            <v>VUSUA19</v>
          </cell>
          <cell r="B1151" t="str">
            <v>VUSUA1520</v>
          </cell>
          <cell r="C1151" t="str">
            <v>Vú Sữa, ĐK gốc 15cm ≤ Φ &lt;20cm</v>
          </cell>
          <cell r="D1151" t="str">
            <v xml:space="preserve">Vú Sữa đường kính 19 cm </v>
          </cell>
          <cell r="E1151" t="str">
            <v>cây</v>
          </cell>
          <cell r="F1151">
            <v>1096000</v>
          </cell>
        </row>
        <row r="1152">
          <cell r="A1152" t="str">
            <v>VUSUA20</v>
          </cell>
          <cell r="B1152" t="str">
            <v>VUSUA2025</v>
          </cell>
          <cell r="C1152" t="str">
            <v>Vú Sữa, ĐK gốc 20cm ≤ Φ &lt;25cm</v>
          </cell>
          <cell r="D1152" t="str">
            <v xml:space="preserve">Vú Sữa đường kính 20 cm </v>
          </cell>
          <cell r="E1152" t="str">
            <v>cây</v>
          </cell>
          <cell r="F1152">
            <v>1718000</v>
          </cell>
        </row>
        <row r="1153">
          <cell r="A1153" t="str">
            <v>VUSUA21</v>
          </cell>
          <cell r="B1153" t="str">
            <v>VUSUA2025</v>
          </cell>
          <cell r="C1153" t="str">
            <v>Vú Sữa, ĐK gốc 20cm ≤ Φ &lt;25cm</v>
          </cell>
          <cell r="D1153" t="str">
            <v xml:space="preserve">Vú Sữa đường kính 21 cm </v>
          </cell>
          <cell r="E1153" t="str">
            <v>cây</v>
          </cell>
          <cell r="F1153">
            <v>1718000</v>
          </cell>
        </row>
        <row r="1154">
          <cell r="A1154" t="str">
            <v>VUSUA22</v>
          </cell>
          <cell r="B1154" t="str">
            <v>VUSUA2025</v>
          </cell>
          <cell r="C1154" t="str">
            <v>Vú Sữa, ĐK gốc 20cm ≤ Φ &lt;25cm</v>
          </cell>
          <cell r="D1154" t="str">
            <v xml:space="preserve">Vú Sữa đường kính 22 cm </v>
          </cell>
          <cell r="E1154" t="str">
            <v>cây</v>
          </cell>
          <cell r="F1154">
            <v>1718000</v>
          </cell>
        </row>
        <row r="1155">
          <cell r="A1155" t="str">
            <v>VUSUA23</v>
          </cell>
          <cell r="B1155" t="str">
            <v>VUSUA2025</v>
          </cell>
          <cell r="C1155" t="str">
            <v>Vú Sữa, ĐK gốc 20cm ≤ Φ &lt;25cm</v>
          </cell>
          <cell r="D1155" t="str">
            <v xml:space="preserve">Vú Sữa đường kính 23 cm </v>
          </cell>
          <cell r="E1155" t="str">
            <v>cây</v>
          </cell>
          <cell r="F1155">
            <v>1718000</v>
          </cell>
        </row>
        <row r="1156">
          <cell r="A1156" t="str">
            <v>VUSUA24</v>
          </cell>
          <cell r="B1156" t="str">
            <v>VUSUA2025</v>
          </cell>
          <cell r="C1156" t="str">
            <v>Vú Sữa, ĐK gốc 20cm ≤ Φ &lt;25cm</v>
          </cell>
          <cell r="D1156" t="str">
            <v xml:space="preserve">Vú Sữa đường kính 24 cm </v>
          </cell>
          <cell r="E1156" t="str">
            <v>cây</v>
          </cell>
          <cell r="F1156">
            <v>1718000</v>
          </cell>
        </row>
        <row r="1157">
          <cell r="A1157" t="str">
            <v>VUSUA25</v>
          </cell>
          <cell r="B1157" t="str">
            <v>VUSUA2530</v>
          </cell>
          <cell r="C1157" t="str">
            <v>Vú Sữa, ĐK gốc 25cm ≤ Φ &lt;30cm</v>
          </cell>
          <cell r="D1157" t="str">
            <v xml:space="preserve">Vú Sữa đường kính 25 cm </v>
          </cell>
          <cell r="E1157" t="str">
            <v>cây</v>
          </cell>
          <cell r="F1157">
            <v>2490000</v>
          </cell>
        </row>
        <row r="1158">
          <cell r="A1158" t="str">
            <v>VUSUA26</v>
          </cell>
          <cell r="B1158" t="str">
            <v>VUSUA2530</v>
          </cell>
          <cell r="C1158" t="str">
            <v>Vú Sữa, ĐK gốc 25cm ≤ Φ &lt;30cm</v>
          </cell>
          <cell r="D1158" t="str">
            <v xml:space="preserve">Vú Sữa đường kính 26 cm </v>
          </cell>
          <cell r="E1158" t="str">
            <v>cây</v>
          </cell>
          <cell r="F1158">
            <v>2490000</v>
          </cell>
        </row>
        <row r="1159">
          <cell r="A1159" t="str">
            <v>VUSUA27</v>
          </cell>
          <cell r="B1159" t="str">
            <v>VUSUA2530</v>
          </cell>
          <cell r="C1159" t="str">
            <v>Vú Sữa, ĐK gốc 25cm ≤ Φ &lt;30cm</v>
          </cell>
          <cell r="D1159" t="str">
            <v xml:space="preserve">Vú Sữa đường kính 27 cm </v>
          </cell>
          <cell r="E1159" t="str">
            <v>cây</v>
          </cell>
          <cell r="F1159">
            <v>2490000</v>
          </cell>
        </row>
        <row r="1160">
          <cell r="A1160" t="str">
            <v>VUSUA28</v>
          </cell>
          <cell r="B1160" t="str">
            <v>VUSUA2530</v>
          </cell>
          <cell r="C1160" t="str">
            <v>Vú Sữa, ĐK gốc 25cm ≤ Φ &lt;30cm</v>
          </cell>
          <cell r="D1160" t="str">
            <v xml:space="preserve">Vú Sữa đường kính 28 cm </v>
          </cell>
          <cell r="E1160" t="str">
            <v>cây</v>
          </cell>
          <cell r="F1160">
            <v>2490000</v>
          </cell>
        </row>
        <row r="1161">
          <cell r="A1161" t="str">
            <v>VUSUA29</v>
          </cell>
          <cell r="B1161" t="str">
            <v>VUSUA2530</v>
          </cell>
          <cell r="C1161" t="str">
            <v>Vú Sữa, ĐK gốc 25cm ≤ Φ &lt;30cm</v>
          </cell>
          <cell r="D1161" t="str">
            <v xml:space="preserve">Vú Sữa đường kính 29 cm </v>
          </cell>
          <cell r="E1161" t="str">
            <v>cây</v>
          </cell>
          <cell r="F1161">
            <v>2490000</v>
          </cell>
        </row>
        <row r="1162">
          <cell r="A1162" t="str">
            <v>VUSUA30</v>
          </cell>
          <cell r="B1162" t="str">
            <v>VUSUA3535</v>
          </cell>
          <cell r="C1162" t="str">
            <v>Vú Sữa, ĐK gốc từ 35 cm trở lên</v>
          </cell>
          <cell r="D1162" t="str">
            <v xml:space="preserve">Vú Sữa đường kính 30 cm </v>
          </cell>
          <cell r="E1162" t="str">
            <v>cây</v>
          </cell>
          <cell r="F1162">
            <v>3262000</v>
          </cell>
        </row>
        <row r="1163">
          <cell r="A1163" t="str">
            <v>VUSUA31</v>
          </cell>
          <cell r="B1163" t="str">
            <v>VUSUA3535</v>
          </cell>
          <cell r="C1163" t="str">
            <v>Vú Sữa, ĐK gốc từ 35 cm trở lên</v>
          </cell>
          <cell r="D1163" t="str">
            <v xml:space="preserve">Vú Sữa đường kính 31 cm </v>
          </cell>
          <cell r="E1163" t="str">
            <v>cây</v>
          </cell>
          <cell r="F1163">
            <v>3262000</v>
          </cell>
        </row>
        <row r="1164">
          <cell r="A1164" t="str">
            <v>VUSUA32</v>
          </cell>
          <cell r="B1164" t="str">
            <v>VUSUA3535</v>
          </cell>
          <cell r="C1164" t="str">
            <v>Vú Sữa, ĐK gốc từ 35 cm trở lên</v>
          </cell>
          <cell r="D1164" t="str">
            <v xml:space="preserve">Vú Sữa đường kính 32 cm </v>
          </cell>
          <cell r="E1164" t="str">
            <v>cây</v>
          </cell>
          <cell r="F1164">
            <v>3262000</v>
          </cell>
        </row>
        <row r="1165">
          <cell r="A1165" t="str">
            <v>VUSUA33</v>
          </cell>
          <cell r="B1165" t="str">
            <v>VUSUA3535</v>
          </cell>
          <cell r="C1165" t="str">
            <v>Vú Sữa, ĐK gốc từ 35 cm trở lên</v>
          </cell>
          <cell r="D1165" t="str">
            <v xml:space="preserve">Vú Sữa đường kính 33 cm </v>
          </cell>
          <cell r="E1165" t="str">
            <v>cây</v>
          </cell>
          <cell r="F1165">
            <v>3262000</v>
          </cell>
        </row>
        <row r="1166">
          <cell r="A1166" t="str">
            <v>VUSUA34</v>
          </cell>
          <cell r="B1166" t="str">
            <v>VUSUA3535</v>
          </cell>
          <cell r="C1166" t="str">
            <v>Vú Sữa, ĐK gốc từ 35 cm trở lên</v>
          </cell>
          <cell r="D1166" t="str">
            <v xml:space="preserve">Vú Sữa đường kính 34 cm </v>
          </cell>
          <cell r="E1166" t="str">
            <v>cây</v>
          </cell>
          <cell r="F1166">
            <v>3262000</v>
          </cell>
        </row>
        <row r="1167">
          <cell r="A1167" t="str">
            <v>VUSUA35</v>
          </cell>
          <cell r="B1167" t="str">
            <v>VUSUA3535</v>
          </cell>
          <cell r="C1167" t="str">
            <v>Vú Sữa, ĐK gốc từ 35 cm trở lên</v>
          </cell>
          <cell r="D1167" t="str">
            <v xml:space="preserve">Vú Sữa đường kính 35 cm </v>
          </cell>
          <cell r="E1167" t="str">
            <v>cây</v>
          </cell>
          <cell r="F1167">
            <v>3262000</v>
          </cell>
        </row>
        <row r="1168">
          <cell r="A1168" t="str">
            <v>VUSUA36</v>
          </cell>
          <cell r="B1168" t="str">
            <v>VUSUA3535</v>
          </cell>
          <cell r="C1168" t="str">
            <v>Vú Sữa, ĐK gốc từ 35 cm trở lên</v>
          </cell>
          <cell r="D1168" t="str">
            <v xml:space="preserve">Vú Sữa đường kính 36 cm </v>
          </cell>
          <cell r="E1168" t="str">
            <v>cây</v>
          </cell>
          <cell r="F1168">
            <v>3262000</v>
          </cell>
        </row>
        <row r="1169">
          <cell r="A1169" t="str">
            <v>VUSUA37</v>
          </cell>
          <cell r="B1169" t="str">
            <v>VUSUA3535</v>
          </cell>
          <cell r="C1169" t="str">
            <v>Vú Sữa, ĐK gốc từ 35 cm trở lên</v>
          </cell>
          <cell r="D1169" t="str">
            <v xml:space="preserve">Vú Sữa đường kính 37 cm </v>
          </cell>
          <cell r="E1169" t="str">
            <v>cây</v>
          </cell>
          <cell r="F1169">
            <v>3262000</v>
          </cell>
        </row>
        <row r="1170">
          <cell r="A1170" t="str">
            <v>VUSUA38</v>
          </cell>
          <cell r="B1170" t="str">
            <v>VUSUA3535</v>
          </cell>
          <cell r="C1170" t="str">
            <v>Vú Sữa, ĐK gốc từ 35 cm trở lên</v>
          </cell>
          <cell r="D1170" t="str">
            <v xml:space="preserve">Vú Sữa đường kính 38 cm </v>
          </cell>
          <cell r="E1170" t="str">
            <v>cây</v>
          </cell>
          <cell r="F1170">
            <v>3262000</v>
          </cell>
        </row>
        <row r="1171">
          <cell r="A1171" t="str">
            <v>VUSUA39</v>
          </cell>
          <cell r="B1171" t="str">
            <v>VUSUA3535</v>
          </cell>
          <cell r="C1171" t="str">
            <v>Vú Sữa, ĐK gốc từ 35 cm trở lên</v>
          </cell>
          <cell r="D1171" t="str">
            <v xml:space="preserve">Vú Sữa đường kính 39 cm </v>
          </cell>
          <cell r="E1171" t="str">
            <v>cây</v>
          </cell>
          <cell r="F1171">
            <v>3262000</v>
          </cell>
        </row>
        <row r="1172">
          <cell r="A1172" t="str">
            <v>VUSUA40</v>
          </cell>
          <cell r="B1172" t="str">
            <v>VUSUA3535</v>
          </cell>
          <cell r="C1172" t="str">
            <v>Vú Sữa, ĐK gốc từ 35 cm trở lên</v>
          </cell>
          <cell r="D1172" t="str">
            <v xml:space="preserve">Vú Sữa đường kính 40 cm </v>
          </cell>
          <cell r="E1172" t="str">
            <v>cây</v>
          </cell>
          <cell r="F1172">
            <v>3262000</v>
          </cell>
        </row>
        <row r="1173">
          <cell r="A1173" t="str">
            <v>HXM</v>
          </cell>
          <cell r="B1173" t="str">
            <v>HXM</v>
          </cell>
          <cell r="C1173" t="str">
            <v>Cây Hồng Xiêm, Mới trồng từ 3 tháng đến dưới 1 năm</v>
          </cell>
          <cell r="D1173" t="str">
            <v xml:space="preserve">Cây Hồng Xiêm, mới trồng từ 3 tháng đến dưới 1 năm tuổi </v>
          </cell>
          <cell r="E1173" t="str">
            <v>cây</v>
          </cell>
          <cell r="F1173">
            <v>1718000</v>
          </cell>
        </row>
        <row r="1174">
          <cell r="A1174" t="str">
            <v>HXM1</v>
          </cell>
          <cell r="B1174" t="str">
            <v>HXM1</v>
          </cell>
          <cell r="C1174" t="str">
            <v>Hồng Xiêm, Trồng từ 1 năm, H từ 0,7m trở lên</v>
          </cell>
          <cell r="D1174" t="str">
            <v xml:space="preserve">Hồng Xiêm, trồng từ 1 năm, cao từ 0,7 m trở lên  </v>
          </cell>
          <cell r="E1174" t="str">
            <v>cây</v>
          </cell>
          <cell r="F1174">
            <v>1718000</v>
          </cell>
        </row>
        <row r="1175">
          <cell r="A1175" t="str">
            <v>HX2</v>
          </cell>
          <cell r="B1175" t="str">
            <v>HX25</v>
          </cell>
          <cell r="C1175" t="str">
            <v>Hồng Xiêm, ĐK gốc 2cm ≤ Φ &lt;5cm</v>
          </cell>
          <cell r="D1175" t="str">
            <v xml:space="preserve">Hồng Xiêm đường kính 2 cm </v>
          </cell>
          <cell r="E1175" t="str">
            <v>cây</v>
          </cell>
          <cell r="F1175">
            <v>86000</v>
          </cell>
        </row>
        <row r="1176">
          <cell r="A1176" t="str">
            <v>HX3</v>
          </cell>
          <cell r="B1176" t="str">
            <v>HX25</v>
          </cell>
          <cell r="C1176" t="str">
            <v>Hồng Xiêm, ĐK gốc 2cm ≤ Φ &lt;5cm</v>
          </cell>
          <cell r="D1176" t="str">
            <v xml:space="preserve">Hồng Xiêm đường kính 3 cm </v>
          </cell>
          <cell r="E1176" t="str">
            <v>cây</v>
          </cell>
          <cell r="F1176">
            <v>86000</v>
          </cell>
        </row>
        <row r="1177">
          <cell r="A1177" t="str">
            <v>HX4</v>
          </cell>
          <cell r="B1177" t="str">
            <v>HX25</v>
          </cell>
          <cell r="C1177" t="str">
            <v>Hồng Xiêm, ĐK gốc 2cm ≤ Φ &lt;5cm</v>
          </cell>
          <cell r="D1177" t="str">
            <v xml:space="preserve">Hồng Xiêm đường kính 4 cm </v>
          </cell>
          <cell r="E1177" t="str">
            <v>cây</v>
          </cell>
          <cell r="F1177">
            <v>86000</v>
          </cell>
        </row>
        <row r="1178">
          <cell r="A1178" t="str">
            <v>HX5</v>
          </cell>
          <cell r="B1178" t="str">
            <v>HX57</v>
          </cell>
          <cell r="C1178" t="str">
            <v>Hồng Xiêm, ĐK gốc 5cm ≤ Φ &lt;7cm</v>
          </cell>
          <cell r="D1178" t="str">
            <v xml:space="preserve">Hồng Xiêm đường kính 5 cm </v>
          </cell>
          <cell r="E1178" t="str">
            <v>cây</v>
          </cell>
          <cell r="F1178">
            <v>183000</v>
          </cell>
        </row>
        <row r="1179">
          <cell r="A1179" t="str">
            <v>HX6</v>
          </cell>
          <cell r="B1179" t="str">
            <v>HX57</v>
          </cell>
          <cell r="C1179" t="str">
            <v>Hồng Xiêm, ĐK gốc 5cm ≤ Φ &lt;7cm</v>
          </cell>
          <cell r="D1179" t="str">
            <v xml:space="preserve">Hồng Xiêm đường kính 6 cm </v>
          </cell>
          <cell r="E1179" t="str">
            <v>cây</v>
          </cell>
          <cell r="F1179">
            <v>183000</v>
          </cell>
        </row>
        <row r="1180">
          <cell r="A1180" t="str">
            <v>HX7</v>
          </cell>
          <cell r="B1180" t="str">
            <v>HX79</v>
          </cell>
          <cell r="C1180" t="str">
            <v>Hồng Xiêm, ĐK gốc 7cm ≤ Φ &lt;9cm</v>
          </cell>
          <cell r="D1180" t="str">
            <v xml:space="preserve">Hồng Xiêm đường kính 7 cm </v>
          </cell>
          <cell r="E1180" t="str">
            <v>cây</v>
          </cell>
          <cell r="F1180">
            <v>280000</v>
          </cell>
        </row>
        <row r="1181">
          <cell r="A1181" t="str">
            <v>HX8</v>
          </cell>
          <cell r="B1181" t="str">
            <v>HX79</v>
          </cell>
          <cell r="C1181" t="str">
            <v>Hồng Xiêm, ĐK gốc 7cm ≤ Φ &lt;9cm</v>
          </cell>
          <cell r="D1181" t="str">
            <v xml:space="preserve">Hồng Xiêm đường kính 8 cm </v>
          </cell>
          <cell r="E1181" t="str">
            <v>cây</v>
          </cell>
          <cell r="F1181">
            <v>28000</v>
          </cell>
        </row>
        <row r="1182">
          <cell r="A1182" t="str">
            <v>HX9</v>
          </cell>
          <cell r="B1182" t="str">
            <v>HX912</v>
          </cell>
          <cell r="C1182" t="str">
            <v>Hồng Xiêm, ĐK gốc 9cm ≤ Φ &lt;12cm</v>
          </cell>
          <cell r="D1182" t="str">
            <v xml:space="preserve">Hồng Xiêm đường kính 9 cm </v>
          </cell>
          <cell r="E1182" t="str">
            <v>cây</v>
          </cell>
          <cell r="F1182">
            <v>452000</v>
          </cell>
        </row>
        <row r="1183">
          <cell r="A1183" t="str">
            <v>HX10</v>
          </cell>
          <cell r="B1183" t="str">
            <v>HX912</v>
          </cell>
          <cell r="C1183" t="str">
            <v>Hồng Xiêm, ĐK gốc 9cm ≤ Φ &lt;12cm</v>
          </cell>
          <cell r="D1183" t="str">
            <v xml:space="preserve">Hồng Xiêm đường kính 10 cm </v>
          </cell>
          <cell r="E1183" t="str">
            <v>cây</v>
          </cell>
          <cell r="F1183">
            <v>452000</v>
          </cell>
        </row>
        <row r="1184">
          <cell r="A1184" t="str">
            <v>HX11</v>
          </cell>
          <cell r="B1184" t="str">
            <v>HX912</v>
          </cell>
          <cell r="C1184" t="str">
            <v>Hồng Xiêm, ĐK gốc 9cm ≤ Φ &lt;12cm</v>
          </cell>
          <cell r="D1184" t="str">
            <v xml:space="preserve">Hồng Xiêm đường kính 11 cm </v>
          </cell>
          <cell r="E1184" t="str">
            <v>cây</v>
          </cell>
          <cell r="F1184">
            <v>452000</v>
          </cell>
        </row>
        <row r="1185">
          <cell r="A1185" t="str">
            <v>HX12</v>
          </cell>
          <cell r="B1185" t="str">
            <v>HX1215</v>
          </cell>
          <cell r="C1185" t="str">
            <v>Hồng Xiêm, ĐK gốc 12cm ≤ Φ &lt;15cm</v>
          </cell>
          <cell r="D1185" t="str">
            <v xml:space="preserve">Hồng Xiêm đường kính 12 cm </v>
          </cell>
          <cell r="E1185" t="str">
            <v>cây</v>
          </cell>
          <cell r="F1185">
            <v>774000</v>
          </cell>
        </row>
        <row r="1186">
          <cell r="A1186" t="str">
            <v>HX13</v>
          </cell>
          <cell r="B1186" t="str">
            <v>HX1215</v>
          </cell>
          <cell r="C1186" t="str">
            <v>Hồng Xiêm, ĐK gốc 12cm ≤ Φ &lt;15cm</v>
          </cell>
          <cell r="D1186" t="str">
            <v xml:space="preserve">Hồng Xiêm đường kính 13 cm </v>
          </cell>
          <cell r="E1186" t="str">
            <v>cây</v>
          </cell>
          <cell r="F1186">
            <v>774000</v>
          </cell>
        </row>
        <row r="1187">
          <cell r="A1187" t="str">
            <v>HX14</v>
          </cell>
          <cell r="B1187" t="str">
            <v>HX1215</v>
          </cell>
          <cell r="C1187" t="str">
            <v>Hồng Xiêm, ĐK gốc 12cm ≤ Φ &lt;15cm</v>
          </cell>
          <cell r="D1187" t="str">
            <v xml:space="preserve">Hồng Xiêm đường kính 14 cm </v>
          </cell>
          <cell r="E1187" t="str">
            <v>cây</v>
          </cell>
          <cell r="F1187">
            <v>774000</v>
          </cell>
        </row>
        <row r="1188">
          <cell r="A1188" t="str">
            <v>HX15</v>
          </cell>
          <cell r="B1188" t="str">
            <v>HX1520</v>
          </cell>
          <cell r="C1188" t="str">
            <v>Hồng Xiêm, ĐK gốc 15cm ≤ Φ &lt;20cm</v>
          </cell>
          <cell r="D1188" t="str">
            <v xml:space="preserve">Hồng Xiêm đường kính 15 cm </v>
          </cell>
          <cell r="E1188" t="str">
            <v>cây</v>
          </cell>
          <cell r="F1188">
            <v>1096000</v>
          </cell>
        </row>
        <row r="1189">
          <cell r="A1189" t="str">
            <v>HX16</v>
          </cell>
          <cell r="B1189" t="str">
            <v>HX1520</v>
          </cell>
          <cell r="C1189" t="str">
            <v>Hồng Xiêm, ĐK gốc 15cm ≤ Φ &lt;20cm</v>
          </cell>
          <cell r="D1189" t="str">
            <v xml:space="preserve">Hồng Xiêm đường kính 16 cm </v>
          </cell>
          <cell r="E1189" t="str">
            <v>cây</v>
          </cell>
          <cell r="F1189">
            <v>1096000</v>
          </cell>
        </row>
        <row r="1190">
          <cell r="A1190" t="str">
            <v>HX17</v>
          </cell>
          <cell r="B1190" t="str">
            <v>HX1520</v>
          </cell>
          <cell r="C1190" t="str">
            <v>Hồng Xiêm, ĐK gốc 15cm ≤ Φ &lt;20cm</v>
          </cell>
          <cell r="D1190" t="str">
            <v xml:space="preserve">Hồng Xiêm đường kính 17 cm </v>
          </cell>
          <cell r="E1190" t="str">
            <v>cây</v>
          </cell>
          <cell r="F1190">
            <v>1096000</v>
          </cell>
        </row>
        <row r="1191">
          <cell r="A1191" t="str">
            <v>HX18</v>
          </cell>
          <cell r="B1191" t="str">
            <v>HX1520</v>
          </cell>
          <cell r="C1191" t="str">
            <v>Hồng Xiêm, ĐK gốc 15cm ≤ Φ &lt;20cm</v>
          </cell>
          <cell r="D1191" t="str">
            <v xml:space="preserve">Hồng Xiêm đường kính 18 cm </v>
          </cell>
          <cell r="E1191" t="str">
            <v>cây</v>
          </cell>
          <cell r="F1191">
            <v>1096000</v>
          </cell>
        </row>
        <row r="1192">
          <cell r="A1192" t="str">
            <v>HX19</v>
          </cell>
          <cell r="B1192" t="str">
            <v>HX1520</v>
          </cell>
          <cell r="C1192" t="str">
            <v>Hồng Xiêm, ĐK gốc 15cm ≤ Φ &lt;20cm</v>
          </cell>
          <cell r="D1192" t="str">
            <v xml:space="preserve">Hồng Xiêm đường kính 19 cm </v>
          </cell>
          <cell r="E1192" t="str">
            <v>cây</v>
          </cell>
          <cell r="F1192">
            <v>1096000</v>
          </cell>
        </row>
        <row r="1193">
          <cell r="A1193" t="str">
            <v>HX20</v>
          </cell>
          <cell r="B1193" t="str">
            <v>HX2025</v>
          </cell>
          <cell r="C1193" t="str">
            <v>Hồng Xiêm, ĐK gốc 20cm ≤ Φ &lt;25cm</v>
          </cell>
          <cell r="D1193" t="str">
            <v xml:space="preserve">Hồng Xiêm đường kính 20 cm </v>
          </cell>
          <cell r="E1193" t="str">
            <v>cây</v>
          </cell>
          <cell r="F1193">
            <v>1718000</v>
          </cell>
        </row>
        <row r="1194">
          <cell r="A1194" t="str">
            <v>HX21</v>
          </cell>
          <cell r="B1194" t="str">
            <v>HX2025</v>
          </cell>
          <cell r="C1194" t="str">
            <v>Hồng Xiêm, ĐK gốc 20cm ≤ Φ &lt;25cm</v>
          </cell>
          <cell r="D1194" t="str">
            <v xml:space="preserve">Hồng Xiêm đường kính 21 cm </v>
          </cell>
          <cell r="E1194" t="str">
            <v>cây</v>
          </cell>
          <cell r="F1194">
            <v>1718000</v>
          </cell>
        </row>
        <row r="1195">
          <cell r="A1195" t="str">
            <v>HX22</v>
          </cell>
          <cell r="B1195" t="str">
            <v>HX2025</v>
          </cell>
          <cell r="C1195" t="str">
            <v>Hồng Xiêm, ĐK gốc 20cm ≤ Φ &lt;25cm</v>
          </cell>
          <cell r="D1195" t="str">
            <v xml:space="preserve">Hồng Xiêm đường kính 22 cm </v>
          </cell>
          <cell r="E1195" t="str">
            <v>cây</v>
          </cell>
          <cell r="F1195">
            <v>1718000</v>
          </cell>
        </row>
        <row r="1196">
          <cell r="A1196" t="str">
            <v>HX23</v>
          </cell>
          <cell r="B1196" t="str">
            <v>HX2025</v>
          </cell>
          <cell r="C1196" t="str">
            <v>Hồng Xiêm, ĐK gốc 20cm ≤ Φ &lt;25cm</v>
          </cell>
          <cell r="D1196" t="str">
            <v xml:space="preserve">Hồng Xiêm đường kính 23 cm </v>
          </cell>
          <cell r="E1196" t="str">
            <v>cây</v>
          </cell>
          <cell r="F1196">
            <v>1718000</v>
          </cell>
        </row>
        <row r="1197">
          <cell r="A1197" t="str">
            <v>HX24</v>
          </cell>
          <cell r="B1197" t="str">
            <v>HX2025</v>
          </cell>
          <cell r="C1197" t="str">
            <v>Hồng Xiêm, ĐK gốc 20cm ≤ Φ &lt;25cm</v>
          </cell>
          <cell r="D1197" t="str">
            <v xml:space="preserve">Hồng Xiêm đường kính 24 cm </v>
          </cell>
          <cell r="E1197" t="str">
            <v>cây</v>
          </cell>
          <cell r="F1197">
            <v>1718000</v>
          </cell>
        </row>
        <row r="1198">
          <cell r="A1198" t="str">
            <v>HX25</v>
          </cell>
          <cell r="B1198" t="str">
            <v>HX2530</v>
          </cell>
          <cell r="C1198" t="str">
            <v>Hồng Xiêm, ĐK gốc 25cm ≤ Φ &lt;30cm</v>
          </cell>
          <cell r="D1198" t="str">
            <v xml:space="preserve">Hồng Xiêm đường kính 25 cm </v>
          </cell>
          <cell r="E1198" t="str">
            <v>cây</v>
          </cell>
          <cell r="F1198">
            <v>2490000</v>
          </cell>
        </row>
        <row r="1199">
          <cell r="A1199" t="str">
            <v>HX26</v>
          </cell>
          <cell r="B1199" t="str">
            <v>HX2530</v>
          </cell>
          <cell r="C1199" t="str">
            <v>Hồng Xiêm, ĐK gốc 25cm ≤ Φ &lt;30cm</v>
          </cell>
          <cell r="D1199" t="str">
            <v xml:space="preserve">Hồng Xiêm đường kính 26 cm </v>
          </cell>
          <cell r="E1199" t="str">
            <v>cây</v>
          </cell>
          <cell r="F1199">
            <v>2490000</v>
          </cell>
        </row>
        <row r="1200">
          <cell r="A1200" t="str">
            <v>HX27</v>
          </cell>
          <cell r="B1200" t="str">
            <v>HX2530</v>
          </cell>
          <cell r="C1200" t="str">
            <v>Hồng Xiêm, ĐK gốc 25cm ≤ Φ &lt;30cm</v>
          </cell>
          <cell r="D1200" t="str">
            <v xml:space="preserve">Hồng Xiêm đường kính 27 cm </v>
          </cell>
          <cell r="E1200" t="str">
            <v>cây</v>
          </cell>
          <cell r="F1200">
            <v>2490000</v>
          </cell>
        </row>
        <row r="1201">
          <cell r="A1201" t="str">
            <v>HX28</v>
          </cell>
          <cell r="B1201" t="str">
            <v>HX2530</v>
          </cell>
          <cell r="C1201" t="str">
            <v>Hồng Xiêm ĐK gốc 25cm ≤ Φ &lt;30cm</v>
          </cell>
          <cell r="D1201" t="str">
            <v xml:space="preserve">Hồng Xiêm đường kính 28 cm </v>
          </cell>
          <cell r="E1201" t="str">
            <v>cây</v>
          </cell>
          <cell r="F1201">
            <v>2490000</v>
          </cell>
        </row>
        <row r="1202">
          <cell r="A1202" t="str">
            <v>HX29</v>
          </cell>
          <cell r="B1202" t="str">
            <v>HX2530</v>
          </cell>
          <cell r="C1202" t="str">
            <v>Hồng Xiêm, ĐK gốc 25cm ≤ Φ &lt;30cm</v>
          </cell>
          <cell r="D1202" t="str">
            <v xml:space="preserve">Hồng Xiêm đường kính 29 cm </v>
          </cell>
          <cell r="E1202" t="str">
            <v>cây</v>
          </cell>
          <cell r="F1202">
            <v>2490000</v>
          </cell>
        </row>
        <row r="1203">
          <cell r="A1203" t="str">
            <v>HX30</v>
          </cell>
          <cell r="B1203" t="str">
            <v>HX35</v>
          </cell>
          <cell r="C1203" t="str">
            <v>Hồng Xiêm, ĐK gốc từ 35 cm trở lên</v>
          </cell>
          <cell r="D1203" t="str">
            <v xml:space="preserve">Hồng Xiêm đường kính 30 cm </v>
          </cell>
          <cell r="E1203" t="str">
            <v>cây</v>
          </cell>
          <cell r="F1203">
            <v>3262000</v>
          </cell>
        </row>
        <row r="1204">
          <cell r="A1204" t="str">
            <v>HX31</v>
          </cell>
          <cell r="B1204" t="str">
            <v>HX35</v>
          </cell>
          <cell r="C1204" t="str">
            <v>Hồng Xiêm, ĐK gốc từ 35 cm trở lên</v>
          </cell>
          <cell r="D1204" t="str">
            <v xml:space="preserve">Hồng Xiêm đường kính 31 cm </v>
          </cell>
          <cell r="E1204" t="str">
            <v>cây</v>
          </cell>
          <cell r="F1204">
            <v>3262000</v>
          </cell>
        </row>
        <row r="1205">
          <cell r="A1205" t="str">
            <v>HX32</v>
          </cell>
          <cell r="B1205" t="str">
            <v>HX35</v>
          </cell>
          <cell r="C1205" t="str">
            <v>Hồng Xiêm, ĐK gốc từ 35 cm trở lên</v>
          </cell>
          <cell r="D1205" t="str">
            <v xml:space="preserve">Hồng Xiêm đường kính 32 cm </v>
          </cell>
          <cell r="E1205" t="str">
            <v>cây</v>
          </cell>
          <cell r="F1205">
            <v>3262000</v>
          </cell>
        </row>
        <row r="1206">
          <cell r="A1206" t="str">
            <v>HX33</v>
          </cell>
          <cell r="B1206" t="str">
            <v>HX35</v>
          </cell>
          <cell r="C1206" t="str">
            <v>Hồng Xiêm, ĐK gốc từ 35 cm trở lên</v>
          </cell>
          <cell r="D1206" t="str">
            <v xml:space="preserve">Hồng Xiêm đường kính 33 cm </v>
          </cell>
          <cell r="E1206" t="str">
            <v>cây</v>
          </cell>
          <cell r="F1206">
            <v>3262000</v>
          </cell>
        </row>
        <row r="1207">
          <cell r="A1207" t="str">
            <v>HX34</v>
          </cell>
          <cell r="B1207" t="str">
            <v>HX35</v>
          </cell>
          <cell r="C1207" t="str">
            <v>Hồng Xiêm, ĐK gốc từ 35 cm trở lên</v>
          </cell>
          <cell r="D1207" t="str">
            <v xml:space="preserve">Hồng Xiêm đường kính 34 cm </v>
          </cell>
          <cell r="E1207" t="str">
            <v>cây</v>
          </cell>
          <cell r="F1207">
            <v>3262000</v>
          </cell>
        </row>
        <row r="1208">
          <cell r="A1208" t="str">
            <v>HX35</v>
          </cell>
          <cell r="B1208" t="str">
            <v>HX35</v>
          </cell>
          <cell r="C1208" t="str">
            <v>Hồng Xiêm, ĐK gốc từ 35 cm trở lên</v>
          </cell>
          <cell r="D1208" t="str">
            <v xml:space="preserve">Hồng Xiêm đường kính 35 cm </v>
          </cell>
          <cell r="E1208" t="str">
            <v>cây</v>
          </cell>
          <cell r="F1208">
            <v>3262000</v>
          </cell>
        </row>
        <row r="1209">
          <cell r="A1209" t="str">
            <v>HX36</v>
          </cell>
          <cell r="B1209" t="str">
            <v>HX35</v>
          </cell>
          <cell r="C1209" t="str">
            <v>Hồng Xiêm, ĐK gốc từ 35 cm trở lên</v>
          </cell>
          <cell r="D1209" t="str">
            <v xml:space="preserve">Hồng Xiêm đường kính 36 cm </v>
          </cell>
          <cell r="E1209" t="str">
            <v>cây</v>
          </cell>
          <cell r="F1209">
            <v>3262000</v>
          </cell>
        </row>
        <row r="1210">
          <cell r="A1210" t="str">
            <v>HX37</v>
          </cell>
          <cell r="B1210" t="str">
            <v>HX35</v>
          </cell>
          <cell r="C1210" t="str">
            <v>Hồng Xiêm, ĐK gốc từ 35 cm trở lên</v>
          </cell>
          <cell r="D1210" t="str">
            <v xml:space="preserve">Hồng Xiêm đường kính 37 cm </v>
          </cell>
          <cell r="E1210" t="str">
            <v>cây</v>
          </cell>
          <cell r="F1210">
            <v>3262000</v>
          </cell>
        </row>
        <row r="1211">
          <cell r="A1211" t="str">
            <v>HX38</v>
          </cell>
          <cell r="B1211" t="str">
            <v>HX35</v>
          </cell>
          <cell r="C1211" t="str">
            <v>Hồng Xiêm, ĐK gốc từ 35 cm trở lên</v>
          </cell>
          <cell r="D1211" t="str">
            <v xml:space="preserve">Hồng Xiêm đường kính 38 cm </v>
          </cell>
          <cell r="E1211" t="str">
            <v>cây</v>
          </cell>
          <cell r="F1211">
            <v>3262000</v>
          </cell>
        </row>
        <row r="1212">
          <cell r="A1212" t="str">
            <v>HX39</v>
          </cell>
          <cell r="B1212" t="str">
            <v>HX35</v>
          </cell>
          <cell r="C1212" t="str">
            <v>Hồng Xiêm, ĐK gốc từ 35 cm trở lên</v>
          </cell>
          <cell r="D1212" t="str">
            <v xml:space="preserve">Hồng Xiêm đường kính 39 cm </v>
          </cell>
          <cell r="E1212" t="str">
            <v>cây</v>
          </cell>
          <cell r="F1212">
            <v>3262000</v>
          </cell>
        </row>
        <row r="1213">
          <cell r="A1213" t="str">
            <v>HX40</v>
          </cell>
          <cell r="B1213" t="str">
            <v>HX35</v>
          </cell>
          <cell r="C1213" t="str">
            <v>Hồng Xiêm, ĐK gốc từ 35 cm trở lên</v>
          </cell>
          <cell r="D1213" t="str">
            <v xml:space="preserve">Hồng Xiêm đường kính 40 cm </v>
          </cell>
          <cell r="E1213" t="str">
            <v>cây</v>
          </cell>
          <cell r="F1213">
            <v>3262000</v>
          </cell>
        </row>
        <row r="1214">
          <cell r="A1214" t="str">
            <v>TGM</v>
          </cell>
          <cell r="B1214" t="str">
            <v>TGM</v>
          </cell>
          <cell r="C1214" t="str">
            <v>Trứng gà, mới trồng từ 3 tháng đến dưới 1 năm</v>
          </cell>
          <cell r="D1214" t="str">
            <v xml:space="preserve">Cây Trứng gà, mới trồng từ 3 tháng đến dưới 1 năm tuổi </v>
          </cell>
          <cell r="E1214" t="str">
            <v>cây</v>
          </cell>
          <cell r="F1214">
            <v>5170</v>
          </cell>
        </row>
        <row r="1215">
          <cell r="A1215" t="str">
            <v>TGM1</v>
          </cell>
          <cell r="B1215" t="str">
            <v>TGM1</v>
          </cell>
          <cell r="C1215" t="str">
            <v>Trứng gà,Trồng từ 1 năm, H từ 0,7m trở lên</v>
          </cell>
          <cell r="D1215" t="str">
            <v xml:space="preserve">Trứng gà, trồng từ 1 năm, cao từ 0,7 m trở lên  </v>
          </cell>
          <cell r="E1215" t="str">
            <v>cây</v>
          </cell>
          <cell r="F1215">
            <v>10450</v>
          </cell>
        </row>
        <row r="1216">
          <cell r="A1216" t="str">
            <v>TG2</v>
          </cell>
          <cell r="B1216" t="str">
            <v>TG25</v>
          </cell>
          <cell r="C1216" t="str">
            <v>Trứng gà, ĐK gốc 2cm ≤ Φ &lt;5cm</v>
          </cell>
          <cell r="D1216" t="str">
            <v xml:space="preserve">Trứng gà đường kính 2 cm </v>
          </cell>
          <cell r="E1216" t="str">
            <v>cây</v>
          </cell>
          <cell r="F1216">
            <v>86000</v>
          </cell>
        </row>
        <row r="1217">
          <cell r="A1217" t="str">
            <v>TG3</v>
          </cell>
          <cell r="B1217" t="str">
            <v>TG25</v>
          </cell>
          <cell r="C1217" t="str">
            <v>Trứng gà, ĐK gốc 2cm ≤ Φ &lt;5cm</v>
          </cell>
          <cell r="D1217" t="str">
            <v xml:space="preserve">Trứng gà đường kính 3 cm </v>
          </cell>
          <cell r="E1217" t="str">
            <v>cây</v>
          </cell>
          <cell r="F1217">
            <v>86000</v>
          </cell>
        </row>
        <row r="1218">
          <cell r="A1218" t="str">
            <v>TG4</v>
          </cell>
          <cell r="B1218" t="str">
            <v>TG25</v>
          </cell>
          <cell r="C1218" t="str">
            <v>Trứng gà, ĐK gốc 2cm ≤ Φ &lt;5cm</v>
          </cell>
          <cell r="D1218" t="str">
            <v xml:space="preserve">Trứng gà đường kính 4 cm </v>
          </cell>
          <cell r="E1218" t="str">
            <v>cây</v>
          </cell>
          <cell r="F1218">
            <v>86000</v>
          </cell>
        </row>
        <row r="1219">
          <cell r="A1219" t="str">
            <v>TG5</v>
          </cell>
          <cell r="B1219" t="str">
            <v>TG57</v>
          </cell>
          <cell r="C1219" t="str">
            <v>Trứng gà, ĐK gốc 5cm ≤ Φ &lt;7cm</v>
          </cell>
          <cell r="D1219" t="str">
            <v xml:space="preserve">Trứng gà đường kính 5 cm </v>
          </cell>
          <cell r="E1219" t="str">
            <v>cây</v>
          </cell>
          <cell r="F1219">
            <v>183000</v>
          </cell>
        </row>
        <row r="1220">
          <cell r="A1220" t="str">
            <v>TG6</v>
          </cell>
          <cell r="B1220" t="str">
            <v>TG57</v>
          </cell>
          <cell r="C1220" t="str">
            <v>Trứng gà, ĐK gốc 5cm ≤ Φ &lt;7cm</v>
          </cell>
          <cell r="D1220" t="str">
            <v xml:space="preserve">Trứng gà đường kính 6 cm </v>
          </cell>
          <cell r="E1220" t="str">
            <v>cây</v>
          </cell>
          <cell r="F1220">
            <v>183000</v>
          </cell>
        </row>
        <row r="1221">
          <cell r="A1221" t="str">
            <v>TG7</v>
          </cell>
          <cell r="B1221" t="str">
            <v>TG79</v>
          </cell>
          <cell r="C1221" t="str">
            <v>Trứng gà, ĐK gốc 7cm ≤ Φ &lt;9cm</v>
          </cell>
          <cell r="D1221" t="str">
            <v xml:space="preserve">Trứng gà đường kính 7 cm </v>
          </cell>
          <cell r="E1221" t="str">
            <v>cây</v>
          </cell>
          <cell r="F1221">
            <v>280000</v>
          </cell>
        </row>
        <row r="1222">
          <cell r="A1222" t="str">
            <v>TG8</v>
          </cell>
          <cell r="B1222" t="str">
            <v>TG79</v>
          </cell>
          <cell r="C1222" t="str">
            <v>Trứng gà, ĐK gốc 7cm ≤ Φ &lt;9cm</v>
          </cell>
          <cell r="D1222" t="str">
            <v xml:space="preserve">Trứng gà đường kính 8 cm </v>
          </cell>
          <cell r="E1222" t="str">
            <v>cây</v>
          </cell>
          <cell r="F1222">
            <v>28000</v>
          </cell>
        </row>
        <row r="1223">
          <cell r="A1223" t="str">
            <v>TG9</v>
          </cell>
          <cell r="B1223" t="str">
            <v>TG912</v>
          </cell>
          <cell r="C1223" t="str">
            <v>Trứng gà, ĐK gốc 9cm ≤ Φ &lt;12cm</v>
          </cell>
          <cell r="D1223" t="str">
            <v xml:space="preserve">Trứng gà đường kính 9 cm </v>
          </cell>
          <cell r="E1223" t="str">
            <v>cây</v>
          </cell>
          <cell r="F1223">
            <v>452000</v>
          </cell>
        </row>
        <row r="1224">
          <cell r="A1224" t="str">
            <v>TG10</v>
          </cell>
          <cell r="B1224" t="str">
            <v>TG912</v>
          </cell>
          <cell r="C1224" t="str">
            <v>Trứng gà, ĐK gốc 9cm ≤ Φ &lt;12cm</v>
          </cell>
          <cell r="D1224" t="str">
            <v xml:space="preserve">Trứng gà đường kính 10 cm </v>
          </cell>
          <cell r="E1224" t="str">
            <v>cây</v>
          </cell>
          <cell r="F1224">
            <v>452000</v>
          </cell>
        </row>
        <row r="1225">
          <cell r="A1225" t="str">
            <v>TG11</v>
          </cell>
          <cell r="B1225" t="str">
            <v>TG912</v>
          </cell>
          <cell r="C1225" t="str">
            <v>Trứng gà, ĐK gốc 9cm ≤ Φ &lt;12cm</v>
          </cell>
          <cell r="D1225" t="str">
            <v xml:space="preserve">Trứng gà đường kính 11 cm </v>
          </cell>
          <cell r="E1225" t="str">
            <v>cây</v>
          </cell>
          <cell r="F1225">
            <v>452000</v>
          </cell>
        </row>
        <row r="1226">
          <cell r="A1226" t="str">
            <v>TG12</v>
          </cell>
          <cell r="B1226" t="str">
            <v>TG1215</v>
          </cell>
          <cell r="C1226" t="str">
            <v>Trứng gà, ĐK gốc 12cm ≤ Φ &lt;15cm</v>
          </cell>
          <cell r="D1226" t="str">
            <v xml:space="preserve">Trứng gà đường kính 12 cm </v>
          </cell>
          <cell r="E1226" t="str">
            <v>cây</v>
          </cell>
          <cell r="F1226">
            <v>774000</v>
          </cell>
        </row>
        <row r="1227">
          <cell r="A1227" t="str">
            <v>TG13</v>
          </cell>
          <cell r="B1227" t="str">
            <v>TG1215</v>
          </cell>
          <cell r="C1227" t="str">
            <v>Trứng gà, ĐK gốc 12cm ≤ Φ &lt;15cm</v>
          </cell>
          <cell r="D1227" t="str">
            <v xml:space="preserve">Trứng gà đường kính 13 cm </v>
          </cell>
          <cell r="E1227" t="str">
            <v>cây</v>
          </cell>
          <cell r="F1227">
            <v>774000</v>
          </cell>
        </row>
        <row r="1228">
          <cell r="A1228" t="str">
            <v>TG14</v>
          </cell>
          <cell r="B1228" t="str">
            <v>TG1215</v>
          </cell>
          <cell r="C1228" t="str">
            <v>Trứng gà, ĐK gốc 12cm ≤ Φ &lt;15cm</v>
          </cell>
          <cell r="D1228" t="str">
            <v xml:space="preserve">Trứng gà đường kính 14 cm </v>
          </cell>
          <cell r="E1228" t="str">
            <v>cây</v>
          </cell>
          <cell r="F1228">
            <v>774000</v>
          </cell>
        </row>
        <row r="1229">
          <cell r="A1229" t="str">
            <v>TG15</v>
          </cell>
          <cell r="B1229" t="str">
            <v>TG1520</v>
          </cell>
          <cell r="C1229" t="str">
            <v>Trứng gà, ĐK gốc 15cm ≤ Φ &lt;20cm</v>
          </cell>
          <cell r="D1229" t="str">
            <v xml:space="preserve">Trứng gà đường kính 15 cm </v>
          </cell>
          <cell r="E1229" t="str">
            <v>cây</v>
          </cell>
          <cell r="F1229">
            <v>1096000</v>
          </cell>
        </row>
        <row r="1230">
          <cell r="A1230" t="str">
            <v>TG16</v>
          </cell>
          <cell r="B1230" t="str">
            <v>TG1520</v>
          </cell>
          <cell r="C1230" t="str">
            <v>Trứng gà, ĐK gốc 15cm ≤ Φ &lt;20cm</v>
          </cell>
          <cell r="D1230" t="str">
            <v xml:space="preserve">Trứng gà đường kính 16 cm </v>
          </cell>
          <cell r="E1230" t="str">
            <v>cây</v>
          </cell>
          <cell r="F1230">
            <v>1096000</v>
          </cell>
        </row>
        <row r="1231">
          <cell r="A1231" t="str">
            <v>TG17</v>
          </cell>
          <cell r="B1231" t="str">
            <v>TG1520</v>
          </cell>
          <cell r="C1231" t="str">
            <v>Trứng gà, ĐK gốc 15cm ≤ Φ &lt;20cm</v>
          </cell>
          <cell r="D1231" t="str">
            <v xml:space="preserve">Trứng gà đường kính 17 cm </v>
          </cell>
          <cell r="E1231" t="str">
            <v>cây</v>
          </cell>
          <cell r="F1231">
            <v>1096000</v>
          </cell>
        </row>
        <row r="1232">
          <cell r="A1232" t="str">
            <v>TG18</v>
          </cell>
          <cell r="B1232" t="str">
            <v>TG1520</v>
          </cell>
          <cell r="C1232" t="str">
            <v>Trứng gà, ĐK gốc 15cm ≤ Φ &lt;20cm</v>
          </cell>
          <cell r="D1232" t="str">
            <v xml:space="preserve">Trứng gà đường kính 18 cm </v>
          </cell>
          <cell r="E1232" t="str">
            <v>cây</v>
          </cell>
          <cell r="F1232">
            <v>1096000</v>
          </cell>
        </row>
        <row r="1233">
          <cell r="A1233" t="str">
            <v>TG19</v>
          </cell>
          <cell r="B1233" t="str">
            <v>TG1520</v>
          </cell>
          <cell r="C1233" t="str">
            <v>Trứng gà, ĐK gốc 15cm ≤ Φ &lt;20cm</v>
          </cell>
          <cell r="D1233" t="str">
            <v xml:space="preserve">Trứng gà đường kính 19 cm </v>
          </cell>
          <cell r="E1233" t="str">
            <v>cây</v>
          </cell>
          <cell r="F1233">
            <v>1096000</v>
          </cell>
        </row>
        <row r="1234">
          <cell r="A1234" t="str">
            <v>TG20</v>
          </cell>
          <cell r="B1234" t="str">
            <v>TG2025</v>
          </cell>
          <cell r="C1234" t="str">
            <v>Trứng gà, ĐK gốc 20cm ≤ Φ &lt;25cm</v>
          </cell>
          <cell r="D1234" t="str">
            <v xml:space="preserve">Trứng gà đường kính 20 cm </v>
          </cell>
          <cell r="E1234" t="str">
            <v>cây</v>
          </cell>
          <cell r="F1234">
            <v>1718000</v>
          </cell>
        </row>
        <row r="1235">
          <cell r="A1235" t="str">
            <v>TG21</v>
          </cell>
          <cell r="B1235" t="str">
            <v>TG2025</v>
          </cell>
          <cell r="C1235" t="str">
            <v>Trứng gà, ĐK gốc 20cm ≤ Φ &lt;25cm</v>
          </cell>
          <cell r="D1235" t="str">
            <v xml:space="preserve">Trứng gà đường kính 21 cm </v>
          </cell>
          <cell r="E1235" t="str">
            <v>cây</v>
          </cell>
          <cell r="F1235">
            <v>1718000</v>
          </cell>
        </row>
        <row r="1236">
          <cell r="A1236" t="str">
            <v>TG22</v>
          </cell>
          <cell r="B1236" t="str">
            <v>TG2025</v>
          </cell>
          <cell r="C1236" t="str">
            <v>Trứng gà, ĐK gốc 20cm ≤ Φ &lt;25cm</v>
          </cell>
          <cell r="D1236" t="str">
            <v xml:space="preserve">Trứng gà đường kính 22 cm </v>
          </cell>
          <cell r="E1236" t="str">
            <v>cây</v>
          </cell>
          <cell r="F1236">
            <v>1718000</v>
          </cell>
        </row>
        <row r="1237">
          <cell r="A1237" t="str">
            <v>TG23</v>
          </cell>
          <cell r="B1237" t="str">
            <v>TG2025</v>
          </cell>
          <cell r="C1237" t="str">
            <v>Trứng gà, ĐK gốc 20cm ≤ Φ &lt;25cm</v>
          </cell>
          <cell r="D1237" t="str">
            <v xml:space="preserve">Trứng gà đường kính 23 cm </v>
          </cell>
          <cell r="E1237" t="str">
            <v>cây</v>
          </cell>
          <cell r="F1237">
            <v>1718000</v>
          </cell>
        </row>
        <row r="1238">
          <cell r="A1238" t="str">
            <v>TG24</v>
          </cell>
          <cell r="B1238" t="str">
            <v>TG2025</v>
          </cell>
          <cell r="C1238" t="str">
            <v>Trứng gà, ĐK gốc 20cm ≤ Φ &lt;25cm</v>
          </cell>
          <cell r="D1238" t="str">
            <v xml:space="preserve">Trứng gà đường kính 24 cm </v>
          </cell>
          <cell r="E1238" t="str">
            <v>cây</v>
          </cell>
          <cell r="F1238">
            <v>1718000</v>
          </cell>
        </row>
        <row r="1239">
          <cell r="A1239" t="str">
            <v>TG25</v>
          </cell>
          <cell r="B1239" t="str">
            <v>TG2530</v>
          </cell>
          <cell r="C1239" t="str">
            <v>Trứng gà, ĐK gốc 25cm ≤ Φ &lt;30cm</v>
          </cell>
          <cell r="D1239" t="str">
            <v xml:space="preserve">Trứng gà đường kính 25 cm </v>
          </cell>
          <cell r="E1239" t="str">
            <v>cây</v>
          </cell>
          <cell r="F1239">
            <v>2490000</v>
          </cell>
        </row>
        <row r="1240">
          <cell r="A1240" t="str">
            <v>TG26</v>
          </cell>
          <cell r="B1240" t="str">
            <v>TG2530</v>
          </cell>
          <cell r="C1240" t="str">
            <v>Trứng gà, ĐK gốc 25cm ≤ Φ &lt;30cm</v>
          </cell>
          <cell r="D1240" t="str">
            <v xml:space="preserve">Trứng gà đường kính 26 cm </v>
          </cell>
          <cell r="E1240" t="str">
            <v>cây</v>
          </cell>
          <cell r="F1240">
            <v>2490000</v>
          </cell>
        </row>
        <row r="1241">
          <cell r="A1241" t="str">
            <v>TG27</v>
          </cell>
          <cell r="B1241" t="str">
            <v>TG2530</v>
          </cell>
          <cell r="C1241" t="str">
            <v>Trứng gà, ĐK gốc 25cm ≤ Φ &lt;30cm</v>
          </cell>
          <cell r="D1241" t="str">
            <v xml:space="preserve">Trứng gà đường kính 27 cm </v>
          </cell>
          <cell r="E1241" t="str">
            <v>cây</v>
          </cell>
          <cell r="F1241">
            <v>2490000</v>
          </cell>
        </row>
        <row r="1242">
          <cell r="A1242" t="str">
            <v>TG28</v>
          </cell>
          <cell r="B1242" t="str">
            <v>TG2530</v>
          </cell>
          <cell r="C1242" t="str">
            <v>Trứng gà ĐK gốc 25cm ≤ Φ &lt;30cm</v>
          </cell>
          <cell r="D1242" t="str">
            <v xml:space="preserve">Trứng gà đường kính 28 cm </v>
          </cell>
          <cell r="E1242" t="str">
            <v>cây</v>
          </cell>
          <cell r="F1242">
            <v>2490000</v>
          </cell>
        </row>
        <row r="1243">
          <cell r="A1243" t="str">
            <v>TG29</v>
          </cell>
          <cell r="B1243" t="str">
            <v>TG2530</v>
          </cell>
          <cell r="C1243" t="str">
            <v>Trứng gà, ĐK gốc 25cm ≤ Φ &lt;30cm</v>
          </cell>
          <cell r="D1243" t="str">
            <v xml:space="preserve">Trứng gà đường kính 29 cm </v>
          </cell>
          <cell r="E1243" t="str">
            <v>cây</v>
          </cell>
          <cell r="F1243">
            <v>2490000</v>
          </cell>
        </row>
        <row r="1244">
          <cell r="A1244" t="str">
            <v>TG30</v>
          </cell>
          <cell r="B1244" t="str">
            <v>TG35</v>
          </cell>
          <cell r="C1244" t="str">
            <v>Trứng gà, ĐK gốc từ 35 cm trở lên</v>
          </cell>
          <cell r="D1244" t="str">
            <v xml:space="preserve">Trứng gà đường kính 30 cm </v>
          </cell>
          <cell r="E1244" t="str">
            <v>cây</v>
          </cell>
          <cell r="F1244">
            <v>3262000</v>
          </cell>
        </row>
        <row r="1245">
          <cell r="A1245" t="str">
            <v>TG31</v>
          </cell>
          <cell r="B1245" t="str">
            <v>TG35</v>
          </cell>
          <cell r="C1245" t="str">
            <v>Trứng gà, ĐK gốc từ 35 cm trở lên</v>
          </cell>
          <cell r="D1245" t="str">
            <v xml:space="preserve">Trứng gà đường kính 31 cm </v>
          </cell>
          <cell r="E1245" t="str">
            <v>cây</v>
          </cell>
          <cell r="F1245">
            <v>3262000</v>
          </cell>
        </row>
        <row r="1246">
          <cell r="A1246" t="str">
            <v>TG32</v>
          </cell>
          <cell r="B1246" t="str">
            <v>TG35</v>
          </cell>
          <cell r="C1246" t="str">
            <v>Trứng gà, ĐK gốc từ 35 cm trở lên</v>
          </cell>
          <cell r="D1246" t="str">
            <v xml:space="preserve">Trứng gà đường kính 32 cm </v>
          </cell>
          <cell r="E1246" t="str">
            <v>cây</v>
          </cell>
          <cell r="F1246">
            <v>3262000</v>
          </cell>
        </row>
        <row r="1247">
          <cell r="A1247" t="str">
            <v>TG33</v>
          </cell>
          <cell r="B1247" t="str">
            <v>TG35</v>
          </cell>
          <cell r="C1247" t="str">
            <v>Trứng gà, ĐK gốc từ 35 cm trở lên</v>
          </cell>
          <cell r="D1247" t="str">
            <v xml:space="preserve">Trứng gà đường kính 33 cm </v>
          </cell>
          <cell r="E1247" t="str">
            <v>cây</v>
          </cell>
          <cell r="F1247">
            <v>3262000</v>
          </cell>
        </row>
        <row r="1248">
          <cell r="A1248" t="str">
            <v>TG34</v>
          </cell>
          <cell r="B1248" t="str">
            <v>TG35</v>
          </cell>
          <cell r="C1248" t="str">
            <v>Trứng gà, ĐK gốc từ 35 cm trở lên</v>
          </cell>
          <cell r="D1248" t="str">
            <v xml:space="preserve">Trứng gà đường kính 34 cm </v>
          </cell>
          <cell r="E1248" t="str">
            <v>cây</v>
          </cell>
          <cell r="F1248">
            <v>3262000</v>
          </cell>
        </row>
        <row r="1249">
          <cell r="A1249" t="str">
            <v>TG35</v>
          </cell>
          <cell r="B1249" t="str">
            <v>TG35</v>
          </cell>
          <cell r="C1249" t="str">
            <v>Trứng gà, ĐK gốc từ 35 cm trở lên</v>
          </cell>
          <cell r="D1249" t="str">
            <v xml:space="preserve">Trứng gà đường kính 35 cm </v>
          </cell>
          <cell r="E1249" t="str">
            <v>cây</v>
          </cell>
          <cell r="F1249">
            <v>3262000</v>
          </cell>
        </row>
        <row r="1250">
          <cell r="A1250" t="str">
            <v>TG36</v>
          </cell>
          <cell r="B1250" t="str">
            <v>TG35</v>
          </cell>
          <cell r="C1250" t="str">
            <v>Trứng gà, ĐK gốc từ 35 cm trở lên</v>
          </cell>
          <cell r="D1250" t="str">
            <v xml:space="preserve">Trứng gà đường kính 36 cm </v>
          </cell>
          <cell r="E1250" t="str">
            <v>cây</v>
          </cell>
          <cell r="F1250">
            <v>3262000</v>
          </cell>
        </row>
        <row r="1251">
          <cell r="A1251" t="str">
            <v>TG37</v>
          </cell>
          <cell r="B1251" t="str">
            <v>TG35</v>
          </cell>
          <cell r="C1251" t="str">
            <v>Trứng gà, ĐK gốc từ 35 cm trở lên</v>
          </cell>
          <cell r="D1251" t="str">
            <v xml:space="preserve">Trứng gà đường kính 37 cm </v>
          </cell>
          <cell r="E1251" t="str">
            <v>cây</v>
          </cell>
          <cell r="F1251">
            <v>3262000</v>
          </cell>
        </row>
        <row r="1252">
          <cell r="A1252" t="str">
            <v>TG38</v>
          </cell>
          <cell r="B1252" t="str">
            <v>TG35</v>
          </cell>
          <cell r="C1252" t="str">
            <v>Trứng gà, ĐK gốc từ 35 cm trở lên</v>
          </cell>
          <cell r="D1252" t="str">
            <v xml:space="preserve">Trứng gà đường kính 38 cm </v>
          </cell>
          <cell r="E1252" t="str">
            <v>cây</v>
          </cell>
          <cell r="F1252">
            <v>3262000</v>
          </cell>
        </row>
        <row r="1253">
          <cell r="A1253" t="str">
            <v>TG39</v>
          </cell>
          <cell r="B1253" t="str">
            <v>TG35</v>
          </cell>
          <cell r="C1253" t="str">
            <v>Trứng gà, ĐK gốc từ 35 cm trở lên</v>
          </cell>
          <cell r="D1253" t="str">
            <v xml:space="preserve">Trứng gà đường kính 39 cm </v>
          </cell>
          <cell r="E1253" t="str">
            <v>cây</v>
          </cell>
          <cell r="F1253">
            <v>3262000</v>
          </cell>
        </row>
        <row r="1254">
          <cell r="A1254" t="str">
            <v>TG40</v>
          </cell>
          <cell r="B1254" t="str">
            <v>TG35</v>
          </cell>
          <cell r="C1254" t="str">
            <v>Trứng gà, ĐK gốc từ 35 cm trở lên</v>
          </cell>
          <cell r="D1254" t="str">
            <v xml:space="preserve">Trứng gà đường kính 40 cm </v>
          </cell>
          <cell r="E1254" t="str">
            <v>cây</v>
          </cell>
          <cell r="F1254">
            <v>3262000</v>
          </cell>
        </row>
        <row r="1255">
          <cell r="A1255" t="str">
            <v>DAOM</v>
          </cell>
          <cell r="B1255" t="str">
            <v>DAOM</v>
          </cell>
          <cell r="C1255" t="str">
            <v>Cây Đào, Mới trồng từ 3 tháng đến dưới 1 năm</v>
          </cell>
          <cell r="D1255" t="str">
            <v>Cây Đào mới trồng từ 3 tháng đến dưới 1 năm tuổi</v>
          </cell>
          <cell r="E1255" t="str">
            <v>cây</v>
          </cell>
          <cell r="F1255">
            <v>27000</v>
          </cell>
        </row>
        <row r="1256">
          <cell r="A1256" t="str">
            <v>DAOM1</v>
          </cell>
          <cell r="B1256" t="str">
            <v>DAOM1</v>
          </cell>
          <cell r="C1256" t="str">
            <v>Cây Đào,Trồng từ 1 năm, H từ 0,7m trở lên</v>
          </cell>
          <cell r="D1256" t="str">
            <v xml:space="preserve">Cây đào mới trồng 1 năm, cao từ 0,7 m trở lên </v>
          </cell>
          <cell r="E1256" t="str">
            <v>cây</v>
          </cell>
          <cell r="F1256">
            <v>44000</v>
          </cell>
        </row>
        <row r="1257">
          <cell r="A1257" t="str">
            <v>DAO1</v>
          </cell>
          <cell r="B1257" t="str">
            <v>DAO1</v>
          </cell>
          <cell r="C1257" t="str">
            <v>Cây Đào,ĐK gốc 1cm ≤ Φ &lt;2cm</v>
          </cell>
          <cell r="D1257" t="str">
            <v xml:space="preserve">Đào, đường kính gốc 1 cm </v>
          </cell>
          <cell r="E1257" t="str">
            <v>cây</v>
          </cell>
          <cell r="F1257">
            <v>61000</v>
          </cell>
        </row>
        <row r="1258">
          <cell r="A1258" t="str">
            <v>DAO2</v>
          </cell>
          <cell r="B1258" t="str">
            <v>DAO25</v>
          </cell>
          <cell r="C1258" t="str">
            <v>Cây Đào,ĐK gốc 2cm ≤ Φ &lt;5cm</v>
          </cell>
          <cell r="D1258" t="str">
            <v xml:space="preserve">Đào, đường kính gốc 2cm </v>
          </cell>
          <cell r="E1258" t="str">
            <v>cây</v>
          </cell>
          <cell r="F1258">
            <v>98000</v>
          </cell>
        </row>
        <row r="1259">
          <cell r="A1259" t="str">
            <v>DAO3</v>
          </cell>
          <cell r="B1259" t="str">
            <v>DAO25</v>
          </cell>
          <cell r="C1259" t="str">
            <v>Cây Đào,ĐK gốc 2cm ≤ Φ &lt;5cm</v>
          </cell>
          <cell r="D1259" t="str">
            <v xml:space="preserve">Đào, đường kính gốc 3 cm </v>
          </cell>
          <cell r="E1259" t="str">
            <v>cây</v>
          </cell>
          <cell r="F1259">
            <v>98000</v>
          </cell>
        </row>
        <row r="1260">
          <cell r="A1260" t="str">
            <v>DAO4</v>
          </cell>
          <cell r="B1260" t="str">
            <v>DAO25</v>
          </cell>
          <cell r="C1260" t="str">
            <v>Cây Đào,ĐK gốc 2cm ≤ Φ &lt;5cm</v>
          </cell>
          <cell r="D1260" t="str">
            <v xml:space="preserve">Đào, đường kính gốc 4 cm </v>
          </cell>
          <cell r="E1260" t="str">
            <v>cây</v>
          </cell>
          <cell r="F1260">
            <v>98000</v>
          </cell>
        </row>
        <row r="1261">
          <cell r="A1261" t="str">
            <v>DAO5</v>
          </cell>
          <cell r="B1261" t="str">
            <v>DAO57</v>
          </cell>
          <cell r="C1261" t="str">
            <v>Cây Đào,ĐK gốc 5cm ≤ Φ &lt;7cm</v>
          </cell>
          <cell r="D1261" t="str">
            <v xml:space="preserve">Đào, đường kính gốc 5 cm </v>
          </cell>
          <cell r="E1261" t="str">
            <v>cây</v>
          </cell>
          <cell r="F1261">
            <v>135000</v>
          </cell>
        </row>
        <row r="1262">
          <cell r="A1262" t="str">
            <v>DAO6</v>
          </cell>
          <cell r="B1262" t="str">
            <v>DAO57</v>
          </cell>
          <cell r="C1262" t="str">
            <v>Cây Đào,ĐK gốc 5cm ≤ Φ &lt;7cm</v>
          </cell>
          <cell r="D1262" t="str">
            <v xml:space="preserve">Đào, đường kính gốc 6 cm </v>
          </cell>
          <cell r="E1262" t="str">
            <v>cây</v>
          </cell>
          <cell r="F1262">
            <v>135000</v>
          </cell>
        </row>
        <row r="1263">
          <cell r="A1263" t="str">
            <v>DAO7</v>
          </cell>
          <cell r="B1263" t="str">
            <v>DAO79</v>
          </cell>
          <cell r="C1263" t="str">
            <v>Cây Đào,ĐK gốc 7cm ≤ Φ &lt;9cm</v>
          </cell>
          <cell r="D1263" t="str">
            <v xml:space="preserve">Đào, đường kính gốc 7 cm </v>
          </cell>
          <cell r="E1263" t="str">
            <v>cây</v>
          </cell>
          <cell r="F1263">
            <v>172000</v>
          </cell>
        </row>
        <row r="1264">
          <cell r="A1264" t="str">
            <v>DAO8</v>
          </cell>
          <cell r="B1264" t="str">
            <v>DAO79</v>
          </cell>
          <cell r="C1264" t="str">
            <v>Cây Đào,ĐK gốc 7cm ≤ Φ &lt;9cm</v>
          </cell>
          <cell r="D1264" t="str">
            <v xml:space="preserve">Đào, đường kính gốc 8 cm </v>
          </cell>
          <cell r="E1264" t="str">
            <v>cây</v>
          </cell>
          <cell r="F1264">
            <v>172000</v>
          </cell>
        </row>
        <row r="1265">
          <cell r="A1265" t="str">
            <v>DAO9</v>
          </cell>
          <cell r="B1265" t="str">
            <v>DAO912</v>
          </cell>
          <cell r="C1265" t="str">
            <v>Cây Đào,ĐK gốc 9cm ≤ Φ &lt;12cm</v>
          </cell>
          <cell r="D1265" t="str">
            <v xml:space="preserve">Đào, đường kính gốc 9 cm </v>
          </cell>
          <cell r="E1265" t="str">
            <v>cây</v>
          </cell>
          <cell r="F1265">
            <v>209000</v>
          </cell>
        </row>
        <row r="1266">
          <cell r="A1266" t="str">
            <v>DAO10</v>
          </cell>
          <cell r="B1266" t="str">
            <v>DAO912</v>
          </cell>
          <cell r="C1266" t="str">
            <v>Cây Đào,ĐK gốc 9cm ≤ Φ &lt;12cm</v>
          </cell>
          <cell r="D1266" t="str">
            <v xml:space="preserve">Đào, đường kính gốc 10 cm </v>
          </cell>
          <cell r="E1266" t="str">
            <v>cây</v>
          </cell>
          <cell r="F1266">
            <v>209000</v>
          </cell>
        </row>
        <row r="1267">
          <cell r="A1267" t="str">
            <v>DAO11</v>
          </cell>
          <cell r="B1267" t="str">
            <v>DAO912</v>
          </cell>
          <cell r="C1267" t="str">
            <v>Cây Đào,ĐK gốc 9cm ≤ Φ &lt;12cm</v>
          </cell>
          <cell r="D1267" t="str">
            <v xml:space="preserve">Đào, đường kính gốc 11 cm </v>
          </cell>
          <cell r="E1267" t="str">
            <v>cây</v>
          </cell>
          <cell r="F1267">
            <v>209000</v>
          </cell>
        </row>
        <row r="1268">
          <cell r="A1268" t="str">
            <v>DAO12</v>
          </cell>
          <cell r="B1268" t="str">
            <v>DAO1215</v>
          </cell>
          <cell r="C1268" t="str">
            <v>Cây Đào,ĐK gốc 12cm ≤ Φ &lt;15cm</v>
          </cell>
          <cell r="D1268" t="str">
            <v xml:space="preserve">Đào, đường kính gốc 12 cm </v>
          </cell>
          <cell r="E1268" t="str">
            <v>cây</v>
          </cell>
          <cell r="F1268">
            <v>246000</v>
          </cell>
        </row>
        <row r="1269">
          <cell r="A1269" t="str">
            <v>DAO13</v>
          </cell>
          <cell r="B1269" t="str">
            <v>DAO1215</v>
          </cell>
          <cell r="C1269" t="str">
            <v>Cây Đào,ĐK gốc 12cm ≤ Φ &lt;15cm</v>
          </cell>
          <cell r="D1269" t="str">
            <v xml:space="preserve">Đào, đường kính gốc 13 cm </v>
          </cell>
          <cell r="E1269" t="str">
            <v>cây</v>
          </cell>
          <cell r="F1269">
            <v>246000</v>
          </cell>
        </row>
        <row r="1270">
          <cell r="A1270" t="str">
            <v>DAO14</v>
          </cell>
          <cell r="B1270" t="str">
            <v>DAO1215</v>
          </cell>
          <cell r="C1270" t="str">
            <v>Cây Đào,ĐK gốc 12cm ≤ Φ &lt;15cm</v>
          </cell>
          <cell r="D1270" t="str">
            <v xml:space="preserve">Đào, đường kính gốc 14 cm </v>
          </cell>
          <cell r="E1270" t="str">
            <v>cây</v>
          </cell>
          <cell r="F1270">
            <v>246000</v>
          </cell>
        </row>
        <row r="1271">
          <cell r="A1271" t="str">
            <v>DAO15</v>
          </cell>
          <cell r="B1271" t="str">
            <v>DAO1520</v>
          </cell>
          <cell r="C1271" t="str">
            <v>Cây Đào,ĐK gốc 15cm ≤ Φ &lt;20cm</v>
          </cell>
          <cell r="D1271" t="str">
            <v xml:space="preserve">Đào, đường kính gốc 15 cm </v>
          </cell>
          <cell r="E1271" t="str">
            <v>cây</v>
          </cell>
          <cell r="F1271">
            <v>313000</v>
          </cell>
        </row>
        <row r="1272">
          <cell r="A1272" t="str">
            <v>DAO16</v>
          </cell>
          <cell r="B1272" t="str">
            <v>DAO1520</v>
          </cell>
          <cell r="C1272" t="str">
            <v>Cây Đào,ĐK gốc 15cm ≤ Φ &lt;20cm</v>
          </cell>
          <cell r="D1272" t="str">
            <v xml:space="preserve">Đào, đường kính gốc 16 cm </v>
          </cell>
          <cell r="E1272" t="str">
            <v>cây</v>
          </cell>
          <cell r="F1272">
            <v>313000</v>
          </cell>
        </row>
        <row r="1273">
          <cell r="A1273" t="str">
            <v>DAO17</v>
          </cell>
          <cell r="B1273" t="str">
            <v>DAO1520</v>
          </cell>
          <cell r="C1273" t="str">
            <v>Cây Đào,ĐK gốc 15cm ≤ Φ &lt;20cm</v>
          </cell>
          <cell r="D1273" t="str">
            <v xml:space="preserve">Đào, đường kính gốc 17 cm </v>
          </cell>
          <cell r="E1273" t="str">
            <v>cây</v>
          </cell>
          <cell r="F1273">
            <v>313000</v>
          </cell>
        </row>
        <row r="1274">
          <cell r="A1274" t="str">
            <v>DAO18</v>
          </cell>
          <cell r="B1274" t="str">
            <v>DAO1520</v>
          </cell>
          <cell r="C1274" t="str">
            <v>Cây Đào,ĐK gốc 15cm ≤ Φ &lt;20cm</v>
          </cell>
          <cell r="D1274" t="str">
            <v xml:space="preserve">Đào, đường kính gốc 18 cm </v>
          </cell>
          <cell r="E1274" t="str">
            <v>cây</v>
          </cell>
          <cell r="F1274">
            <v>313000</v>
          </cell>
        </row>
        <row r="1275">
          <cell r="A1275" t="str">
            <v>DAO19</v>
          </cell>
          <cell r="B1275" t="str">
            <v>DAO1520</v>
          </cell>
          <cell r="C1275" t="str">
            <v>Cây Đào,ĐK gốc 15cm ≤ Φ &lt;20cm</v>
          </cell>
          <cell r="D1275" t="str">
            <v xml:space="preserve">Đào, đường kính gốc 19 cm </v>
          </cell>
          <cell r="E1275" t="str">
            <v>cây</v>
          </cell>
          <cell r="F1275">
            <v>313000</v>
          </cell>
        </row>
        <row r="1276">
          <cell r="A1276" t="str">
            <v>DAO20</v>
          </cell>
          <cell r="B1276" t="str">
            <v>DAO2025</v>
          </cell>
          <cell r="C1276" t="str">
            <v>Cây Đào,ĐK gốc 20cm ≤ Φ &lt;25cm</v>
          </cell>
          <cell r="D1276" t="str">
            <v xml:space="preserve">Đào, đường kính gốc 20 cm </v>
          </cell>
          <cell r="E1276" t="str">
            <v>cây</v>
          </cell>
          <cell r="F1276">
            <v>380000</v>
          </cell>
        </row>
        <row r="1277">
          <cell r="A1277" t="str">
            <v>DAO21</v>
          </cell>
          <cell r="B1277" t="str">
            <v>DAO2025</v>
          </cell>
          <cell r="C1277" t="str">
            <v>Cây Đào,ĐK gốc 20cm ≤ Φ &lt;25cm</v>
          </cell>
          <cell r="D1277" t="str">
            <v xml:space="preserve">Đào, đường kính gốc 21 cm </v>
          </cell>
          <cell r="E1277" t="str">
            <v>cây</v>
          </cell>
          <cell r="F1277">
            <v>380000</v>
          </cell>
        </row>
        <row r="1278">
          <cell r="A1278" t="str">
            <v>DAO22</v>
          </cell>
          <cell r="B1278" t="str">
            <v>DAO2025</v>
          </cell>
          <cell r="C1278" t="str">
            <v>Cây Đào,ĐK gốc 20cm ≤ Φ &lt;25cm</v>
          </cell>
          <cell r="D1278" t="str">
            <v xml:space="preserve">Đào, đường kính gốc 22 cm </v>
          </cell>
          <cell r="E1278" t="str">
            <v>cây</v>
          </cell>
          <cell r="F1278">
            <v>380000</v>
          </cell>
        </row>
        <row r="1279">
          <cell r="A1279" t="str">
            <v>DAO23</v>
          </cell>
          <cell r="B1279" t="str">
            <v>DAO2025</v>
          </cell>
          <cell r="C1279" t="str">
            <v>Cây Đào,ĐK gốc 20cm ≤ Φ &lt;25cm</v>
          </cell>
          <cell r="D1279" t="str">
            <v xml:space="preserve">Đào, đường kính gốc 23 cm </v>
          </cell>
          <cell r="E1279" t="str">
            <v>cây</v>
          </cell>
          <cell r="F1279">
            <v>380000</v>
          </cell>
        </row>
        <row r="1280">
          <cell r="A1280" t="str">
            <v>DAO24</v>
          </cell>
          <cell r="B1280" t="str">
            <v>DAO2025</v>
          </cell>
          <cell r="C1280" t="str">
            <v>Cây Đào,ĐK gốc 20cm ≤ Φ &lt;25cm</v>
          </cell>
          <cell r="D1280" t="str">
            <v xml:space="preserve">Đào, đường kính gốc 24 cm </v>
          </cell>
          <cell r="E1280" t="str">
            <v>cây</v>
          </cell>
          <cell r="F1280">
            <v>380000</v>
          </cell>
        </row>
        <row r="1281">
          <cell r="A1281" t="str">
            <v>DAO25</v>
          </cell>
          <cell r="B1281" t="str">
            <v>DAO2530</v>
          </cell>
          <cell r="C1281" t="str">
            <v>Cây Đào,ĐK gốc 25cm ≤ Φ &lt;30cm</v>
          </cell>
          <cell r="D1281" t="str">
            <v xml:space="preserve">Đào, đường kính gốc 25 cm </v>
          </cell>
          <cell r="E1281" t="str">
            <v>cây</v>
          </cell>
          <cell r="F1281">
            <v>447000</v>
          </cell>
        </row>
        <row r="1282">
          <cell r="A1282" t="str">
            <v>DAO26</v>
          </cell>
          <cell r="B1282" t="str">
            <v>DAO2530</v>
          </cell>
          <cell r="C1282" t="str">
            <v>Cây Đào,ĐK gốc 25cm ≤ Φ &lt;30cm</v>
          </cell>
          <cell r="D1282" t="str">
            <v xml:space="preserve">Đào, đường kính gốc 26 cm </v>
          </cell>
          <cell r="E1282" t="str">
            <v>cây</v>
          </cell>
          <cell r="F1282">
            <v>447000</v>
          </cell>
        </row>
        <row r="1283">
          <cell r="A1283" t="str">
            <v>DAO27</v>
          </cell>
          <cell r="B1283" t="str">
            <v>DAO2530</v>
          </cell>
          <cell r="C1283" t="str">
            <v>Cây Đào,ĐK gốc 25cm ≤ Φ &lt;30cm</v>
          </cell>
          <cell r="D1283" t="str">
            <v xml:space="preserve">Đào, đường kính gốc 27 cm </v>
          </cell>
          <cell r="E1283" t="str">
            <v>cây</v>
          </cell>
          <cell r="F1283">
            <v>447000</v>
          </cell>
        </row>
        <row r="1284">
          <cell r="A1284" t="str">
            <v>DAO28</v>
          </cell>
          <cell r="B1284" t="str">
            <v>DAO2530</v>
          </cell>
          <cell r="C1284" t="str">
            <v>Cây Đào,ĐK gốc 25cm ≤ Φ &lt;30cm</v>
          </cell>
          <cell r="D1284" t="str">
            <v xml:space="preserve">Đào, đường kính gốc 28 cm </v>
          </cell>
          <cell r="E1284" t="str">
            <v>cây</v>
          </cell>
          <cell r="F1284">
            <v>447000</v>
          </cell>
        </row>
        <row r="1285">
          <cell r="A1285" t="str">
            <v>DAO29</v>
          </cell>
          <cell r="B1285" t="str">
            <v>DAO2530</v>
          </cell>
          <cell r="C1285" t="str">
            <v>Cây Đào,ĐK gốc 25cm ≤ Φ &lt;30cm</v>
          </cell>
          <cell r="D1285" t="str">
            <v xml:space="preserve">Đào, đường kính gốc 29 cm </v>
          </cell>
          <cell r="E1285" t="str">
            <v>cây</v>
          </cell>
          <cell r="F1285">
            <v>447000</v>
          </cell>
        </row>
        <row r="1286">
          <cell r="A1286" t="str">
            <v>DAO30</v>
          </cell>
          <cell r="B1286" t="str">
            <v>DAO3030</v>
          </cell>
          <cell r="C1286" t="str">
            <v>Cây Đào,ĐK gốc từ 30 cm trở lên</v>
          </cell>
          <cell r="D1286" t="str">
            <v xml:space="preserve">Đào, đường kính gốc 30 cm </v>
          </cell>
          <cell r="E1286" t="str">
            <v>cây</v>
          </cell>
          <cell r="F1286">
            <v>514000</v>
          </cell>
        </row>
        <row r="1287">
          <cell r="A1287" t="str">
            <v>DAO31</v>
          </cell>
          <cell r="B1287" t="str">
            <v>DAO3030</v>
          </cell>
          <cell r="C1287" t="str">
            <v>Cây Đào,ĐK gốc từ 30 cm trở lên</v>
          </cell>
          <cell r="D1287" t="str">
            <v xml:space="preserve">Đào, đường kính gốc 31 cm </v>
          </cell>
          <cell r="E1287" t="str">
            <v>cây</v>
          </cell>
          <cell r="F1287">
            <v>514000</v>
          </cell>
        </row>
        <row r="1288">
          <cell r="A1288" t="str">
            <v>DAO32</v>
          </cell>
          <cell r="B1288" t="str">
            <v>DAO3030</v>
          </cell>
          <cell r="C1288" t="str">
            <v>Cây Đào,ĐK gốc từ 30 cm trở lên</v>
          </cell>
          <cell r="D1288" t="str">
            <v xml:space="preserve">Đào, đường kính gốc 32 cm </v>
          </cell>
          <cell r="E1288" t="str">
            <v>cây</v>
          </cell>
          <cell r="F1288">
            <v>514000</v>
          </cell>
        </row>
        <row r="1289">
          <cell r="A1289" t="str">
            <v>DAO33</v>
          </cell>
          <cell r="B1289" t="str">
            <v>DAO3030</v>
          </cell>
          <cell r="C1289" t="str">
            <v>Cây Đào,ĐK gốc từ 30 cm trở lên</v>
          </cell>
          <cell r="D1289" t="str">
            <v xml:space="preserve">Đào, đường kính gốc 33 cm </v>
          </cell>
          <cell r="E1289" t="str">
            <v>cây</v>
          </cell>
          <cell r="F1289">
            <v>514000</v>
          </cell>
        </row>
        <row r="1290">
          <cell r="A1290" t="str">
            <v>DAO34</v>
          </cell>
          <cell r="B1290" t="str">
            <v>DAO3030</v>
          </cell>
          <cell r="C1290" t="str">
            <v>Cây Đào,ĐK gốc từ 30 cm trở lên</v>
          </cell>
          <cell r="D1290" t="str">
            <v xml:space="preserve">Đào, đường kính gốc 34 cm </v>
          </cell>
          <cell r="E1290" t="str">
            <v>cây</v>
          </cell>
          <cell r="F1290">
            <v>514000</v>
          </cell>
        </row>
        <row r="1291">
          <cell r="A1291" t="str">
            <v>DAO35</v>
          </cell>
          <cell r="B1291" t="str">
            <v>DAO3030</v>
          </cell>
          <cell r="C1291" t="str">
            <v>Cây Đào,ĐK gốc từ 30 cm trở lên</v>
          </cell>
          <cell r="D1291" t="str">
            <v xml:space="preserve">Đào, đường kính gốc 35 cm </v>
          </cell>
          <cell r="E1291" t="str">
            <v>cây</v>
          </cell>
          <cell r="F1291">
            <v>514000</v>
          </cell>
        </row>
        <row r="1292">
          <cell r="A1292" t="str">
            <v>DAO36</v>
          </cell>
          <cell r="B1292" t="str">
            <v>DAO3030</v>
          </cell>
          <cell r="C1292" t="str">
            <v>Cây Đào,ĐK gốc từ 30 cm trở lên</v>
          </cell>
          <cell r="D1292" t="str">
            <v xml:space="preserve">Đào, đường kính gốc 36 cm </v>
          </cell>
          <cell r="E1292" t="str">
            <v>cây</v>
          </cell>
          <cell r="F1292">
            <v>514000</v>
          </cell>
        </row>
        <row r="1293">
          <cell r="A1293" t="str">
            <v>DAO37</v>
          </cell>
          <cell r="B1293" t="str">
            <v>DAO3030</v>
          </cell>
          <cell r="C1293" t="str">
            <v>Cây Đào,ĐK gốc từ 30 cm trở lên</v>
          </cell>
          <cell r="D1293" t="str">
            <v xml:space="preserve">Đào, đường kính gốc 37 cm </v>
          </cell>
          <cell r="E1293" t="str">
            <v>cây</v>
          </cell>
          <cell r="F1293">
            <v>514000</v>
          </cell>
        </row>
        <row r="1294">
          <cell r="A1294" t="str">
            <v>DAO38</v>
          </cell>
          <cell r="B1294" t="str">
            <v>DAO3030</v>
          </cell>
          <cell r="C1294" t="str">
            <v>Cây Đào,ĐK gốc từ 30 cm trở lên</v>
          </cell>
          <cell r="D1294" t="str">
            <v xml:space="preserve">Đào, đường kính gốc 38 cm </v>
          </cell>
          <cell r="E1294" t="str">
            <v>cây</v>
          </cell>
          <cell r="F1294">
            <v>514000</v>
          </cell>
        </row>
        <row r="1295">
          <cell r="A1295" t="str">
            <v>DAO39</v>
          </cell>
          <cell r="B1295" t="str">
            <v>DAO3030</v>
          </cell>
          <cell r="C1295" t="str">
            <v>Cây Đào,ĐK gốc từ 30 cm trở lên</v>
          </cell>
          <cell r="D1295" t="str">
            <v xml:space="preserve">Đào, đường kính gốc 39 cm </v>
          </cell>
          <cell r="E1295" t="str">
            <v>cây</v>
          </cell>
          <cell r="F1295">
            <v>514000</v>
          </cell>
        </row>
        <row r="1296">
          <cell r="A1296" t="str">
            <v>DAO40</v>
          </cell>
          <cell r="B1296" t="str">
            <v>DAO3030</v>
          </cell>
          <cell r="C1296" t="str">
            <v>Cây Đào,ĐK gốc từ 30 cm trở lên</v>
          </cell>
          <cell r="D1296" t="str">
            <v xml:space="preserve">Đào, đường kính gốc 40 cm </v>
          </cell>
          <cell r="E1296" t="str">
            <v>cây</v>
          </cell>
          <cell r="F1296">
            <v>514000</v>
          </cell>
        </row>
        <row r="1297">
          <cell r="A1297" t="str">
            <v>MANM</v>
          </cell>
          <cell r="B1297" t="str">
            <v>MANM</v>
          </cell>
          <cell r="C1297" t="str">
            <v>Mận, Mới trồng từ 3 tháng đến dưới 1 năm</v>
          </cell>
          <cell r="D1297" t="str">
            <v>Mận,  mới trồng từ 3 tháng đến dưới 1 năm tuổi</v>
          </cell>
          <cell r="E1297" t="str">
            <v>cây</v>
          </cell>
          <cell r="F1297">
            <v>27000</v>
          </cell>
        </row>
        <row r="1298">
          <cell r="A1298" t="str">
            <v>MANM1</v>
          </cell>
          <cell r="B1298" t="str">
            <v>MANM1</v>
          </cell>
          <cell r="C1298" t="str">
            <v>Mận,  Trồng từ 1 năm, H từ 0,7m trở lên</v>
          </cell>
          <cell r="D1298" t="str">
            <v xml:space="preserve">Mận,  mới trồng 1 năm, cao từ 0,7 m trở lên </v>
          </cell>
          <cell r="E1298" t="str">
            <v>cây</v>
          </cell>
          <cell r="F1298">
            <v>44000</v>
          </cell>
        </row>
        <row r="1299">
          <cell r="A1299" t="str">
            <v>MAN1</v>
          </cell>
          <cell r="B1299" t="str">
            <v>MAN1</v>
          </cell>
          <cell r="C1299" t="str">
            <v>Mận, ĐK gốc 1cm ≤ Φ &lt;2cm</v>
          </cell>
          <cell r="D1299" t="str">
            <v xml:space="preserve">Mận,  đường kính gốc 1 cm </v>
          </cell>
          <cell r="E1299" t="str">
            <v>cây</v>
          </cell>
          <cell r="F1299">
            <v>61000</v>
          </cell>
        </row>
        <row r="1300">
          <cell r="A1300" t="str">
            <v>MAN2</v>
          </cell>
          <cell r="B1300" t="str">
            <v>MAN25</v>
          </cell>
          <cell r="C1300" t="str">
            <v>Mận, ĐK gốc 2cm ≤ Φ &lt;5cm</v>
          </cell>
          <cell r="D1300" t="str">
            <v xml:space="preserve">Mận,  đường kính gốc 2cm </v>
          </cell>
          <cell r="E1300" t="str">
            <v>cây</v>
          </cell>
          <cell r="F1300">
            <v>98000</v>
          </cell>
        </row>
        <row r="1301">
          <cell r="A1301" t="str">
            <v>MAN3</v>
          </cell>
          <cell r="B1301" t="str">
            <v>MAN25</v>
          </cell>
          <cell r="C1301" t="str">
            <v>Mận, ĐK gốc 2cm ≤ Φ &lt;5cm</v>
          </cell>
          <cell r="D1301" t="str">
            <v xml:space="preserve">Mận, đường kính gốc 3 cm </v>
          </cell>
          <cell r="E1301" t="str">
            <v>cây</v>
          </cell>
          <cell r="F1301">
            <v>98000</v>
          </cell>
        </row>
        <row r="1302">
          <cell r="A1302" t="str">
            <v>MAN4</v>
          </cell>
          <cell r="B1302" t="str">
            <v>MAN25</v>
          </cell>
          <cell r="C1302" t="str">
            <v>Mận, ĐK gốc 2cm ≤ Φ &lt;5cm</v>
          </cell>
          <cell r="D1302" t="str">
            <v xml:space="preserve">Mận,  đường kính gốc 4 cm </v>
          </cell>
          <cell r="E1302" t="str">
            <v>cây</v>
          </cell>
          <cell r="F1302">
            <v>98000</v>
          </cell>
        </row>
        <row r="1303">
          <cell r="A1303" t="str">
            <v>MAN5</v>
          </cell>
          <cell r="B1303" t="str">
            <v>MAN57</v>
          </cell>
          <cell r="C1303" t="str">
            <v>Mận, ĐK gốc 5cm ≤ Φ &lt;7cm</v>
          </cell>
          <cell r="D1303" t="str">
            <v xml:space="preserve">Mận, đường kính gốc 5 cm </v>
          </cell>
          <cell r="E1303" t="str">
            <v>cây</v>
          </cell>
          <cell r="F1303">
            <v>135000</v>
          </cell>
        </row>
        <row r="1304">
          <cell r="A1304" t="str">
            <v>MAN6</v>
          </cell>
          <cell r="B1304" t="str">
            <v>MAN57</v>
          </cell>
          <cell r="C1304" t="str">
            <v>Mận, ĐK gốc 5cm ≤ Φ &lt;7cm</v>
          </cell>
          <cell r="D1304" t="str">
            <v xml:space="preserve">Mận,  đường kính gốc 6 cm </v>
          </cell>
          <cell r="E1304" t="str">
            <v>cây</v>
          </cell>
          <cell r="F1304">
            <v>135000</v>
          </cell>
        </row>
        <row r="1305">
          <cell r="A1305" t="str">
            <v>MAN7</v>
          </cell>
          <cell r="B1305" t="str">
            <v>MAN79</v>
          </cell>
          <cell r="C1305" t="str">
            <v>Mận, ĐK gốc 7cm ≤ Φ &lt;9cm</v>
          </cell>
          <cell r="D1305" t="str">
            <v xml:space="preserve">Mận, đường kính gốc 7 cm </v>
          </cell>
          <cell r="E1305" t="str">
            <v>cây</v>
          </cell>
          <cell r="F1305">
            <v>172000</v>
          </cell>
        </row>
        <row r="1306">
          <cell r="A1306" t="str">
            <v>MAN8</v>
          </cell>
          <cell r="B1306" t="str">
            <v>MAN79</v>
          </cell>
          <cell r="C1306" t="str">
            <v>Mận, ĐK gốc 7cm ≤ Φ &lt;9cm</v>
          </cell>
          <cell r="D1306" t="str">
            <v xml:space="preserve">Mận, đường kính gốc 8 cm </v>
          </cell>
          <cell r="E1306" t="str">
            <v>cây</v>
          </cell>
          <cell r="F1306">
            <v>172000</v>
          </cell>
        </row>
        <row r="1307">
          <cell r="A1307" t="str">
            <v>MAN9</v>
          </cell>
          <cell r="B1307" t="str">
            <v>MAN912</v>
          </cell>
          <cell r="C1307" t="str">
            <v>Mận, ĐK gốc 9cm ≤ Φ &lt;12cm</v>
          </cell>
          <cell r="D1307" t="str">
            <v xml:space="preserve">Mận,  đường kính gốc 9 cm </v>
          </cell>
          <cell r="E1307" t="str">
            <v>cây</v>
          </cell>
          <cell r="F1307">
            <v>209000</v>
          </cell>
        </row>
        <row r="1308">
          <cell r="A1308" t="str">
            <v>MAN10</v>
          </cell>
          <cell r="B1308" t="str">
            <v>MAN912</v>
          </cell>
          <cell r="C1308" t="str">
            <v>Mận, ĐK gốc 9cm ≤ Φ &lt;12cm</v>
          </cell>
          <cell r="D1308" t="str">
            <v xml:space="preserve">Mận,  đường kính gốc 10 cm </v>
          </cell>
          <cell r="E1308" t="str">
            <v>cây</v>
          </cell>
          <cell r="F1308">
            <v>209000</v>
          </cell>
        </row>
        <row r="1309">
          <cell r="A1309" t="str">
            <v>MAN11</v>
          </cell>
          <cell r="B1309" t="str">
            <v>MAN912</v>
          </cell>
          <cell r="C1309" t="str">
            <v>Mận, ĐK gốc 9cm ≤ Φ &lt;12cm</v>
          </cell>
          <cell r="D1309" t="str">
            <v xml:space="preserve">Mận,  đường kính gốc 11 cm </v>
          </cell>
          <cell r="E1309" t="str">
            <v>cây</v>
          </cell>
          <cell r="F1309">
            <v>209000</v>
          </cell>
        </row>
        <row r="1310">
          <cell r="A1310" t="str">
            <v>MAN12</v>
          </cell>
          <cell r="B1310" t="str">
            <v>MAN1215</v>
          </cell>
          <cell r="C1310" t="str">
            <v>Mận, ĐK gốc 12cm ≤ Φ &lt;15cm</v>
          </cell>
          <cell r="D1310" t="str">
            <v xml:space="preserve">Mận,  đường kính gốc 12 cm </v>
          </cell>
          <cell r="E1310" t="str">
            <v>cây</v>
          </cell>
          <cell r="F1310">
            <v>246000</v>
          </cell>
        </row>
        <row r="1311">
          <cell r="A1311" t="str">
            <v>MAN13</v>
          </cell>
          <cell r="B1311" t="str">
            <v>MAN1215</v>
          </cell>
          <cell r="C1311" t="str">
            <v>Mận, ĐK gốc 12cm ≤ Φ &lt;15cm</v>
          </cell>
          <cell r="D1311" t="str">
            <v xml:space="preserve">Mận,  đường kính gốc 13 cm </v>
          </cell>
          <cell r="E1311" t="str">
            <v>cây</v>
          </cell>
          <cell r="F1311">
            <v>246000</v>
          </cell>
        </row>
        <row r="1312">
          <cell r="A1312" t="str">
            <v>MAN14</v>
          </cell>
          <cell r="B1312" t="str">
            <v>MAN1215</v>
          </cell>
          <cell r="C1312" t="str">
            <v>Mận, ĐK gốc 12cm ≤ Φ &lt;15cm</v>
          </cell>
          <cell r="D1312" t="str">
            <v xml:space="preserve">Mận,  đường kính gốc 14 cm </v>
          </cell>
          <cell r="E1312" t="str">
            <v>cây</v>
          </cell>
          <cell r="F1312">
            <v>246000</v>
          </cell>
        </row>
        <row r="1313">
          <cell r="A1313" t="str">
            <v>MAN15</v>
          </cell>
          <cell r="B1313" t="str">
            <v>MAN1520</v>
          </cell>
          <cell r="C1313" t="str">
            <v>Mận, ĐK gốc 15cm ≤ Φ &lt;20cm</v>
          </cell>
          <cell r="D1313" t="str">
            <v xml:space="preserve">Mận,  đường kính gốc 15 cm </v>
          </cell>
          <cell r="E1313" t="str">
            <v>cây</v>
          </cell>
          <cell r="F1313">
            <v>313000</v>
          </cell>
        </row>
        <row r="1314">
          <cell r="A1314" t="str">
            <v>MAN16</v>
          </cell>
          <cell r="B1314" t="str">
            <v>MAN1520</v>
          </cell>
          <cell r="C1314" t="str">
            <v>Mận, ĐK gốc 15cm ≤ Φ &lt;20cm</v>
          </cell>
          <cell r="D1314" t="str">
            <v xml:space="preserve">Mận, đường kính gốc 16 cm </v>
          </cell>
          <cell r="E1314" t="str">
            <v>cây</v>
          </cell>
          <cell r="F1314">
            <v>313000</v>
          </cell>
        </row>
        <row r="1315">
          <cell r="A1315" t="str">
            <v>MAN17</v>
          </cell>
          <cell r="B1315" t="str">
            <v>MAN1520</v>
          </cell>
          <cell r="C1315" t="str">
            <v>Mận, ĐK gốc 15cm ≤ Φ &lt;20cm</v>
          </cell>
          <cell r="D1315" t="str">
            <v xml:space="preserve">Mận,  đường kính gốc 17 cm </v>
          </cell>
          <cell r="E1315" t="str">
            <v>cây</v>
          </cell>
          <cell r="F1315">
            <v>313000</v>
          </cell>
        </row>
        <row r="1316">
          <cell r="A1316" t="str">
            <v>MAN18</v>
          </cell>
          <cell r="B1316" t="str">
            <v>MAN1520</v>
          </cell>
          <cell r="C1316" t="str">
            <v>Mận, ĐK gốc 15cm ≤ Φ &lt;20cm</v>
          </cell>
          <cell r="D1316" t="str">
            <v xml:space="preserve">Mận, đường kính gốc 18 cm </v>
          </cell>
          <cell r="E1316" t="str">
            <v>cây</v>
          </cell>
          <cell r="F1316">
            <v>313000</v>
          </cell>
        </row>
        <row r="1317">
          <cell r="A1317" t="str">
            <v>MAN19</v>
          </cell>
          <cell r="B1317" t="str">
            <v>MAN1520</v>
          </cell>
          <cell r="C1317" t="str">
            <v>Mận, ĐK gốc 15cm ≤ Φ &lt;20cm</v>
          </cell>
          <cell r="D1317" t="str">
            <v xml:space="preserve">Mận,  đường kính gốc 19 cm </v>
          </cell>
          <cell r="E1317" t="str">
            <v>cây</v>
          </cell>
          <cell r="F1317">
            <v>313000</v>
          </cell>
        </row>
        <row r="1318">
          <cell r="A1318" t="str">
            <v>MAN20</v>
          </cell>
          <cell r="B1318" t="str">
            <v>MAN2025</v>
          </cell>
          <cell r="C1318" t="str">
            <v>Mận, ĐK gốc 20cm ≤ Φ &lt;25cm</v>
          </cell>
          <cell r="D1318" t="str">
            <v xml:space="preserve">Mận, đường kính gốc 20 cm </v>
          </cell>
          <cell r="E1318" t="str">
            <v>cây</v>
          </cell>
          <cell r="F1318">
            <v>380000</v>
          </cell>
        </row>
        <row r="1319">
          <cell r="A1319" t="str">
            <v>MAN21</v>
          </cell>
          <cell r="B1319" t="str">
            <v>MAN2025</v>
          </cell>
          <cell r="C1319" t="str">
            <v>Mận, ĐK gốc 20cm ≤ Φ &lt;25cm</v>
          </cell>
          <cell r="D1319" t="str">
            <v xml:space="preserve">Mận,  đường kính gốc 21 cm </v>
          </cell>
          <cell r="E1319" t="str">
            <v>cây</v>
          </cell>
          <cell r="F1319">
            <v>380000</v>
          </cell>
        </row>
        <row r="1320">
          <cell r="A1320" t="str">
            <v>MAN22</v>
          </cell>
          <cell r="B1320" t="str">
            <v>MAN2025</v>
          </cell>
          <cell r="C1320" t="str">
            <v>Mận, ĐK gốc 20cm ≤ Φ &lt;25cm</v>
          </cell>
          <cell r="D1320" t="str">
            <v xml:space="preserve">Mận,  đường kính gốc 22 cm </v>
          </cell>
          <cell r="E1320" t="str">
            <v>cây</v>
          </cell>
          <cell r="F1320">
            <v>380000</v>
          </cell>
        </row>
        <row r="1321">
          <cell r="A1321" t="str">
            <v>MAN23</v>
          </cell>
          <cell r="B1321" t="str">
            <v>MAN2025</v>
          </cell>
          <cell r="C1321" t="str">
            <v>Mận, ĐK gốc 20cm ≤ Φ &lt;25cm</v>
          </cell>
          <cell r="D1321" t="str">
            <v xml:space="preserve">Mận,  đường kính gốc 23 cm </v>
          </cell>
          <cell r="E1321" t="str">
            <v>cây</v>
          </cell>
          <cell r="F1321">
            <v>380000</v>
          </cell>
        </row>
        <row r="1322">
          <cell r="A1322" t="str">
            <v>MAN24</v>
          </cell>
          <cell r="B1322" t="str">
            <v>MAN2025</v>
          </cell>
          <cell r="C1322" t="str">
            <v>Mận, ĐK gốc 20cm ≤ Φ &lt;25cm</v>
          </cell>
          <cell r="D1322" t="str">
            <v xml:space="preserve">Mận, đường kính gốc 24 cm </v>
          </cell>
          <cell r="E1322" t="str">
            <v>cây</v>
          </cell>
          <cell r="F1322">
            <v>380000</v>
          </cell>
        </row>
        <row r="1323">
          <cell r="A1323" t="str">
            <v>MAN25</v>
          </cell>
          <cell r="B1323" t="str">
            <v>MAN2530</v>
          </cell>
          <cell r="C1323" t="str">
            <v>Mận, ĐK gốc 25cm ≤ Φ &lt;30cm</v>
          </cell>
          <cell r="D1323" t="str">
            <v xml:space="preserve">Mận, đường kính gốc 25 cm </v>
          </cell>
          <cell r="E1323" t="str">
            <v>cây</v>
          </cell>
          <cell r="F1323">
            <v>447000</v>
          </cell>
        </row>
        <row r="1324">
          <cell r="A1324" t="str">
            <v>MAN26</v>
          </cell>
          <cell r="B1324" t="str">
            <v>MAN2530</v>
          </cell>
          <cell r="C1324" t="str">
            <v>Mận, ĐK gốc 25cm ≤ Φ &lt;30cm</v>
          </cell>
          <cell r="D1324" t="str">
            <v xml:space="preserve">Mận,  đường kính gốc 26 cm </v>
          </cell>
          <cell r="E1324" t="str">
            <v>cây</v>
          </cell>
          <cell r="F1324">
            <v>447000</v>
          </cell>
        </row>
        <row r="1325">
          <cell r="A1325" t="str">
            <v>MAN27</v>
          </cell>
          <cell r="B1325" t="str">
            <v>MAN2530</v>
          </cell>
          <cell r="C1325" t="str">
            <v>Mận, ĐK gốc 25cm ≤ Φ &lt;30cm</v>
          </cell>
          <cell r="D1325" t="str">
            <v xml:space="preserve">Mận, đường kính gốc 27 cm </v>
          </cell>
          <cell r="E1325" t="str">
            <v>cây</v>
          </cell>
          <cell r="F1325">
            <v>447000</v>
          </cell>
        </row>
        <row r="1326">
          <cell r="A1326" t="str">
            <v>MAN28</v>
          </cell>
          <cell r="B1326" t="str">
            <v>MAN2530</v>
          </cell>
          <cell r="C1326" t="str">
            <v>Mận, ĐK gốc 25cm ≤ Φ &lt;30cm</v>
          </cell>
          <cell r="D1326" t="str">
            <v xml:space="preserve">Mận, đường kính gốc 28 cm </v>
          </cell>
          <cell r="E1326" t="str">
            <v>cây</v>
          </cell>
          <cell r="F1326">
            <v>447000</v>
          </cell>
        </row>
        <row r="1327">
          <cell r="A1327" t="str">
            <v>MAN29</v>
          </cell>
          <cell r="B1327" t="str">
            <v>MAN2530</v>
          </cell>
          <cell r="C1327" t="str">
            <v>Mận, ĐK gốc 25cm ≤ Φ &lt;30cm</v>
          </cell>
          <cell r="D1327" t="str">
            <v xml:space="preserve">Mận,  đường kính gốc 29 cm </v>
          </cell>
          <cell r="E1327" t="str">
            <v>cây</v>
          </cell>
          <cell r="F1327">
            <v>447000</v>
          </cell>
        </row>
        <row r="1328">
          <cell r="A1328" t="str">
            <v>MAN30</v>
          </cell>
          <cell r="B1328" t="str">
            <v>MAN3030</v>
          </cell>
          <cell r="C1328" t="str">
            <v>Mận, ĐK gốc từ 30 cm trở lên</v>
          </cell>
          <cell r="D1328" t="str">
            <v xml:space="preserve">Mận, đường kính gốc 30 cm </v>
          </cell>
          <cell r="E1328" t="str">
            <v>cây</v>
          </cell>
          <cell r="F1328">
            <v>514000</v>
          </cell>
        </row>
        <row r="1329">
          <cell r="A1329" t="str">
            <v>MAN31</v>
          </cell>
          <cell r="B1329" t="str">
            <v>MAN3030</v>
          </cell>
          <cell r="C1329" t="str">
            <v>Mận, ĐK gốc từ 30 cm trở lên</v>
          </cell>
          <cell r="D1329" t="str">
            <v xml:space="preserve">Mận, đường kính gốc 31 cm </v>
          </cell>
          <cell r="E1329" t="str">
            <v>cây</v>
          </cell>
          <cell r="F1329">
            <v>514000</v>
          </cell>
        </row>
        <row r="1330">
          <cell r="A1330" t="str">
            <v>MAN32</v>
          </cell>
          <cell r="B1330" t="str">
            <v>MAN3030</v>
          </cell>
          <cell r="C1330" t="str">
            <v>Mận, ĐK gốc từ 30 cm trở lên</v>
          </cell>
          <cell r="D1330" t="str">
            <v xml:space="preserve">Mận,  đường kính gốc 32 cm </v>
          </cell>
          <cell r="E1330" t="str">
            <v>cây</v>
          </cell>
          <cell r="F1330">
            <v>514000</v>
          </cell>
        </row>
        <row r="1331">
          <cell r="A1331" t="str">
            <v>MAN33</v>
          </cell>
          <cell r="B1331" t="str">
            <v>MAN3030</v>
          </cell>
          <cell r="C1331" t="str">
            <v>Mận, ĐK gốc từ 30 cm trở lên</v>
          </cell>
          <cell r="D1331" t="str">
            <v xml:space="preserve">Mận,  đường kính gốc 33 cm </v>
          </cell>
          <cell r="E1331" t="str">
            <v>cây</v>
          </cell>
          <cell r="F1331">
            <v>514000</v>
          </cell>
        </row>
        <row r="1332">
          <cell r="A1332" t="str">
            <v>MAN34</v>
          </cell>
          <cell r="B1332" t="str">
            <v>MAN3030</v>
          </cell>
          <cell r="C1332" t="str">
            <v>Mận, ĐK gốc từ 30 cm trở lên</v>
          </cell>
          <cell r="D1332" t="str">
            <v xml:space="preserve">Mận, đường kính gốc 34 cm </v>
          </cell>
          <cell r="E1332" t="str">
            <v>cây</v>
          </cell>
          <cell r="F1332">
            <v>514000</v>
          </cell>
        </row>
        <row r="1333">
          <cell r="A1333" t="str">
            <v>MAN35</v>
          </cell>
          <cell r="B1333" t="str">
            <v>MAN3030</v>
          </cell>
          <cell r="C1333" t="str">
            <v>Mận, ĐK gốc từ 30 cm trở lên</v>
          </cell>
          <cell r="D1333" t="str">
            <v xml:space="preserve">Mận,  đường kính gốc 35 cm </v>
          </cell>
          <cell r="E1333" t="str">
            <v>cây</v>
          </cell>
          <cell r="F1333">
            <v>514000</v>
          </cell>
        </row>
        <row r="1334">
          <cell r="A1334" t="str">
            <v>MAN36</v>
          </cell>
          <cell r="B1334" t="str">
            <v>MAN3030</v>
          </cell>
          <cell r="C1334" t="str">
            <v>Mận, ĐK gốc từ 30 cm trở lên</v>
          </cell>
          <cell r="D1334" t="str">
            <v xml:space="preserve">Mận, đường kính gốc 36 cm </v>
          </cell>
          <cell r="E1334" t="str">
            <v>cây</v>
          </cell>
          <cell r="F1334">
            <v>514000</v>
          </cell>
        </row>
        <row r="1335">
          <cell r="A1335" t="str">
            <v>MAN37</v>
          </cell>
          <cell r="B1335" t="str">
            <v>MAN3030</v>
          </cell>
          <cell r="C1335" t="str">
            <v>Mận, ĐK gốc từ 30 cm trở lên</v>
          </cell>
          <cell r="D1335" t="str">
            <v xml:space="preserve">Mận, đường kính gốc 37 cm </v>
          </cell>
          <cell r="E1335" t="str">
            <v>cây</v>
          </cell>
          <cell r="F1335">
            <v>514000</v>
          </cell>
        </row>
        <row r="1336">
          <cell r="A1336" t="str">
            <v>MAN38</v>
          </cell>
          <cell r="B1336" t="str">
            <v>MAN3030</v>
          </cell>
          <cell r="C1336" t="str">
            <v>Mận, ĐK gốc từ 30 cm trở lên</v>
          </cell>
          <cell r="D1336" t="str">
            <v xml:space="preserve">Mận, đường kính gốc 38 cm </v>
          </cell>
          <cell r="E1336" t="str">
            <v>cây</v>
          </cell>
          <cell r="F1336">
            <v>514000</v>
          </cell>
        </row>
        <row r="1337">
          <cell r="A1337" t="str">
            <v>MAN39</v>
          </cell>
          <cell r="B1337" t="str">
            <v>MAN3030</v>
          </cell>
          <cell r="C1337" t="str">
            <v>Mận, ĐK gốc từ 30 cm trở lên</v>
          </cell>
          <cell r="D1337" t="str">
            <v xml:space="preserve">Mận, đường kính gốc 39 cm </v>
          </cell>
          <cell r="E1337" t="str">
            <v>cây</v>
          </cell>
          <cell r="F1337">
            <v>514000</v>
          </cell>
        </row>
        <row r="1338">
          <cell r="A1338" t="str">
            <v>MAN40</v>
          </cell>
          <cell r="B1338" t="str">
            <v>MAN3030</v>
          </cell>
          <cell r="C1338" t="str">
            <v>Mận, ĐK gốc từ 30 cm trở lên</v>
          </cell>
          <cell r="D1338" t="str">
            <v xml:space="preserve">Mận, đường kính gốc 40 cm </v>
          </cell>
          <cell r="E1338" t="str">
            <v>cây</v>
          </cell>
          <cell r="F1338">
            <v>514000</v>
          </cell>
        </row>
        <row r="1339">
          <cell r="A1339" t="str">
            <v>MOM</v>
          </cell>
          <cell r="B1339" t="str">
            <v>MOM</v>
          </cell>
          <cell r="C1339" t="str">
            <v>Mơ, Mới trồng từ 3 tháng đến dưới 1 năm</v>
          </cell>
          <cell r="D1339" t="str">
            <v>Mơ, mới trồng từ 3 tháng đến dưới 1 năm tuổi</v>
          </cell>
          <cell r="E1339" t="str">
            <v>cây</v>
          </cell>
          <cell r="F1339">
            <v>27000</v>
          </cell>
        </row>
        <row r="1340">
          <cell r="A1340" t="str">
            <v>MOM1</v>
          </cell>
          <cell r="B1340" t="str">
            <v>MOM1</v>
          </cell>
          <cell r="C1340" t="str">
            <v>Mơ,  Trồng từ 1 năm, H từ 0,7m trở lên</v>
          </cell>
          <cell r="D1340" t="str">
            <v xml:space="preserve">Mơ,  mới trồng 1 năm, cao từ 0,7 m trở lên </v>
          </cell>
          <cell r="E1340" t="str">
            <v>cây</v>
          </cell>
          <cell r="F1340">
            <v>44000</v>
          </cell>
        </row>
        <row r="1341">
          <cell r="A1341" t="str">
            <v>MO1</v>
          </cell>
          <cell r="B1341" t="str">
            <v>MO1</v>
          </cell>
          <cell r="C1341" t="str">
            <v>Mơ, ĐK gốc 1cm ≤ Φ &lt;2cm</v>
          </cell>
          <cell r="D1341" t="str">
            <v xml:space="preserve">Mơ,   đường kính gốc 1 cm </v>
          </cell>
          <cell r="E1341" t="str">
            <v>cây</v>
          </cell>
          <cell r="F1341">
            <v>61000</v>
          </cell>
        </row>
        <row r="1342">
          <cell r="A1342" t="str">
            <v>MO2</v>
          </cell>
          <cell r="B1342" t="str">
            <v>MO25</v>
          </cell>
          <cell r="C1342" t="str">
            <v>Mơ, ĐK gốc 2cm ≤ Φ &lt;5cm</v>
          </cell>
          <cell r="D1342" t="str">
            <v xml:space="preserve">Mơ,  đường kính gốc 2cm </v>
          </cell>
          <cell r="E1342" t="str">
            <v>cây</v>
          </cell>
          <cell r="F1342">
            <v>98000</v>
          </cell>
        </row>
        <row r="1343">
          <cell r="A1343" t="str">
            <v>MO3</v>
          </cell>
          <cell r="B1343" t="str">
            <v>MO25</v>
          </cell>
          <cell r="C1343" t="str">
            <v>Mơ, ĐK gốc 2cm ≤ Φ &lt;5cm</v>
          </cell>
          <cell r="D1343" t="str">
            <v xml:space="preserve">Mơ, đường kính gốc 3 cm </v>
          </cell>
          <cell r="E1343" t="str">
            <v>cây</v>
          </cell>
          <cell r="F1343">
            <v>98000</v>
          </cell>
        </row>
        <row r="1344">
          <cell r="A1344" t="str">
            <v>MO4</v>
          </cell>
          <cell r="B1344" t="str">
            <v>MO25</v>
          </cell>
          <cell r="C1344" t="str">
            <v>Mơ, ĐK gốc 2cm ≤ Φ &lt;5cm</v>
          </cell>
          <cell r="D1344" t="str">
            <v xml:space="preserve">Mơ, đường kính gốc 4 cm </v>
          </cell>
          <cell r="E1344" t="str">
            <v>cây</v>
          </cell>
          <cell r="F1344">
            <v>98000</v>
          </cell>
        </row>
        <row r="1345">
          <cell r="A1345" t="str">
            <v>MO5</v>
          </cell>
          <cell r="B1345" t="str">
            <v>MO57</v>
          </cell>
          <cell r="C1345" t="str">
            <v>Mơ, ĐK gốc 5cm ≤ Φ &lt;7cm</v>
          </cell>
          <cell r="D1345" t="str">
            <v xml:space="preserve">Mơ, đường kính gốc 5 cm </v>
          </cell>
          <cell r="E1345" t="str">
            <v>cây</v>
          </cell>
          <cell r="F1345">
            <v>135000</v>
          </cell>
        </row>
        <row r="1346">
          <cell r="A1346" t="str">
            <v>MO6</v>
          </cell>
          <cell r="B1346" t="str">
            <v>MO57</v>
          </cell>
          <cell r="C1346" t="str">
            <v>Mơ, ĐK gốc 5cm ≤ Φ &lt;7cm</v>
          </cell>
          <cell r="D1346" t="str">
            <v xml:space="preserve">Mơ, đường kính gốc 6 cm </v>
          </cell>
          <cell r="E1346" t="str">
            <v>cây</v>
          </cell>
          <cell r="F1346">
            <v>135000</v>
          </cell>
        </row>
        <row r="1347">
          <cell r="A1347" t="str">
            <v>MO7</v>
          </cell>
          <cell r="B1347" t="str">
            <v>MO79</v>
          </cell>
          <cell r="C1347" t="str">
            <v>Mơ, ĐK gốc 7cm ≤ Φ &lt;9cm</v>
          </cell>
          <cell r="D1347" t="str">
            <v xml:space="preserve">Mơ, đường kính gốc 7 cm </v>
          </cell>
          <cell r="E1347" t="str">
            <v>cây</v>
          </cell>
          <cell r="F1347">
            <v>172000</v>
          </cell>
        </row>
        <row r="1348">
          <cell r="A1348" t="str">
            <v>MO8</v>
          </cell>
          <cell r="B1348" t="str">
            <v>MO79</v>
          </cell>
          <cell r="C1348" t="str">
            <v>Mơ, ĐK gốc 7cm ≤ Φ &lt;9cm</v>
          </cell>
          <cell r="D1348" t="str">
            <v xml:space="preserve">Mơ, đường kính gốc 8 cm </v>
          </cell>
          <cell r="E1348" t="str">
            <v>cây</v>
          </cell>
          <cell r="F1348">
            <v>172000</v>
          </cell>
        </row>
        <row r="1349">
          <cell r="A1349" t="str">
            <v>MO9</v>
          </cell>
          <cell r="B1349" t="str">
            <v>MO912</v>
          </cell>
          <cell r="C1349" t="str">
            <v>Mơ, ĐK gốc 9cm ≤ Φ &lt;12cm</v>
          </cell>
          <cell r="D1349" t="str">
            <v xml:space="preserve">Mơ, đường kính gốc 9 cm </v>
          </cell>
          <cell r="E1349" t="str">
            <v>cây</v>
          </cell>
          <cell r="F1349">
            <v>209000</v>
          </cell>
        </row>
        <row r="1350">
          <cell r="A1350" t="str">
            <v>MO10</v>
          </cell>
          <cell r="B1350" t="str">
            <v>MO912</v>
          </cell>
          <cell r="C1350" t="str">
            <v>Mơ, ĐK gốc 9cm ≤ Φ &lt;12cm</v>
          </cell>
          <cell r="D1350" t="str">
            <v xml:space="preserve">Mơ, đường kính gốc 10 cm </v>
          </cell>
          <cell r="E1350" t="str">
            <v>cây</v>
          </cell>
          <cell r="F1350">
            <v>209000</v>
          </cell>
        </row>
        <row r="1351">
          <cell r="A1351" t="str">
            <v>MO11</v>
          </cell>
          <cell r="B1351" t="str">
            <v>MO912</v>
          </cell>
          <cell r="C1351" t="str">
            <v>Mơ, ĐK gốc 9cm ≤ Φ &lt;12cm</v>
          </cell>
          <cell r="D1351" t="str">
            <v xml:space="preserve">Mơ, đường kính gốc 11 cm </v>
          </cell>
          <cell r="E1351" t="str">
            <v>cây</v>
          </cell>
          <cell r="F1351">
            <v>209000</v>
          </cell>
        </row>
        <row r="1352">
          <cell r="A1352" t="str">
            <v>MO12</v>
          </cell>
          <cell r="B1352" t="str">
            <v>MO1215</v>
          </cell>
          <cell r="C1352" t="str">
            <v>Mơ, ĐK gốc 12cm ≤ Φ &lt;15cm</v>
          </cell>
          <cell r="D1352" t="str">
            <v xml:space="preserve">Mơ, đường kính gốc 12 cm </v>
          </cell>
          <cell r="E1352" t="str">
            <v>cây</v>
          </cell>
          <cell r="F1352">
            <v>246000</v>
          </cell>
        </row>
        <row r="1353">
          <cell r="A1353" t="str">
            <v>MO13</v>
          </cell>
          <cell r="B1353" t="str">
            <v>MO1215</v>
          </cell>
          <cell r="C1353" t="str">
            <v>Mơ, ĐK gốc 12cm ≤ Φ &lt;15cm</v>
          </cell>
          <cell r="D1353" t="str">
            <v xml:space="preserve">Mơ, đường kính gốc 13 cm </v>
          </cell>
          <cell r="E1353" t="str">
            <v>cây</v>
          </cell>
          <cell r="F1353">
            <v>246000</v>
          </cell>
        </row>
        <row r="1354">
          <cell r="A1354" t="str">
            <v>MO14</v>
          </cell>
          <cell r="B1354" t="str">
            <v>MO1215</v>
          </cell>
          <cell r="C1354" t="str">
            <v>Mơ, ĐK gốc 12cm ≤ Φ &lt;15cm</v>
          </cell>
          <cell r="D1354" t="str">
            <v xml:space="preserve">Mơ, đường kính gốc 14 cm </v>
          </cell>
          <cell r="E1354" t="str">
            <v>cây</v>
          </cell>
          <cell r="F1354">
            <v>246000</v>
          </cell>
        </row>
        <row r="1355">
          <cell r="A1355" t="str">
            <v>MO15</v>
          </cell>
          <cell r="B1355" t="str">
            <v>MO1520</v>
          </cell>
          <cell r="C1355" t="str">
            <v>Mơ, ĐK gốc 15cm ≤ Φ &lt;20cm</v>
          </cell>
          <cell r="D1355" t="str">
            <v xml:space="preserve">Mơ, đường kính gốc 15 cm </v>
          </cell>
          <cell r="E1355" t="str">
            <v>cây</v>
          </cell>
          <cell r="F1355">
            <v>313000</v>
          </cell>
        </row>
        <row r="1356">
          <cell r="A1356" t="str">
            <v>MO16</v>
          </cell>
          <cell r="B1356" t="str">
            <v>MO1520</v>
          </cell>
          <cell r="C1356" t="str">
            <v>Mơ, ĐK gốc 15cm ≤ Φ &lt;20cm</v>
          </cell>
          <cell r="D1356" t="str">
            <v xml:space="preserve">Mơ, đường kính gốc 16 cm </v>
          </cell>
          <cell r="E1356" t="str">
            <v>cây</v>
          </cell>
          <cell r="F1356">
            <v>313000</v>
          </cell>
        </row>
        <row r="1357">
          <cell r="A1357" t="str">
            <v>MO17</v>
          </cell>
          <cell r="B1357" t="str">
            <v>MO1520</v>
          </cell>
          <cell r="C1357" t="str">
            <v>Mơ, ĐK gốc 15cm ≤ Φ &lt;20cm</v>
          </cell>
          <cell r="D1357" t="str">
            <v xml:space="preserve">Mơ, đường kính gốc 17 cm </v>
          </cell>
          <cell r="E1357" t="str">
            <v>cây</v>
          </cell>
          <cell r="F1357">
            <v>313000</v>
          </cell>
        </row>
        <row r="1358">
          <cell r="A1358" t="str">
            <v>MO18</v>
          </cell>
          <cell r="B1358" t="str">
            <v>MO1520</v>
          </cell>
          <cell r="C1358" t="str">
            <v>Mơ, ĐK gốc 15cm ≤ Φ &lt;20cm</v>
          </cell>
          <cell r="D1358" t="str">
            <v xml:space="preserve">Mơ, đường kính gốc 18 cm </v>
          </cell>
          <cell r="E1358" t="str">
            <v>cây</v>
          </cell>
          <cell r="F1358">
            <v>313000</v>
          </cell>
        </row>
        <row r="1359">
          <cell r="A1359" t="str">
            <v>MO19</v>
          </cell>
          <cell r="B1359" t="str">
            <v>MO1520</v>
          </cell>
          <cell r="C1359" t="str">
            <v>Mơ, ĐK gốc 15cm ≤ Φ &lt;20cm</v>
          </cell>
          <cell r="D1359" t="str">
            <v xml:space="preserve">Mơ, đường kính gốc 19 cm </v>
          </cell>
          <cell r="E1359" t="str">
            <v>cây</v>
          </cell>
          <cell r="F1359">
            <v>313000</v>
          </cell>
        </row>
        <row r="1360">
          <cell r="A1360" t="str">
            <v>MO20</v>
          </cell>
          <cell r="B1360" t="str">
            <v>MO2025</v>
          </cell>
          <cell r="C1360" t="str">
            <v>Mơ, ĐK gốc 20cm ≤ Φ &lt;25cm</v>
          </cell>
          <cell r="D1360" t="str">
            <v xml:space="preserve">Mơ, đường kính gốc 20 cm </v>
          </cell>
          <cell r="E1360" t="str">
            <v>cây</v>
          </cell>
          <cell r="F1360">
            <v>380000</v>
          </cell>
        </row>
        <row r="1361">
          <cell r="A1361" t="str">
            <v>MO21</v>
          </cell>
          <cell r="B1361" t="str">
            <v>MO2025</v>
          </cell>
          <cell r="C1361" t="str">
            <v>Mơ, ĐK gốc 20cm ≤ Φ &lt;25cm</v>
          </cell>
          <cell r="D1361" t="str">
            <v xml:space="preserve">Mơ, đường kính gốc 21 cm </v>
          </cell>
          <cell r="E1361" t="str">
            <v>cây</v>
          </cell>
          <cell r="F1361">
            <v>380000</v>
          </cell>
        </row>
        <row r="1362">
          <cell r="A1362" t="str">
            <v>MO22</v>
          </cell>
          <cell r="B1362" t="str">
            <v>MO2025</v>
          </cell>
          <cell r="C1362" t="str">
            <v>Mơ, ĐK gốc 20cm ≤ Φ &lt;25cm</v>
          </cell>
          <cell r="D1362" t="str">
            <v xml:space="preserve">Mơ, đường kính gốc 22 cm </v>
          </cell>
          <cell r="E1362" t="str">
            <v>cây</v>
          </cell>
          <cell r="F1362">
            <v>380000</v>
          </cell>
        </row>
        <row r="1363">
          <cell r="A1363" t="str">
            <v>MO23</v>
          </cell>
          <cell r="B1363" t="str">
            <v>MO2025</v>
          </cell>
          <cell r="C1363" t="str">
            <v>Mơ, ĐK gốc 20cm ≤ Φ &lt;25cm</v>
          </cell>
          <cell r="D1363" t="str">
            <v xml:space="preserve">Mơ, đường kính gốc 23 cm </v>
          </cell>
          <cell r="E1363" t="str">
            <v>cây</v>
          </cell>
          <cell r="F1363">
            <v>380000</v>
          </cell>
        </row>
        <row r="1364">
          <cell r="A1364" t="str">
            <v>MO24</v>
          </cell>
          <cell r="B1364" t="str">
            <v>MO2025</v>
          </cell>
          <cell r="C1364" t="str">
            <v>Mơ, ĐK gốc 20cm ≤ Φ &lt;25cm</v>
          </cell>
          <cell r="D1364" t="str">
            <v xml:space="preserve">Mơ, đường kính gốc 24 cm </v>
          </cell>
          <cell r="E1364" t="str">
            <v>cây</v>
          </cell>
          <cell r="F1364">
            <v>380000</v>
          </cell>
        </row>
        <row r="1365">
          <cell r="A1365" t="str">
            <v>MO25</v>
          </cell>
          <cell r="B1365" t="str">
            <v>MO2530</v>
          </cell>
          <cell r="C1365" t="str">
            <v>Mơ, ĐK gốc 25cm ≤ Φ &lt;30cm</v>
          </cell>
          <cell r="D1365" t="str">
            <v xml:space="preserve">Mơ, đường kính gốc 25 cm </v>
          </cell>
          <cell r="E1365" t="str">
            <v>cây</v>
          </cell>
          <cell r="F1365">
            <v>447000</v>
          </cell>
        </row>
        <row r="1366">
          <cell r="A1366" t="str">
            <v>MO26</v>
          </cell>
          <cell r="B1366" t="str">
            <v>MO2530</v>
          </cell>
          <cell r="C1366" t="str">
            <v>Mơ, ĐK gốc 25cm ≤ Φ &lt;30cm</v>
          </cell>
          <cell r="D1366" t="str">
            <v xml:space="preserve">Mơ, đường kính gốc 26 cm </v>
          </cell>
          <cell r="E1366" t="str">
            <v>cây</v>
          </cell>
          <cell r="F1366">
            <v>447000</v>
          </cell>
        </row>
        <row r="1367">
          <cell r="A1367" t="str">
            <v>MO27</v>
          </cell>
          <cell r="B1367" t="str">
            <v>MO2530</v>
          </cell>
          <cell r="C1367" t="str">
            <v>Mơ, ĐK gốc 25cm ≤ Φ &lt;30cm</v>
          </cell>
          <cell r="D1367" t="str">
            <v xml:space="preserve">Mơ, đường kính gốc 27 cm </v>
          </cell>
          <cell r="E1367" t="str">
            <v>cây</v>
          </cell>
          <cell r="F1367">
            <v>447000</v>
          </cell>
        </row>
        <row r="1368">
          <cell r="A1368" t="str">
            <v>MO28</v>
          </cell>
          <cell r="B1368" t="str">
            <v>MO2530</v>
          </cell>
          <cell r="C1368" t="str">
            <v>Mơ, ĐK gốc 25cm ≤ Φ &lt;30cm</v>
          </cell>
          <cell r="D1368" t="str">
            <v xml:space="preserve">Mơ, đường kính gốc 28 cm </v>
          </cell>
          <cell r="E1368" t="str">
            <v>cây</v>
          </cell>
          <cell r="F1368">
            <v>447000</v>
          </cell>
        </row>
        <row r="1369">
          <cell r="A1369" t="str">
            <v>MO29</v>
          </cell>
          <cell r="B1369" t="str">
            <v>MO2530</v>
          </cell>
          <cell r="C1369" t="str">
            <v>Mơ, ĐK gốc 25cm ≤ Φ &lt;30cm</v>
          </cell>
          <cell r="D1369" t="str">
            <v xml:space="preserve">Mơ, đường kính gốc 29 cm </v>
          </cell>
          <cell r="E1369" t="str">
            <v>cây</v>
          </cell>
          <cell r="F1369">
            <v>447000</v>
          </cell>
        </row>
        <row r="1370">
          <cell r="A1370" t="str">
            <v>MO30</v>
          </cell>
          <cell r="B1370" t="str">
            <v>MO3030</v>
          </cell>
          <cell r="C1370" t="str">
            <v>Mơ, ĐK gốc từ 30 cm trở lên</v>
          </cell>
          <cell r="D1370" t="str">
            <v xml:space="preserve">Mơ, đường kính gốc 30 cm </v>
          </cell>
          <cell r="E1370" t="str">
            <v>cây</v>
          </cell>
          <cell r="F1370">
            <v>514000</v>
          </cell>
        </row>
        <row r="1371">
          <cell r="A1371" t="str">
            <v>MO31</v>
          </cell>
          <cell r="B1371" t="str">
            <v>MO3030</v>
          </cell>
          <cell r="C1371" t="str">
            <v>Mơ, ĐK gốc từ 30 cm trở lên</v>
          </cell>
          <cell r="D1371" t="str">
            <v xml:space="preserve">Mơ, đường kính gốc 31 cm </v>
          </cell>
          <cell r="E1371" t="str">
            <v>cây</v>
          </cell>
          <cell r="F1371">
            <v>514000</v>
          </cell>
        </row>
        <row r="1372">
          <cell r="A1372" t="str">
            <v>MO32</v>
          </cell>
          <cell r="B1372" t="str">
            <v>MO3030</v>
          </cell>
          <cell r="C1372" t="str">
            <v>Mơ, ĐK gốc từ 30 cm trở lên</v>
          </cell>
          <cell r="D1372" t="str">
            <v xml:space="preserve">Mơ, đường kính gốc 32 cm </v>
          </cell>
          <cell r="E1372" t="str">
            <v>cây</v>
          </cell>
          <cell r="F1372">
            <v>514000</v>
          </cell>
        </row>
        <row r="1373">
          <cell r="A1373" t="str">
            <v>MO33</v>
          </cell>
          <cell r="B1373" t="str">
            <v>MO3030</v>
          </cell>
          <cell r="C1373" t="str">
            <v>Mơ, ĐK gốc từ 30 cm trở lên</v>
          </cell>
          <cell r="D1373" t="str">
            <v xml:space="preserve">Mơ, đường kính gốc 33 cm </v>
          </cell>
          <cell r="E1373" t="str">
            <v>cây</v>
          </cell>
          <cell r="F1373">
            <v>514000</v>
          </cell>
        </row>
        <row r="1374">
          <cell r="A1374" t="str">
            <v>MO34</v>
          </cell>
          <cell r="B1374" t="str">
            <v>MO3030</v>
          </cell>
          <cell r="C1374" t="str">
            <v>Mơ, ĐK gốc từ 30 cm trở lên</v>
          </cell>
          <cell r="D1374" t="str">
            <v xml:space="preserve">Mơ, đường kính gốc 34 cm </v>
          </cell>
          <cell r="E1374" t="str">
            <v>cây</v>
          </cell>
          <cell r="F1374">
            <v>514000</v>
          </cell>
        </row>
        <row r="1375">
          <cell r="A1375" t="str">
            <v>MO35</v>
          </cell>
          <cell r="B1375" t="str">
            <v>MO3030</v>
          </cell>
          <cell r="C1375" t="str">
            <v>Mơ, ĐK gốc từ 30 cm trở lên</v>
          </cell>
          <cell r="D1375" t="str">
            <v xml:space="preserve">Mơ, đường kính gốc 35 cm </v>
          </cell>
          <cell r="E1375" t="str">
            <v>cây</v>
          </cell>
          <cell r="F1375">
            <v>514000</v>
          </cell>
        </row>
        <row r="1376">
          <cell r="A1376" t="str">
            <v>MO36</v>
          </cell>
          <cell r="B1376" t="str">
            <v>MO3030</v>
          </cell>
          <cell r="C1376" t="str">
            <v>Mơ, ĐK gốc từ 30 cm trở lên</v>
          </cell>
          <cell r="D1376" t="str">
            <v xml:space="preserve">Mơ, đường kính gốc 36 cm </v>
          </cell>
          <cell r="E1376" t="str">
            <v>cây</v>
          </cell>
          <cell r="F1376">
            <v>514000</v>
          </cell>
        </row>
        <row r="1377">
          <cell r="A1377" t="str">
            <v>MO37</v>
          </cell>
          <cell r="B1377" t="str">
            <v>MO3030</v>
          </cell>
          <cell r="C1377" t="str">
            <v>Mơ, ĐK gốc từ 30 cm trở lên</v>
          </cell>
          <cell r="D1377" t="str">
            <v xml:space="preserve">Mơ, đường kính gốc 37 cm </v>
          </cell>
          <cell r="E1377" t="str">
            <v>cây</v>
          </cell>
          <cell r="F1377">
            <v>514000</v>
          </cell>
        </row>
        <row r="1378">
          <cell r="A1378" t="str">
            <v>MO38</v>
          </cell>
          <cell r="B1378" t="str">
            <v>MO3030</v>
          </cell>
          <cell r="C1378" t="str">
            <v>Mơ, ĐK gốc từ 30 cm trở lên</v>
          </cell>
          <cell r="D1378" t="str">
            <v xml:space="preserve">Mơ, đường kính gốc 38 cm </v>
          </cell>
          <cell r="E1378" t="str">
            <v>cây</v>
          </cell>
          <cell r="F1378">
            <v>514000</v>
          </cell>
        </row>
        <row r="1379">
          <cell r="A1379" t="str">
            <v>MO39</v>
          </cell>
          <cell r="B1379" t="str">
            <v>MO3030</v>
          </cell>
          <cell r="C1379" t="str">
            <v>Mơ, ĐK gốc từ 30 cm trở lên</v>
          </cell>
          <cell r="D1379" t="str">
            <v xml:space="preserve">Mơ, đường kính gốc 39 cm </v>
          </cell>
          <cell r="E1379" t="str">
            <v>cây</v>
          </cell>
          <cell r="F1379">
            <v>514000</v>
          </cell>
        </row>
        <row r="1380">
          <cell r="A1380" t="str">
            <v>MO40</v>
          </cell>
          <cell r="B1380" t="str">
            <v>MO3030</v>
          </cell>
          <cell r="C1380" t="str">
            <v>Mơ, ĐK gốc từ 30 cm trở lên</v>
          </cell>
          <cell r="D1380" t="str">
            <v xml:space="preserve">Mơ, đường kính gốc 40 cm </v>
          </cell>
          <cell r="E1380" t="str">
            <v>cây</v>
          </cell>
          <cell r="F1380">
            <v>514000</v>
          </cell>
        </row>
        <row r="1381">
          <cell r="C1381" t="str">
            <v>Chuối ăn quả (không tính chuối rừng)</v>
          </cell>
          <cell r="E1381" t="str">
            <v>khóm</v>
          </cell>
        </row>
        <row r="1382">
          <cell r="A1382" t="str">
            <v>CHUOI26</v>
          </cell>
          <cell r="B1382" t="str">
            <v>CHUOI26</v>
          </cell>
          <cell r="C1382" t="str">
            <v xml:space="preserve"> Chuối ăn quả, Mới trồng từ 2 đến 6 tháng (không tính cây con theo cây trồng)</v>
          </cell>
          <cell r="D1382" t="str">
            <v xml:space="preserve"> Chuối ăn quả, Mới trồng từ 2 đến 6 tháng (không tính cây con theo cây trồng)</v>
          </cell>
          <cell r="E1382" t="str">
            <v>khóm</v>
          </cell>
          <cell r="F1382">
            <v>18700</v>
          </cell>
        </row>
        <row r="1383">
          <cell r="A1383" t="str">
            <v>CHUOI6</v>
          </cell>
          <cell r="B1383" t="str">
            <v>CHUOI6</v>
          </cell>
          <cell r="C1383" t="str">
            <v xml:space="preserve">  Chuối ăn quả, Trồng từ trên 6 tháng đến khi có quả (khóm có từ 2 cây trở lên)</v>
          </cell>
          <cell r="D1383" t="str">
            <v xml:space="preserve">  Chuối ăn quả, Trồng từ trên 6 tháng đến khi có quả (khóm có từ 2 cây trở lên)</v>
          </cell>
          <cell r="E1383" t="str">
            <v>khóm</v>
          </cell>
          <cell r="F1383">
            <v>52400</v>
          </cell>
        </row>
        <row r="1384">
          <cell r="A1384" t="str">
            <v>CHUOIK</v>
          </cell>
          <cell r="B1384" t="str">
            <v>CHUOIK</v>
          </cell>
          <cell r="C1384" t="str">
            <v xml:space="preserve"> Chuối ăn quả, Đã có quả
 (khóm có từ 2 cây trở lên)</v>
          </cell>
          <cell r="D1384" t="str">
            <v xml:space="preserve">  Chuối ăn quả, Đã có quả (khóm có từ 2 cây trở lên)</v>
          </cell>
          <cell r="E1384" t="str">
            <v>khóm</v>
          </cell>
          <cell r="F1384">
            <v>86100</v>
          </cell>
        </row>
        <row r="1385">
          <cell r="C1385" t="str">
            <v>Dứa ăn quả</v>
          </cell>
          <cell r="D1385" t="str">
            <v>Dứa ăn quả</v>
          </cell>
          <cell r="E1385" t="str">
            <v>khóm</v>
          </cell>
        </row>
        <row r="1386">
          <cell r="C1386" t="str">
            <v xml:space="preserve"> Dứa Cayene</v>
          </cell>
          <cell r="D1386" t="str">
            <v xml:space="preserve"> Dứa Cayene</v>
          </cell>
          <cell r="E1386" t="str">
            <v>khóm</v>
          </cell>
        </row>
        <row r="1387">
          <cell r="A1387" t="str">
            <v>DUACM</v>
          </cell>
          <cell r="B1387" t="str">
            <v>DUACM</v>
          </cell>
          <cell r="C1387" t="str">
            <v xml:space="preserve">  Dứa Cayene, Mới trồng từ 2 tháng đến 1 năm (không tính cây con theo cây trồng)</v>
          </cell>
          <cell r="D1387" t="str">
            <v xml:space="preserve">  Dứa Cayene, Mới trồng từ 2 tháng đến 1 năm (không tính cây con theo cây trồng)</v>
          </cell>
          <cell r="E1387" t="str">
            <v>khóm</v>
          </cell>
          <cell r="F1387">
            <v>1840</v>
          </cell>
        </row>
        <row r="1388">
          <cell r="A1388" t="str">
            <v>DUAC1</v>
          </cell>
          <cell r="B1388" t="str">
            <v>DUAC1</v>
          </cell>
          <cell r="C1388" t="str">
            <v xml:space="preserve">  Dứa Cayene, Trên 1 năm (khóm có từ 2 cây trở lên)</v>
          </cell>
          <cell r="D1388" t="str">
            <v xml:space="preserve">  Dứa Cayene, Trên 1 năm (khóm có từ 2 cây trở lên)</v>
          </cell>
          <cell r="E1388" t="str">
            <v>khóm</v>
          </cell>
          <cell r="F1388">
            <v>3060</v>
          </cell>
        </row>
        <row r="1389">
          <cell r="C1389" t="str">
            <v xml:space="preserve"> Dứa Queen</v>
          </cell>
          <cell r="D1389" t="str">
            <v xml:space="preserve"> Dứa Queen</v>
          </cell>
          <cell r="E1389" t="str">
            <v>khóm</v>
          </cell>
        </row>
        <row r="1390">
          <cell r="A1390" t="str">
            <v>DUAQM</v>
          </cell>
          <cell r="B1390" t="str">
            <v>DUAQM</v>
          </cell>
          <cell r="C1390" t="str">
            <v xml:space="preserve">  Dứa Queen, Mới trồng từ 2 tháng đến 1 năm (không tính cây con theo cây trồng)</v>
          </cell>
          <cell r="D1390" t="str">
            <v xml:space="preserve">  Dứa Queen, Mới trồng từ 2 tháng đến 1 năm (không tính cây con theo cây trồng)</v>
          </cell>
          <cell r="E1390" t="str">
            <v>khóm</v>
          </cell>
          <cell r="F1390">
            <v>1840</v>
          </cell>
        </row>
        <row r="1391">
          <cell r="A1391" t="str">
            <v>DUAQ1</v>
          </cell>
          <cell r="B1391" t="str">
            <v>DUAQ1</v>
          </cell>
          <cell r="C1391" t="str">
            <v xml:space="preserve"> Dứa Queen,Trên 1 năm (khóm có từ 2 cây trở lên)</v>
          </cell>
          <cell r="D1391" t="str">
            <v xml:space="preserve"> Dứa Queen,Trên 1 năm (khóm có từ 2 cây trở lên)</v>
          </cell>
          <cell r="E1391" t="str">
            <v>khóm</v>
          </cell>
          <cell r="F1391">
            <v>3060</v>
          </cell>
        </row>
        <row r="1392">
          <cell r="C1392" t="str">
            <v>Cây táo ( theo đường kính gốc của cây  Φ đo đường kính gốc cách mặt đất 15cm)</v>
          </cell>
        </row>
        <row r="1393">
          <cell r="A1393" t="str">
            <v>TAOM</v>
          </cell>
          <cell r="B1393" t="str">
            <v>TAOM</v>
          </cell>
          <cell r="C1393" t="str">
            <v>Táo ĐK gốc Φ &lt; 1cm ( cây cách cây &gt; 3m)</v>
          </cell>
          <cell r="D1393" t="str">
            <v>Táo ĐK gốc Φ &lt; 1cm ( cây cách cây &gt; 3m)</v>
          </cell>
          <cell r="E1393" t="str">
            <v>cây</v>
          </cell>
          <cell r="F1393">
            <v>65000</v>
          </cell>
        </row>
        <row r="1394">
          <cell r="A1394" t="str">
            <v>TAO1</v>
          </cell>
          <cell r="B1394" t="str">
            <v>TAO12</v>
          </cell>
          <cell r="C1394" t="str">
            <v>Táo ĐK gốc 1cm ≤ Φ &lt; 2cm  ( cây cách cây &gt; 3m)</v>
          </cell>
          <cell r="D1394" t="str">
            <v>Táo đường kính 1cm</v>
          </cell>
          <cell r="E1394" t="str">
            <v>cây</v>
          </cell>
          <cell r="F1394">
            <v>335000</v>
          </cell>
        </row>
        <row r="1395">
          <cell r="A1395" t="str">
            <v>TAO2</v>
          </cell>
          <cell r="B1395" t="str">
            <v>TAO25</v>
          </cell>
          <cell r="C1395" t="str">
            <v>Táo ĐK gốc 2cm ≤ Φ &lt; 5cm  ( cây cách cây &gt; 3m)</v>
          </cell>
          <cell r="D1395" t="str">
            <v>Táo đường kính 2cm</v>
          </cell>
          <cell r="E1395" t="str">
            <v>cây</v>
          </cell>
          <cell r="F1395">
            <v>545000</v>
          </cell>
        </row>
        <row r="1396">
          <cell r="A1396" t="str">
            <v>TAO3</v>
          </cell>
          <cell r="B1396" t="str">
            <v>TAO25</v>
          </cell>
          <cell r="C1396" t="str">
            <v>Táo ĐK gốc 2cm ≤ Φ &lt; 5cm  ( cây cách cây &gt; 3m)</v>
          </cell>
          <cell r="D1396" t="str">
            <v>Táo đường kính 3cm</v>
          </cell>
          <cell r="E1396" t="str">
            <v>cây</v>
          </cell>
          <cell r="F1396">
            <v>545000</v>
          </cell>
        </row>
        <row r="1397">
          <cell r="A1397" t="str">
            <v>TAO4</v>
          </cell>
          <cell r="B1397" t="str">
            <v>TAO25</v>
          </cell>
          <cell r="C1397" t="str">
            <v>Táo ĐK gốc 2cm ≤ Φ &lt; 5cm  ( cây cách cây &gt; 3m)</v>
          </cell>
          <cell r="D1397" t="str">
            <v>Táo đường kính 4cm</v>
          </cell>
          <cell r="E1397" t="str">
            <v>cây</v>
          </cell>
          <cell r="F1397">
            <v>545000</v>
          </cell>
        </row>
        <row r="1398">
          <cell r="A1398" t="str">
            <v>TAO5</v>
          </cell>
          <cell r="B1398" t="str">
            <v>TAO57</v>
          </cell>
          <cell r="C1398" t="str">
            <v>Táo ĐK gốc 5cm ≤ Φ &lt; 7cm  ( cây cách cây &gt; 3m)</v>
          </cell>
          <cell r="D1398" t="str">
            <v>Táo đường kính 5cm</v>
          </cell>
          <cell r="E1398" t="str">
            <v>cây</v>
          </cell>
          <cell r="F1398">
            <v>755000</v>
          </cell>
        </row>
        <row r="1399">
          <cell r="A1399" t="str">
            <v>TAO6</v>
          </cell>
          <cell r="B1399" t="str">
            <v>TAO57</v>
          </cell>
          <cell r="C1399" t="str">
            <v>Táo ĐK gốc 5cm ≤ Φ &lt; 7cm  ( cây cách cây &gt; 3m)</v>
          </cell>
          <cell r="D1399" t="str">
            <v>Táo đường kính 6cm</v>
          </cell>
          <cell r="E1399" t="str">
            <v>cây</v>
          </cell>
          <cell r="F1399">
            <v>755000</v>
          </cell>
        </row>
        <row r="1400">
          <cell r="A1400" t="str">
            <v>TAO7</v>
          </cell>
          <cell r="B1400" t="str">
            <v>TAO79</v>
          </cell>
          <cell r="C1400" t="str">
            <v>Táo ĐK gốc 7cm ≤ Φ &lt; 9cm  ( cây cách cây &gt; 3m)</v>
          </cell>
          <cell r="D1400" t="str">
            <v>Táo đường kính 7cm</v>
          </cell>
          <cell r="E1400" t="str">
            <v>cây</v>
          </cell>
          <cell r="F1400">
            <v>1025000</v>
          </cell>
        </row>
        <row r="1401">
          <cell r="A1401" t="str">
            <v>TAO8</v>
          </cell>
          <cell r="B1401" t="str">
            <v>TAO79</v>
          </cell>
          <cell r="C1401" t="str">
            <v>Táo ĐK gốc 7cm ≤ Φ &lt; 9cm  ( cây cách cây &gt; 3m)</v>
          </cell>
          <cell r="D1401" t="str">
            <v>Táo đường kính 8cm</v>
          </cell>
          <cell r="E1401" t="str">
            <v>cây</v>
          </cell>
          <cell r="F1401">
            <v>1025000</v>
          </cell>
        </row>
        <row r="1402">
          <cell r="A1402" t="str">
            <v>TAO9</v>
          </cell>
          <cell r="B1402" t="str">
            <v>TAO912</v>
          </cell>
          <cell r="C1402" t="str">
            <v>Táo ĐK gốc 9cm ≤ Φ &lt; 12cm  ( cây cách cây &gt; 3m)</v>
          </cell>
          <cell r="D1402" t="str">
            <v>Táo đường kính 9cm</v>
          </cell>
          <cell r="E1402" t="str">
            <v>cây</v>
          </cell>
          <cell r="F1402">
            <v>1415000</v>
          </cell>
        </row>
        <row r="1403">
          <cell r="A1403" t="str">
            <v>TAO10</v>
          </cell>
          <cell r="B1403" t="str">
            <v>TAO912</v>
          </cell>
          <cell r="C1403" t="str">
            <v>Táo ĐK gốc 9cm ≤ Φ &lt; 12cm  ( cây cách cây &gt; 3m)</v>
          </cell>
          <cell r="D1403" t="str">
            <v>Táo đường kính 10 cm</v>
          </cell>
          <cell r="E1403" t="str">
            <v>cây</v>
          </cell>
          <cell r="F1403">
            <v>1415000</v>
          </cell>
        </row>
        <row r="1404">
          <cell r="A1404" t="str">
            <v>TAO11</v>
          </cell>
          <cell r="B1404" t="str">
            <v>TAO912</v>
          </cell>
          <cell r="C1404" t="str">
            <v>Táo ĐK gốc 9cm ≤ Φ &lt; 12cm  ( cây cách cây &gt; 3m)</v>
          </cell>
          <cell r="D1404" t="str">
            <v>Táo đường kính 11 cm</v>
          </cell>
          <cell r="E1404" t="str">
            <v>cây</v>
          </cell>
          <cell r="F1404">
            <v>1415000</v>
          </cell>
        </row>
        <row r="1405">
          <cell r="A1405" t="str">
            <v>TAO12</v>
          </cell>
          <cell r="B1405" t="str">
            <v>TAO1215</v>
          </cell>
          <cell r="C1405" t="str">
            <v>Táo ĐK gốc 12cm ≤ Φ &lt; 15cm  ( cây cách cây &gt; 3m)</v>
          </cell>
          <cell r="D1405" t="str">
            <v>Táo đường kính 12 cm</v>
          </cell>
          <cell r="E1405" t="str">
            <v>cây</v>
          </cell>
          <cell r="F1405">
            <v>1805000</v>
          </cell>
        </row>
        <row r="1406">
          <cell r="A1406" t="str">
            <v>TAO13</v>
          </cell>
          <cell r="B1406" t="str">
            <v>TAO1215</v>
          </cell>
          <cell r="C1406" t="str">
            <v>Táo ĐK gốc 12cm ≤ Φ &lt; 15cm  ( cây cách cây &gt; 3m)</v>
          </cell>
          <cell r="D1406" t="str">
            <v>Táo đường kính 13 cm</v>
          </cell>
          <cell r="E1406" t="str">
            <v>cây</v>
          </cell>
          <cell r="F1406">
            <v>1805000</v>
          </cell>
        </row>
        <row r="1407">
          <cell r="A1407" t="str">
            <v>TAO14</v>
          </cell>
          <cell r="B1407" t="str">
            <v>TAO1215</v>
          </cell>
          <cell r="C1407" t="str">
            <v>Táo ĐK gốc 12cm ≤ Φ &lt; 15cm  ( cây cách cây &gt; 3m)</v>
          </cell>
          <cell r="D1407" t="str">
            <v>Táo đường kính 14 cm</v>
          </cell>
          <cell r="E1407" t="str">
            <v>cây</v>
          </cell>
          <cell r="F1407">
            <v>1805000</v>
          </cell>
        </row>
        <row r="1408">
          <cell r="A1408" t="str">
            <v>TAO15</v>
          </cell>
          <cell r="B1408" t="str">
            <v>TAO1520</v>
          </cell>
          <cell r="C1408" t="str">
            <v>Táo ĐK gốc 15cm ≤ Φ &lt; 20 cm  ( cây cách cây &gt; 3m)</v>
          </cell>
          <cell r="D1408" t="str">
            <v>Táo đường kính 15cm</v>
          </cell>
          <cell r="E1408" t="str">
            <v>cây</v>
          </cell>
          <cell r="F1408">
            <v>2195000</v>
          </cell>
        </row>
        <row r="1409">
          <cell r="A1409" t="str">
            <v>TAO16</v>
          </cell>
          <cell r="B1409" t="str">
            <v>TAO1520</v>
          </cell>
          <cell r="C1409" t="str">
            <v>Táo ĐK gốc 15cm ≤ Φ &lt; 20 cm  ( cây cách cây &gt; 3m)</v>
          </cell>
          <cell r="D1409" t="str">
            <v>Táo đường kính 16cm</v>
          </cell>
          <cell r="E1409" t="str">
            <v>cây</v>
          </cell>
          <cell r="F1409">
            <v>2195000</v>
          </cell>
        </row>
        <row r="1410">
          <cell r="A1410" t="str">
            <v>TAO17</v>
          </cell>
          <cell r="B1410" t="str">
            <v>TAO1520</v>
          </cell>
          <cell r="C1410" t="str">
            <v>Táo ĐK gốc 15cm ≤ Φ &lt; 20 cm  ( cây cách cây &gt; 3m)</v>
          </cell>
          <cell r="D1410" t="str">
            <v>Táo đường kính 17cm</v>
          </cell>
          <cell r="E1410" t="str">
            <v>cây</v>
          </cell>
          <cell r="F1410">
            <v>2195000</v>
          </cell>
        </row>
        <row r="1411">
          <cell r="A1411" t="str">
            <v>TAO18</v>
          </cell>
          <cell r="B1411" t="str">
            <v>TAO1520</v>
          </cell>
          <cell r="C1411" t="str">
            <v>Táo ĐK gốc 15cm ≤ Φ &lt; 20 cm  ( cây cách cây &gt; 3m)</v>
          </cell>
          <cell r="D1411" t="str">
            <v>Táo đường kính 18cm</v>
          </cell>
          <cell r="E1411" t="str">
            <v>cây</v>
          </cell>
          <cell r="F1411">
            <v>2195000</v>
          </cell>
        </row>
        <row r="1412">
          <cell r="A1412" t="str">
            <v>TAO19</v>
          </cell>
          <cell r="B1412" t="str">
            <v>TAO1520</v>
          </cell>
          <cell r="C1412" t="str">
            <v>Táo ĐK gốc 15cm ≤ Φ &lt; 20 cm  ( cây cách cây &gt; 3m)</v>
          </cell>
          <cell r="D1412" t="str">
            <v>Táo đường kính 19cm</v>
          </cell>
          <cell r="E1412" t="str">
            <v>cây</v>
          </cell>
          <cell r="F1412">
            <v>2195000</v>
          </cell>
        </row>
        <row r="1413">
          <cell r="A1413" t="str">
            <v>TAO20</v>
          </cell>
          <cell r="B1413" t="str">
            <v>TAO1520</v>
          </cell>
          <cell r="C1413" t="str">
            <v>Táo ĐK gốc từ 20 cm trở lên  ( cây cách cây &gt; 3m)</v>
          </cell>
          <cell r="D1413" t="str">
            <v>Táo đường kính 20cm</v>
          </cell>
          <cell r="E1413" t="str">
            <v>cây</v>
          </cell>
          <cell r="F1413">
            <v>2585000</v>
          </cell>
        </row>
        <row r="1414">
          <cell r="A1414" t="str">
            <v>TAO21</v>
          </cell>
          <cell r="B1414" t="str">
            <v>TAO2020</v>
          </cell>
          <cell r="C1414" t="str">
            <v>Táo ĐK gốc từ 20 cm trở lên  ( cây cách cây &gt; 3m)</v>
          </cell>
          <cell r="D1414" t="str">
            <v>Táo đường kính 21cm</v>
          </cell>
          <cell r="E1414" t="str">
            <v>cây</v>
          </cell>
          <cell r="F1414">
            <v>2585000</v>
          </cell>
        </row>
        <row r="1415">
          <cell r="A1415" t="str">
            <v>TAO22</v>
          </cell>
          <cell r="B1415" t="str">
            <v>TAO2020</v>
          </cell>
          <cell r="C1415" t="str">
            <v>Táo ĐK gốc từ 20 cm trở lên  ( cây cách cây &gt; 3m)</v>
          </cell>
          <cell r="D1415" t="str">
            <v>Táo đường kính 22cm</v>
          </cell>
          <cell r="E1415" t="str">
            <v>cây</v>
          </cell>
          <cell r="F1415">
            <v>2585000</v>
          </cell>
        </row>
        <row r="1416">
          <cell r="A1416" t="str">
            <v>TAO23</v>
          </cell>
          <cell r="B1416" t="str">
            <v>TAO2020</v>
          </cell>
          <cell r="C1416" t="str">
            <v>Táo ĐK gốc từ 20 cm trở lên  ( cây cách cây &gt; 3m)</v>
          </cell>
          <cell r="D1416" t="str">
            <v>Táo đường kính 23cm</v>
          </cell>
          <cell r="E1416" t="str">
            <v>cây</v>
          </cell>
          <cell r="F1416">
            <v>2585000</v>
          </cell>
        </row>
        <row r="1417">
          <cell r="A1417" t="str">
            <v>TAO24</v>
          </cell>
          <cell r="B1417" t="str">
            <v>TAO2020</v>
          </cell>
          <cell r="C1417" t="str">
            <v>Táo ĐK gốc từ 20 cm trở lên  ( cây cách cây &gt; 3m)</v>
          </cell>
          <cell r="D1417" t="str">
            <v>Táo đường kính 24cm</v>
          </cell>
          <cell r="E1417" t="str">
            <v>cây</v>
          </cell>
          <cell r="F1417">
            <v>2585000</v>
          </cell>
        </row>
        <row r="1418">
          <cell r="A1418" t="str">
            <v>TAO25</v>
          </cell>
          <cell r="B1418" t="str">
            <v>TAO2020</v>
          </cell>
          <cell r="C1418" t="str">
            <v>Táo ĐK gốc từ 20 cm trở lên  ( cây cách cây &gt; 3m)</v>
          </cell>
          <cell r="D1418" t="str">
            <v>Táo đường kính 25cm</v>
          </cell>
          <cell r="E1418" t="str">
            <v>cây</v>
          </cell>
          <cell r="F1418">
            <v>2585000</v>
          </cell>
        </row>
        <row r="1419">
          <cell r="A1419" t="str">
            <v>TAO26</v>
          </cell>
          <cell r="B1419" t="str">
            <v>TAO2020</v>
          </cell>
          <cell r="C1419" t="str">
            <v>Táo ĐK gốc từ 20 cm trở lên  ( cây cách cây &gt; 3m)</v>
          </cell>
          <cell r="D1419" t="str">
            <v>Táo đường kính 26cm</v>
          </cell>
          <cell r="E1419" t="str">
            <v>cây</v>
          </cell>
          <cell r="F1419">
            <v>2585000</v>
          </cell>
        </row>
        <row r="1420">
          <cell r="A1420" t="str">
            <v>TAO27</v>
          </cell>
          <cell r="B1420" t="str">
            <v>TAO2020</v>
          </cell>
          <cell r="C1420" t="str">
            <v>Táo ĐK gốc từ 20 cm trở lên  ( cây cách cây &gt; 3m)</v>
          </cell>
          <cell r="D1420" t="str">
            <v>Táo đường kính 27cm</v>
          </cell>
          <cell r="E1420" t="str">
            <v>cây</v>
          </cell>
          <cell r="F1420">
            <v>2585000</v>
          </cell>
        </row>
        <row r="1421">
          <cell r="A1421" t="str">
            <v>TAO28</v>
          </cell>
          <cell r="B1421" t="str">
            <v>TAO2020</v>
          </cell>
          <cell r="C1421" t="str">
            <v>Táo ĐK gốc từ 20 cm trở lên  ( cây cách cây &gt; 3m)</v>
          </cell>
          <cell r="D1421" t="str">
            <v>Táo đường kính 28cm</v>
          </cell>
          <cell r="E1421" t="str">
            <v>cây</v>
          </cell>
          <cell r="F1421">
            <v>2585000</v>
          </cell>
        </row>
        <row r="1422">
          <cell r="A1422" t="str">
            <v>TAO29</v>
          </cell>
          <cell r="B1422" t="str">
            <v>TAO2020</v>
          </cell>
          <cell r="C1422" t="str">
            <v>Táo ĐK gốc từ 20 cm trở lên  ( cây cách cây &gt; 3m)</v>
          </cell>
          <cell r="D1422" t="str">
            <v>Táo đường kính 29cm</v>
          </cell>
          <cell r="E1422" t="str">
            <v>cây</v>
          </cell>
          <cell r="F1422">
            <v>2585000</v>
          </cell>
        </row>
        <row r="1423">
          <cell r="A1423" t="str">
            <v>TAO30</v>
          </cell>
          <cell r="B1423" t="str">
            <v>TAO2020</v>
          </cell>
          <cell r="C1423" t="str">
            <v>Táo ĐK gốc từ 20 cm trở lên  ( cây cách cây &gt; 3m)</v>
          </cell>
          <cell r="D1423" t="str">
            <v>Táo đường kính 30cm</v>
          </cell>
          <cell r="E1423" t="str">
            <v>cây</v>
          </cell>
          <cell r="F1423">
            <v>2585000</v>
          </cell>
        </row>
        <row r="1424">
          <cell r="C1424" t="str">
            <v>Cây lấy gỗ (theo ĐK gốc của cây, đo ĐK gốc cách mặt đất 30 cm)</v>
          </cell>
        </row>
        <row r="1425">
          <cell r="C1425" t="str">
            <v>Bạch đàn, Thông, Keo, Xoan, Xà cừ</v>
          </cell>
        </row>
        <row r="1426">
          <cell r="A1426" t="str">
            <v>BD1</v>
          </cell>
          <cell r="B1426" t="str">
            <v>BD15</v>
          </cell>
          <cell r="C1426" t="str">
            <v>Bạch Đàn, Đường kính gốc &lt; 5 cm</v>
          </cell>
          <cell r="D1426" t="str">
            <v>Bạch Đàn, đường kính bằng 1 cm</v>
          </cell>
          <cell r="E1426" t="str">
            <v>cây</v>
          </cell>
          <cell r="F1426">
            <v>38000</v>
          </cell>
        </row>
        <row r="1427">
          <cell r="A1427" t="str">
            <v>BD2</v>
          </cell>
          <cell r="B1427" t="str">
            <v>BD15</v>
          </cell>
          <cell r="C1427" t="str">
            <v>Bạch Đàn, Đường kính gốc &lt; 5 cm</v>
          </cell>
          <cell r="D1427" t="str">
            <v>Bạch Đàn, đường kính bằng 2 cm</v>
          </cell>
          <cell r="E1427" t="str">
            <v>cây</v>
          </cell>
          <cell r="F1427">
            <v>38000</v>
          </cell>
        </row>
        <row r="1428">
          <cell r="A1428" t="str">
            <v>BD3</v>
          </cell>
          <cell r="B1428" t="str">
            <v>BD15</v>
          </cell>
          <cell r="C1428" t="str">
            <v>Bạch Đàn, Đường kính gốc &lt; 5 cm</v>
          </cell>
          <cell r="D1428" t="str">
            <v>Bạch Đàn, đường kính bằng 3 cm</v>
          </cell>
          <cell r="E1428" t="str">
            <v>cây</v>
          </cell>
          <cell r="F1428">
            <v>38000</v>
          </cell>
        </row>
        <row r="1429">
          <cell r="A1429" t="str">
            <v>BD4</v>
          </cell>
          <cell r="B1429" t="str">
            <v>BD15</v>
          </cell>
          <cell r="C1429" t="str">
            <v>Bạch Đàn, Đường kính gốc &lt; 5 cm</v>
          </cell>
          <cell r="D1429" t="str">
            <v>Bạch Đàn, đường kính bằng 4 cm</v>
          </cell>
          <cell r="E1429" t="str">
            <v>cây</v>
          </cell>
          <cell r="F1429">
            <v>38000</v>
          </cell>
        </row>
        <row r="1430">
          <cell r="A1430" t="str">
            <v>BD5</v>
          </cell>
          <cell r="B1430" t="str">
            <v>BD510</v>
          </cell>
          <cell r="C1430" t="str">
            <v>Bạch Đàn, Đường kính gốc từ trên 5-10 cm</v>
          </cell>
          <cell r="D1430" t="str">
            <v>Bạch Đàn, đường kính bằng 5 cm</v>
          </cell>
          <cell r="E1430" t="str">
            <v>cây</v>
          </cell>
          <cell r="F1430">
            <v>109000</v>
          </cell>
        </row>
        <row r="1431">
          <cell r="A1431" t="str">
            <v>BD6</v>
          </cell>
          <cell r="B1431" t="str">
            <v>BD510</v>
          </cell>
          <cell r="C1431" t="str">
            <v>Bạch Đàn, Đường kính gốc từ trên 5-10 cm</v>
          </cell>
          <cell r="D1431" t="str">
            <v>Bạch Đàn, đường kính bằng 6 cm</v>
          </cell>
          <cell r="E1431" t="str">
            <v>cây</v>
          </cell>
          <cell r="F1431">
            <v>109000</v>
          </cell>
        </row>
        <row r="1432">
          <cell r="A1432" t="str">
            <v>BD7</v>
          </cell>
          <cell r="B1432" t="str">
            <v>BD510</v>
          </cell>
          <cell r="C1432" t="str">
            <v>Bạch Đàn, Đường kính gốc từ trên 5-10 cm</v>
          </cell>
          <cell r="D1432" t="str">
            <v>Bạch Đàn, đường kính bằng 7 cm</v>
          </cell>
          <cell r="E1432" t="str">
            <v>cây</v>
          </cell>
          <cell r="F1432">
            <v>109000</v>
          </cell>
        </row>
        <row r="1433">
          <cell r="A1433" t="str">
            <v>BD8</v>
          </cell>
          <cell r="B1433" t="str">
            <v>BD510</v>
          </cell>
          <cell r="C1433" t="str">
            <v>Bạch Đàn, Đường kính gốc từ trên 5-10 cm</v>
          </cell>
          <cell r="D1433" t="str">
            <v>Bạch Đàn, đường kính bằng 8 cm</v>
          </cell>
          <cell r="E1433" t="str">
            <v>cây</v>
          </cell>
          <cell r="F1433">
            <v>109000</v>
          </cell>
        </row>
        <row r="1434">
          <cell r="A1434" t="str">
            <v>BD9</v>
          </cell>
          <cell r="B1434" t="str">
            <v>BD510</v>
          </cell>
          <cell r="C1434" t="str">
            <v>Bạch Đàn, Đường kính gốc từ trên 5-10 cm</v>
          </cell>
          <cell r="D1434" t="str">
            <v>Bạch Đàn, đường kính bằng 9 cm</v>
          </cell>
          <cell r="E1434" t="str">
            <v>cây</v>
          </cell>
          <cell r="F1434">
            <v>109000</v>
          </cell>
        </row>
        <row r="1435">
          <cell r="A1435" t="str">
            <v>BD10</v>
          </cell>
          <cell r="B1435" t="str">
            <v>BD510</v>
          </cell>
          <cell r="C1435" t="str">
            <v>Bạch Đàn, Đường kính gốc từ trên 5-10 cm</v>
          </cell>
          <cell r="D1435" t="str">
            <v>Bạch Đàn, đường kính bằng 10 cm</v>
          </cell>
          <cell r="E1435" t="str">
            <v>cây</v>
          </cell>
          <cell r="F1435">
            <v>109000</v>
          </cell>
        </row>
        <row r="1436">
          <cell r="A1436" t="str">
            <v>BD11</v>
          </cell>
          <cell r="B1436" t="str">
            <v>BD1013</v>
          </cell>
          <cell r="C1436" t="str">
            <v>Bạch Đàn, Đường kính gốc từ trên 10-13 cm</v>
          </cell>
          <cell r="D1436" t="str">
            <v>Bạch Đàn, đường kính bằng 11 cm</v>
          </cell>
          <cell r="E1436" t="str">
            <v>cây</v>
          </cell>
          <cell r="F1436">
            <v>118000</v>
          </cell>
        </row>
        <row r="1437">
          <cell r="A1437" t="str">
            <v>BD12</v>
          </cell>
          <cell r="B1437" t="str">
            <v>BD1013</v>
          </cell>
          <cell r="C1437" t="str">
            <v>Bạch Đàn, Đường kính gốc từ trên 10-13 cm</v>
          </cell>
          <cell r="D1437" t="str">
            <v>Bạch Đàn, đường kính bằng 12 cm</v>
          </cell>
          <cell r="E1437" t="str">
            <v>cây</v>
          </cell>
          <cell r="F1437">
            <v>118000</v>
          </cell>
        </row>
        <row r="1438">
          <cell r="A1438" t="str">
            <v>BD13</v>
          </cell>
          <cell r="B1438" t="str">
            <v>BD1013</v>
          </cell>
          <cell r="C1438" t="str">
            <v>Bạch Đàn, Đường kính gốc từ trên 10-13 cm</v>
          </cell>
          <cell r="D1438" t="str">
            <v>Bạch Đàn, đường kính bằng 13 cm</v>
          </cell>
          <cell r="E1438" t="str">
            <v>cây</v>
          </cell>
          <cell r="F1438">
            <v>118000</v>
          </cell>
        </row>
        <row r="1439">
          <cell r="A1439" t="str">
            <v>BD14</v>
          </cell>
          <cell r="B1439" t="str">
            <v>BD1320</v>
          </cell>
          <cell r="C1439" t="str">
            <v>Bạch Đàn, Đường kính gốc từ trên 13-20 cm</v>
          </cell>
          <cell r="D1439" t="str">
            <v>Bạch Đàn, đường kính bằng 14 cm</v>
          </cell>
          <cell r="E1439" t="str">
            <v>cây</v>
          </cell>
          <cell r="F1439">
            <v>154000</v>
          </cell>
        </row>
        <row r="1440">
          <cell r="A1440" t="str">
            <v>BD15</v>
          </cell>
          <cell r="B1440" t="str">
            <v>BD1320</v>
          </cell>
          <cell r="C1440" t="str">
            <v>Bạch Đàn, Đường kính gốc từ trên 13-20 cm</v>
          </cell>
          <cell r="D1440" t="str">
            <v>Bạch Đàn, đường kính bằng 15 cm</v>
          </cell>
          <cell r="E1440" t="str">
            <v>cây</v>
          </cell>
          <cell r="F1440">
            <v>154000</v>
          </cell>
        </row>
        <row r="1441">
          <cell r="A1441" t="str">
            <v>BD16</v>
          </cell>
          <cell r="B1441" t="str">
            <v>BD1320</v>
          </cell>
          <cell r="C1441" t="str">
            <v>Bạch Đàn, Đường kính gốc từ trên 13-20 cm</v>
          </cell>
          <cell r="D1441" t="str">
            <v>Bạch Đàn, đường kính bằng 16 cm</v>
          </cell>
          <cell r="E1441" t="str">
            <v>cây</v>
          </cell>
          <cell r="F1441">
            <v>154000</v>
          </cell>
        </row>
        <row r="1442">
          <cell r="A1442" t="str">
            <v>BD17</v>
          </cell>
          <cell r="B1442" t="str">
            <v>BD1320</v>
          </cell>
          <cell r="C1442" t="str">
            <v>Bạch Đàn, Đường kính gốc từ trên 13-20 cm</v>
          </cell>
          <cell r="D1442" t="str">
            <v>Bạch Đàn, đường kính bằng 17 cm</v>
          </cell>
          <cell r="E1442" t="str">
            <v>cây</v>
          </cell>
          <cell r="F1442">
            <v>154000</v>
          </cell>
        </row>
        <row r="1443">
          <cell r="A1443" t="str">
            <v>BD18</v>
          </cell>
          <cell r="B1443" t="str">
            <v>BD1320</v>
          </cell>
          <cell r="C1443" t="str">
            <v>Bạch Đàn, Đường kính gốc từ trên 13-20 cm</v>
          </cell>
          <cell r="D1443" t="str">
            <v>Bạch Đàn, đường kính bằng 18 cm</v>
          </cell>
          <cell r="E1443" t="str">
            <v>cây</v>
          </cell>
          <cell r="F1443">
            <v>154000</v>
          </cell>
        </row>
        <row r="1444">
          <cell r="A1444" t="str">
            <v>BD19</v>
          </cell>
          <cell r="B1444" t="str">
            <v>BD1320</v>
          </cell>
          <cell r="C1444" t="str">
            <v>Bạch Đàn, Đường kính gốc từ trên 13-20 cm</v>
          </cell>
          <cell r="D1444" t="str">
            <v>Bạch Đàn, đường kính bằng 19 cm</v>
          </cell>
          <cell r="E1444" t="str">
            <v>cây</v>
          </cell>
          <cell r="F1444">
            <v>154000</v>
          </cell>
        </row>
        <row r="1445">
          <cell r="A1445" t="str">
            <v>BD20</v>
          </cell>
          <cell r="B1445" t="str">
            <v>BD1320</v>
          </cell>
          <cell r="C1445" t="str">
            <v>Bạch Đàn, Đường kính gốc từ trên 13-20 cm</v>
          </cell>
          <cell r="D1445" t="str">
            <v>Bạch Đàn, đường kính bằng 20 cm</v>
          </cell>
          <cell r="E1445" t="str">
            <v>cây</v>
          </cell>
          <cell r="F1445">
            <v>154000</v>
          </cell>
        </row>
        <row r="1446">
          <cell r="A1446" t="str">
            <v>BD21</v>
          </cell>
          <cell r="B1446" t="str">
            <v>BD2050</v>
          </cell>
          <cell r="C1446" t="str">
            <v>Bạch Đàn, Đường kính gốc từ trên 20- 50 cm</v>
          </cell>
          <cell r="D1446" t="str">
            <v>Bạch Đàn, đường kính bằng 21 cm</v>
          </cell>
          <cell r="E1446" t="str">
            <v>cây</v>
          </cell>
          <cell r="F1446">
            <v>181000</v>
          </cell>
        </row>
        <row r="1447">
          <cell r="A1447" t="str">
            <v>BD22</v>
          </cell>
          <cell r="B1447" t="str">
            <v>BD2050</v>
          </cell>
          <cell r="C1447" t="str">
            <v>Bạch Đàn, Đường kính gốc từ trên 20- 50 cm</v>
          </cell>
          <cell r="D1447" t="str">
            <v>Bạch Đàn, đường kính bằng 22 cm</v>
          </cell>
          <cell r="E1447" t="str">
            <v>cây</v>
          </cell>
          <cell r="F1447">
            <v>181000</v>
          </cell>
        </row>
        <row r="1448">
          <cell r="A1448" t="str">
            <v>BD23</v>
          </cell>
          <cell r="B1448" t="str">
            <v>BD2050</v>
          </cell>
          <cell r="C1448" t="str">
            <v>Bạch Đàn, Đường kính gốc từ trên 20- 50 cm</v>
          </cell>
          <cell r="D1448" t="str">
            <v>Bạch Đàn, đường kính bằng 23 cm</v>
          </cell>
          <cell r="E1448" t="str">
            <v>cây</v>
          </cell>
          <cell r="F1448">
            <v>181000</v>
          </cell>
        </row>
        <row r="1449">
          <cell r="A1449" t="str">
            <v>BD24</v>
          </cell>
          <cell r="B1449" t="str">
            <v>BD2050</v>
          </cell>
          <cell r="C1449" t="str">
            <v>Bạch Đàn, Đường kính gốc từ trên 20- 50 cm</v>
          </cell>
          <cell r="D1449" t="str">
            <v>Bạch Đàn, đường kính bằng 24 cm</v>
          </cell>
          <cell r="E1449" t="str">
            <v>cây</v>
          </cell>
          <cell r="F1449">
            <v>181000</v>
          </cell>
        </row>
        <row r="1450">
          <cell r="A1450" t="str">
            <v>BD25</v>
          </cell>
          <cell r="B1450" t="str">
            <v>BD2050</v>
          </cell>
          <cell r="C1450" t="str">
            <v>Bạch Đàn, Đường kính gốc từ trên 20- 50 cm</v>
          </cell>
          <cell r="D1450" t="str">
            <v>Bạch Đàn, đường kính bằng 25 cm</v>
          </cell>
          <cell r="E1450" t="str">
            <v>cây</v>
          </cell>
          <cell r="F1450">
            <v>181000</v>
          </cell>
        </row>
        <row r="1451">
          <cell r="A1451" t="str">
            <v>BD26</v>
          </cell>
          <cell r="B1451" t="str">
            <v>BD2050</v>
          </cell>
          <cell r="C1451" t="str">
            <v>Bạch Đàn, Đường kính gốc từ trên 20- 50 cm</v>
          </cell>
          <cell r="D1451" t="str">
            <v>Bạch Đàn, đường kính bằng 26 cm</v>
          </cell>
          <cell r="E1451" t="str">
            <v>cây</v>
          </cell>
          <cell r="F1451">
            <v>181000</v>
          </cell>
        </row>
        <row r="1452">
          <cell r="A1452" t="str">
            <v>BD27</v>
          </cell>
          <cell r="B1452" t="str">
            <v>BD2050</v>
          </cell>
          <cell r="C1452" t="str">
            <v>Bạch Đàn, Đường kính gốc từ trên 20- 50 cm</v>
          </cell>
          <cell r="D1452" t="str">
            <v>Bạch Đàn, đường kính bằng 27 cm</v>
          </cell>
          <cell r="E1452" t="str">
            <v>cây</v>
          </cell>
          <cell r="F1452">
            <v>181000</v>
          </cell>
        </row>
        <row r="1453">
          <cell r="A1453" t="str">
            <v>BD28</v>
          </cell>
          <cell r="B1453" t="str">
            <v>BD2050</v>
          </cell>
          <cell r="C1453" t="str">
            <v>Bạch Đàn, Đường kính gốc từ trên 20- 50 cm</v>
          </cell>
          <cell r="D1453" t="str">
            <v>Bạch Đàn, đường kính bằng 28 cm</v>
          </cell>
          <cell r="E1453" t="str">
            <v>cây</v>
          </cell>
          <cell r="F1453">
            <v>181000</v>
          </cell>
        </row>
        <row r="1454">
          <cell r="A1454" t="str">
            <v>BD29</v>
          </cell>
          <cell r="B1454" t="str">
            <v>BD2050</v>
          </cell>
          <cell r="C1454" t="str">
            <v>Bạch Đàn, Đường kính gốc từ trên 20- 50 cm</v>
          </cell>
          <cell r="D1454" t="str">
            <v>Bạch Đàn, đường kính bằng 29 cm</v>
          </cell>
          <cell r="E1454" t="str">
            <v>cây</v>
          </cell>
          <cell r="F1454">
            <v>181000</v>
          </cell>
        </row>
        <row r="1455">
          <cell r="A1455" t="str">
            <v>BD30</v>
          </cell>
          <cell r="B1455" t="str">
            <v>BD2050</v>
          </cell>
          <cell r="C1455" t="str">
            <v>Bạch Đàn, Đường kính gốc từ trên 20- 50 cm</v>
          </cell>
          <cell r="D1455" t="str">
            <v>Bạch Đàn, đường kính bằng 30 cm</v>
          </cell>
          <cell r="E1455" t="str">
            <v>cây</v>
          </cell>
          <cell r="F1455">
            <v>181000</v>
          </cell>
        </row>
        <row r="1456">
          <cell r="A1456" t="str">
            <v>BD31</v>
          </cell>
          <cell r="B1456" t="str">
            <v>BD2050</v>
          </cell>
          <cell r="C1456" t="str">
            <v>Bạch Đàn, Đường kính gốc từ trên 20- 50 cm</v>
          </cell>
          <cell r="D1456" t="str">
            <v>Bạch Đàn, đường kính bằng 31 cm</v>
          </cell>
          <cell r="E1456" t="str">
            <v>cây</v>
          </cell>
          <cell r="F1456">
            <v>181000</v>
          </cell>
        </row>
        <row r="1457">
          <cell r="A1457" t="str">
            <v>BD32</v>
          </cell>
          <cell r="B1457" t="str">
            <v>BD2050</v>
          </cell>
          <cell r="C1457" t="str">
            <v>Bạch Đàn, Đường kính gốc từ trên 20- 50 cm</v>
          </cell>
          <cell r="D1457" t="str">
            <v>Bạch Đàn, đường kính bằng 32 cm</v>
          </cell>
          <cell r="E1457" t="str">
            <v>cây</v>
          </cell>
          <cell r="F1457">
            <v>181000</v>
          </cell>
        </row>
        <row r="1458">
          <cell r="A1458" t="str">
            <v>BD33</v>
          </cell>
          <cell r="B1458" t="str">
            <v>BD2050</v>
          </cell>
          <cell r="C1458" t="str">
            <v>Bạch Đàn, Đường kính gốc từ trên 20- 50 cm</v>
          </cell>
          <cell r="D1458" t="str">
            <v>Bạch Đàn, đường kính bằng 33 cm</v>
          </cell>
          <cell r="E1458" t="str">
            <v>cây</v>
          </cell>
          <cell r="F1458">
            <v>181000</v>
          </cell>
        </row>
        <row r="1459">
          <cell r="A1459" t="str">
            <v>BD34</v>
          </cell>
          <cell r="B1459" t="str">
            <v>BD2050</v>
          </cell>
          <cell r="C1459" t="str">
            <v>Bạch Đàn, Đường kính gốc từ trên 20- 50 cm</v>
          </cell>
          <cell r="D1459" t="str">
            <v>Bạch Đàn, đường kính bằng 34 cm</v>
          </cell>
          <cell r="E1459" t="str">
            <v>cây</v>
          </cell>
          <cell r="F1459">
            <v>181000</v>
          </cell>
        </row>
        <row r="1460">
          <cell r="A1460" t="str">
            <v>BD35</v>
          </cell>
          <cell r="B1460" t="str">
            <v>BD2050</v>
          </cell>
          <cell r="C1460" t="str">
            <v>Bạch Đàn, Đường kính gốc từ trên 20- 50 cm</v>
          </cell>
          <cell r="D1460" t="str">
            <v>Bạch Đàn, đường kính bằng 35 cm</v>
          </cell>
          <cell r="E1460" t="str">
            <v>cây</v>
          </cell>
          <cell r="F1460">
            <v>181000</v>
          </cell>
        </row>
        <row r="1461">
          <cell r="A1461" t="str">
            <v>BD36</v>
          </cell>
          <cell r="B1461" t="str">
            <v>BD2050</v>
          </cell>
          <cell r="C1461" t="str">
            <v>Bạch Đàn, Đường kính gốc từ trên 20- 50 cm</v>
          </cell>
          <cell r="D1461" t="str">
            <v>Bạch Đàn, đường kính bằng 36 cm</v>
          </cell>
          <cell r="E1461" t="str">
            <v>cây</v>
          </cell>
          <cell r="F1461">
            <v>181000</v>
          </cell>
        </row>
        <row r="1462">
          <cell r="A1462" t="str">
            <v>BD37</v>
          </cell>
          <cell r="B1462" t="str">
            <v>BD2050</v>
          </cell>
          <cell r="C1462" t="str">
            <v>Bạch Đàn, Đường kính gốc từ trên 20- 50 cm</v>
          </cell>
          <cell r="D1462" t="str">
            <v>Bạch Đàn, đường kính bằng 37 cm</v>
          </cell>
          <cell r="E1462" t="str">
            <v>cây</v>
          </cell>
          <cell r="F1462">
            <v>181000</v>
          </cell>
        </row>
        <row r="1463">
          <cell r="A1463" t="str">
            <v>BD38</v>
          </cell>
          <cell r="B1463" t="str">
            <v>BD2050</v>
          </cell>
          <cell r="C1463" t="str">
            <v>Bạch Đàn, Đường kính gốc từ trên 20- 50 cm</v>
          </cell>
          <cell r="D1463" t="str">
            <v>Bạch Đàn, đường kính bằng 38 cm</v>
          </cell>
          <cell r="E1463" t="str">
            <v>cây</v>
          </cell>
          <cell r="F1463">
            <v>181000</v>
          </cell>
        </row>
        <row r="1464">
          <cell r="A1464" t="str">
            <v>BD39</v>
          </cell>
          <cell r="B1464" t="str">
            <v>BD2050</v>
          </cell>
          <cell r="C1464" t="str">
            <v>Bạch Đàn, Đường kính gốc từ trên 20- 50 cm</v>
          </cell>
          <cell r="D1464" t="str">
            <v>Bạch Đàn, đường kính bằng 39 cm</v>
          </cell>
          <cell r="E1464" t="str">
            <v>cây</v>
          </cell>
          <cell r="F1464">
            <v>181000</v>
          </cell>
        </row>
        <row r="1465">
          <cell r="A1465" t="str">
            <v>BD40</v>
          </cell>
          <cell r="B1465" t="str">
            <v>BD2050</v>
          </cell>
          <cell r="C1465" t="str">
            <v>Bạch Đàn, Đường kính gốc từ trên 20- 50 cm</v>
          </cell>
          <cell r="D1465" t="str">
            <v>Bạch Đàn, đường kính bằng 40 cm</v>
          </cell>
          <cell r="E1465" t="str">
            <v>cây</v>
          </cell>
          <cell r="F1465">
            <v>181000</v>
          </cell>
        </row>
        <row r="1466">
          <cell r="A1466" t="str">
            <v>BD41</v>
          </cell>
          <cell r="B1466" t="str">
            <v>BD2050</v>
          </cell>
          <cell r="C1466" t="str">
            <v>Bạch Đàn, Đường kính gốc từ trên 20- 50 cm</v>
          </cell>
          <cell r="D1466" t="str">
            <v>Bạch Đàn, đường kính bằng 41 cm</v>
          </cell>
          <cell r="E1466" t="str">
            <v>cây</v>
          </cell>
          <cell r="F1466">
            <v>181000</v>
          </cell>
        </row>
        <row r="1467">
          <cell r="A1467" t="str">
            <v>BD42</v>
          </cell>
          <cell r="B1467" t="str">
            <v>BD2050</v>
          </cell>
          <cell r="C1467" t="str">
            <v>Bạch Đàn, Đường kính gốc từ trên 20- 50 cm</v>
          </cell>
          <cell r="D1467" t="str">
            <v>Bạch Đàn, đường kính bằng 42 cm</v>
          </cell>
          <cell r="E1467" t="str">
            <v>cây</v>
          </cell>
          <cell r="F1467">
            <v>181000</v>
          </cell>
        </row>
        <row r="1468">
          <cell r="A1468" t="str">
            <v>BD43</v>
          </cell>
          <cell r="B1468" t="str">
            <v>BD2050</v>
          </cell>
          <cell r="C1468" t="str">
            <v>Bạch Đàn, Đường kính gốc từ trên 20- 50 cm</v>
          </cell>
          <cell r="D1468" t="str">
            <v>Bạch Đàn, đường kính bằng 43 cm</v>
          </cell>
          <cell r="E1468" t="str">
            <v>cây</v>
          </cell>
          <cell r="F1468">
            <v>181000</v>
          </cell>
        </row>
        <row r="1469">
          <cell r="A1469" t="str">
            <v>BD44</v>
          </cell>
          <cell r="B1469" t="str">
            <v>BD2050</v>
          </cell>
          <cell r="C1469" t="str">
            <v>Bạch Đàn, Đường kính gốc từ trên 20- 50 cm</v>
          </cell>
          <cell r="D1469" t="str">
            <v>Bạch Đàn, đường kính bằng 44 cm</v>
          </cell>
          <cell r="E1469" t="str">
            <v>cây</v>
          </cell>
          <cell r="F1469">
            <v>181000</v>
          </cell>
        </row>
        <row r="1470">
          <cell r="A1470" t="str">
            <v>BD45</v>
          </cell>
          <cell r="B1470" t="str">
            <v>BD2050</v>
          </cell>
          <cell r="C1470" t="str">
            <v>Bạch Đàn, Đường kính gốc từ trên 20- 50 cm</v>
          </cell>
          <cell r="D1470" t="str">
            <v>Bạch Đàn, đường kính bằng 45 cm</v>
          </cell>
          <cell r="E1470" t="str">
            <v>cây</v>
          </cell>
          <cell r="F1470">
            <v>181000</v>
          </cell>
        </row>
        <row r="1471">
          <cell r="A1471" t="str">
            <v>BD46</v>
          </cell>
          <cell r="B1471" t="str">
            <v>BD2050</v>
          </cell>
          <cell r="C1471" t="str">
            <v>Bạch Đàn, Đường kính gốc từ trên 20- 50 cm</v>
          </cell>
          <cell r="D1471" t="str">
            <v>Bạch Đàn, đường kính bằng 46 cm</v>
          </cell>
          <cell r="E1471" t="str">
            <v>cây</v>
          </cell>
          <cell r="F1471">
            <v>181000</v>
          </cell>
        </row>
        <row r="1472">
          <cell r="A1472" t="str">
            <v>BD47</v>
          </cell>
          <cell r="B1472" t="str">
            <v>BD2050</v>
          </cell>
          <cell r="C1472" t="str">
            <v>Bạch Đàn, Đường kính gốc từ trên 20- 50 cm</v>
          </cell>
          <cell r="D1472" t="str">
            <v>Bạch Đàn, đường kính bằng 47 cm</v>
          </cell>
          <cell r="E1472" t="str">
            <v>cây</v>
          </cell>
          <cell r="F1472">
            <v>181000</v>
          </cell>
        </row>
        <row r="1473">
          <cell r="A1473" t="str">
            <v>BD48</v>
          </cell>
          <cell r="B1473" t="str">
            <v>BD2050</v>
          </cell>
          <cell r="C1473" t="str">
            <v>Bạch Đàn, Đường kính gốc từ trên 20- 50 cm</v>
          </cell>
          <cell r="D1473" t="str">
            <v>Bạch Đàn, đường kính bằng 48 cm</v>
          </cell>
          <cell r="E1473" t="str">
            <v>cây</v>
          </cell>
          <cell r="F1473">
            <v>181000</v>
          </cell>
        </row>
        <row r="1474">
          <cell r="A1474" t="str">
            <v>BD49</v>
          </cell>
          <cell r="B1474" t="str">
            <v>BD2050</v>
          </cell>
          <cell r="C1474" t="str">
            <v>Bạch Đàn, Đường kính gốc từ trên 20- 50 cm</v>
          </cell>
          <cell r="D1474" t="str">
            <v>Bạch Đàn, đường kính bằng 49 cm</v>
          </cell>
          <cell r="E1474" t="str">
            <v>cây</v>
          </cell>
          <cell r="F1474">
            <v>181000</v>
          </cell>
        </row>
        <row r="1475">
          <cell r="A1475" t="str">
            <v>BD50</v>
          </cell>
          <cell r="B1475" t="str">
            <v>BD2050</v>
          </cell>
          <cell r="C1475" t="str">
            <v>Bạch Đàn, Đường kính gốc từ trên 20- 50 cm</v>
          </cell>
          <cell r="D1475" t="str">
            <v>Bạch Đàn, đường kính bằng 50 cm</v>
          </cell>
          <cell r="E1475" t="str">
            <v>cây</v>
          </cell>
          <cell r="F1475">
            <v>181000</v>
          </cell>
        </row>
        <row r="1476">
          <cell r="A1476" t="str">
            <v>BD51</v>
          </cell>
          <cell r="B1476" t="str">
            <v>BD5050</v>
          </cell>
          <cell r="C1476" t="str">
            <v>Bạch Đàn, Đường kính gốc từ trên50 cm trở lên</v>
          </cell>
          <cell r="D1476" t="str">
            <v>Bạch Đàn, đường kính bằng 51 cm</v>
          </cell>
          <cell r="E1476" t="str">
            <v>cây</v>
          </cell>
          <cell r="F1476">
            <v>234000</v>
          </cell>
        </row>
        <row r="1477">
          <cell r="A1477" t="str">
            <v>BD52</v>
          </cell>
          <cell r="B1477" t="str">
            <v>BD5050</v>
          </cell>
          <cell r="C1477" t="str">
            <v>Bạch Đàn, Đường kính gốc từ trên50 cm trở lên</v>
          </cell>
          <cell r="D1477" t="str">
            <v>Bạch Đàn, đường kính bằng 52 cm</v>
          </cell>
          <cell r="E1477" t="str">
            <v>cây</v>
          </cell>
          <cell r="F1477">
            <v>234000</v>
          </cell>
        </row>
        <row r="1478">
          <cell r="A1478" t="str">
            <v>BD53</v>
          </cell>
          <cell r="B1478" t="str">
            <v>BD5050</v>
          </cell>
          <cell r="C1478" t="str">
            <v>Bạch Đàn, Đường kính gốc từ trên50 cm trở lên</v>
          </cell>
          <cell r="D1478" t="str">
            <v>Bạch Đàn, đường kính bằng 53 cm</v>
          </cell>
          <cell r="E1478" t="str">
            <v>cây</v>
          </cell>
          <cell r="F1478">
            <v>234000</v>
          </cell>
        </row>
        <row r="1479">
          <cell r="A1479" t="str">
            <v>BD54</v>
          </cell>
          <cell r="B1479" t="str">
            <v>BD5050</v>
          </cell>
          <cell r="C1479" t="str">
            <v>Bạch Đàn, Đường kính gốc từ trên50 cm trở lên</v>
          </cell>
          <cell r="D1479" t="str">
            <v>Bạch Đàn, đường kính bằng 54 cm</v>
          </cell>
          <cell r="E1479" t="str">
            <v>cây</v>
          </cell>
          <cell r="F1479">
            <v>234000</v>
          </cell>
        </row>
        <row r="1480">
          <cell r="A1480" t="str">
            <v>BD55</v>
          </cell>
          <cell r="B1480" t="str">
            <v>BD5050</v>
          </cell>
          <cell r="C1480" t="str">
            <v>Bạch Đàn, Đường kính gốc từ trên50 cm trở lên</v>
          </cell>
          <cell r="D1480" t="str">
            <v>Bạch Đàn, đường kính bằng 55 cm</v>
          </cell>
          <cell r="E1480" t="str">
            <v>cây</v>
          </cell>
          <cell r="F1480">
            <v>234000</v>
          </cell>
        </row>
        <row r="1481">
          <cell r="A1481" t="str">
            <v>BD56</v>
          </cell>
          <cell r="B1481" t="str">
            <v>BD5050</v>
          </cell>
          <cell r="C1481" t="str">
            <v>Bạch Đàn, Đường kính gốc từ trên50 cm trở lên</v>
          </cell>
          <cell r="D1481" t="str">
            <v>Bạch Đàn, đường kính bằng 56 cm</v>
          </cell>
          <cell r="E1481" t="str">
            <v>cây</v>
          </cell>
          <cell r="F1481">
            <v>234000</v>
          </cell>
        </row>
        <row r="1482">
          <cell r="A1482" t="str">
            <v>BD57</v>
          </cell>
          <cell r="B1482" t="str">
            <v>BD5050</v>
          </cell>
          <cell r="C1482" t="str">
            <v>Bạch Đàn, Đường kính gốc từ trên50 cm trở lên</v>
          </cell>
          <cell r="D1482" t="str">
            <v>Bạch Đàn, đường kính bằng 57 cm</v>
          </cell>
          <cell r="E1482" t="str">
            <v>cây</v>
          </cell>
          <cell r="F1482">
            <v>234000</v>
          </cell>
        </row>
        <row r="1483">
          <cell r="A1483" t="str">
            <v>BD58</v>
          </cell>
          <cell r="B1483" t="str">
            <v>BD5050</v>
          </cell>
          <cell r="C1483" t="str">
            <v>Bạch Đàn, Đường kính gốc từ trên50 cm trở lên</v>
          </cell>
          <cell r="D1483" t="str">
            <v>Bạch Đàn, đường kính bằng 58 cm</v>
          </cell>
          <cell r="E1483" t="str">
            <v>cây</v>
          </cell>
          <cell r="F1483">
            <v>234000</v>
          </cell>
        </row>
        <row r="1484">
          <cell r="A1484" t="str">
            <v>BD59</v>
          </cell>
          <cell r="B1484" t="str">
            <v>BD5050</v>
          </cell>
          <cell r="C1484" t="str">
            <v>Bạch Đàn, Đường kính gốc từ trên50 cm trở lên</v>
          </cell>
          <cell r="D1484" t="str">
            <v>Bạch Đàn, đường kính bằng 59 cm</v>
          </cell>
          <cell r="E1484" t="str">
            <v>cây</v>
          </cell>
          <cell r="F1484">
            <v>234000</v>
          </cell>
        </row>
        <row r="1485">
          <cell r="A1485" t="str">
            <v>BD60</v>
          </cell>
          <cell r="B1485" t="str">
            <v>BD5050</v>
          </cell>
          <cell r="C1485" t="str">
            <v>Bạch Đàn, Đường kính gốc từ trên50 cm trở lên</v>
          </cell>
          <cell r="D1485" t="str">
            <v>Bạch Đàn, đường kính bằng 60 cm</v>
          </cell>
          <cell r="E1485" t="str">
            <v>cây</v>
          </cell>
          <cell r="F1485">
            <v>234000</v>
          </cell>
        </row>
        <row r="1486">
          <cell r="A1486" t="str">
            <v>THONG1</v>
          </cell>
          <cell r="B1486" t="str">
            <v>THONG15</v>
          </cell>
          <cell r="C1486" t="str">
            <v>Thông, Đường kính gốc &lt; 5 cm</v>
          </cell>
          <cell r="D1486" t="str">
            <v>Thông, đường kính bằng 1 cm</v>
          </cell>
          <cell r="E1486" t="str">
            <v>cây</v>
          </cell>
          <cell r="F1486">
            <v>51000</v>
          </cell>
        </row>
        <row r="1487">
          <cell r="A1487" t="str">
            <v>THONG2</v>
          </cell>
          <cell r="B1487" t="str">
            <v>THONG15</v>
          </cell>
          <cell r="C1487" t="str">
            <v>Thông, Đường kính gốc &lt; 5 cm</v>
          </cell>
          <cell r="D1487" t="str">
            <v>Thông, đường kính bằng 2 cm</v>
          </cell>
          <cell r="E1487" t="str">
            <v>cây</v>
          </cell>
          <cell r="F1487">
            <v>51000</v>
          </cell>
        </row>
        <row r="1488">
          <cell r="A1488" t="str">
            <v>THONG3</v>
          </cell>
          <cell r="B1488" t="str">
            <v>THONG15</v>
          </cell>
          <cell r="C1488" t="str">
            <v>Thông, Đường kính gốc &lt; 5 cm</v>
          </cell>
          <cell r="D1488" t="str">
            <v>Thông, đường kính bằng 3 cm</v>
          </cell>
          <cell r="E1488" t="str">
            <v>cây</v>
          </cell>
          <cell r="F1488">
            <v>51000</v>
          </cell>
        </row>
        <row r="1489">
          <cell r="A1489" t="str">
            <v>THONG4</v>
          </cell>
          <cell r="B1489" t="str">
            <v>THONG15</v>
          </cell>
          <cell r="C1489" t="str">
            <v>Thông, Đường kính gốc &lt; 5 cm</v>
          </cell>
          <cell r="D1489" t="str">
            <v>Thông, đường kính bằng 4 cm</v>
          </cell>
          <cell r="E1489" t="str">
            <v>cây</v>
          </cell>
          <cell r="F1489">
            <v>51000</v>
          </cell>
        </row>
        <row r="1490">
          <cell r="A1490" t="str">
            <v>THONG5</v>
          </cell>
          <cell r="B1490" t="str">
            <v>THONG510</v>
          </cell>
          <cell r="C1490" t="str">
            <v>Thông, Đường kính gốc từ trên 5-10 cm</v>
          </cell>
          <cell r="D1490" t="str">
            <v>Thông, đường kính bằng 5 cm</v>
          </cell>
          <cell r="E1490" t="str">
            <v>cây</v>
          </cell>
          <cell r="F1490">
            <v>109000</v>
          </cell>
        </row>
        <row r="1491">
          <cell r="A1491" t="str">
            <v>THONG6</v>
          </cell>
          <cell r="B1491" t="str">
            <v>THONG510</v>
          </cell>
          <cell r="C1491" t="str">
            <v>Thông, Đường kính gốc từ trên 5-10 cm</v>
          </cell>
          <cell r="D1491" t="str">
            <v>Thông, đường kính bằng 6 cm</v>
          </cell>
          <cell r="E1491" t="str">
            <v>cây</v>
          </cell>
          <cell r="F1491">
            <v>109000</v>
          </cell>
        </row>
        <row r="1492">
          <cell r="A1492" t="str">
            <v>THONG7</v>
          </cell>
          <cell r="B1492" t="str">
            <v>THONG510</v>
          </cell>
          <cell r="C1492" t="str">
            <v>Thông, Đường kính gốc từ trên 5-10 cm</v>
          </cell>
          <cell r="D1492" t="str">
            <v>Thông, đường kính bằng 7 cm</v>
          </cell>
          <cell r="E1492" t="str">
            <v>cây</v>
          </cell>
          <cell r="F1492">
            <v>109000</v>
          </cell>
        </row>
        <row r="1493">
          <cell r="A1493" t="str">
            <v>THONG8</v>
          </cell>
          <cell r="B1493" t="str">
            <v>THONG510</v>
          </cell>
          <cell r="C1493" t="str">
            <v>Thông, Đường kính gốc từ trên 5-10 cm</v>
          </cell>
          <cell r="D1493" t="str">
            <v>Thông, đường kính bằng 8 cm</v>
          </cell>
          <cell r="E1493" t="str">
            <v>cây</v>
          </cell>
          <cell r="F1493">
            <v>109000</v>
          </cell>
        </row>
        <row r="1494">
          <cell r="A1494" t="str">
            <v>THONG9</v>
          </cell>
          <cell r="B1494" t="str">
            <v>THONG510</v>
          </cell>
          <cell r="C1494" t="str">
            <v>Thông, Đường kính gốc từ trên 5-10 cm</v>
          </cell>
          <cell r="D1494" t="str">
            <v>Thông, đường kính bằng 9 cm</v>
          </cell>
          <cell r="E1494" t="str">
            <v>cây</v>
          </cell>
          <cell r="F1494">
            <v>109000</v>
          </cell>
        </row>
        <row r="1495">
          <cell r="A1495" t="str">
            <v>THONG10</v>
          </cell>
          <cell r="B1495" t="str">
            <v>THONG510</v>
          </cell>
          <cell r="C1495" t="str">
            <v>Thông, Đường kính gốc từ trên 5-10 cm</v>
          </cell>
          <cell r="D1495" t="str">
            <v>Thông, đường kính bằng 10 cm</v>
          </cell>
          <cell r="E1495" t="str">
            <v>cây</v>
          </cell>
          <cell r="F1495">
            <v>109000</v>
          </cell>
        </row>
        <row r="1496">
          <cell r="A1496" t="str">
            <v>THONG11</v>
          </cell>
          <cell r="B1496" t="str">
            <v>THONG1013</v>
          </cell>
          <cell r="C1496" t="str">
            <v>Thông, Đường kính gốc từ trên 10-13 cm</v>
          </cell>
          <cell r="D1496" t="str">
            <v>Thông, đường kính bằng 11 cm</v>
          </cell>
          <cell r="E1496" t="str">
            <v>cây</v>
          </cell>
          <cell r="F1496">
            <v>118000</v>
          </cell>
        </row>
        <row r="1497">
          <cell r="A1497" t="str">
            <v>THONG12</v>
          </cell>
          <cell r="B1497" t="str">
            <v>THONG1013</v>
          </cell>
          <cell r="C1497" t="str">
            <v>Thông, Đường kính gốc từ trên 10-13 cm</v>
          </cell>
          <cell r="D1497" t="str">
            <v>Thông, đường kính bằng 12 cm</v>
          </cell>
          <cell r="E1497" t="str">
            <v>cây</v>
          </cell>
          <cell r="F1497">
            <v>118000</v>
          </cell>
        </row>
        <row r="1498">
          <cell r="A1498" t="str">
            <v>THONG13</v>
          </cell>
          <cell r="B1498" t="str">
            <v>THONG1013</v>
          </cell>
          <cell r="C1498" t="str">
            <v>Thông, Đường kính gốc từ trên 10-13 cm</v>
          </cell>
          <cell r="D1498" t="str">
            <v>Thông, đường kính bằng 13 cm</v>
          </cell>
          <cell r="E1498" t="str">
            <v>cây</v>
          </cell>
          <cell r="F1498">
            <v>118000</v>
          </cell>
        </row>
        <row r="1499">
          <cell r="A1499" t="str">
            <v>THONG14</v>
          </cell>
          <cell r="B1499" t="str">
            <v>THONG1320</v>
          </cell>
          <cell r="C1499" t="str">
            <v>Thông, Đường kính gốc từ trên 13-20 cm</v>
          </cell>
          <cell r="D1499" t="str">
            <v>Thông, đường kính bằng 14 cm</v>
          </cell>
          <cell r="E1499" t="str">
            <v>cây</v>
          </cell>
          <cell r="F1499">
            <v>154000</v>
          </cell>
        </row>
        <row r="1500">
          <cell r="A1500" t="str">
            <v>THONG15</v>
          </cell>
          <cell r="B1500" t="str">
            <v>THONG1320</v>
          </cell>
          <cell r="C1500" t="str">
            <v>Thông, Đường kính gốc từ trên 13-20 cm</v>
          </cell>
          <cell r="D1500" t="str">
            <v>Thông, đường kính bằng 15 cm</v>
          </cell>
          <cell r="E1500" t="str">
            <v>cây</v>
          </cell>
          <cell r="F1500">
            <v>154000</v>
          </cell>
        </row>
        <row r="1501">
          <cell r="A1501" t="str">
            <v>THONG16</v>
          </cell>
          <cell r="B1501" t="str">
            <v>THONG1320</v>
          </cell>
          <cell r="C1501" t="str">
            <v>Thông, Đường kính gốc từ trên 13-20 cm</v>
          </cell>
          <cell r="D1501" t="str">
            <v>Thông, đường kính bằng 16 cm</v>
          </cell>
          <cell r="E1501" t="str">
            <v>cây</v>
          </cell>
          <cell r="F1501">
            <v>154000</v>
          </cell>
        </row>
        <row r="1502">
          <cell r="A1502" t="str">
            <v>THONG17</v>
          </cell>
          <cell r="B1502" t="str">
            <v>THONG1320</v>
          </cell>
          <cell r="C1502" t="str">
            <v>Thông, Đường kính gốc từ trên 13-20 cm</v>
          </cell>
          <cell r="D1502" t="str">
            <v>Thông, đường kính bằng 17 cm</v>
          </cell>
          <cell r="E1502" t="str">
            <v>cây</v>
          </cell>
          <cell r="F1502">
            <v>154000</v>
          </cell>
        </row>
        <row r="1503">
          <cell r="A1503" t="str">
            <v>THONG18</v>
          </cell>
          <cell r="B1503" t="str">
            <v>THONG1320</v>
          </cell>
          <cell r="C1503" t="str">
            <v>Thông, Đường kính gốc từ trên 13-20 cm</v>
          </cell>
          <cell r="D1503" t="str">
            <v>Thông, đường kính bằng 18 cm</v>
          </cell>
          <cell r="E1503" t="str">
            <v>cây</v>
          </cell>
          <cell r="F1503">
            <v>154000</v>
          </cell>
        </row>
        <row r="1504">
          <cell r="A1504" t="str">
            <v>THONG19</v>
          </cell>
          <cell r="B1504" t="str">
            <v>THONG1320</v>
          </cell>
          <cell r="C1504" t="str">
            <v>Thông, Đường kính gốc từ trên 13-20 cm</v>
          </cell>
          <cell r="D1504" t="str">
            <v>Thông, đường kính bằng 19 cm</v>
          </cell>
          <cell r="E1504" t="str">
            <v>cây</v>
          </cell>
          <cell r="F1504">
            <v>154000</v>
          </cell>
        </row>
        <row r="1505">
          <cell r="A1505" t="str">
            <v>THONG20</v>
          </cell>
          <cell r="B1505" t="str">
            <v>THONG1320</v>
          </cell>
          <cell r="C1505" t="str">
            <v>Thông, Đường kính gốc từ trên 13-20 cm</v>
          </cell>
          <cell r="D1505" t="str">
            <v>Thông, đường kính bằng 20 cm</v>
          </cell>
          <cell r="E1505" t="str">
            <v>cây</v>
          </cell>
          <cell r="F1505">
            <v>154000</v>
          </cell>
        </row>
        <row r="1506">
          <cell r="A1506" t="str">
            <v>THONG21</v>
          </cell>
          <cell r="B1506" t="str">
            <v>THONG2050</v>
          </cell>
          <cell r="C1506" t="str">
            <v>Thông, Đường kính gốc từ trên 20- 50 cm</v>
          </cell>
          <cell r="D1506" t="str">
            <v>Thông, đường kính bằng 21 cm</v>
          </cell>
          <cell r="E1506" t="str">
            <v>cây</v>
          </cell>
          <cell r="F1506">
            <v>181000</v>
          </cell>
        </row>
        <row r="1507">
          <cell r="A1507" t="str">
            <v>THONG22</v>
          </cell>
          <cell r="B1507" t="str">
            <v>THONG2050</v>
          </cell>
          <cell r="C1507" t="str">
            <v>Thông, Đường kính gốc từ trên 20- 50 cm</v>
          </cell>
          <cell r="D1507" t="str">
            <v>Thông, đường kính bằng 22 cm</v>
          </cell>
          <cell r="E1507" t="str">
            <v>cây</v>
          </cell>
          <cell r="F1507">
            <v>181000</v>
          </cell>
        </row>
        <row r="1508">
          <cell r="A1508" t="str">
            <v>THONG23</v>
          </cell>
          <cell r="B1508" t="str">
            <v>THONG2050</v>
          </cell>
          <cell r="C1508" t="str">
            <v>Thông, Đường kính gốc từ trên 20- 50 cm</v>
          </cell>
          <cell r="D1508" t="str">
            <v>Thông, đường kính bằng 23 cm</v>
          </cell>
          <cell r="E1508" t="str">
            <v>cây</v>
          </cell>
          <cell r="F1508">
            <v>181000</v>
          </cell>
        </row>
        <row r="1509">
          <cell r="A1509" t="str">
            <v>THONG24</v>
          </cell>
          <cell r="B1509" t="str">
            <v>THONG2050</v>
          </cell>
          <cell r="C1509" t="str">
            <v>Thông, Đường kính gốc từ trên 20- 50 cm</v>
          </cell>
          <cell r="D1509" t="str">
            <v>Thông, đường kính bằng 24 cm</v>
          </cell>
          <cell r="E1509" t="str">
            <v>cây</v>
          </cell>
          <cell r="F1509">
            <v>181000</v>
          </cell>
        </row>
        <row r="1510">
          <cell r="A1510" t="str">
            <v>THONG25</v>
          </cell>
          <cell r="B1510" t="str">
            <v>THONG2050</v>
          </cell>
          <cell r="C1510" t="str">
            <v>Thông, Đường kính gốc từ trên 20- 50 cm</v>
          </cell>
          <cell r="D1510" t="str">
            <v>Thông, đường kính bằng 25 cm</v>
          </cell>
          <cell r="E1510" t="str">
            <v>cây</v>
          </cell>
          <cell r="F1510">
            <v>181000</v>
          </cell>
        </row>
        <row r="1511">
          <cell r="A1511" t="str">
            <v>THONG26</v>
          </cell>
          <cell r="B1511" t="str">
            <v>THONG2050</v>
          </cell>
          <cell r="C1511" t="str">
            <v>Thông, Đường kính gốc từ trên 20- 50 cm</v>
          </cell>
          <cell r="D1511" t="str">
            <v>Thông, đường kính bằng 26 cm</v>
          </cell>
          <cell r="E1511" t="str">
            <v>cây</v>
          </cell>
          <cell r="F1511">
            <v>181000</v>
          </cell>
        </row>
        <row r="1512">
          <cell r="A1512" t="str">
            <v>THONG27</v>
          </cell>
          <cell r="B1512" t="str">
            <v>THONG2050</v>
          </cell>
          <cell r="C1512" t="str">
            <v>Thông, Đường kính gốc từ trên 20- 50 cm</v>
          </cell>
          <cell r="D1512" t="str">
            <v>Thông, đường kính bằng 27 cm</v>
          </cell>
          <cell r="E1512" t="str">
            <v>cây</v>
          </cell>
          <cell r="F1512">
            <v>181000</v>
          </cell>
        </row>
        <row r="1513">
          <cell r="A1513" t="str">
            <v>THONG28</v>
          </cell>
          <cell r="B1513" t="str">
            <v>THONG2050</v>
          </cell>
          <cell r="C1513" t="str">
            <v>Thông, Đường kính gốc từ trên 20- 50 cm</v>
          </cell>
          <cell r="D1513" t="str">
            <v>Thông, đường kính bằng 28 cm</v>
          </cell>
          <cell r="E1513" t="str">
            <v>cây</v>
          </cell>
          <cell r="F1513">
            <v>181000</v>
          </cell>
        </row>
        <row r="1514">
          <cell r="A1514" t="str">
            <v>THONG29</v>
          </cell>
          <cell r="B1514" t="str">
            <v>THONG2050</v>
          </cell>
          <cell r="C1514" t="str">
            <v>Thông, Đường kính gốc từ trên 20- 50 cm</v>
          </cell>
          <cell r="D1514" t="str">
            <v>Thông, đường kính bằng 29 cm</v>
          </cell>
          <cell r="E1514" t="str">
            <v>cây</v>
          </cell>
          <cell r="F1514">
            <v>181000</v>
          </cell>
        </row>
        <row r="1515">
          <cell r="A1515" t="str">
            <v>THONG30</v>
          </cell>
          <cell r="B1515" t="str">
            <v>THONG2050</v>
          </cell>
          <cell r="C1515" t="str">
            <v>Thông, Đường kính gốc từ trên 20- 50 cm</v>
          </cell>
          <cell r="D1515" t="str">
            <v>Thông, đường kính bằng 30 cm</v>
          </cell>
          <cell r="E1515" t="str">
            <v>cây</v>
          </cell>
          <cell r="F1515">
            <v>181000</v>
          </cell>
        </row>
        <row r="1516">
          <cell r="A1516" t="str">
            <v>THONG31</v>
          </cell>
          <cell r="B1516" t="str">
            <v>THONG2050</v>
          </cell>
          <cell r="C1516" t="str">
            <v>Thông, Đường kính gốc từ trên 20- 50 cm</v>
          </cell>
          <cell r="D1516" t="str">
            <v>Thông, đường kính bằng 31 cm</v>
          </cell>
          <cell r="E1516" t="str">
            <v>cây</v>
          </cell>
          <cell r="F1516">
            <v>181000</v>
          </cell>
        </row>
        <row r="1517">
          <cell r="A1517" t="str">
            <v>THONG32</v>
          </cell>
          <cell r="B1517" t="str">
            <v>THONG2050</v>
          </cell>
          <cell r="C1517" t="str">
            <v>Thông, Đường kính gốc từ trên 20- 50 cm</v>
          </cell>
          <cell r="D1517" t="str">
            <v>Thông, đường kính bằng 32 cm</v>
          </cell>
          <cell r="E1517" t="str">
            <v>cây</v>
          </cell>
          <cell r="F1517">
            <v>181000</v>
          </cell>
        </row>
        <row r="1518">
          <cell r="A1518" t="str">
            <v>THONG33</v>
          </cell>
          <cell r="B1518" t="str">
            <v>THONG2050</v>
          </cell>
          <cell r="C1518" t="str">
            <v>Thông, Đường kính gốc từ trên 20- 50 cm</v>
          </cell>
          <cell r="D1518" t="str">
            <v>Thông, đường kính bằng 33 cm</v>
          </cell>
          <cell r="E1518" t="str">
            <v>cây</v>
          </cell>
          <cell r="F1518">
            <v>181000</v>
          </cell>
        </row>
        <row r="1519">
          <cell r="A1519" t="str">
            <v>THONG34</v>
          </cell>
          <cell r="B1519" t="str">
            <v>THONG2050</v>
          </cell>
          <cell r="C1519" t="str">
            <v>Thông, Đường kính gốc từ trên 20- 50 cm</v>
          </cell>
          <cell r="D1519" t="str">
            <v>Thông, đường kính bằng 34 cm</v>
          </cell>
          <cell r="E1519" t="str">
            <v>cây</v>
          </cell>
          <cell r="F1519">
            <v>181000</v>
          </cell>
        </row>
        <row r="1520">
          <cell r="A1520" t="str">
            <v>THONG35</v>
          </cell>
          <cell r="B1520" t="str">
            <v>THONG2050</v>
          </cell>
          <cell r="C1520" t="str">
            <v>Thông, Đường kính gốc từ trên 20- 50 cm</v>
          </cell>
          <cell r="D1520" t="str">
            <v>Thông, đường kính bằng 35 cm</v>
          </cell>
          <cell r="E1520" t="str">
            <v>cây</v>
          </cell>
          <cell r="F1520">
            <v>181000</v>
          </cell>
        </row>
        <row r="1521">
          <cell r="A1521" t="str">
            <v>THONG36</v>
          </cell>
          <cell r="B1521" t="str">
            <v>THONG2050</v>
          </cell>
          <cell r="C1521" t="str">
            <v>Thông, Đường kính gốc từ trên 20- 50 cm</v>
          </cell>
          <cell r="D1521" t="str">
            <v>Thông, đường kính bằng 36 cm</v>
          </cell>
          <cell r="E1521" t="str">
            <v>cây</v>
          </cell>
          <cell r="F1521">
            <v>181000</v>
          </cell>
        </row>
        <row r="1522">
          <cell r="A1522" t="str">
            <v>THONG37</v>
          </cell>
          <cell r="B1522" t="str">
            <v>THONG2050</v>
          </cell>
          <cell r="C1522" t="str">
            <v>Thông, Đường kính gốc từ trên 20- 50 cm</v>
          </cell>
          <cell r="D1522" t="str">
            <v>Thông, đường kính bằng 37 cm</v>
          </cell>
          <cell r="E1522" t="str">
            <v>cây</v>
          </cell>
          <cell r="F1522">
            <v>181000</v>
          </cell>
        </row>
        <row r="1523">
          <cell r="A1523" t="str">
            <v>THONG38</v>
          </cell>
          <cell r="B1523" t="str">
            <v>THONG2050</v>
          </cell>
          <cell r="C1523" t="str">
            <v>Thông, Đường kính gốc từ trên 20- 50 cm</v>
          </cell>
          <cell r="D1523" t="str">
            <v>Thông, đường kính bằng 38 cm</v>
          </cell>
          <cell r="E1523" t="str">
            <v>cây</v>
          </cell>
          <cell r="F1523">
            <v>181000</v>
          </cell>
        </row>
        <row r="1524">
          <cell r="A1524" t="str">
            <v>THONG39</v>
          </cell>
          <cell r="B1524" t="str">
            <v>THONG2050</v>
          </cell>
          <cell r="C1524" t="str">
            <v>Thông, Đường kính gốc từ trên 20- 50 cm</v>
          </cell>
          <cell r="D1524" t="str">
            <v>Thông, đường kính bằng 39 cm</v>
          </cell>
          <cell r="E1524" t="str">
            <v>cây</v>
          </cell>
          <cell r="F1524">
            <v>181000</v>
          </cell>
        </row>
        <row r="1525">
          <cell r="A1525" t="str">
            <v>THONG40</v>
          </cell>
          <cell r="B1525" t="str">
            <v>THONG2050</v>
          </cell>
          <cell r="C1525" t="str">
            <v>Thông, Đường kính gốc từ trên 20- 50 cm</v>
          </cell>
          <cell r="D1525" t="str">
            <v>Thông, đường kính bằng 40 cm</v>
          </cell>
          <cell r="E1525" t="str">
            <v>cây</v>
          </cell>
          <cell r="F1525">
            <v>181000</v>
          </cell>
        </row>
        <row r="1526">
          <cell r="A1526" t="str">
            <v>THONG41</v>
          </cell>
          <cell r="B1526" t="str">
            <v>THONG2050</v>
          </cell>
          <cell r="C1526" t="str">
            <v>Thông, Đường kính gốc từ trên 20- 50 cm</v>
          </cell>
          <cell r="D1526" t="str">
            <v>Thông, đường kính bằng 41 cm</v>
          </cell>
          <cell r="E1526" t="str">
            <v>cây</v>
          </cell>
          <cell r="F1526">
            <v>181000</v>
          </cell>
        </row>
        <row r="1527">
          <cell r="A1527" t="str">
            <v>THONG42</v>
          </cell>
          <cell r="B1527" t="str">
            <v>THONG2050</v>
          </cell>
          <cell r="C1527" t="str">
            <v>Thông, Đường kính gốc từ trên 20- 50 cm</v>
          </cell>
          <cell r="D1527" t="str">
            <v>Thông, đường kính bằng 42 cm</v>
          </cell>
          <cell r="E1527" t="str">
            <v>cây</v>
          </cell>
          <cell r="F1527">
            <v>181000</v>
          </cell>
        </row>
        <row r="1528">
          <cell r="A1528" t="str">
            <v>THONG43</v>
          </cell>
          <cell r="B1528" t="str">
            <v>THONG2050</v>
          </cell>
          <cell r="C1528" t="str">
            <v>Thông, Đường kính gốc từ trên 20- 50 cm</v>
          </cell>
          <cell r="D1528" t="str">
            <v>Thông, đường kính bằng 43 cm</v>
          </cell>
          <cell r="E1528" t="str">
            <v>cây</v>
          </cell>
          <cell r="F1528">
            <v>181000</v>
          </cell>
        </row>
        <row r="1529">
          <cell r="A1529" t="str">
            <v>THONG44</v>
          </cell>
          <cell r="B1529" t="str">
            <v>THONG2050</v>
          </cell>
          <cell r="C1529" t="str">
            <v>Thông, Đường kính gốc từ trên 20- 50 cm</v>
          </cell>
          <cell r="D1529" t="str">
            <v>Thông, đường kính bằng 44 cm</v>
          </cell>
          <cell r="E1529" t="str">
            <v>cây</v>
          </cell>
          <cell r="F1529">
            <v>181000</v>
          </cell>
        </row>
        <row r="1530">
          <cell r="A1530" t="str">
            <v>THONG45</v>
          </cell>
          <cell r="B1530" t="str">
            <v>THONG2050</v>
          </cell>
          <cell r="C1530" t="str">
            <v>Thông, Đường kính gốc từ trên 20- 50 cm</v>
          </cell>
          <cell r="D1530" t="str">
            <v>Thông, đường kính bằng 45 cm</v>
          </cell>
          <cell r="E1530" t="str">
            <v>cây</v>
          </cell>
          <cell r="F1530">
            <v>181000</v>
          </cell>
        </row>
        <row r="1531">
          <cell r="A1531" t="str">
            <v>THONG46</v>
          </cell>
          <cell r="B1531" t="str">
            <v>THONG2050</v>
          </cell>
          <cell r="C1531" t="str">
            <v>Thông, Đường kính gốc từ trên 20- 50 cm</v>
          </cell>
          <cell r="D1531" t="str">
            <v>Thông, đường kính bằng 46 cm</v>
          </cell>
          <cell r="E1531" t="str">
            <v>cây</v>
          </cell>
          <cell r="F1531">
            <v>181000</v>
          </cell>
        </row>
        <row r="1532">
          <cell r="A1532" t="str">
            <v>THONG47</v>
          </cell>
          <cell r="B1532" t="str">
            <v>THONG2050</v>
          </cell>
          <cell r="C1532" t="str">
            <v>Thông, Đường kính gốc từ trên 20- 50 cm</v>
          </cell>
          <cell r="D1532" t="str">
            <v>Thông, đường kính bằng 47 cm</v>
          </cell>
          <cell r="E1532" t="str">
            <v>cây</v>
          </cell>
          <cell r="F1532">
            <v>181000</v>
          </cell>
        </row>
        <row r="1533">
          <cell r="A1533" t="str">
            <v>THONG48</v>
          </cell>
          <cell r="B1533" t="str">
            <v>THONG2050</v>
          </cell>
          <cell r="C1533" t="str">
            <v>Thông, Đường kính gốc từ trên 20- 50 cm</v>
          </cell>
          <cell r="D1533" t="str">
            <v>Thông, đường kính bằng 48 cm</v>
          </cell>
          <cell r="E1533" t="str">
            <v>cây</v>
          </cell>
          <cell r="F1533">
            <v>181000</v>
          </cell>
        </row>
        <row r="1534">
          <cell r="A1534" t="str">
            <v>THONG49</v>
          </cell>
          <cell r="B1534" t="str">
            <v>THONG2050</v>
          </cell>
          <cell r="C1534" t="str">
            <v>Thông, Đường kính gốc từ trên 20- 50 cm</v>
          </cell>
          <cell r="D1534" t="str">
            <v>Thông, đường kính bằng 49 cm</v>
          </cell>
          <cell r="E1534" t="str">
            <v>cây</v>
          </cell>
          <cell r="F1534">
            <v>181000</v>
          </cell>
        </row>
        <row r="1535">
          <cell r="A1535" t="str">
            <v>THONG50</v>
          </cell>
          <cell r="B1535" t="str">
            <v>THONG2050</v>
          </cell>
          <cell r="C1535" t="str">
            <v>Thông, Đường kính gốc từ trên 20- 50 cm</v>
          </cell>
          <cell r="D1535" t="str">
            <v>Thông, đường kính bằng 50 cm</v>
          </cell>
          <cell r="E1535" t="str">
            <v>cây</v>
          </cell>
          <cell r="F1535">
            <v>181000</v>
          </cell>
        </row>
        <row r="1536">
          <cell r="A1536" t="str">
            <v>THONG51</v>
          </cell>
          <cell r="B1536" t="str">
            <v>THONG5050</v>
          </cell>
          <cell r="C1536" t="str">
            <v>Thông, Đường kính gốc từ trên50 cm trở lên</v>
          </cell>
          <cell r="D1536" t="str">
            <v>Thông, đường kính bằng 51 cm</v>
          </cell>
          <cell r="E1536" t="str">
            <v>cây</v>
          </cell>
          <cell r="F1536">
            <v>234000</v>
          </cell>
        </row>
        <row r="1537">
          <cell r="A1537" t="str">
            <v>THONG52</v>
          </cell>
          <cell r="B1537" t="str">
            <v>THONG5050</v>
          </cell>
          <cell r="C1537" t="str">
            <v>Thông, Đường kính gốc từ trên50 cm trở lên</v>
          </cell>
          <cell r="D1537" t="str">
            <v>Thông, đường kính bằng 52 cm</v>
          </cell>
          <cell r="E1537" t="str">
            <v>cây</v>
          </cell>
          <cell r="F1537">
            <v>234000</v>
          </cell>
        </row>
        <row r="1538">
          <cell r="A1538" t="str">
            <v>THONG53</v>
          </cell>
          <cell r="B1538" t="str">
            <v>THONG5050</v>
          </cell>
          <cell r="C1538" t="str">
            <v>Thông, Đường kính gốc từ trên50 cm trở lên</v>
          </cell>
          <cell r="D1538" t="str">
            <v>Thông, đường kính bằng 53 cm</v>
          </cell>
          <cell r="E1538" t="str">
            <v>cây</v>
          </cell>
          <cell r="F1538">
            <v>234000</v>
          </cell>
        </row>
        <row r="1539">
          <cell r="A1539" t="str">
            <v>THONG54</v>
          </cell>
          <cell r="B1539" t="str">
            <v>THONG5050</v>
          </cell>
          <cell r="C1539" t="str">
            <v>Thông, Đường kính gốc từ trên50 cm trở lên</v>
          </cell>
          <cell r="D1539" t="str">
            <v>Thông, đường kính bằng 54 cm</v>
          </cell>
          <cell r="E1539" t="str">
            <v>cây</v>
          </cell>
          <cell r="F1539">
            <v>234000</v>
          </cell>
        </row>
        <row r="1540">
          <cell r="A1540" t="str">
            <v>THONG55</v>
          </cell>
          <cell r="B1540" t="str">
            <v>THONG5050</v>
          </cell>
          <cell r="C1540" t="str">
            <v>Thông, Đường kính gốc từ trên50 cm trở lên</v>
          </cell>
          <cell r="D1540" t="str">
            <v>Thông, đường kính bằng 55 cm</v>
          </cell>
          <cell r="E1540" t="str">
            <v>cây</v>
          </cell>
          <cell r="F1540">
            <v>234000</v>
          </cell>
        </row>
        <row r="1541">
          <cell r="A1541" t="str">
            <v>THONG56</v>
          </cell>
          <cell r="B1541" t="str">
            <v>THONG5050</v>
          </cell>
          <cell r="C1541" t="str">
            <v>Thông, Đường kính gốc từ trên50 cm trở lên</v>
          </cell>
          <cell r="D1541" t="str">
            <v>Thông, đường kính bằng 56 cm</v>
          </cell>
          <cell r="E1541" t="str">
            <v>cây</v>
          </cell>
          <cell r="F1541">
            <v>234000</v>
          </cell>
        </row>
        <row r="1542">
          <cell r="A1542" t="str">
            <v>THONG57</v>
          </cell>
          <cell r="B1542" t="str">
            <v>THONG5050</v>
          </cell>
          <cell r="C1542" t="str">
            <v>Thông, Đường kính gốc từ trên50 cm trở lên</v>
          </cell>
          <cell r="D1542" t="str">
            <v>Thông, đường kính bằng 57 cm</v>
          </cell>
          <cell r="E1542" t="str">
            <v>cây</v>
          </cell>
          <cell r="F1542">
            <v>234000</v>
          </cell>
        </row>
        <row r="1543">
          <cell r="A1543" t="str">
            <v>THONG58</v>
          </cell>
          <cell r="B1543" t="str">
            <v>THONG5050</v>
          </cell>
          <cell r="C1543" t="str">
            <v>Thông, Đường kính gốc từ trên50 cm trở lên</v>
          </cell>
          <cell r="D1543" t="str">
            <v>Thông, đường kính bằng 58 cm</v>
          </cell>
          <cell r="E1543" t="str">
            <v>cây</v>
          </cell>
          <cell r="F1543">
            <v>234000</v>
          </cell>
        </row>
        <row r="1544">
          <cell r="A1544" t="str">
            <v>THONG59</v>
          </cell>
          <cell r="B1544" t="str">
            <v>THONG5050</v>
          </cell>
          <cell r="C1544" t="str">
            <v>Thông, Đường kính gốc từ trên50 cm trở lên</v>
          </cell>
          <cell r="D1544" t="str">
            <v>Thông, đường kính bằng 59 cm</v>
          </cell>
          <cell r="E1544" t="str">
            <v>cây</v>
          </cell>
          <cell r="F1544">
            <v>234000</v>
          </cell>
        </row>
        <row r="1545">
          <cell r="A1545" t="str">
            <v>THONG60</v>
          </cell>
          <cell r="B1545" t="str">
            <v>THONG5050</v>
          </cell>
          <cell r="C1545" t="str">
            <v>Thông, Đường kính gốc từ trên50 cm trở lên</v>
          </cell>
          <cell r="D1545" t="str">
            <v>Thông, đường kính bằng 60 cm</v>
          </cell>
          <cell r="E1545" t="str">
            <v>cây</v>
          </cell>
          <cell r="F1545">
            <v>234000</v>
          </cell>
        </row>
        <row r="1546">
          <cell r="A1546" t="str">
            <v>KEO1</v>
          </cell>
          <cell r="B1546" t="str">
            <v>KEO15</v>
          </cell>
          <cell r="C1546" t="str">
            <v>Keo, Đường kính gốc &lt; 5 cm</v>
          </cell>
          <cell r="D1546" t="str">
            <v>Keo, đường kính bằng 1 cm</v>
          </cell>
          <cell r="E1546" t="str">
            <v>cây</v>
          </cell>
          <cell r="F1546">
            <v>51000</v>
          </cell>
        </row>
        <row r="1547">
          <cell r="A1547" t="str">
            <v>KEO2</v>
          </cell>
          <cell r="B1547" t="str">
            <v>KEO15</v>
          </cell>
          <cell r="C1547" t="str">
            <v>Keo, Đường kính gốc &lt; 5 cm</v>
          </cell>
          <cell r="D1547" t="str">
            <v>Keo, đường kính bằng 2 cm</v>
          </cell>
          <cell r="E1547" t="str">
            <v>cây</v>
          </cell>
          <cell r="F1547">
            <v>51000</v>
          </cell>
        </row>
        <row r="1548">
          <cell r="A1548" t="str">
            <v>KEO3</v>
          </cell>
          <cell r="B1548" t="str">
            <v>KEO15</v>
          </cell>
          <cell r="C1548" t="str">
            <v>Keo, Đường kính gốc &lt; 5 cm</v>
          </cell>
          <cell r="D1548" t="str">
            <v>Keo,  đường kính bằng 3 cm</v>
          </cell>
          <cell r="E1548" t="str">
            <v>cây</v>
          </cell>
          <cell r="F1548">
            <v>51000</v>
          </cell>
        </row>
        <row r="1549">
          <cell r="A1549" t="str">
            <v>KEO4</v>
          </cell>
          <cell r="B1549" t="str">
            <v>KEO15</v>
          </cell>
          <cell r="C1549" t="str">
            <v>Keo, Đường kính gốc &lt; 5 cm</v>
          </cell>
          <cell r="D1549" t="str">
            <v>Keo, đường kính bằng 4 cm</v>
          </cell>
          <cell r="E1549" t="str">
            <v>cây</v>
          </cell>
          <cell r="F1549">
            <v>51000</v>
          </cell>
        </row>
        <row r="1550">
          <cell r="A1550" t="str">
            <v>KEO5</v>
          </cell>
          <cell r="B1550" t="str">
            <v>KEO510</v>
          </cell>
          <cell r="C1550" t="str">
            <v>Keo, Đường kính gốc từ trên 5-10 cm</v>
          </cell>
          <cell r="D1550" t="str">
            <v>Keo, đường kính bằng 5 cm</v>
          </cell>
          <cell r="E1550" t="str">
            <v>cây</v>
          </cell>
          <cell r="F1550">
            <v>109000</v>
          </cell>
        </row>
        <row r="1551">
          <cell r="A1551" t="str">
            <v>KEO6</v>
          </cell>
          <cell r="B1551" t="str">
            <v>KEO510</v>
          </cell>
          <cell r="C1551" t="str">
            <v>Keo, Đường kính gốc từ trên 5-10 cm</v>
          </cell>
          <cell r="D1551" t="str">
            <v>Keo, đường kính bằng 6 cm</v>
          </cell>
          <cell r="E1551" t="str">
            <v>cây</v>
          </cell>
          <cell r="F1551">
            <v>109000</v>
          </cell>
        </row>
        <row r="1552">
          <cell r="A1552" t="str">
            <v>KEO7</v>
          </cell>
          <cell r="B1552" t="str">
            <v>KEO510</v>
          </cell>
          <cell r="C1552" t="str">
            <v>Keo, Đường kính gốc từ trên 5-10 cm</v>
          </cell>
          <cell r="D1552" t="str">
            <v>Keo, đường kính bằng 7 cm</v>
          </cell>
          <cell r="E1552" t="str">
            <v>cây</v>
          </cell>
          <cell r="F1552">
            <v>109000</v>
          </cell>
        </row>
        <row r="1553">
          <cell r="A1553" t="str">
            <v>KEO8</v>
          </cell>
          <cell r="B1553" t="str">
            <v>KEO510</v>
          </cell>
          <cell r="C1553" t="str">
            <v>Keo, Đường kính gốc từ trên 5-10 cm</v>
          </cell>
          <cell r="D1553" t="str">
            <v>Keo, đường kính bằng 8 cm</v>
          </cell>
          <cell r="E1553" t="str">
            <v>cây</v>
          </cell>
          <cell r="F1553">
            <v>109000</v>
          </cell>
        </row>
        <row r="1554">
          <cell r="A1554" t="str">
            <v>KEO9</v>
          </cell>
          <cell r="B1554" t="str">
            <v>KEO510</v>
          </cell>
          <cell r="C1554" t="str">
            <v>Keo, Đường kính gốc từ trên 5-10 cm</v>
          </cell>
          <cell r="D1554" t="str">
            <v>Keo, đường kính bằng 9 cm</v>
          </cell>
          <cell r="E1554" t="str">
            <v>cây</v>
          </cell>
          <cell r="F1554">
            <v>109000</v>
          </cell>
        </row>
        <row r="1555">
          <cell r="A1555" t="str">
            <v>KEO10</v>
          </cell>
          <cell r="B1555" t="str">
            <v>KEO510</v>
          </cell>
          <cell r="C1555" t="str">
            <v>Keo, Đường kính gốc từ trên 5-10 cm</v>
          </cell>
          <cell r="D1555" t="str">
            <v>Keo, đường kính bằng 10 cm</v>
          </cell>
          <cell r="E1555" t="str">
            <v>cây</v>
          </cell>
          <cell r="F1555">
            <v>109000</v>
          </cell>
        </row>
        <row r="1556">
          <cell r="A1556" t="str">
            <v>KEO11</v>
          </cell>
          <cell r="B1556" t="str">
            <v>KEO1013</v>
          </cell>
          <cell r="C1556" t="str">
            <v>Keo, Đường kính gốc từ trên 10-13 cm</v>
          </cell>
          <cell r="D1556" t="str">
            <v>Keo, đường kính bằng 11 cm</v>
          </cell>
          <cell r="E1556" t="str">
            <v>cây</v>
          </cell>
          <cell r="F1556">
            <v>118000</v>
          </cell>
        </row>
        <row r="1557">
          <cell r="A1557" t="str">
            <v>KEO12</v>
          </cell>
          <cell r="B1557" t="str">
            <v>KEO1013</v>
          </cell>
          <cell r="C1557" t="str">
            <v>Keo, Đường kính gốc từ trên 10-13 cm</v>
          </cell>
          <cell r="D1557" t="str">
            <v>Keo, đường kính bằng 12 cm</v>
          </cell>
          <cell r="E1557" t="str">
            <v>cây</v>
          </cell>
          <cell r="F1557">
            <v>118000</v>
          </cell>
        </row>
        <row r="1558">
          <cell r="A1558" t="str">
            <v>KEO13</v>
          </cell>
          <cell r="B1558" t="str">
            <v>KEO1013</v>
          </cell>
          <cell r="C1558" t="str">
            <v>Keo, Đường kính gốc từ trên 10-13 cm</v>
          </cell>
          <cell r="D1558" t="str">
            <v>Keo, đường kính bằng 13 cm</v>
          </cell>
          <cell r="E1558" t="str">
            <v>cây</v>
          </cell>
          <cell r="F1558">
            <v>118000</v>
          </cell>
        </row>
        <row r="1559">
          <cell r="A1559" t="str">
            <v>KEO14</v>
          </cell>
          <cell r="B1559" t="str">
            <v>KEO1320</v>
          </cell>
          <cell r="C1559" t="str">
            <v>Keo, Đường kính gốc từ trên 13-20 cm</v>
          </cell>
          <cell r="D1559" t="str">
            <v>Keo, đường kính bằng 14 cm</v>
          </cell>
          <cell r="E1559" t="str">
            <v>cây</v>
          </cell>
          <cell r="F1559">
            <v>154000</v>
          </cell>
        </row>
        <row r="1560">
          <cell r="A1560" t="str">
            <v>KEO15</v>
          </cell>
          <cell r="B1560" t="str">
            <v>KEO1320</v>
          </cell>
          <cell r="C1560" t="str">
            <v>Keo, Đường kính gốc từ trên 13-20 cm</v>
          </cell>
          <cell r="D1560" t="str">
            <v>Keo, đường kính bằng 15 cm</v>
          </cell>
          <cell r="E1560" t="str">
            <v>cây</v>
          </cell>
          <cell r="F1560">
            <v>154000</v>
          </cell>
        </row>
        <row r="1561">
          <cell r="A1561" t="str">
            <v>KEO16</v>
          </cell>
          <cell r="B1561" t="str">
            <v>KEO1320</v>
          </cell>
          <cell r="C1561" t="str">
            <v>Keo, Đường kính gốc từ trên 13-20 cm</v>
          </cell>
          <cell r="D1561" t="str">
            <v>Keo, đường kính bằng 16 cm</v>
          </cell>
          <cell r="E1561" t="str">
            <v>cây</v>
          </cell>
          <cell r="F1561">
            <v>154000</v>
          </cell>
        </row>
        <row r="1562">
          <cell r="A1562" t="str">
            <v>KEO17</v>
          </cell>
          <cell r="B1562" t="str">
            <v>KEO1320</v>
          </cell>
          <cell r="C1562" t="str">
            <v>Keo, Đường kính gốc từ trên 13-20 cm</v>
          </cell>
          <cell r="D1562" t="str">
            <v>Keo, đường kính bằng 17 cm</v>
          </cell>
          <cell r="E1562" t="str">
            <v>cây</v>
          </cell>
          <cell r="F1562">
            <v>154000</v>
          </cell>
        </row>
        <row r="1563">
          <cell r="A1563" t="str">
            <v>KEO18</v>
          </cell>
          <cell r="B1563" t="str">
            <v>KEO1320</v>
          </cell>
          <cell r="C1563" t="str">
            <v>Keo, Đường kính gốc từ trên 13-20 cm</v>
          </cell>
          <cell r="D1563" t="str">
            <v>Keo, đường kính bằng 18 cm</v>
          </cell>
          <cell r="E1563" t="str">
            <v>cây</v>
          </cell>
          <cell r="F1563">
            <v>154000</v>
          </cell>
        </row>
        <row r="1564">
          <cell r="A1564" t="str">
            <v>KEO19</v>
          </cell>
          <cell r="B1564" t="str">
            <v>KEO1320</v>
          </cell>
          <cell r="C1564" t="str">
            <v>Keo, Đường kính gốc từ trên 13-20 cm</v>
          </cell>
          <cell r="D1564" t="str">
            <v>Keo, đường kính bằng 19 cm</v>
          </cell>
          <cell r="E1564" t="str">
            <v>cây</v>
          </cell>
          <cell r="F1564">
            <v>154000</v>
          </cell>
        </row>
        <row r="1565">
          <cell r="A1565" t="str">
            <v>KEO20</v>
          </cell>
          <cell r="B1565" t="str">
            <v>KEO1320</v>
          </cell>
          <cell r="C1565" t="str">
            <v>Keo, Đường kính gốc từ trên 13-20 cm</v>
          </cell>
          <cell r="D1565" t="str">
            <v>Keo, đường kính bằng 20 cm</v>
          </cell>
          <cell r="E1565" t="str">
            <v>cây</v>
          </cell>
          <cell r="F1565">
            <v>154000</v>
          </cell>
        </row>
        <row r="1566">
          <cell r="A1566" t="str">
            <v>KEO21</v>
          </cell>
          <cell r="B1566" t="str">
            <v>KEO2050</v>
          </cell>
          <cell r="C1566" t="str">
            <v>Keo, Đường kính gốc từ trên 20- 50 cm</v>
          </cell>
          <cell r="D1566" t="str">
            <v>Keo, đường kính bằng 21 cm</v>
          </cell>
          <cell r="E1566" t="str">
            <v>cây</v>
          </cell>
          <cell r="F1566">
            <v>181000</v>
          </cell>
        </row>
        <row r="1567">
          <cell r="A1567" t="str">
            <v>KEO22</v>
          </cell>
          <cell r="B1567" t="str">
            <v>KEO2050</v>
          </cell>
          <cell r="C1567" t="str">
            <v>Keo, Đường kính gốc từ trên 20- 50 cm</v>
          </cell>
          <cell r="D1567" t="str">
            <v>Keo, đường kính bằng 22 cm</v>
          </cell>
          <cell r="E1567" t="str">
            <v>cây</v>
          </cell>
          <cell r="F1567">
            <v>181000</v>
          </cell>
        </row>
        <row r="1568">
          <cell r="A1568" t="str">
            <v>KEO23</v>
          </cell>
          <cell r="B1568" t="str">
            <v>KEO2050</v>
          </cell>
          <cell r="C1568" t="str">
            <v>Keo, Đường kính gốc từ trên 20- 50 cm</v>
          </cell>
          <cell r="D1568" t="str">
            <v>Keo, đường kính bằng 23 cm</v>
          </cell>
          <cell r="E1568" t="str">
            <v>cây</v>
          </cell>
          <cell r="F1568">
            <v>181000</v>
          </cell>
        </row>
        <row r="1569">
          <cell r="A1569" t="str">
            <v>KEO24</v>
          </cell>
          <cell r="B1569" t="str">
            <v>KEO2050</v>
          </cell>
          <cell r="C1569" t="str">
            <v>Keo, Đường kính gốc từ trên 20- 50 cm</v>
          </cell>
          <cell r="D1569" t="str">
            <v>Keo, đường kính bằng 24 cm</v>
          </cell>
          <cell r="E1569" t="str">
            <v>cây</v>
          </cell>
          <cell r="F1569">
            <v>181000</v>
          </cell>
        </row>
        <row r="1570">
          <cell r="A1570" t="str">
            <v>KEO25</v>
          </cell>
          <cell r="B1570" t="str">
            <v>KEO2050</v>
          </cell>
          <cell r="C1570" t="str">
            <v>Keo, Đường kính gốc từ trên 20- 50 cm</v>
          </cell>
          <cell r="D1570" t="str">
            <v>Keo, đường kính bằng 25 cm</v>
          </cell>
          <cell r="E1570" t="str">
            <v>cây</v>
          </cell>
          <cell r="F1570">
            <v>181000</v>
          </cell>
        </row>
        <row r="1571">
          <cell r="A1571" t="str">
            <v>KEO26</v>
          </cell>
          <cell r="B1571" t="str">
            <v>KEO2050</v>
          </cell>
          <cell r="C1571" t="str">
            <v>Keo, Đường kính gốc từ trên 20- 50 cm</v>
          </cell>
          <cell r="D1571" t="str">
            <v>Keo, đường kính bằng 26 cm</v>
          </cell>
          <cell r="E1571" t="str">
            <v>cây</v>
          </cell>
          <cell r="F1571">
            <v>181000</v>
          </cell>
        </row>
        <row r="1572">
          <cell r="A1572" t="str">
            <v>KEO27</v>
          </cell>
          <cell r="B1572" t="str">
            <v>KEO2050</v>
          </cell>
          <cell r="C1572" t="str">
            <v>Keo, Đường kính gốc từ trên 20- 50 cm</v>
          </cell>
          <cell r="D1572" t="str">
            <v>Keo, đường kính bằng 27 cm</v>
          </cell>
          <cell r="E1572" t="str">
            <v>cây</v>
          </cell>
          <cell r="F1572">
            <v>181000</v>
          </cell>
        </row>
        <row r="1573">
          <cell r="A1573" t="str">
            <v>KEO28</v>
          </cell>
          <cell r="B1573" t="str">
            <v>KEO2050</v>
          </cell>
          <cell r="C1573" t="str">
            <v>Keo, Đường kính gốc từ trên 20- 50 cm</v>
          </cell>
          <cell r="D1573" t="str">
            <v>Keo, đường kính bằng 28 cm</v>
          </cell>
          <cell r="E1573" t="str">
            <v>cây</v>
          </cell>
          <cell r="F1573">
            <v>181000</v>
          </cell>
        </row>
        <row r="1574">
          <cell r="A1574" t="str">
            <v>KEO29</v>
          </cell>
          <cell r="B1574" t="str">
            <v>KEO2050</v>
          </cell>
          <cell r="C1574" t="str">
            <v>Keo, Đường kính gốc từ trên 20- 50 cm</v>
          </cell>
          <cell r="D1574" t="str">
            <v>Keo, đường kính bằng 29 cm</v>
          </cell>
          <cell r="E1574" t="str">
            <v>cây</v>
          </cell>
          <cell r="F1574">
            <v>181000</v>
          </cell>
        </row>
        <row r="1575">
          <cell r="A1575" t="str">
            <v>KEO30</v>
          </cell>
          <cell r="B1575" t="str">
            <v>KEO2050</v>
          </cell>
          <cell r="C1575" t="str">
            <v>Keo, Đường kính gốc từ trên 20- 50 cm</v>
          </cell>
          <cell r="D1575" t="str">
            <v>Keo, đường kính bằng 30 cm</v>
          </cell>
          <cell r="E1575" t="str">
            <v>cây</v>
          </cell>
          <cell r="F1575">
            <v>181000</v>
          </cell>
        </row>
        <row r="1576">
          <cell r="A1576" t="str">
            <v>KEO31</v>
          </cell>
          <cell r="B1576" t="str">
            <v>KEO2050</v>
          </cell>
          <cell r="C1576" t="str">
            <v>Keo, Đường kính gốc từ trên 20- 50 cm</v>
          </cell>
          <cell r="D1576" t="str">
            <v>Keo, đường kính bằng 31 cm</v>
          </cell>
          <cell r="E1576" t="str">
            <v>cây</v>
          </cell>
          <cell r="F1576">
            <v>181000</v>
          </cell>
        </row>
        <row r="1577">
          <cell r="A1577" t="str">
            <v>KEO32</v>
          </cell>
          <cell r="B1577" t="str">
            <v>KEO2050</v>
          </cell>
          <cell r="C1577" t="str">
            <v>Keo, Đường kính gốc từ trên 20- 50 cm</v>
          </cell>
          <cell r="D1577" t="str">
            <v>Keo, đường kính bằng 32 cm</v>
          </cell>
          <cell r="E1577" t="str">
            <v>cây</v>
          </cell>
          <cell r="F1577">
            <v>181000</v>
          </cell>
        </row>
        <row r="1578">
          <cell r="A1578" t="str">
            <v>KEO33</v>
          </cell>
          <cell r="B1578" t="str">
            <v>KEO2050</v>
          </cell>
          <cell r="C1578" t="str">
            <v>Keo, Đường kính gốc từ trên 20- 50 cm</v>
          </cell>
          <cell r="D1578" t="str">
            <v>Keo, đường kính bằng 33 cm</v>
          </cell>
          <cell r="E1578" t="str">
            <v>cây</v>
          </cell>
          <cell r="F1578">
            <v>181000</v>
          </cell>
        </row>
        <row r="1579">
          <cell r="A1579" t="str">
            <v>KEO34</v>
          </cell>
          <cell r="B1579" t="str">
            <v>KEO2050</v>
          </cell>
          <cell r="C1579" t="str">
            <v>Keo, Đường kính gốc từ trên 20- 50 cm</v>
          </cell>
          <cell r="D1579" t="str">
            <v>Keo, đường kính bằng 34 cm</v>
          </cell>
          <cell r="E1579" t="str">
            <v>cây</v>
          </cell>
          <cell r="F1579">
            <v>181000</v>
          </cell>
        </row>
        <row r="1580">
          <cell r="A1580" t="str">
            <v>KEO35</v>
          </cell>
          <cell r="B1580" t="str">
            <v>KEO2050</v>
          </cell>
          <cell r="C1580" t="str">
            <v>Keo, Đường kính gốc từ trên 20- 50 cm</v>
          </cell>
          <cell r="D1580" t="str">
            <v>Keo, đường kính bằng 35 cm</v>
          </cell>
          <cell r="E1580" t="str">
            <v>cây</v>
          </cell>
          <cell r="F1580">
            <v>181000</v>
          </cell>
        </row>
        <row r="1581">
          <cell r="A1581" t="str">
            <v>KEO36</v>
          </cell>
          <cell r="B1581" t="str">
            <v>KEO2050</v>
          </cell>
          <cell r="C1581" t="str">
            <v>Keo, Đường kính gốc từ trên 20- 50 cm</v>
          </cell>
          <cell r="D1581" t="str">
            <v>Keo, đường kính bằng 36 cm</v>
          </cell>
          <cell r="E1581" t="str">
            <v>cây</v>
          </cell>
          <cell r="F1581">
            <v>181000</v>
          </cell>
        </row>
        <row r="1582">
          <cell r="A1582" t="str">
            <v>KEO37</v>
          </cell>
          <cell r="B1582" t="str">
            <v>KEO2050</v>
          </cell>
          <cell r="C1582" t="str">
            <v>Keo, Đường kính gốc từ trên 20- 50 cm</v>
          </cell>
          <cell r="D1582" t="str">
            <v>Keo, đường kính bằng 37 cm</v>
          </cell>
          <cell r="E1582" t="str">
            <v>cây</v>
          </cell>
          <cell r="F1582">
            <v>181000</v>
          </cell>
        </row>
        <row r="1583">
          <cell r="A1583" t="str">
            <v>KEO38</v>
          </cell>
          <cell r="B1583" t="str">
            <v>KEO2050</v>
          </cell>
          <cell r="C1583" t="str">
            <v>Keo, Đường kính gốc từ trên 20- 50 cm</v>
          </cell>
          <cell r="D1583" t="str">
            <v>Keo, đường kính bằng 38 cm</v>
          </cell>
          <cell r="E1583" t="str">
            <v>cây</v>
          </cell>
          <cell r="F1583">
            <v>181000</v>
          </cell>
        </row>
        <row r="1584">
          <cell r="A1584" t="str">
            <v>KEO39</v>
          </cell>
          <cell r="B1584" t="str">
            <v>KEO2050</v>
          </cell>
          <cell r="C1584" t="str">
            <v>Keo, Đường kính gốc từ trên 20- 50 cm</v>
          </cell>
          <cell r="D1584" t="str">
            <v>Keo, đường kính bằng 39 cm</v>
          </cell>
          <cell r="E1584" t="str">
            <v>cây</v>
          </cell>
          <cell r="F1584">
            <v>181000</v>
          </cell>
        </row>
        <row r="1585">
          <cell r="A1585" t="str">
            <v>KEO40</v>
          </cell>
          <cell r="B1585" t="str">
            <v>KEO2050</v>
          </cell>
          <cell r="C1585" t="str">
            <v>Keo, Đường kính gốc từ trên 20- 50 cm</v>
          </cell>
          <cell r="D1585" t="str">
            <v>Keo, đường kính bằng 40 cm</v>
          </cell>
          <cell r="E1585" t="str">
            <v>cây</v>
          </cell>
          <cell r="F1585">
            <v>181000</v>
          </cell>
        </row>
        <row r="1586">
          <cell r="A1586" t="str">
            <v>KEO41</v>
          </cell>
          <cell r="B1586" t="str">
            <v>KEO2050</v>
          </cell>
          <cell r="C1586" t="str">
            <v>Keo, Đường kính gốc từ trên 20- 50 cm</v>
          </cell>
          <cell r="D1586" t="str">
            <v>Keo, đường kính bằng 41 cm</v>
          </cell>
          <cell r="E1586" t="str">
            <v>cây</v>
          </cell>
          <cell r="F1586">
            <v>181000</v>
          </cell>
        </row>
        <row r="1587">
          <cell r="A1587" t="str">
            <v>KEO42</v>
          </cell>
          <cell r="B1587" t="str">
            <v>KEO2050</v>
          </cell>
          <cell r="C1587" t="str">
            <v>Keo, Đường kính gốc từ trên 20- 50 cm</v>
          </cell>
          <cell r="D1587" t="str">
            <v>Keo, đường kính bằng 42 cm</v>
          </cell>
          <cell r="E1587" t="str">
            <v>cây</v>
          </cell>
          <cell r="F1587">
            <v>181000</v>
          </cell>
        </row>
        <row r="1588">
          <cell r="A1588" t="str">
            <v>KEO43</v>
          </cell>
          <cell r="B1588" t="str">
            <v>KEO2050</v>
          </cell>
          <cell r="C1588" t="str">
            <v>Keo, Đường kính gốc từ trên 20- 50 cm</v>
          </cell>
          <cell r="D1588" t="str">
            <v>Keo, đường kính bằng 43 cm</v>
          </cell>
          <cell r="E1588" t="str">
            <v>cây</v>
          </cell>
          <cell r="F1588">
            <v>181000</v>
          </cell>
        </row>
        <row r="1589">
          <cell r="A1589" t="str">
            <v>KEO44</v>
          </cell>
          <cell r="B1589" t="str">
            <v>KEO2050</v>
          </cell>
          <cell r="C1589" t="str">
            <v>Keo, Đường kính gốc từ trên 20- 50 cm</v>
          </cell>
          <cell r="D1589" t="str">
            <v>Keo, đường kính bằng 44 cm</v>
          </cell>
          <cell r="E1589" t="str">
            <v>cây</v>
          </cell>
          <cell r="F1589">
            <v>181000</v>
          </cell>
        </row>
        <row r="1590">
          <cell r="A1590" t="str">
            <v>KEO45</v>
          </cell>
          <cell r="B1590" t="str">
            <v>KEO2050</v>
          </cell>
          <cell r="C1590" t="str">
            <v>Keo, Đường kính gốc từ trên 20- 50 cm</v>
          </cell>
          <cell r="D1590" t="str">
            <v>Keo, đường kính bằng 45 cm</v>
          </cell>
          <cell r="E1590" t="str">
            <v>cây</v>
          </cell>
          <cell r="F1590">
            <v>181000</v>
          </cell>
        </row>
        <row r="1591">
          <cell r="A1591" t="str">
            <v>KEO46</v>
          </cell>
          <cell r="B1591" t="str">
            <v>KEO2050</v>
          </cell>
          <cell r="C1591" t="str">
            <v>Keo, Đường kính gốc từ trên 20- 50 cm</v>
          </cell>
          <cell r="D1591" t="str">
            <v>Keo, đường kính bằng 46 cm</v>
          </cell>
          <cell r="E1591" t="str">
            <v>cây</v>
          </cell>
          <cell r="F1591">
            <v>181000</v>
          </cell>
        </row>
        <row r="1592">
          <cell r="A1592" t="str">
            <v>KEO47</v>
          </cell>
          <cell r="B1592" t="str">
            <v>KEO2050</v>
          </cell>
          <cell r="C1592" t="str">
            <v>Keo, Đường kính gốc từ trên 20- 50 cm</v>
          </cell>
          <cell r="D1592" t="str">
            <v>Keo, đường kính bằng 47 cm</v>
          </cell>
          <cell r="E1592" t="str">
            <v>cây</v>
          </cell>
          <cell r="F1592">
            <v>181000</v>
          </cell>
        </row>
        <row r="1593">
          <cell r="A1593" t="str">
            <v>KEO48</v>
          </cell>
          <cell r="B1593" t="str">
            <v>KEO2050</v>
          </cell>
          <cell r="C1593" t="str">
            <v>Keo, Đường kính gốc từ trên 20- 50 cm</v>
          </cell>
          <cell r="D1593" t="str">
            <v>Keo, đường kính bằng 48 cm</v>
          </cell>
          <cell r="E1593" t="str">
            <v>cây</v>
          </cell>
          <cell r="F1593">
            <v>181000</v>
          </cell>
        </row>
        <row r="1594">
          <cell r="A1594" t="str">
            <v>KEO49</v>
          </cell>
          <cell r="B1594" t="str">
            <v>KEO2050</v>
          </cell>
          <cell r="C1594" t="str">
            <v>Keo, Đường kính gốc từ trên 20- 50 cm</v>
          </cell>
          <cell r="D1594" t="str">
            <v>Keo, đường kính bằng 49 cm</v>
          </cell>
          <cell r="E1594" t="str">
            <v>cây</v>
          </cell>
          <cell r="F1594">
            <v>181000</v>
          </cell>
        </row>
        <row r="1595">
          <cell r="A1595" t="str">
            <v>KEO50</v>
          </cell>
          <cell r="B1595" t="str">
            <v>KEO2050</v>
          </cell>
          <cell r="C1595" t="str">
            <v>Keo, Đường kính gốc từ trên 20- 50 cm</v>
          </cell>
          <cell r="D1595" t="str">
            <v>Keo, đường kính bằng 50 cm</v>
          </cell>
          <cell r="E1595" t="str">
            <v>cây</v>
          </cell>
          <cell r="F1595">
            <v>181000</v>
          </cell>
        </row>
        <row r="1596">
          <cell r="A1596" t="str">
            <v>KEO51</v>
          </cell>
          <cell r="B1596" t="str">
            <v>KEO5050</v>
          </cell>
          <cell r="C1596" t="str">
            <v>Keo, Đường kính gốc từ trên50 cm trở lên</v>
          </cell>
          <cell r="D1596" t="str">
            <v>Keo, đường kính bằng 51 cm</v>
          </cell>
          <cell r="E1596" t="str">
            <v>cây</v>
          </cell>
          <cell r="F1596">
            <v>234000</v>
          </cell>
        </row>
        <row r="1597">
          <cell r="A1597" t="str">
            <v>KEO52</v>
          </cell>
          <cell r="B1597" t="str">
            <v>KEO5050</v>
          </cell>
          <cell r="C1597" t="str">
            <v>Keo, Đường kính gốc từ trên50 cm trở lên</v>
          </cell>
          <cell r="D1597" t="str">
            <v>Keo, đường kính bằng 52 cm</v>
          </cell>
          <cell r="E1597" t="str">
            <v>cây</v>
          </cell>
          <cell r="F1597">
            <v>234000</v>
          </cell>
        </row>
        <row r="1598">
          <cell r="A1598" t="str">
            <v>KEO53</v>
          </cell>
          <cell r="B1598" t="str">
            <v>KEO5050</v>
          </cell>
          <cell r="C1598" t="str">
            <v>Keo, Đường kính gốc từ trên50 cm trở lên</v>
          </cell>
          <cell r="D1598" t="str">
            <v>Keo, đường kính bằng 53 cm</v>
          </cell>
          <cell r="E1598" t="str">
            <v>cây</v>
          </cell>
          <cell r="F1598">
            <v>234000</v>
          </cell>
        </row>
        <row r="1599">
          <cell r="A1599" t="str">
            <v>KEO54</v>
          </cell>
          <cell r="B1599" t="str">
            <v>KEO5050</v>
          </cell>
          <cell r="C1599" t="str">
            <v>Keo, Đường kính gốc từ trên50 cm trở lên</v>
          </cell>
          <cell r="D1599" t="str">
            <v>Keo, đường kính bằng 54 cm</v>
          </cell>
          <cell r="E1599" t="str">
            <v>cây</v>
          </cell>
          <cell r="F1599">
            <v>234000</v>
          </cell>
        </row>
        <row r="1600">
          <cell r="A1600" t="str">
            <v>KEO55</v>
          </cell>
          <cell r="B1600" t="str">
            <v>KEO5050</v>
          </cell>
          <cell r="C1600" t="str">
            <v>Keo, Đường kính gốc từ trên50 cm trở lên</v>
          </cell>
          <cell r="D1600" t="str">
            <v>Keo, đường kính bằng 55 cm</v>
          </cell>
          <cell r="E1600" t="str">
            <v>cây</v>
          </cell>
          <cell r="F1600">
            <v>234000</v>
          </cell>
        </row>
        <row r="1601">
          <cell r="A1601" t="str">
            <v>KEO56</v>
          </cell>
          <cell r="B1601" t="str">
            <v>KEO5050</v>
          </cell>
          <cell r="C1601" t="str">
            <v>Keo, Đường kính gốc từ trên50 cm trở lên</v>
          </cell>
          <cell r="D1601" t="str">
            <v>Keo, đường kính bằng 56 cm</v>
          </cell>
          <cell r="E1601" t="str">
            <v>cây</v>
          </cell>
          <cell r="F1601">
            <v>234000</v>
          </cell>
        </row>
        <row r="1602">
          <cell r="A1602" t="str">
            <v>KEO57</v>
          </cell>
          <cell r="B1602" t="str">
            <v>KEO5050</v>
          </cell>
          <cell r="C1602" t="str">
            <v>Keo, Đường kính gốc từ trên50 cm trở lên</v>
          </cell>
          <cell r="D1602" t="str">
            <v>Keo, đường kính bằng 57 cm</v>
          </cell>
          <cell r="E1602" t="str">
            <v>cây</v>
          </cell>
          <cell r="F1602">
            <v>234000</v>
          </cell>
        </row>
        <row r="1603">
          <cell r="A1603" t="str">
            <v>KEO58</v>
          </cell>
          <cell r="B1603" t="str">
            <v>KEO5050</v>
          </cell>
          <cell r="C1603" t="str">
            <v>Keo, Đường kính gốc từ trên50 cm trở lên</v>
          </cell>
          <cell r="D1603" t="str">
            <v>Keo, đường kính bằng 58 cm</v>
          </cell>
          <cell r="E1603" t="str">
            <v>cây</v>
          </cell>
          <cell r="F1603">
            <v>234000</v>
          </cell>
        </row>
        <row r="1604">
          <cell r="A1604" t="str">
            <v>KEO59</v>
          </cell>
          <cell r="B1604" t="str">
            <v>KEO5050</v>
          </cell>
          <cell r="C1604" t="str">
            <v>Keo, Đường kính gốc từ trên50 cm trở lên</v>
          </cell>
          <cell r="D1604" t="str">
            <v>Keo, đường kính bằng 59 cm</v>
          </cell>
          <cell r="E1604" t="str">
            <v>cây</v>
          </cell>
          <cell r="F1604">
            <v>234000</v>
          </cell>
        </row>
        <row r="1605">
          <cell r="A1605" t="str">
            <v>KEO60</v>
          </cell>
          <cell r="B1605" t="str">
            <v>KEO5050</v>
          </cell>
          <cell r="C1605" t="str">
            <v>Keo, Đường kính gốc từ trên50 cm trở lên</v>
          </cell>
          <cell r="D1605" t="str">
            <v>Keo, đường kính bằng 60 cm</v>
          </cell>
          <cell r="E1605" t="str">
            <v>cây</v>
          </cell>
          <cell r="F1605">
            <v>234000</v>
          </cell>
        </row>
        <row r="1606">
          <cell r="A1606" t="str">
            <v>XOAN1</v>
          </cell>
          <cell r="B1606" t="str">
            <v>XOAN15</v>
          </cell>
          <cell r="C1606" t="str">
            <v>Xoan, Đường kính gốc &lt; 5 cm</v>
          </cell>
          <cell r="D1606" t="str">
            <v>Xoan, đường kính bằng 1 cm</v>
          </cell>
          <cell r="E1606" t="str">
            <v>cây</v>
          </cell>
          <cell r="F1606">
            <v>51000</v>
          </cell>
        </row>
        <row r="1607">
          <cell r="A1607" t="str">
            <v>XOAN2</v>
          </cell>
          <cell r="B1607" t="str">
            <v>XOAN15</v>
          </cell>
          <cell r="C1607" t="str">
            <v>Xoan, Đường kính gốc &lt; 5 cm</v>
          </cell>
          <cell r="D1607" t="str">
            <v>Xoan, đường kính bằng 2 cm</v>
          </cell>
          <cell r="E1607" t="str">
            <v>cây</v>
          </cell>
          <cell r="F1607">
            <v>51000</v>
          </cell>
        </row>
        <row r="1608">
          <cell r="A1608" t="str">
            <v>XOAN3</v>
          </cell>
          <cell r="B1608" t="str">
            <v>XOAN15</v>
          </cell>
          <cell r="C1608" t="str">
            <v>Xoan, Đường kính gốc &lt; 5 cm</v>
          </cell>
          <cell r="D1608" t="str">
            <v>Xoan, đường kính bằng 3 cm</v>
          </cell>
          <cell r="E1608" t="str">
            <v>cây</v>
          </cell>
          <cell r="F1608">
            <v>51000</v>
          </cell>
        </row>
        <row r="1609">
          <cell r="A1609" t="str">
            <v>XOAN4</v>
          </cell>
          <cell r="B1609" t="str">
            <v>XOAN15</v>
          </cell>
          <cell r="C1609" t="str">
            <v>Xoan, Đường kính gốc &lt; 5 cm</v>
          </cell>
          <cell r="D1609" t="str">
            <v>Xoan, đường kính bằng 4 cm</v>
          </cell>
          <cell r="E1609" t="str">
            <v>cây</v>
          </cell>
          <cell r="F1609">
            <v>51000</v>
          </cell>
        </row>
        <row r="1610">
          <cell r="A1610" t="str">
            <v>XOAN5</v>
          </cell>
          <cell r="B1610" t="str">
            <v>XOAN510</v>
          </cell>
          <cell r="C1610" t="str">
            <v>Xoan, Đường kính gốc từ trên 5-10 cm</v>
          </cell>
          <cell r="D1610" t="str">
            <v>Xoan, đường kính bằng 5 cm</v>
          </cell>
          <cell r="E1610" t="str">
            <v>cây</v>
          </cell>
          <cell r="F1610">
            <v>109000</v>
          </cell>
        </row>
        <row r="1611">
          <cell r="A1611" t="str">
            <v>XOAN6</v>
          </cell>
          <cell r="B1611" t="str">
            <v>XOAN510</v>
          </cell>
          <cell r="C1611" t="str">
            <v>Xoan, Đường kính gốc từ trên 5-10 cm</v>
          </cell>
          <cell r="D1611" t="str">
            <v>Xoan, đường kính bằng 6 cm</v>
          </cell>
          <cell r="E1611" t="str">
            <v>cây</v>
          </cell>
          <cell r="F1611">
            <v>109000</v>
          </cell>
        </row>
        <row r="1612">
          <cell r="A1612" t="str">
            <v>XOAN7</v>
          </cell>
          <cell r="B1612" t="str">
            <v>XOAN510</v>
          </cell>
          <cell r="C1612" t="str">
            <v>Xoan, Đường kính gốc từ trên 5-10 cm</v>
          </cell>
          <cell r="D1612" t="str">
            <v>Xoan, đường kính bằng 7 cm</v>
          </cell>
          <cell r="E1612" t="str">
            <v>cây</v>
          </cell>
          <cell r="F1612">
            <v>109000</v>
          </cell>
        </row>
        <row r="1613">
          <cell r="A1613" t="str">
            <v>XOAN8</v>
          </cell>
          <cell r="B1613" t="str">
            <v>XOAN510</v>
          </cell>
          <cell r="C1613" t="str">
            <v>Xoan, Đường kính gốc từ trên 5-10 cm</v>
          </cell>
          <cell r="D1613" t="str">
            <v>Xoan, đường kính bằng 8 cm</v>
          </cell>
          <cell r="E1613" t="str">
            <v>cây</v>
          </cell>
          <cell r="F1613">
            <v>109000</v>
          </cell>
        </row>
        <row r="1614">
          <cell r="A1614" t="str">
            <v>XOAN9</v>
          </cell>
          <cell r="B1614" t="str">
            <v>XOAN510</v>
          </cell>
          <cell r="C1614" t="str">
            <v>Xoan, Đường kính gốc từ trên 5-10 cm</v>
          </cell>
          <cell r="D1614" t="str">
            <v>Xoan, đường kính bằng 9 cm</v>
          </cell>
          <cell r="E1614" t="str">
            <v>cây</v>
          </cell>
          <cell r="F1614">
            <v>109000</v>
          </cell>
        </row>
        <row r="1615">
          <cell r="A1615" t="str">
            <v>XOAN10</v>
          </cell>
          <cell r="B1615" t="str">
            <v>XOAN510</v>
          </cell>
          <cell r="C1615" t="str">
            <v>Xoan, Đường kính gốc từ trên 5-10 cm</v>
          </cell>
          <cell r="D1615" t="str">
            <v>Xoan, đường kính bằng 10 cm</v>
          </cell>
          <cell r="E1615" t="str">
            <v>cây</v>
          </cell>
          <cell r="F1615">
            <v>109000</v>
          </cell>
        </row>
        <row r="1616">
          <cell r="A1616" t="str">
            <v>XOAN11</v>
          </cell>
          <cell r="B1616" t="str">
            <v>XOAN1013</v>
          </cell>
          <cell r="C1616" t="str">
            <v>Xoan, Đường kính gốc từ trên 10-13 cm</v>
          </cell>
          <cell r="D1616" t="str">
            <v>Xoan, đường kính bằng 11 cm</v>
          </cell>
          <cell r="E1616" t="str">
            <v>cây</v>
          </cell>
          <cell r="F1616">
            <v>118000</v>
          </cell>
        </row>
        <row r="1617">
          <cell r="A1617" t="str">
            <v>XOAN12</v>
          </cell>
          <cell r="B1617" t="str">
            <v>XOAN1013</v>
          </cell>
          <cell r="C1617" t="str">
            <v>Xoan, Đường kính gốc từ trên 10-13 cm</v>
          </cell>
          <cell r="D1617" t="str">
            <v>Xoan, đường kính bằng 12 cm</v>
          </cell>
          <cell r="E1617" t="str">
            <v>cây</v>
          </cell>
          <cell r="F1617">
            <v>118000</v>
          </cell>
        </row>
        <row r="1618">
          <cell r="A1618" t="str">
            <v>XOAN13</v>
          </cell>
          <cell r="B1618" t="str">
            <v>XOAN1013</v>
          </cell>
          <cell r="C1618" t="str">
            <v>Xoan, Đường kính gốc từ trên 10-13 cm</v>
          </cell>
          <cell r="D1618" t="str">
            <v>Xoan, đường kính bằng 13 cm</v>
          </cell>
          <cell r="E1618" t="str">
            <v>cây</v>
          </cell>
          <cell r="F1618">
            <v>118000</v>
          </cell>
        </row>
        <row r="1619">
          <cell r="A1619" t="str">
            <v>XOAN14</v>
          </cell>
          <cell r="B1619" t="str">
            <v>XOAN1320</v>
          </cell>
          <cell r="C1619" t="str">
            <v>Xoan, Đường kính gốc từ trên 13-20 cm</v>
          </cell>
          <cell r="D1619" t="str">
            <v>Xoan, đường kính bằng 14 cm</v>
          </cell>
          <cell r="E1619" t="str">
            <v>cây</v>
          </cell>
          <cell r="F1619">
            <v>154000</v>
          </cell>
        </row>
        <row r="1620">
          <cell r="A1620" t="str">
            <v>XOAN15</v>
          </cell>
          <cell r="B1620" t="str">
            <v>XOAN1320</v>
          </cell>
          <cell r="C1620" t="str">
            <v>Xoan, Đường kính gốc từ trên 13-20 cm</v>
          </cell>
          <cell r="D1620" t="str">
            <v>Xoan, đường kính bằng 15 cm</v>
          </cell>
          <cell r="E1620" t="str">
            <v>cây</v>
          </cell>
          <cell r="F1620">
            <v>154000</v>
          </cell>
        </row>
        <row r="1621">
          <cell r="A1621" t="str">
            <v>XOAN16</v>
          </cell>
          <cell r="B1621" t="str">
            <v>XOAN1320</v>
          </cell>
          <cell r="C1621" t="str">
            <v>Xoan, Đường kính gốc từ trên 13-20 cm</v>
          </cell>
          <cell r="D1621" t="str">
            <v>Xoan, đường kính bằng 16 cm</v>
          </cell>
          <cell r="E1621" t="str">
            <v>cây</v>
          </cell>
          <cell r="F1621">
            <v>154000</v>
          </cell>
        </row>
        <row r="1622">
          <cell r="A1622" t="str">
            <v>XOAN17</v>
          </cell>
          <cell r="B1622" t="str">
            <v>XOAN1320</v>
          </cell>
          <cell r="C1622" t="str">
            <v>Xoan, Đường kính gốc từ trên 13-20 cm</v>
          </cell>
          <cell r="D1622" t="str">
            <v>Xoan, đường kính bằng 17 cm</v>
          </cell>
          <cell r="E1622" t="str">
            <v>cây</v>
          </cell>
          <cell r="F1622">
            <v>154000</v>
          </cell>
        </row>
        <row r="1623">
          <cell r="A1623" t="str">
            <v>XOAN18</v>
          </cell>
          <cell r="B1623" t="str">
            <v>XOAN1320</v>
          </cell>
          <cell r="C1623" t="str">
            <v>Xoan, Đường kính gốc từ trên 13-20 cm</v>
          </cell>
          <cell r="D1623" t="str">
            <v>Xoan, đường kính bằng 18 cm</v>
          </cell>
          <cell r="E1623" t="str">
            <v>cây</v>
          </cell>
          <cell r="F1623">
            <v>154000</v>
          </cell>
        </row>
        <row r="1624">
          <cell r="A1624" t="str">
            <v>XOAN19</v>
          </cell>
          <cell r="B1624" t="str">
            <v>XOAN1320</v>
          </cell>
          <cell r="C1624" t="str">
            <v>Xoan, Đường kính gốc từ trên 13-20 cm</v>
          </cell>
          <cell r="D1624" t="str">
            <v>Xoan, đường kính bằng 19 cm</v>
          </cell>
          <cell r="E1624" t="str">
            <v>cây</v>
          </cell>
          <cell r="F1624">
            <v>154000</v>
          </cell>
        </row>
        <row r="1625">
          <cell r="A1625" t="str">
            <v>XOAN20</v>
          </cell>
          <cell r="B1625" t="str">
            <v>XOAN1320</v>
          </cell>
          <cell r="C1625" t="str">
            <v>Xoan, Đường kính gốc từ trên 13-20 cm</v>
          </cell>
          <cell r="D1625" t="str">
            <v>Xoan, đường kính bằng 20 cm</v>
          </cell>
          <cell r="E1625" t="str">
            <v>cây</v>
          </cell>
          <cell r="F1625">
            <v>154000</v>
          </cell>
        </row>
        <row r="1626">
          <cell r="A1626" t="str">
            <v>XOAN21</v>
          </cell>
          <cell r="B1626" t="str">
            <v>XOAN2050</v>
          </cell>
          <cell r="C1626" t="str">
            <v>Xoan, Đường kính gốc từ trên 20- 50 cm</v>
          </cell>
          <cell r="D1626" t="str">
            <v>Xoan, đường kính bằng 21 cm</v>
          </cell>
          <cell r="E1626" t="str">
            <v>cây</v>
          </cell>
          <cell r="F1626">
            <v>181000</v>
          </cell>
        </row>
        <row r="1627">
          <cell r="A1627" t="str">
            <v>XOAN22</v>
          </cell>
          <cell r="B1627" t="str">
            <v>XOAN2050</v>
          </cell>
          <cell r="C1627" t="str">
            <v>Xoan, Đường kính gốc từ trên 20- 50 cm</v>
          </cell>
          <cell r="D1627" t="str">
            <v>Xoan, đường kính bằng 22 cm</v>
          </cell>
          <cell r="E1627" t="str">
            <v>cây</v>
          </cell>
          <cell r="F1627">
            <v>181000</v>
          </cell>
        </row>
        <row r="1628">
          <cell r="A1628" t="str">
            <v>XOAN23</v>
          </cell>
          <cell r="B1628" t="str">
            <v>XOAN2050</v>
          </cell>
          <cell r="C1628" t="str">
            <v>Xoan, Đường kính gốc từ trên 20- 50 cm</v>
          </cell>
          <cell r="D1628" t="str">
            <v>Xoan, đường kính bằng 23 cm</v>
          </cell>
          <cell r="E1628" t="str">
            <v>cây</v>
          </cell>
          <cell r="F1628">
            <v>181000</v>
          </cell>
        </row>
        <row r="1629">
          <cell r="A1629" t="str">
            <v>XOAN24</v>
          </cell>
          <cell r="B1629" t="str">
            <v>XOAN2050</v>
          </cell>
          <cell r="C1629" t="str">
            <v>Xoan, Đường kính gốc từ trên 20- 50 cm</v>
          </cell>
          <cell r="D1629" t="str">
            <v>Xoan, đường kính bằng 24 cm</v>
          </cell>
          <cell r="E1629" t="str">
            <v>cây</v>
          </cell>
          <cell r="F1629">
            <v>181000</v>
          </cell>
        </row>
        <row r="1630">
          <cell r="A1630" t="str">
            <v>XOAN25</v>
          </cell>
          <cell r="B1630" t="str">
            <v>XOAN2050</v>
          </cell>
          <cell r="C1630" t="str">
            <v>Xoan, Đường kính gốc từ trên 20- 50 cm</v>
          </cell>
          <cell r="D1630" t="str">
            <v>Xoan, đường kính bằng 25 cm</v>
          </cell>
          <cell r="E1630" t="str">
            <v>cây</v>
          </cell>
          <cell r="F1630">
            <v>181000</v>
          </cell>
        </row>
        <row r="1631">
          <cell r="A1631" t="str">
            <v>XOAN26</v>
          </cell>
          <cell r="B1631" t="str">
            <v>XOAN2050</v>
          </cell>
          <cell r="C1631" t="str">
            <v>Xoan, Đường kính gốc từ trên 20- 50 cm</v>
          </cell>
          <cell r="D1631" t="str">
            <v>Xoan, đường kính bằng 26 cm</v>
          </cell>
          <cell r="E1631" t="str">
            <v>cây</v>
          </cell>
          <cell r="F1631">
            <v>181000</v>
          </cell>
        </row>
        <row r="1632">
          <cell r="A1632" t="str">
            <v>XOAN27</v>
          </cell>
          <cell r="B1632" t="str">
            <v>XOAN2050</v>
          </cell>
          <cell r="C1632" t="str">
            <v>Xoan, Đường kính gốc từ trên 20- 50 cm</v>
          </cell>
          <cell r="D1632" t="str">
            <v>Xoan, đường kính bằng 27 cm</v>
          </cell>
          <cell r="E1632" t="str">
            <v>cây</v>
          </cell>
          <cell r="F1632">
            <v>181000</v>
          </cell>
        </row>
        <row r="1633">
          <cell r="A1633" t="str">
            <v>XOAN28</v>
          </cell>
          <cell r="B1633" t="str">
            <v>XOAN2050</v>
          </cell>
          <cell r="C1633" t="str">
            <v>Xoan, Đường kính gốc từ trên 20- 50 cm</v>
          </cell>
          <cell r="D1633" t="str">
            <v>Xoan, đường kính bằng 28 cm</v>
          </cell>
          <cell r="E1633" t="str">
            <v>cây</v>
          </cell>
          <cell r="F1633">
            <v>181000</v>
          </cell>
        </row>
        <row r="1634">
          <cell r="A1634" t="str">
            <v>XOAN29</v>
          </cell>
          <cell r="B1634" t="str">
            <v>XOAN2050</v>
          </cell>
          <cell r="C1634" t="str">
            <v>Xoan, Đường kính gốc từ trên 20- 50 cm</v>
          </cell>
          <cell r="D1634" t="str">
            <v>Xoan, đường kính bằng 29 cm</v>
          </cell>
          <cell r="E1634" t="str">
            <v>cây</v>
          </cell>
          <cell r="F1634">
            <v>181000</v>
          </cell>
        </row>
        <row r="1635">
          <cell r="A1635" t="str">
            <v>XOAN30</v>
          </cell>
          <cell r="B1635" t="str">
            <v>XOAN2050</v>
          </cell>
          <cell r="C1635" t="str">
            <v>Xoan, Đường kính gốc từ trên 20- 50 cm</v>
          </cell>
          <cell r="D1635" t="str">
            <v>Xoan, đường kính bằng 30 cm</v>
          </cell>
          <cell r="E1635" t="str">
            <v>cây</v>
          </cell>
          <cell r="F1635">
            <v>181000</v>
          </cell>
        </row>
        <row r="1636">
          <cell r="A1636" t="str">
            <v>XOAN31</v>
          </cell>
          <cell r="B1636" t="str">
            <v>XOAN2050</v>
          </cell>
          <cell r="C1636" t="str">
            <v>Xoan, Đường kính gốc từ trên 20- 50 cm</v>
          </cell>
          <cell r="D1636" t="str">
            <v>Xoan, đường kính bằng 31 cm</v>
          </cell>
          <cell r="E1636" t="str">
            <v>cây</v>
          </cell>
          <cell r="F1636">
            <v>181000</v>
          </cell>
        </row>
        <row r="1637">
          <cell r="A1637" t="str">
            <v>XOAN32</v>
          </cell>
          <cell r="B1637" t="str">
            <v>XOAN2050</v>
          </cell>
          <cell r="C1637" t="str">
            <v>Xoan, Đường kính gốc từ trên 20- 50 cm</v>
          </cell>
          <cell r="D1637" t="str">
            <v>Xoan, đường kính bằng 32 cm</v>
          </cell>
          <cell r="E1637" t="str">
            <v>cây</v>
          </cell>
          <cell r="F1637">
            <v>181000</v>
          </cell>
        </row>
        <row r="1638">
          <cell r="A1638" t="str">
            <v>XOAN33</v>
          </cell>
          <cell r="B1638" t="str">
            <v>XOAN2050</v>
          </cell>
          <cell r="C1638" t="str">
            <v>Xoan, Đường kính gốc từ trên 20- 50 cm</v>
          </cell>
          <cell r="D1638" t="str">
            <v>Xoan, đường kính bằng 33 cm</v>
          </cell>
          <cell r="E1638" t="str">
            <v>cây</v>
          </cell>
          <cell r="F1638">
            <v>181000</v>
          </cell>
        </row>
        <row r="1639">
          <cell r="A1639" t="str">
            <v>XOAN34</v>
          </cell>
          <cell r="B1639" t="str">
            <v>XOAN2050</v>
          </cell>
          <cell r="C1639" t="str">
            <v>Xoan, Đường kính gốc từ trên 20- 50 cm</v>
          </cell>
          <cell r="D1639" t="str">
            <v>Xoan, đường kính bằng 34 cm</v>
          </cell>
          <cell r="E1639" t="str">
            <v>cây</v>
          </cell>
          <cell r="F1639">
            <v>181000</v>
          </cell>
        </row>
        <row r="1640">
          <cell r="A1640" t="str">
            <v>XOAN35</v>
          </cell>
          <cell r="B1640" t="str">
            <v>XOAN2050</v>
          </cell>
          <cell r="C1640" t="str">
            <v>Xoan, Đường kính gốc từ trên 20- 50 cm</v>
          </cell>
          <cell r="D1640" t="str">
            <v>Xoan, đường kính bằng 35 cm</v>
          </cell>
          <cell r="E1640" t="str">
            <v>cây</v>
          </cell>
          <cell r="F1640">
            <v>181000</v>
          </cell>
        </row>
        <row r="1641">
          <cell r="A1641" t="str">
            <v>XOAN36</v>
          </cell>
          <cell r="B1641" t="str">
            <v>XOAN2050</v>
          </cell>
          <cell r="C1641" t="str">
            <v>Xoan, Đường kính gốc từ trên 20- 50 cm</v>
          </cell>
          <cell r="D1641" t="str">
            <v>Xoan, đường kính bằng 36 cm</v>
          </cell>
          <cell r="E1641" t="str">
            <v>cây</v>
          </cell>
          <cell r="F1641">
            <v>181000</v>
          </cell>
        </row>
        <row r="1642">
          <cell r="A1642" t="str">
            <v>XOAN37</v>
          </cell>
          <cell r="B1642" t="str">
            <v>XOAN2050</v>
          </cell>
          <cell r="C1642" t="str">
            <v>Xoan, Đường kính gốc từ trên 20- 50 cm</v>
          </cell>
          <cell r="D1642" t="str">
            <v>Xoan, đường kính bằng 37 cm</v>
          </cell>
          <cell r="E1642" t="str">
            <v>cây</v>
          </cell>
          <cell r="F1642">
            <v>181000</v>
          </cell>
        </row>
        <row r="1643">
          <cell r="A1643" t="str">
            <v>XOAN38</v>
          </cell>
          <cell r="B1643" t="str">
            <v>XOAN2050</v>
          </cell>
          <cell r="C1643" t="str">
            <v>Xoan, Đường kính gốc từ trên 20- 50 cm</v>
          </cell>
          <cell r="D1643" t="str">
            <v>Xoan, đường kính bằng 38 cm</v>
          </cell>
          <cell r="E1643" t="str">
            <v>cây</v>
          </cell>
          <cell r="F1643">
            <v>181000</v>
          </cell>
        </row>
        <row r="1644">
          <cell r="A1644" t="str">
            <v>XOAN39</v>
          </cell>
          <cell r="B1644" t="str">
            <v>XOAN2050</v>
          </cell>
          <cell r="C1644" t="str">
            <v>Xoan, Đường kính gốc từ trên 20- 50 cm</v>
          </cell>
          <cell r="D1644" t="str">
            <v>Xoan, đường kính bằng 39 cm</v>
          </cell>
          <cell r="E1644" t="str">
            <v>cây</v>
          </cell>
          <cell r="F1644">
            <v>181000</v>
          </cell>
        </row>
        <row r="1645">
          <cell r="A1645" t="str">
            <v>XOAN40</v>
          </cell>
          <cell r="B1645" t="str">
            <v>XOAN2050</v>
          </cell>
          <cell r="C1645" t="str">
            <v>Xoan, Đường kính gốc từ trên 20- 50 cm</v>
          </cell>
          <cell r="D1645" t="str">
            <v>Xoan, đường kính bằng 40 cm</v>
          </cell>
          <cell r="E1645" t="str">
            <v>cây</v>
          </cell>
          <cell r="F1645">
            <v>181000</v>
          </cell>
        </row>
        <row r="1646">
          <cell r="A1646" t="str">
            <v>XOAN41</v>
          </cell>
          <cell r="B1646" t="str">
            <v>XOAN2050</v>
          </cell>
          <cell r="C1646" t="str">
            <v>Xoan, Đường kính gốc từ trên 20- 50 cm</v>
          </cell>
          <cell r="D1646" t="str">
            <v>Xoan, đường kính bằng 41 cm</v>
          </cell>
          <cell r="E1646" t="str">
            <v>cây</v>
          </cell>
          <cell r="F1646">
            <v>181000</v>
          </cell>
        </row>
        <row r="1647">
          <cell r="A1647" t="str">
            <v>XOAN42</v>
          </cell>
          <cell r="B1647" t="str">
            <v>XOAN2050</v>
          </cell>
          <cell r="C1647" t="str">
            <v>Xoan, Đường kính gốc từ trên 20- 50 cm</v>
          </cell>
          <cell r="D1647" t="str">
            <v>Xoan, đường kính bằng 42 cm</v>
          </cell>
          <cell r="E1647" t="str">
            <v>cây</v>
          </cell>
          <cell r="F1647">
            <v>181000</v>
          </cell>
        </row>
        <row r="1648">
          <cell r="A1648" t="str">
            <v>XOAN43</v>
          </cell>
          <cell r="B1648" t="str">
            <v>XOAN2050</v>
          </cell>
          <cell r="C1648" t="str">
            <v>Xoan, Đường kính gốc từ trên 20- 50 cm</v>
          </cell>
          <cell r="D1648" t="str">
            <v>Xoan, đường kính bằng 43 cm</v>
          </cell>
          <cell r="E1648" t="str">
            <v>cây</v>
          </cell>
          <cell r="F1648">
            <v>181000</v>
          </cell>
        </row>
        <row r="1649">
          <cell r="A1649" t="str">
            <v>XOAN44</v>
          </cell>
          <cell r="B1649" t="str">
            <v>XOAN2050</v>
          </cell>
          <cell r="C1649" t="str">
            <v>Xoan, Đường kính gốc từ trên 20- 50 cm</v>
          </cell>
          <cell r="D1649" t="str">
            <v>Xoan, đường kính bằng 44 cm</v>
          </cell>
          <cell r="E1649" t="str">
            <v>cây</v>
          </cell>
          <cell r="F1649">
            <v>181000</v>
          </cell>
        </row>
        <row r="1650">
          <cell r="A1650" t="str">
            <v>XOAN45</v>
          </cell>
          <cell r="B1650" t="str">
            <v>XOAN2050</v>
          </cell>
          <cell r="C1650" t="str">
            <v>Xoan, Đường kính gốc từ trên 20- 50 cm</v>
          </cell>
          <cell r="D1650" t="str">
            <v>Xoan, đường kính bằng 45 cm</v>
          </cell>
          <cell r="E1650" t="str">
            <v>cây</v>
          </cell>
          <cell r="F1650">
            <v>181000</v>
          </cell>
        </row>
        <row r="1651">
          <cell r="A1651" t="str">
            <v>XOAN46</v>
          </cell>
          <cell r="B1651" t="str">
            <v>XOAN2050</v>
          </cell>
          <cell r="C1651" t="str">
            <v>Xoan, Đường kính gốc từ trên 20- 50 cm</v>
          </cell>
          <cell r="D1651" t="str">
            <v>Xoan, đường kính bằng 46 cm</v>
          </cell>
          <cell r="E1651" t="str">
            <v>cây</v>
          </cell>
          <cell r="F1651">
            <v>181000</v>
          </cell>
        </row>
        <row r="1652">
          <cell r="A1652" t="str">
            <v>XOAN47</v>
          </cell>
          <cell r="B1652" t="str">
            <v>XOAN2050</v>
          </cell>
          <cell r="C1652" t="str">
            <v>Xoan, Đường kính gốc từ trên 20- 50 cm</v>
          </cell>
          <cell r="D1652" t="str">
            <v>Xoan, đường kính bằng 47 cm</v>
          </cell>
          <cell r="E1652" t="str">
            <v>cây</v>
          </cell>
          <cell r="F1652">
            <v>181000</v>
          </cell>
        </row>
        <row r="1653">
          <cell r="A1653" t="str">
            <v>XOAN48</v>
          </cell>
          <cell r="B1653" t="str">
            <v>XOAN2050</v>
          </cell>
          <cell r="C1653" t="str">
            <v>Xoan, Đường kính gốc từ trên 20- 50 cm</v>
          </cell>
          <cell r="D1653" t="str">
            <v>Xoan, đường kính bằng 48 cm</v>
          </cell>
          <cell r="E1653" t="str">
            <v>cây</v>
          </cell>
          <cell r="F1653">
            <v>181000</v>
          </cell>
        </row>
        <row r="1654">
          <cell r="A1654" t="str">
            <v>XOAN49</v>
          </cell>
          <cell r="B1654" t="str">
            <v>XOAN2050</v>
          </cell>
          <cell r="C1654" t="str">
            <v>Xoan, Đường kính gốc từ trên 20- 50 cm</v>
          </cell>
          <cell r="D1654" t="str">
            <v>Xoan, đường kính bằng 49 cm</v>
          </cell>
          <cell r="E1654" t="str">
            <v>cây</v>
          </cell>
          <cell r="F1654">
            <v>181000</v>
          </cell>
        </row>
        <row r="1655">
          <cell r="A1655" t="str">
            <v>XOAN50</v>
          </cell>
          <cell r="B1655" t="str">
            <v>XOAN2050</v>
          </cell>
          <cell r="C1655" t="str">
            <v>Xoan, Đường kính gốc từ trên 20- 50 cm</v>
          </cell>
          <cell r="D1655" t="str">
            <v>Xoan, đường kính bằng 50 cm</v>
          </cell>
          <cell r="E1655" t="str">
            <v>cây</v>
          </cell>
          <cell r="F1655">
            <v>181000</v>
          </cell>
        </row>
        <row r="1656">
          <cell r="A1656" t="str">
            <v>XOAN51</v>
          </cell>
          <cell r="B1656" t="str">
            <v>XOAN5050</v>
          </cell>
          <cell r="C1656" t="str">
            <v>Xoan, Đường kính gốc từ trên50 cm trở lên</v>
          </cell>
          <cell r="D1656" t="str">
            <v>Xoan, đường kính bằng 51 cm</v>
          </cell>
          <cell r="E1656" t="str">
            <v>cây</v>
          </cell>
          <cell r="F1656">
            <v>234000</v>
          </cell>
        </row>
        <row r="1657">
          <cell r="A1657" t="str">
            <v>XOAN52</v>
          </cell>
          <cell r="B1657" t="str">
            <v>XOAN5050</v>
          </cell>
          <cell r="C1657" t="str">
            <v>Xoan, Đường kính gốc từ trên50 cm trở lên</v>
          </cell>
          <cell r="D1657" t="str">
            <v>Xoan, đường kính bằng 52 cm</v>
          </cell>
          <cell r="E1657" t="str">
            <v>cây</v>
          </cell>
          <cell r="F1657">
            <v>234000</v>
          </cell>
        </row>
        <row r="1658">
          <cell r="A1658" t="str">
            <v>XOAN53</v>
          </cell>
          <cell r="B1658" t="str">
            <v>XOAN5050</v>
          </cell>
          <cell r="C1658" t="str">
            <v>Xoan, Đường kính gốc từ trên50 cm trở lên</v>
          </cell>
          <cell r="D1658" t="str">
            <v>Xoan, đường kính bằng 53 cm</v>
          </cell>
          <cell r="E1658" t="str">
            <v>cây</v>
          </cell>
          <cell r="F1658">
            <v>234000</v>
          </cell>
        </row>
        <row r="1659">
          <cell r="A1659" t="str">
            <v>XOAN54</v>
          </cell>
          <cell r="B1659" t="str">
            <v>XOAN5050</v>
          </cell>
          <cell r="C1659" t="str">
            <v>Xoan, Đường kính gốc từ trên50 cm trở lên</v>
          </cell>
          <cell r="D1659" t="str">
            <v>Xoan, đường kính bằng 54 cm</v>
          </cell>
          <cell r="E1659" t="str">
            <v>cây</v>
          </cell>
          <cell r="F1659">
            <v>234000</v>
          </cell>
        </row>
        <row r="1660">
          <cell r="A1660" t="str">
            <v>XOAN55</v>
          </cell>
          <cell r="B1660" t="str">
            <v>XOAN5050</v>
          </cell>
          <cell r="C1660" t="str">
            <v>Xoan, Đường kính gốc từ trên50 cm trở lên</v>
          </cell>
          <cell r="D1660" t="str">
            <v>Xoan, đường kính bằng 55 cm</v>
          </cell>
          <cell r="E1660" t="str">
            <v>cây</v>
          </cell>
          <cell r="F1660">
            <v>234000</v>
          </cell>
        </row>
        <row r="1661">
          <cell r="A1661" t="str">
            <v>XOAN56</v>
          </cell>
          <cell r="B1661" t="str">
            <v>XOAN5050</v>
          </cell>
          <cell r="C1661" t="str">
            <v>Xoan, Đường kính gốc từ trên50 cm trở lên</v>
          </cell>
          <cell r="D1661" t="str">
            <v>Xoan, đường kính bằng 56 cm</v>
          </cell>
          <cell r="E1661" t="str">
            <v>cây</v>
          </cell>
          <cell r="F1661">
            <v>234000</v>
          </cell>
        </row>
        <row r="1662">
          <cell r="A1662" t="str">
            <v>XOAN57</v>
          </cell>
          <cell r="B1662" t="str">
            <v>XOAN5050</v>
          </cell>
          <cell r="C1662" t="str">
            <v>Xoan, Đường kính gốc từ trên50 cm trở lên</v>
          </cell>
          <cell r="D1662" t="str">
            <v>Xoan, đường kính bằng 57 cm</v>
          </cell>
          <cell r="E1662" t="str">
            <v>cây</v>
          </cell>
          <cell r="F1662">
            <v>234000</v>
          </cell>
        </row>
        <row r="1663">
          <cell r="A1663" t="str">
            <v>XOAN58</v>
          </cell>
          <cell r="B1663" t="str">
            <v>XOAN5050</v>
          </cell>
          <cell r="C1663" t="str">
            <v>Xoan, Đường kính gốc từ trên50 cm trở lên</v>
          </cell>
          <cell r="D1663" t="str">
            <v>Xoan, đường kính bằng 58 cm</v>
          </cell>
          <cell r="E1663" t="str">
            <v>cây</v>
          </cell>
          <cell r="F1663">
            <v>234000</v>
          </cell>
        </row>
        <row r="1664">
          <cell r="A1664" t="str">
            <v>XOAN59</v>
          </cell>
          <cell r="B1664" t="str">
            <v>XOAN5050</v>
          </cell>
          <cell r="C1664" t="str">
            <v>Xoan, Đường kính gốc từ trên50 cm trở lên</v>
          </cell>
          <cell r="D1664" t="str">
            <v>Xoan, đường kính bằng 59 cm</v>
          </cell>
          <cell r="E1664" t="str">
            <v>cây</v>
          </cell>
          <cell r="F1664">
            <v>234000</v>
          </cell>
        </row>
        <row r="1665">
          <cell r="A1665" t="str">
            <v>XOAN60</v>
          </cell>
          <cell r="B1665" t="str">
            <v>XOAN5050</v>
          </cell>
          <cell r="C1665" t="str">
            <v>Xoan, Đường kính gốc từ trên50 cm trở lên</v>
          </cell>
          <cell r="D1665" t="str">
            <v>Xoan, đường kính bằng 60 cm</v>
          </cell>
          <cell r="E1665" t="str">
            <v>cây</v>
          </cell>
          <cell r="F1665">
            <v>234000</v>
          </cell>
        </row>
        <row r="1666">
          <cell r="A1666" t="str">
            <v>XACU1</v>
          </cell>
          <cell r="B1666" t="str">
            <v>XACU15</v>
          </cell>
          <cell r="C1666" t="str">
            <v>Xà Cừ, Đường kính gốc &lt; 5 cm</v>
          </cell>
          <cell r="D1666" t="str">
            <v>Xà Cừ, đường kính bằng 1 cm</v>
          </cell>
          <cell r="E1666" t="str">
            <v>cây</v>
          </cell>
          <cell r="F1666">
            <v>51000</v>
          </cell>
        </row>
        <row r="1667">
          <cell r="A1667" t="str">
            <v>XACU2</v>
          </cell>
          <cell r="B1667" t="str">
            <v>XACU15</v>
          </cell>
          <cell r="C1667" t="str">
            <v>Xà Cừ, Đường kính gốc &lt; 5 cm</v>
          </cell>
          <cell r="D1667" t="str">
            <v>Xà Cừ, đường kính bằng 2 cm</v>
          </cell>
          <cell r="E1667" t="str">
            <v>cây</v>
          </cell>
          <cell r="F1667">
            <v>51000</v>
          </cell>
        </row>
        <row r="1668">
          <cell r="A1668" t="str">
            <v>XACU3</v>
          </cell>
          <cell r="B1668" t="str">
            <v>XACU15</v>
          </cell>
          <cell r="C1668" t="str">
            <v>Xà Cừ, Đường kính gốc &lt; 5 cm</v>
          </cell>
          <cell r="D1668" t="str">
            <v>Xà Cừ, đường kính bằng 3 cm</v>
          </cell>
          <cell r="E1668" t="str">
            <v>cây</v>
          </cell>
          <cell r="F1668">
            <v>51000</v>
          </cell>
        </row>
        <row r="1669">
          <cell r="A1669" t="str">
            <v>XACU4</v>
          </cell>
          <cell r="B1669" t="str">
            <v>XACU15</v>
          </cell>
          <cell r="C1669" t="str">
            <v>Xà Cừ, Đường kính gốc &lt; 5 cm</v>
          </cell>
          <cell r="D1669" t="str">
            <v>Xà Cừ, đường kính bằng 4 cm</v>
          </cell>
          <cell r="E1669" t="str">
            <v>cây</v>
          </cell>
          <cell r="F1669">
            <v>51000</v>
          </cell>
        </row>
        <row r="1670">
          <cell r="A1670" t="str">
            <v>XACU5</v>
          </cell>
          <cell r="B1670" t="str">
            <v>XACU510</v>
          </cell>
          <cell r="C1670" t="str">
            <v>Xà Cừ, Đường kính gốc từ trên 5-10 cm</v>
          </cell>
          <cell r="D1670" t="str">
            <v>Xà Cừ, đường kính bằng 5 cm</v>
          </cell>
          <cell r="E1670" t="str">
            <v>cây</v>
          </cell>
          <cell r="F1670">
            <v>109000</v>
          </cell>
        </row>
        <row r="1671">
          <cell r="A1671" t="str">
            <v>XACU6</v>
          </cell>
          <cell r="B1671" t="str">
            <v>XACU510</v>
          </cell>
          <cell r="C1671" t="str">
            <v>Xà Cừ, Đường kính gốc từ trên 5-10 cm</v>
          </cell>
          <cell r="D1671" t="str">
            <v>Xà Cừ, đường kính bằng 6 cm</v>
          </cell>
          <cell r="E1671" t="str">
            <v>cây</v>
          </cell>
          <cell r="F1671">
            <v>109000</v>
          </cell>
        </row>
        <row r="1672">
          <cell r="A1672" t="str">
            <v>XACU7</v>
          </cell>
          <cell r="B1672" t="str">
            <v>XACU510</v>
          </cell>
          <cell r="C1672" t="str">
            <v>Xà Cừ, Đường kính gốc từ trên 5-10 cm</v>
          </cell>
          <cell r="D1672" t="str">
            <v>Xà Cừ, đường kính bằng 7 cm</v>
          </cell>
          <cell r="E1672" t="str">
            <v>cây</v>
          </cell>
          <cell r="F1672">
            <v>109000</v>
          </cell>
        </row>
        <row r="1673">
          <cell r="A1673" t="str">
            <v>XACU8</v>
          </cell>
          <cell r="B1673" t="str">
            <v>XACU510</v>
          </cell>
          <cell r="C1673" t="str">
            <v>Xà Cừ, Đường kính gốc từ trên 5-10 cm</v>
          </cell>
          <cell r="D1673" t="str">
            <v>Xà Cừ, đường kính bằng 8 cm</v>
          </cell>
          <cell r="E1673" t="str">
            <v>cây</v>
          </cell>
          <cell r="F1673">
            <v>109000</v>
          </cell>
        </row>
        <row r="1674">
          <cell r="A1674" t="str">
            <v>XACU9</v>
          </cell>
          <cell r="B1674" t="str">
            <v>XACU510</v>
          </cell>
          <cell r="C1674" t="str">
            <v>Xà Cừ, Đường kính gốc từ trên 5-10 cm</v>
          </cell>
          <cell r="D1674" t="str">
            <v>Xà Cừ, đường kính bằng 9 cm</v>
          </cell>
          <cell r="E1674" t="str">
            <v>cây</v>
          </cell>
          <cell r="F1674">
            <v>109000</v>
          </cell>
        </row>
        <row r="1675">
          <cell r="A1675" t="str">
            <v>XACU10</v>
          </cell>
          <cell r="B1675" t="str">
            <v>XACU510</v>
          </cell>
          <cell r="C1675" t="str">
            <v>Xà Cừ, Đường kính gốc từ trên 5-10 cm</v>
          </cell>
          <cell r="D1675" t="str">
            <v>Xà Cừ, đường kính bằng 10 cm</v>
          </cell>
          <cell r="E1675" t="str">
            <v>cây</v>
          </cell>
          <cell r="F1675">
            <v>109000</v>
          </cell>
        </row>
        <row r="1676">
          <cell r="A1676" t="str">
            <v>XACU11</v>
          </cell>
          <cell r="B1676" t="str">
            <v>XACU1013</v>
          </cell>
          <cell r="C1676" t="str">
            <v>Xà Cừ, Đường kính gốc từ trên 10-13 cm</v>
          </cell>
          <cell r="D1676" t="str">
            <v>Xà Cừ, đường kính bằng 11 cm</v>
          </cell>
          <cell r="E1676" t="str">
            <v>cây</v>
          </cell>
          <cell r="F1676">
            <v>118000</v>
          </cell>
        </row>
        <row r="1677">
          <cell r="A1677" t="str">
            <v>XACU12</v>
          </cell>
          <cell r="B1677" t="str">
            <v>XACU1013</v>
          </cell>
          <cell r="C1677" t="str">
            <v>Xà Cừ, Đường kính gốc từ trên 10-13 cm</v>
          </cell>
          <cell r="D1677" t="str">
            <v>Xà Cừ, đường kính bằng 12 cm</v>
          </cell>
          <cell r="E1677" t="str">
            <v>cây</v>
          </cell>
          <cell r="F1677">
            <v>118000</v>
          </cell>
        </row>
        <row r="1678">
          <cell r="A1678" t="str">
            <v>XACU13</v>
          </cell>
          <cell r="B1678" t="str">
            <v>XACU1013</v>
          </cell>
          <cell r="C1678" t="str">
            <v>Xà Cừ, Đường kính gốc từ trên 10-13 cm</v>
          </cell>
          <cell r="D1678" t="str">
            <v>Xà Cừ, đường kính bằng 13 cm</v>
          </cell>
          <cell r="E1678" t="str">
            <v>cây</v>
          </cell>
          <cell r="F1678">
            <v>118000</v>
          </cell>
        </row>
        <row r="1679">
          <cell r="A1679" t="str">
            <v>XACU14</v>
          </cell>
          <cell r="B1679" t="str">
            <v>XACU1320</v>
          </cell>
          <cell r="C1679" t="str">
            <v>Xà Cừ, Đường kính gốc từ trên 13-20 cm</v>
          </cell>
          <cell r="D1679" t="str">
            <v>Xà Cừ, đường kính bằng 14 cm</v>
          </cell>
          <cell r="E1679" t="str">
            <v>cây</v>
          </cell>
          <cell r="F1679">
            <v>154000</v>
          </cell>
        </row>
        <row r="1680">
          <cell r="A1680" t="str">
            <v>XACU15</v>
          </cell>
          <cell r="B1680" t="str">
            <v>XACU1320</v>
          </cell>
          <cell r="C1680" t="str">
            <v>Xà Cừ, Đường kính gốc từ trên 13-20 cm</v>
          </cell>
          <cell r="D1680" t="str">
            <v>Xà Cừ, đường kính bằng 15 cm</v>
          </cell>
          <cell r="E1680" t="str">
            <v>cây</v>
          </cell>
          <cell r="F1680">
            <v>154000</v>
          </cell>
        </row>
        <row r="1681">
          <cell r="A1681" t="str">
            <v>XACU16</v>
          </cell>
          <cell r="B1681" t="str">
            <v>XACU1320</v>
          </cell>
          <cell r="C1681" t="str">
            <v>Xà Cừ, Đường kính gốc từ trên 13-20 cm</v>
          </cell>
          <cell r="D1681" t="str">
            <v>Xà Cừ, đường kính bằng 16 cm</v>
          </cell>
          <cell r="E1681" t="str">
            <v>cây</v>
          </cell>
          <cell r="F1681">
            <v>154000</v>
          </cell>
        </row>
        <row r="1682">
          <cell r="A1682" t="str">
            <v>XACU17</v>
          </cell>
          <cell r="B1682" t="str">
            <v>XACU1320</v>
          </cell>
          <cell r="C1682" t="str">
            <v>Xà Cừ, Đường kính gốc từ trên 13-20 cm</v>
          </cell>
          <cell r="D1682" t="str">
            <v>Xà Cừ, đường kính bằng 17 cm</v>
          </cell>
          <cell r="E1682" t="str">
            <v>cây</v>
          </cell>
          <cell r="F1682">
            <v>154000</v>
          </cell>
        </row>
        <row r="1683">
          <cell r="A1683" t="str">
            <v>XACU18</v>
          </cell>
          <cell r="B1683" t="str">
            <v>XACU1320</v>
          </cell>
          <cell r="C1683" t="str">
            <v>Xà Cừ, Đường kính gốc từ trên 13-20 cm</v>
          </cell>
          <cell r="D1683" t="str">
            <v>Xà Cừ, đường kính bằng 18 cm</v>
          </cell>
          <cell r="E1683" t="str">
            <v>cây</v>
          </cell>
          <cell r="F1683">
            <v>154000</v>
          </cell>
        </row>
        <row r="1684">
          <cell r="A1684" t="str">
            <v>XACU19</v>
          </cell>
          <cell r="B1684" t="str">
            <v>XACU1320</v>
          </cell>
          <cell r="C1684" t="str">
            <v>Xà Cừ, Đường kính gốc từ trên 13-20 cm</v>
          </cell>
          <cell r="D1684" t="str">
            <v>Xà Cừ, đường kính bằng 19 cm</v>
          </cell>
          <cell r="E1684" t="str">
            <v>cây</v>
          </cell>
          <cell r="F1684">
            <v>154000</v>
          </cell>
        </row>
        <row r="1685">
          <cell r="A1685" t="str">
            <v>XACU20</v>
          </cell>
          <cell r="B1685" t="str">
            <v>XACU1320</v>
          </cell>
          <cell r="C1685" t="str">
            <v>Xà Cừ, Đường kính gốc từ trên 13-20 cm</v>
          </cell>
          <cell r="D1685" t="str">
            <v>Xà Cừ, đường kính bằng 20 cm</v>
          </cell>
          <cell r="E1685" t="str">
            <v>cây</v>
          </cell>
          <cell r="F1685">
            <v>154000</v>
          </cell>
        </row>
        <row r="1686">
          <cell r="A1686" t="str">
            <v>XACU21</v>
          </cell>
          <cell r="B1686" t="str">
            <v>XACU2050</v>
          </cell>
          <cell r="C1686" t="str">
            <v>Xà Cừ, Đường kính gốc từ trên 20- 50 cm</v>
          </cell>
          <cell r="D1686" t="str">
            <v>Xà Cừ, đường kính bằng 21 cm</v>
          </cell>
          <cell r="E1686" t="str">
            <v>cây</v>
          </cell>
          <cell r="F1686">
            <v>181000</v>
          </cell>
        </row>
        <row r="1687">
          <cell r="A1687" t="str">
            <v>XACU22</v>
          </cell>
          <cell r="B1687" t="str">
            <v>XACU2050</v>
          </cell>
          <cell r="C1687" t="str">
            <v>Xà Cừ, Đường kính gốc từ trên 20- 50 cm</v>
          </cell>
          <cell r="D1687" t="str">
            <v>Xà Cừ, đường kính bằng 22 cm</v>
          </cell>
          <cell r="E1687" t="str">
            <v>cây</v>
          </cell>
          <cell r="F1687">
            <v>181000</v>
          </cell>
        </row>
        <row r="1688">
          <cell r="A1688" t="str">
            <v>XACU23</v>
          </cell>
          <cell r="B1688" t="str">
            <v>XACU2050</v>
          </cell>
          <cell r="C1688" t="str">
            <v>Xà Cừ, Đường kính gốc từ trên 20- 50 cm</v>
          </cell>
          <cell r="D1688" t="str">
            <v>Xà Cừ, đường kính bằng 23 cm</v>
          </cell>
          <cell r="E1688" t="str">
            <v>cây</v>
          </cell>
          <cell r="F1688">
            <v>181000</v>
          </cell>
        </row>
        <row r="1689">
          <cell r="A1689" t="str">
            <v>XACU24</v>
          </cell>
          <cell r="B1689" t="str">
            <v>XACU2050</v>
          </cell>
          <cell r="C1689" t="str">
            <v>Xà Cừ, Đường kính gốc từ trên 20- 50 cm</v>
          </cell>
          <cell r="D1689" t="str">
            <v>Xà Cừ, đường kính bằng 24 cm</v>
          </cell>
          <cell r="E1689" t="str">
            <v>cây</v>
          </cell>
          <cell r="F1689">
            <v>181000</v>
          </cell>
        </row>
        <row r="1690">
          <cell r="A1690" t="str">
            <v>XACU25</v>
          </cell>
          <cell r="B1690" t="str">
            <v>XACU2050</v>
          </cell>
          <cell r="C1690" t="str">
            <v>Xà Cừ, Đường kính gốc từ trên 20- 50 cm</v>
          </cell>
          <cell r="D1690" t="str">
            <v>Xà Cừ, đường kính bằng 25 cm</v>
          </cell>
          <cell r="E1690" t="str">
            <v>cây</v>
          </cell>
          <cell r="F1690">
            <v>181000</v>
          </cell>
        </row>
        <row r="1691">
          <cell r="A1691" t="str">
            <v>XACU26</v>
          </cell>
          <cell r="B1691" t="str">
            <v>XACU2050</v>
          </cell>
          <cell r="C1691" t="str">
            <v>Xà Cừ, Đường kính gốc từ trên 20- 50 cm</v>
          </cell>
          <cell r="D1691" t="str">
            <v>Xà Cừ, đường kính bằng 26 cm</v>
          </cell>
          <cell r="E1691" t="str">
            <v>cây</v>
          </cell>
          <cell r="F1691">
            <v>181000</v>
          </cell>
        </row>
        <row r="1692">
          <cell r="A1692" t="str">
            <v>XACU27</v>
          </cell>
          <cell r="B1692" t="str">
            <v>XACU2050</v>
          </cell>
          <cell r="C1692" t="str">
            <v>Xà Cừ, Đường kính gốc từ trên 20- 50 cm</v>
          </cell>
          <cell r="D1692" t="str">
            <v>Xà Cừ, đường kính bằng 27 cm</v>
          </cell>
          <cell r="E1692" t="str">
            <v>cây</v>
          </cell>
          <cell r="F1692">
            <v>181000</v>
          </cell>
        </row>
        <row r="1693">
          <cell r="A1693" t="str">
            <v>XACU28</v>
          </cell>
          <cell r="B1693" t="str">
            <v>XACU2050</v>
          </cell>
          <cell r="C1693" t="str">
            <v>Xà Cừ, Đường kính gốc từ trên 20- 50 cm</v>
          </cell>
          <cell r="D1693" t="str">
            <v>Xà Cừ, đường kính bằng 28 cm</v>
          </cell>
          <cell r="E1693" t="str">
            <v>cây</v>
          </cell>
          <cell r="F1693">
            <v>181000</v>
          </cell>
        </row>
        <row r="1694">
          <cell r="A1694" t="str">
            <v>XACU29</v>
          </cell>
          <cell r="B1694" t="str">
            <v>XACU2050</v>
          </cell>
          <cell r="C1694" t="str">
            <v>Xà Cừ, Đường kính gốc từ trên 20- 50 cm</v>
          </cell>
          <cell r="D1694" t="str">
            <v>Xà Cừ, đường kính bằng 29 cm</v>
          </cell>
          <cell r="E1694" t="str">
            <v>cây</v>
          </cell>
          <cell r="F1694">
            <v>181000</v>
          </cell>
        </row>
        <row r="1695">
          <cell r="A1695" t="str">
            <v>XACU30</v>
          </cell>
          <cell r="B1695" t="str">
            <v>XACU2050</v>
          </cell>
          <cell r="C1695" t="str">
            <v>Xà Cừ, Đường kính gốc từ trên 20- 50 cm</v>
          </cell>
          <cell r="D1695" t="str">
            <v>Xà Cừ, đường kính bằng 30 cm</v>
          </cell>
          <cell r="E1695" t="str">
            <v>cây</v>
          </cell>
          <cell r="F1695">
            <v>181000</v>
          </cell>
        </row>
        <row r="1696">
          <cell r="A1696" t="str">
            <v>XACU31</v>
          </cell>
          <cell r="B1696" t="str">
            <v>XACU2050</v>
          </cell>
          <cell r="C1696" t="str">
            <v>Xà Cừ, Đường kính gốc từ trên 20- 50 cm</v>
          </cell>
          <cell r="D1696" t="str">
            <v>Xà Cừ, đường kính bằng 31 cm</v>
          </cell>
          <cell r="E1696" t="str">
            <v>cây</v>
          </cell>
          <cell r="F1696">
            <v>181000</v>
          </cell>
        </row>
        <row r="1697">
          <cell r="A1697" t="str">
            <v>XACU32</v>
          </cell>
          <cell r="B1697" t="str">
            <v>XACU2050</v>
          </cell>
          <cell r="C1697" t="str">
            <v>Xà Cừ, Đường kính gốc từ trên 20- 50 cm</v>
          </cell>
          <cell r="D1697" t="str">
            <v>Xà Cừ, đường kính bằng 32 cm</v>
          </cell>
          <cell r="E1697" t="str">
            <v>cây</v>
          </cell>
          <cell r="F1697">
            <v>181000</v>
          </cell>
        </row>
        <row r="1698">
          <cell r="A1698" t="str">
            <v>XACU33</v>
          </cell>
          <cell r="B1698" t="str">
            <v>XACU2050</v>
          </cell>
          <cell r="C1698" t="str">
            <v>Xà Cừ, Đường kính gốc từ trên 20- 50 cm</v>
          </cell>
          <cell r="D1698" t="str">
            <v>Xà Cừ, đường kính bằng 33 cm</v>
          </cell>
          <cell r="E1698" t="str">
            <v>cây</v>
          </cell>
          <cell r="F1698">
            <v>181000</v>
          </cell>
        </row>
        <row r="1699">
          <cell r="A1699" t="str">
            <v>XACU34</v>
          </cell>
          <cell r="B1699" t="str">
            <v>XACU2050</v>
          </cell>
          <cell r="C1699" t="str">
            <v>Xà Cừ, Đường kính gốc từ trên 20- 50 cm</v>
          </cell>
          <cell r="D1699" t="str">
            <v>Xà Cừ, đường kính bằng 34 cm</v>
          </cell>
          <cell r="E1699" t="str">
            <v>cây</v>
          </cell>
          <cell r="F1699">
            <v>181000</v>
          </cell>
        </row>
        <row r="1700">
          <cell r="A1700" t="str">
            <v>XACU35</v>
          </cell>
          <cell r="B1700" t="str">
            <v>XACU2050</v>
          </cell>
          <cell r="C1700" t="str">
            <v>Xà Cừ, Đường kính gốc từ trên 20- 50 cm</v>
          </cell>
          <cell r="D1700" t="str">
            <v>Xà Cừ, đường kính bằng 35 cm</v>
          </cell>
          <cell r="E1700" t="str">
            <v>cây</v>
          </cell>
          <cell r="F1700">
            <v>181000</v>
          </cell>
        </row>
        <row r="1701">
          <cell r="A1701" t="str">
            <v>XACU36</v>
          </cell>
          <cell r="B1701" t="str">
            <v>XACU2050</v>
          </cell>
          <cell r="C1701" t="str">
            <v>Xà Cừ, Đường kính gốc từ trên 20- 50 cm</v>
          </cell>
          <cell r="D1701" t="str">
            <v>Xà Cừ, đường kính bằng 36 cm</v>
          </cell>
          <cell r="E1701" t="str">
            <v>cây</v>
          </cell>
          <cell r="F1701">
            <v>181000</v>
          </cell>
        </row>
        <row r="1702">
          <cell r="A1702" t="str">
            <v>XACU37</v>
          </cell>
          <cell r="B1702" t="str">
            <v>XACU2050</v>
          </cell>
          <cell r="C1702" t="str">
            <v>Xà Cừ, Đường kính gốc từ trên 20- 50 cm</v>
          </cell>
          <cell r="D1702" t="str">
            <v>Xà Cừ, đường kính bằng 37 cm</v>
          </cell>
          <cell r="E1702" t="str">
            <v>cây</v>
          </cell>
          <cell r="F1702">
            <v>181000</v>
          </cell>
        </row>
        <row r="1703">
          <cell r="A1703" t="str">
            <v>XACU38</v>
          </cell>
          <cell r="B1703" t="str">
            <v>XACU2050</v>
          </cell>
          <cell r="C1703" t="str">
            <v>Xà Cừ, Đường kính gốc từ trên 20- 50 cm</v>
          </cell>
          <cell r="D1703" t="str">
            <v>Xà Cừ, đường kính bằng 38 cm</v>
          </cell>
          <cell r="E1703" t="str">
            <v>cây</v>
          </cell>
          <cell r="F1703">
            <v>181000</v>
          </cell>
        </row>
        <row r="1704">
          <cell r="A1704" t="str">
            <v>XACU39</v>
          </cell>
          <cell r="B1704" t="str">
            <v>XACU2050</v>
          </cell>
          <cell r="C1704" t="str">
            <v>Xà Cừ, Đường kính gốc từ trên 20- 50 cm</v>
          </cell>
          <cell r="D1704" t="str">
            <v>Xà Cừ, đường kính bằng 39 cm</v>
          </cell>
          <cell r="E1704" t="str">
            <v>cây</v>
          </cell>
          <cell r="F1704">
            <v>181000</v>
          </cell>
        </row>
        <row r="1705">
          <cell r="A1705" t="str">
            <v>XACU40</v>
          </cell>
          <cell r="B1705" t="str">
            <v>XACU2050</v>
          </cell>
          <cell r="C1705" t="str">
            <v>Xà Cừ, Đường kính gốc từ trên 20- 50 cm</v>
          </cell>
          <cell r="D1705" t="str">
            <v>Xà Cừ, đường kính bằng 40 cm</v>
          </cell>
          <cell r="E1705" t="str">
            <v>cây</v>
          </cell>
          <cell r="F1705">
            <v>181000</v>
          </cell>
        </row>
        <row r="1706">
          <cell r="A1706" t="str">
            <v>XACU41</v>
          </cell>
          <cell r="B1706" t="str">
            <v>XACU2050</v>
          </cell>
          <cell r="C1706" t="str">
            <v>Xà Cừ, Đường kính gốc từ trên 20- 50 cm</v>
          </cell>
          <cell r="D1706" t="str">
            <v>Xà Cừ, đường kính bằng 41 cm</v>
          </cell>
          <cell r="E1706" t="str">
            <v>cây</v>
          </cell>
          <cell r="F1706">
            <v>181000</v>
          </cell>
        </row>
        <row r="1707">
          <cell r="A1707" t="str">
            <v>XACU42</v>
          </cell>
          <cell r="B1707" t="str">
            <v>XACU2050</v>
          </cell>
          <cell r="C1707" t="str">
            <v>Xà Cừ, Đường kính gốc từ trên 20- 50 cm</v>
          </cell>
          <cell r="D1707" t="str">
            <v>Xà Cừ, đường kính bằng 42 cm</v>
          </cell>
          <cell r="E1707" t="str">
            <v>cây</v>
          </cell>
          <cell r="F1707">
            <v>181000</v>
          </cell>
        </row>
        <row r="1708">
          <cell r="A1708" t="str">
            <v>XACU43</v>
          </cell>
          <cell r="B1708" t="str">
            <v>XACU2050</v>
          </cell>
          <cell r="C1708" t="str">
            <v>Xà Cừ, Đường kính gốc từ trên 20- 50 cm</v>
          </cell>
          <cell r="D1708" t="str">
            <v>Xà Cừ, đường kính bằng 43 cm</v>
          </cell>
          <cell r="E1708" t="str">
            <v>cây</v>
          </cell>
          <cell r="F1708">
            <v>181000</v>
          </cell>
        </row>
        <row r="1709">
          <cell r="A1709" t="str">
            <v>XACU44</v>
          </cell>
          <cell r="B1709" t="str">
            <v>XACU2050</v>
          </cell>
          <cell r="C1709" t="str">
            <v>Xà Cừ, Đường kính gốc từ trên 20- 50 cm</v>
          </cell>
          <cell r="D1709" t="str">
            <v>Xà Cừ, đường kính bằng 44 cm</v>
          </cell>
          <cell r="E1709" t="str">
            <v>cây</v>
          </cell>
          <cell r="F1709">
            <v>181000</v>
          </cell>
        </row>
        <row r="1710">
          <cell r="A1710" t="str">
            <v>XACU45</v>
          </cell>
          <cell r="B1710" t="str">
            <v>XACU2050</v>
          </cell>
          <cell r="C1710" t="str">
            <v>Xà Cừ, Đường kính gốc từ trên 20- 50 cm</v>
          </cell>
          <cell r="D1710" t="str">
            <v>Xà Cừ, đường kính bằng 45 cm</v>
          </cell>
          <cell r="E1710" t="str">
            <v>cây</v>
          </cell>
          <cell r="F1710">
            <v>181000</v>
          </cell>
        </row>
        <row r="1711">
          <cell r="A1711" t="str">
            <v>XACU46</v>
          </cell>
          <cell r="B1711" t="str">
            <v>XACU2050</v>
          </cell>
          <cell r="C1711" t="str">
            <v>Xà Cừ, Đường kính gốc từ trên 20- 50 cm</v>
          </cell>
          <cell r="D1711" t="str">
            <v>Xà Cừ, đường kính bằng 46 cm</v>
          </cell>
          <cell r="E1711" t="str">
            <v>cây</v>
          </cell>
          <cell r="F1711">
            <v>181000</v>
          </cell>
        </row>
        <row r="1712">
          <cell r="A1712" t="str">
            <v>XACU47</v>
          </cell>
          <cell r="B1712" t="str">
            <v>XACU2050</v>
          </cell>
          <cell r="C1712" t="str">
            <v>Xà Cừ, Đường kính gốc từ trên 20- 50 cm</v>
          </cell>
          <cell r="D1712" t="str">
            <v>Xà Cừ, đường kính bằng 47 cm</v>
          </cell>
          <cell r="E1712" t="str">
            <v>cây</v>
          </cell>
          <cell r="F1712">
            <v>181000</v>
          </cell>
        </row>
        <row r="1713">
          <cell r="A1713" t="str">
            <v>XACU48</v>
          </cell>
          <cell r="B1713" t="str">
            <v>XACU2050</v>
          </cell>
          <cell r="C1713" t="str">
            <v>Xà Cừ, Đường kính gốc từ trên 20- 50 cm</v>
          </cell>
          <cell r="D1713" t="str">
            <v>Xà Cừ, đường kính bằng 48 cm</v>
          </cell>
          <cell r="E1713" t="str">
            <v>cây</v>
          </cell>
          <cell r="F1713">
            <v>181000</v>
          </cell>
        </row>
        <row r="1714">
          <cell r="A1714" t="str">
            <v>XACU49</v>
          </cell>
          <cell r="B1714" t="str">
            <v>XACU2050</v>
          </cell>
          <cell r="C1714" t="str">
            <v>Xà Cừ, Đường kính gốc từ trên 20- 50 cm</v>
          </cell>
          <cell r="D1714" t="str">
            <v>Xà Cừ, đường kính bằng 49 cm</v>
          </cell>
          <cell r="E1714" t="str">
            <v>cây</v>
          </cell>
          <cell r="F1714">
            <v>181000</v>
          </cell>
        </row>
        <row r="1715">
          <cell r="A1715" t="str">
            <v>XACU50</v>
          </cell>
          <cell r="B1715" t="str">
            <v>XACU2050</v>
          </cell>
          <cell r="C1715" t="str">
            <v>Xà Cừ, Đường kính gốc từ trên 20- 50 cm</v>
          </cell>
          <cell r="D1715" t="str">
            <v>Xà Cừ, đường kính bằng 50 cm</v>
          </cell>
          <cell r="E1715" t="str">
            <v>cây</v>
          </cell>
          <cell r="F1715">
            <v>181000</v>
          </cell>
        </row>
        <row r="1716">
          <cell r="A1716" t="str">
            <v>XACU51</v>
          </cell>
          <cell r="B1716" t="str">
            <v>XACU5050</v>
          </cell>
          <cell r="C1716" t="str">
            <v>Xà Cừ, Đường kính gốc từ trên50 cm trở lên</v>
          </cell>
          <cell r="D1716" t="str">
            <v>Xà Cừ, đường kính bằng 51 cm</v>
          </cell>
          <cell r="E1716" t="str">
            <v>cây</v>
          </cell>
          <cell r="F1716">
            <v>234000</v>
          </cell>
        </row>
        <row r="1717">
          <cell r="A1717" t="str">
            <v>XACU52</v>
          </cell>
          <cell r="B1717" t="str">
            <v>XACU5050</v>
          </cell>
          <cell r="C1717" t="str">
            <v>Xà Cừ, Đường kính gốc từ trên50 cm trở lên</v>
          </cell>
          <cell r="D1717" t="str">
            <v>Xà Cừ, đường kính bằng 52 cm</v>
          </cell>
          <cell r="E1717" t="str">
            <v>cây</v>
          </cell>
          <cell r="F1717">
            <v>234000</v>
          </cell>
        </row>
        <row r="1718">
          <cell r="A1718" t="str">
            <v>XACU53</v>
          </cell>
          <cell r="B1718" t="str">
            <v>XACU5050</v>
          </cell>
          <cell r="C1718" t="str">
            <v>Xà Cừ, Đường kính gốc từ trên50 cm trở lên</v>
          </cell>
          <cell r="D1718" t="str">
            <v>Xà Cừ, đường kính bằng 53 cm</v>
          </cell>
          <cell r="E1718" t="str">
            <v>cây</v>
          </cell>
          <cell r="F1718">
            <v>234000</v>
          </cell>
        </row>
        <row r="1719">
          <cell r="A1719" t="str">
            <v>XACU54</v>
          </cell>
          <cell r="B1719" t="str">
            <v>XACU5050</v>
          </cell>
          <cell r="C1719" t="str">
            <v>Xà Cừ, Đường kính gốc từ trên50 cm trở lên</v>
          </cell>
          <cell r="D1719" t="str">
            <v>Xà Cừ, đường kính bằng 54 cm</v>
          </cell>
          <cell r="E1719" t="str">
            <v>cây</v>
          </cell>
          <cell r="F1719">
            <v>234000</v>
          </cell>
        </row>
        <row r="1720">
          <cell r="A1720" t="str">
            <v>XACU55</v>
          </cell>
          <cell r="B1720" t="str">
            <v>XACU5050</v>
          </cell>
          <cell r="C1720" t="str">
            <v>Xà Cừ, Đường kính gốc từ trên50 cm trở lên</v>
          </cell>
          <cell r="D1720" t="str">
            <v>Xà Cừ, đường kính bằng 55 cm</v>
          </cell>
          <cell r="E1720" t="str">
            <v>cây</v>
          </cell>
          <cell r="F1720">
            <v>234000</v>
          </cell>
        </row>
        <row r="1721">
          <cell r="A1721" t="str">
            <v>XACU56</v>
          </cell>
          <cell r="B1721" t="str">
            <v>XACU5050</v>
          </cell>
          <cell r="C1721" t="str">
            <v>Xà Cừ, Đường kính gốc từ trên50 cm trở lên</v>
          </cell>
          <cell r="D1721" t="str">
            <v>Xà Cừ, đường kính bằng 56 cm</v>
          </cell>
          <cell r="E1721" t="str">
            <v>cây</v>
          </cell>
          <cell r="F1721">
            <v>234000</v>
          </cell>
        </row>
        <row r="1722">
          <cell r="A1722" t="str">
            <v>XACU57</v>
          </cell>
          <cell r="B1722" t="str">
            <v>XACU5050</v>
          </cell>
          <cell r="C1722" t="str">
            <v>Xà Cừ, Đường kính gốc từ trên50 cm trở lên</v>
          </cell>
          <cell r="D1722" t="str">
            <v>Xà Cừ, đường kính bằng 57 cm</v>
          </cell>
          <cell r="E1722" t="str">
            <v>cây</v>
          </cell>
          <cell r="F1722">
            <v>234000</v>
          </cell>
        </row>
        <row r="1723">
          <cell r="A1723" t="str">
            <v>XACU58</v>
          </cell>
          <cell r="B1723" t="str">
            <v>XACU5050</v>
          </cell>
          <cell r="C1723" t="str">
            <v>Xà Cừ, Đường kính gốc từ trên50 cm trở lên</v>
          </cell>
          <cell r="D1723" t="str">
            <v>Xà Cừ, đường kính bằng 58 cm</v>
          </cell>
          <cell r="E1723" t="str">
            <v>cây</v>
          </cell>
          <cell r="F1723">
            <v>234000</v>
          </cell>
        </row>
        <row r="1724">
          <cell r="A1724" t="str">
            <v>XACU59</v>
          </cell>
          <cell r="B1724" t="str">
            <v>XACU5050</v>
          </cell>
          <cell r="C1724" t="str">
            <v>Xà Cừ, Đường kính gốc từ trên50 cm trở lên</v>
          </cell>
          <cell r="D1724" t="str">
            <v>Xà Cừ, đường kính bằng 59 cm</v>
          </cell>
          <cell r="E1724" t="str">
            <v>cây</v>
          </cell>
          <cell r="F1724">
            <v>234000</v>
          </cell>
        </row>
        <row r="1725">
          <cell r="A1725" t="str">
            <v>XACU60</v>
          </cell>
          <cell r="B1725" t="str">
            <v>XACU5050</v>
          </cell>
          <cell r="C1725" t="str">
            <v>Xà Cừ, Đường kính gốc từ trên50 cm trở lên</v>
          </cell>
          <cell r="D1725" t="str">
            <v>Xà Cừ, đường kính bằng 60 cm</v>
          </cell>
          <cell r="E1725" t="str">
            <v>cây</v>
          </cell>
          <cell r="F1725">
            <v>234000</v>
          </cell>
        </row>
        <row r="1726">
          <cell r="C1726" t="str">
            <v>Cây có tán che nắng (Bàng, Phượng vĩ)</v>
          </cell>
        </row>
        <row r="1727">
          <cell r="A1727" t="str">
            <v>BANG1</v>
          </cell>
          <cell r="B1727" t="str">
            <v>BANG15</v>
          </cell>
          <cell r="C1727" t="str">
            <v>Bàng, Đường kính gốc &lt; 5 cm</v>
          </cell>
          <cell r="D1727" t="str">
            <v>Cây bàng đường kính gốc 1 cm</v>
          </cell>
          <cell r="E1727" t="str">
            <v>cây</v>
          </cell>
          <cell r="F1727">
            <v>46000</v>
          </cell>
        </row>
        <row r="1728">
          <cell r="A1728" t="str">
            <v>BANG2</v>
          </cell>
          <cell r="B1728" t="str">
            <v>BANG15</v>
          </cell>
          <cell r="C1728" t="str">
            <v>Bàng, Đường kính gốc &lt; 5 cm</v>
          </cell>
          <cell r="D1728" t="str">
            <v>Cây bàng đường kính gốc 2 cm</v>
          </cell>
          <cell r="E1728" t="str">
            <v>cây</v>
          </cell>
          <cell r="F1728">
            <v>46000</v>
          </cell>
        </row>
        <row r="1729">
          <cell r="A1729" t="str">
            <v>BANG3</v>
          </cell>
          <cell r="B1729" t="str">
            <v>BANG15</v>
          </cell>
          <cell r="C1729" t="str">
            <v>Bàng, Đường kính gốc &lt; 5 cm</v>
          </cell>
          <cell r="D1729" t="str">
            <v>Cây bàng đường kính gốc 3 cm</v>
          </cell>
          <cell r="E1729" t="str">
            <v>cây</v>
          </cell>
          <cell r="F1729">
            <v>46000</v>
          </cell>
        </row>
        <row r="1730">
          <cell r="A1730" t="str">
            <v>BANG4</v>
          </cell>
          <cell r="B1730" t="str">
            <v>BANG15</v>
          </cell>
          <cell r="C1730" t="str">
            <v>Bàng, Đường kính gốc &lt; 5 cm</v>
          </cell>
          <cell r="D1730" t="str">
            <v>Cây bàng đường kính gốc 4 cm</v>
          </cell>
          <cell r="E1730" t="str">
            <v>cây</v>
          </cell>
          <cell r="F1730">
            <v>46000</v>
          </cell>
        </row>
        <row r="1731">
          <cell r="A1731" t="str">
            <v>BANG5</v>
          </cell>
          <cell r="B1731" t="str">
            <v>BANG510</v>
          </cell>
          <cell r="C1731" t="str">
            <v>Bàng, Đường kính gốc từ trên 5-10 cm</v>
          </cell>
          <cell r="D1731" t="str">
            <v>Cây bàng đường kính gốc 5 cm</v>
          </cell>
          <cell r="E1731" t="str">
            <v>cây</v>
          </cell>
          <cell r="F1731">
            <v>97000</v>
          </cell>
        </row>
        <row r="1732">
          <cell r="A1732" t="str">
            <v>BANG6</v>
          </cell>
          <cell r="B1732" t="str">
            <v>BANG510</v>
          </cell>
          <cell r="C1732" t="str">
            <v>Bàng, Đường kính gốc từ trên 5-10 cm</v>
          </cell>
          <cell r="D1732" t="str">
            <v>Cây bàng đường kính gốc 6 cm</v>
          </cell>
          <cell r="E1732" t="str">
            <v>cây</v>
          </cell>
          <cell r="F1732">
            <v>97000</v>
          </cell>
        </row>
        <row r="1733">
          <cell r="A1733" t="str">
            <v>BANG7</v>
          </cell>
          <cell r="B1733" t="str">
            <v>BANG510</v>
          </cell>
          <cell r="C1733" t="str">
            <v>Bàng, Đường kính gốc từ trên 5-10 cm</v>
          </cell>
          <cell r="D1733" t="str">
            <v>Cây bàng đường kính gốc 7 cm</v>
          </cell>
          <cell r="E1733" t="str">
            <v>cây</v>
          </cell>
          <cell r="F1733">
            <v>97000</v>
          </cell>
        </row>
        <row r="1734">
          <cell r="A1734" t="str">
            <v>BANG8</v>
          </cell>
          <cell r="B1734" t="str">
            <v>BANG510</v>
          </cell>
          <cell r="C1734" t="str">
            <v>Bàng, Đường kính gốc từ trên 5-10 cm</v>
          </cell>
          <cell r="D1734" t="str">
            <v>Cây bàng đường kính gốc 8 cm</v>
          </cell>
          <cell r="E1734" t="str">
            <v>cây</v>
          </cell>
          <cell r="F1734">
            <v>97000</v>
          </cell>
        </row>
        <row r="1735">
          <cell r="A1735" t="str">
            <v>BANG9</v>
          </cell>
          <cell r="B1735" t="str">
            <v>BANG510</v>
          </cell>
          <cell r="C1735" t="str">
            <v>Bàng, Đường kính gốc từ trên 5-10 cm</v>
          </cell>
          <cell r="D1735" t="str">
            <v>Cây bàng đường kính gốc 9 cm</v>
          </cell>
          <cell r="E1735" t="str">
            <v>cây</v>
          </cell>
          <cell r="F1735">
            <v>97000</v>
          </cell>
        </row>
        <row r="1736">
          <cell r="A1736" t="str">
            <v>BANG10</v>
          </cell>
          <cell r="B1736" t="str">
            <v>BANG510</v>
          </cell>
          <cell r="C1736" t="str">
            <v>Bàng, Đường kính gốc từ trên 5-10 cm</v>
          </cell>
          <cell r="D1736" t="str">
            <v>Cây bàng đường kính gốc 10 cm</v>
          </cell>
          <cell r="E1736" t="str">
            <v>cây</v>
          </cell>
          <cell r="F1736">
            <v>97000</v>
          </cell>
        </row>
        <row r="1737">
          <cell r="A1737" t="str">
            <v>BANG11</v>
          </cell>
          <cell r="B1737" t="str">
            <v>BANG1113</v>
          </cell>
          <cell r="C1737" t="str">
            <v>Bàng, Đường kính gốc từ 11-13 cm</v>
          </cell>
          <cell r="D1737" t="str">
            <v>Cây bàng đường kính gốc 11 cm</v>
          </cell>
          <cell r="E1737" t="str">
            <v>cây</v>
          </cell>
          <cell r="F1737">
            <v>110000</v>
          </cell>
        </row>
        <row r="1738">
          <cell r="A1738" t="str">
            <v>BANG12</v>
          </cell>
          <cell r="B1738" t="str">
            <v>BANG1113</v>
          </cell>
          <cell r="C1738" t="str">
            <v>Bàng, Đường kính gốc từ 11-13 cm</v>
          </cell>
          <cell r="D1738" t="str">
            <v>Cây bàng đường kính gốc 12 cm</v>
          </cell>
          <cell r="E1738" t="str">
            <v>cây</v>
          </cell>
          <cell r="F1738">
            <v>110000</v>
          </cell>
        </row>
        <row r="1739">
          <cell r="A1739" t="str">
            <v>BANG13</v>
          </cell>
          <cell r="B1739" t="str">
            <v>BANG1113</v>
          </cell>
          <cell r="C1739" t="str">
            <v>Bàng, Đường kính gốc từ 11-13 cm</v>
          </cell>
          <cell r="D1739" t="str">
            <v>Cây bàng đường kính gốc 13 cm</v>
          </cell>
          <cell r="E1739" t="str">
            <v>cây</v>
          </cell>
          <cell r="F1739">
            <v>110000</v>
          </cell>
        </row>
        <row r="1740">
          <cell r="A1740" t="str">
            <v>BANG14</v>
          </cell>
          <cell r="B1740" t="str">
            <v>BANG1420</v>
          </cell>
          <cell r="C1740" t="str">
            <v>Bàng, Đường kính gốc từ 13-20 cm</v>
          </cell>
          <cell r="D1740" t="str">
            <v>Cây bàng đường kính gốc 14 cm</v>
          </cell>
          <cell r="E1740" t="str">
            <v>cây</v>
          </cell>
          <cell r="F1740">
            <v>123000</v>
          </cell>
        </row>
        <row r="1741">
          <cell r="A1741" t="str">
            <v>BANG15</v>
          </cell>
          <cell r="B1741" t="str">
            <v>BANG1420</v>
          </cell>
          <cell r="C1741" t="str">
            <v>Bàng, Đường kính gốc từ 13-20 cm</v>
          </cell>
          <cell r="D1741" t="str">
            <v>Cây bàng đường kính gốc 15 cm</v>
          </cell>
          <cell r="E1741" t="str">
            <v>cây</v>
          </cell>
          <cell r="F1741">
            <v>123000</v>
          </cell>
        </row>
        <row r="1742">
          <cell r="A1742" t="str">
            <v>BANG16</v>
          </cell>
          <cell r="B1742" t="str">
            <v>BANG1420</v>
          </cell>
          <cell r="C1742" t="str">
            <v>Bàng, Đường kính gốc từ 13-20 cm</v>
          </cell>
          <cell r="D1742" t="str">
            <v>Cây bàng đường kính gốc 16 cm</v>
          </cell>
          <cell r="E1742" t="str">
            <v>cây</v>
          </cell>
          <cell r="F1742">
            <v>123000</v>
          </cell>
        </row>
        <row r="1743">
          <cell r="A1743" t="str">
            <v>BANG17</v>
          </cell>
          <cell r="B1743" t="str">
            <v>BANG1420</v>
          </cell>
          <cell r="C1743" t="str">
            <v>Bàng, Đường kính gốc từ 13-20 cm</v>
          </cell>
          <cell r="D1743" t="str">
            <v>Cây bàng đường kính gốc 17 cm</v>
          </cell>
          <cell r="E1743" t="str">
            <v>cây</v>
          </cell>
          <cell r="F1743">
            <v>123000</v>
          </cell>
        </row>
        <row r="1744">
          <cell r="A1744" t="str">
            <v>BANG18</v>
          </cell>
          <cell r="B1744" t="str">
            <v>BANG1420</v>
          </cell>
          <cell r="C1744" t="str">
            <v>Bàng, Đường kính gốc từ 13-20 cm</v>
          </cell>
          <cell r="D1744" t="str">
            <v>Cây bàng đường kính gốc 18 cm</v>
          </cell>
          <cell r="E1744" t="str">
            <v>cây</v>
          </cell>
          <cell r="F1744">
            <v>123000</v>
          </cell>
        </row>
        <row r="1745">
          <cell r="A1745" t="str">
            <v>BANG19</v>
          </cell>
          <cell r="B1745" t="str">
            <v>BANG1420</v>
          </cell>
          <cell r="C1745" t="str">
            <v>Bàng, Đường kính gốc từ 13-20 cm</v>
          </cell>
          <cell r="D1745" t="str">
            <v>Cây bàng đường kính gốc 19 cm</v>
          </cell>
          <cell r="E1745" t="str">
            <v>cây</v>
          </cell>
          <cell r="F1745">
            <v>123000</v>
          </cell>
        </row>
        <row r="1746">
          <cell r="A1746" t="str">
            <v>BANG20</v>
          </cell>
          <cell r="B1746" t="str">
            <v>BANG2050</v>
          </cell>
          <cell r="C1746" t="str">
            <v>Bàng, Đường kính gốc từ 20- 50 cm</v>
          </cell>
          <cell r="D1746" t="str">
            <v>Cây bàng đường kính gốc 20 cm</v>
          </cell>
          <cell r="E1746" t="str">
            <v>cây</v>
          </cell>
          <cell r="F1746">
            <v>123000</v>
          </cell>
        </row>
        <row r="1747">
          <cell r="A1747" t="str">
            <v>BANG21</v>
          </cell>
          <cell r="B1747" t="str">
            <v>BANG2050</v>
          </cell>
          <cell r="C1747" t="str">
            <v>Bàng, Đường kính gốc từ 20- 50 cm</v>
          </cell>
          <cell r="D1747" t="str">
            <v>Cây bàng đường kính gốc 21 cm</v>
          </cell>
          <cell r="E1747" t="str">
            <v>cây</v>
          </cell>
          <cell r="F1747">
            <v>141000</v>
          </cell>
        </row>
        <row r="1748">
          <cell r="A1748" t="str">
            <v>BANG22</v>
          </cell>
          <cell r="B1748" t="str">
            <v>BANG2050</v>
          </cell>
          <cell r="C1748" t="str">
            <v>Bàng, Đường kính gốc từ 20- 50 cm</v>
          </cell>
          <cell r="D1748" t="str">
            <v>Cây bàng đường kính gốc 22 cm</v>
          </cell>
          <cell r="E1748" t="str">
            <v>cây</v>
          </cell>
          <cell r="F1748">
            <v>141000</v>
          </cell>
        </row>
        <row r="1749">
          <cell r="A1749" t="str">
            <v>BANG23</v>
          </cell>
          <cell r="B1749" t="str">
            <v>BANG2050</v>
          </cell>
          <cell r="C1749" t="str">
            <v>Bàng, Đường kính gốc từ 20- 50 cm</v>
          </cell>
          <cell r="D1749" t="str">
            <v>Cây bàng đường kính gốc 23 cm</v>
          </cell>
          <cell r="E1749" t="str">
            <v>cây</v>
          </cell>
          <cell r="F1749">
            <v>141000</v>
          </cell>
        </row>
        <row r="1750">
          <cell r="A1750" t="str">
            <v>BANG24</v>
          </cell>
          <cell r="B1750" t="str">
            <v>BANG2050</v>
          </cell>
          <cell r="C1750" t="str">
            <v>Bàng, Đường kính gốc từ 20- 50 cm</v>
          </cell>
          <cell r="D1750" t="str">
            <v>Cây bàng đường kính gốc 24 cm</v>
          </cell>
          <cell r="E1750" t="str">
            <v>cây</v>
          </cell>
          <cell r="F1750">
            <v>141000</v>
          </cell>
        </row>
        <row r="1751">
          <cell r="A1751" t="str">
            <v>BANG25</v>
          </cell>
          <cell r="B1751" t="str">
            <v>BANG2050</v>
          </cell>
          <cell r="C1751" t="str">
            <v>Bàng, Đường kính gốc từ 20- 50 cm</v>
          </cell>
          <cell r="D1751" t="str">
            <v>Cây bàng đường kính gốc 25 cm</v>
          </cell>
          <cell r="E1751" t="str">
            <v>cây</v>
          </cell>
          <cell r="F1751">
            <v>141000</v>
          </cell>
        </row>
        <row r="1752">
          <cell r="A1752" t="str">
            <v>BANG26</v>
          </cell>
          <cell r="B1752" t="str">
            <v>BANG2050</v>
          </cell>
          <cell r="C1752" t="str">
            <v>Bàng, Đường kính gốc từ 20- 50 cm</v>
          </cell>
          <cell r="D1752" t="str">
            <v>Cây bàng đường kính gốc 26 cm</v>
          </cell>
          <cell r="E1752" t="str">
            <v>cây</v>
          </cell>
          <cell r="F1752">
            <v>141000</v>
          </cell>
        </row>
        <row r="1753">
          <cell r="A1753" t="str">
            <v>BANG27</v>
          </cell>
          <cell r="B1753" t="str">
            <v>BANG2050</v>
          </cell>
          <cell r="C1753" t="str">
            <v>Bàng, Đường kính gốc từ 20- 50 cm</v>
          </cell>
          <cell r="D1753" t="str">
            <v>Cây bàng đường kính gốc 27 cm</v>
          </cell>
          <cell r="E1753" t="str">
            <v>cây</v>
          </cell>
          <cell r="F1753">
            <v>141000</v>
          </cell>
        </row>
        <row r="1754">
          <cell r="A1754" t="str">
            <v>BANG28</v>
          </cell>
          <cell r="B1754" t="str">
            <v>BANG2050</v>
          </cell>
          <cell r="C1754" t="str">
            <v>Bàng, Đường kính gốc từ 20- 50 cm</v>
          </cell>
          <cell r="D1754" t="str">
            <v>Cây bàng đường kính gốc 28 cm</v>
          </cell>
          <cell r="E1754" t="str">
            <v>cây</v>
          </cell>
          <cell r="F1754">
            <v>141000</v>
          </cell>
        </row>
        <row r="1755">
          <cell r="A1755" t="str">
            <v>BANG29</v>
          </cell>
          <cell r="B1755" t="str">
            <v>BANG2050</v>
          </cell>
          <cell r="C1755" t="str">
            <v>Bàng, Đường kính gốc từ 20- 50 cm</v>
          </cell>
          <cell r="D1755" t="str">
            <v>Cây bàng đường kính gốc 29 cm</v>
          </cell>
          <cell r="E1755" t="str">
            <v>cây</v>
          </cell>
          <cell r="F1755">
            <v>141000</v>
          </cell>
        </row>
        <row r="1756">
          <cell r="A1756" t="str">
            <v>BANG30</v>
          </cell>
          <cell r="B1756" t="str">
            <v>BANG2050</v>
          </cell>
          <cell r="C1756" t="str">
            <v>Bàng, Đường kính gốc từ 20- 50 cm</v>
          </cell>
          <cell r="D1756" t="str">
            <v>Cây bàng đường kính gốc 30 cm</v>
          </cell>
          <cell r="E1756" t="str">
            <v>cây</v>
          </cell>
          <cell r="F1756">
            <v>141000</v>
          </cell>
        </row>
        <row r="1757">
          <cell r="A1757" t="str">
            <v>BANG31</v>
          </cell>
          <cell r="B1757" t="str">
            <v>BANG2050</v>
          </cell>
          <cell r="C1757" t="str">
            <v>Bàng, Đường kính gốc từ 20- 50 cm</v>
          </cell>
          <cell r="D1757" t="str">
            <v>Cây bàng đường kính gốc 31 cm</v>
          </cell>
          <cell r="E1757" t="str">
            <v>cây</v>
          </cell>
          <cell r="F1757">
            <v>141000</v>
          </cell>
        </row>
        <row r="1758">
          <cell r="A1758" t="str">
            <v>BANG32</v>
          </cell>
          <cell r="B1758" t="str">
            <v>BANG2050</v>
          </cell>
          <cell r="C1758" t="str">
            <v>Bàng, Đường kính gốc từ 20- 50 cm</v>
          </cell>
          <cell r="D1758" t="str">
            <v>Cây bàng đường kính gốc 32 cm</v>
          </cell>
          <cell r="E1758" t="str">
            <v>cây</v>
          </cell>
          <cell r="F1758">
            <v>141000</v>
          </cell>
        </row>
        <row r="1759">
          <cell r="A1759" t="str">
            <v>BANG33</v>
          </cell>
          <cell r="B1759" t="str">
            <v>BANG2050</v>
          </cell>
          <cell r="C1759" t="str">
            <v>Bàng, Đường kính gốc từ 20- 50 cm</v>
          </cell>
          <cell r="D1759" t="str">
            <v>Cây bàng đường kính gốc 33 cm</v>
          </cell>
          <cell r="E1759" t="str">
            <v>cây</v>
          </cell>
          <cell r="F1759">
            <v>141000</v>
          </cell>
        </row>
        <row r="1760">
          <cell r="A1760" t="str">
            <v>BANG34</v>
          </cell>
          <cell r="B1760" t="str">
            <v>BANG2050</v>
          </cell>
          <cell r="C1760" t="str">
            <v>Bàng, Đường kính gốc từ 20- 50 cm</v>
          </cell>
          <cell r="D1760" t="str">
            <v>Cây bàng đường kính gốc 34 cm</v>
          </cell>
          <cell r="E1760" t="str">
            <v>cây</v>
          </cell>
          <cell r="F1760">
            <v>141000</v>
          </cell>
        </row>
        <row r="1761">
          <cell r="A1761" t="str">
            <v>BANG35</v>
          </cell>
          <cell r="B1761" t="str">
            <v>BANG2050</v>
          </cell>
          <cell r="C1761" t="str">
            <v>Bàng, Đường kính gốc từ 20- 50 cm</v>
          </cell>
          <cell r="D1761" t="str">
            <v>Cây bàng đường kính gốc 35 cm</v>
          </cell>
          <cell r="E1761" t="str">
            <v>cây</v>
          </cell>
          <cell r="F1761">
            <v>141000</v>
          </cell>
        </row>
        <row r="1762">
          <cell r="A1762" t="str">
            <v>BANG36</v>
          </cell>
          <cell r="B1762" t="str">
            <v>BANG2050</v>
          </cell>
          <cell r="C1762" t="str">
            <v>Bàng, Đường kính gốc từ 20- 50 cm</v>
          </cell>
          <cell r="D1762" t="str">
            <v>Cây bàng đường kính gốc 36 cm</v>
          </cell>
          <cell r="E1762" t="str">
            <v>cây</v>
          </cell>
          <cell r="F1762">
            <v>141000</v>
          </cell>
        </row>
        <row r="1763">
          <cell r="A1763" t="str">
            <v>BANG37</v>
          </cell>
          <cell r="B1763" t="str">
            <v>BANG2050</v>
          </cell>
          <cell r="C1763" t="str">
            <v>Bàng, Đường kính gốc từ 20- 50 cm</v>
          </cell>
          <cell r="D1763" t="str">
            <v>Cây bàng đường kính gốc 37 cm</v>
          </cell>
          <cell r="E1763" t="str">
            <v>cây</v>
          </cell>
          <cell r="F1763">
            <v>141000</v>
          </cell>
        </row>
        <row r="1764">
          <cell r="A1764" t="str">
            <v>BANG38</v>
          </cell>
          <cell r="B1764" t="str">
            <v>BANG2050</v>
          </cell>
          <cell r="C1764" t="str">
            <v>Bàng, Đường kính gốc từ 20- 50 cm</v>
          </cell>
          <cell r="D1764" t="str">
            <v>Cây bàng đường kính gốc 38 cm</v>
          </cell>
          <cell r="E1764" t="str">
            <v>cây</v>
          </cell>
          <cell r="F1764">
            <v>141000</v>
          </cell>
        </row>
        <row r="1765">
          <cell r="A1765" t="str">
            <v>BANG39</v>
          </cell>
          <cell r="B1765" t="str">
            <v>BANG2050</v>
          </cell>
          <cell r="C1765" t="str">
            <v>Bàng, Đường kính gốc từ 20- 50 cm</v>
          </cell>
          <cell r="D1765" t="str">
            <v>Cây bàng đường kính gốc 39 cm</v>
          </cell>
          <cell r="E1765" t="str">
            <v>cây</v>
          </cell>
          <cell r="F1765">
            <v>141000</v>
          </cell>
        </row>
        <row r="1766">
          <cell r="A1766" t="str">
            <v>BANG40</v>
          </cell>
          <cell r="B1766" t="str">
            <v>BANG2050</v>
          </cell>
          <cell r="C1766" t="str">
            <v>Bàng, Đường kính gốc từ 20- 50 cm</v>
          </cell>
          <cell r="D1766" t="str">
            <v>Cây bàng đường kính gốc 40 cm</v>
          </cell>
          <cell r="E1766" t="str">
            <v>cây</v>
          </cell>
          <cell r="F1766">
            <v>141000</v>
          </cell>
        </row>
        <row r="1767">
          <cell r="A1767" t="str">
            <v>BANG41</v>
          </cell>
          <cell r="B1767" t="str">
            <v>BANG2050</v>
          </cell>
          <cell r="C1767" t="str">
            <v>Bàng, Đường kính gốc từ 20- 50 cm</v>
          </cell>
          <cell r="D1767" t="str">
            <v>Cây bàng đường kính gốc 41 cm</v>
          </cell>
          <cell r="E1767" t="str">
            <v>cây</v>
          </cell>
          <cell r="F1767">
            <v>141000</v>
          </cell>
        </row>
        <row r="1768">
          <cell r="A1768" t="str">
            <v>BANG42</v>
          </cell>
          <cell r="B1768" t="str">
            <v>BANG2050</v>
          </cell>
          <cell r="C1768" t="str">
            <v>Bàng, Đường kính gốc từ 20- 50 cm</v>
          </cell>
          <cell r="D1768" t="str">
            <v>Cây bàng đường kính gốc 42 cm</v>
          </cell>
          <cell r="E1768" t="str">
            <v>cây</v>
          </cell>
          <cell r="F1768">
            <v>141000</v>
          </cell>
        </row>
        <row r="1769">
          <cell r="A1769" t="str">
            <v>BANG43</v>
          </cell>
          <cell r="B1769" t="str">
            <v>BANG2050</v>
          </cell>
          <cell r="C1769" t="str">
            <v>Bàng, Đường kính gốc từ 20- 50 cm</v>
          </cell>
          <cell r="D1769" t="str">
            <v>Cây bàng đường kính gốc 43 cm</v>
          </cell>
          <cell r="E1769" t="str">
            <v>cây</v>
          </cell>
          <cell r="F1769">
            <v>141000</v>
          </cell>
        </row>
        <row r="1770">
          <cell r="A1770" t="str">
            <v>BANG44</v>
          </cell>
          <cell r="B1770" t="str">
            <v>BANG2050</v>
          </cell>
          <cell r="C1770" t="str">
            <v>Bàng, Đường kính gốc từ 20- 50 cm</v>
          </cell>
          <cell r="D1770" t="str">
            <v>Cây bàng đường kính gốc 44 cm</v>
          </cell>
          <cell r="E1770" t="str">
            <v>cây</v>
          </cell>
          <cell r="F1770">
            <v>141000</v>
          </cell>
        </row>
        <row r="1771">
          <cell r="A1771" t="str">
            <v>BANG45</v>
          </cell>
          <cell r="B1771" t="str">
            <v>BANG2050</v>
          </cell>
          <cell r="C1771" t="str">
            <v>Bàng, Đường kính gốc từ 20- 50 cm</v>
          </cell>
          <cell r="D1771" t="str">
            <v>Cây bàng đường kính gốc 45 cm</v>
          </cell>
          <cell r="E1771" t="str">
            <v>cây</v>
          </cell>
          <cell r="F1771">
            <v>141000</v>
          </cell>
        </row>
        <row r="1772">
          <cell r="A1772" t="str">
            <v>BANG46</v>
          </cell>
          <cell r="B1772" t="str">
            <v>BANG2050</v>
          </cell>
          <cell r="C1772" t="str">
            <v>Bàng, Đường kính gốc từ 20- 50 cm</v>
          </cell>
          <cell r="D1772" t="str">
            <v>Cây bàng đường kính gốc 46 cm</v>
          </cell>
          <cell r="E1772" t="str">
            <v>cây</v>
          </cell>
          <cell r="F1772">
            <v>141000</v>
          </cell>
        </row>
        <row r="1773">
          <cell r="A1773" t="str">
            <v>BANG47</v>
          </cell>
          <cell r="B1773" t="str">
            <v>BANG2050</v>
          </cell>
          <cell r="C1773" t="str">
            <v>Bàng, Đường kính gốc từ 20- 50 cm</v>
          </cell>
          <cell r="D1773" t="str">
            <v>Cây bàng đường kính gốc 47 cm</v>
          </cell>
          <cell r="E1773" t="str">
            <v>cây</v>
          </cell>
          <cell r="F1773">
            <v>141000</v>
          </cell>
        </row>
        <row r="1774">
          <cell r="A1774" t="str">
            <v>BANG48</v>
          </cell>
          <cell r="B1774" t="str">
            <v>BANG2050</v>
          </cell>
          <cell r="C1774" t="str">
            <v>Bàng, Đường kính gốc từ 20- 50 cm</v>
          </cell>
          <cell r="D1774" t="str">
            <v>Cây bàng đường kính gốc 48 cm</v>
          </cell>
          <cell r="E1774" t="str">
            <v>cây</v>
          </cell>
          <cell r="F1774">
            <v>141000</v>
          </cell>
        </row>
        <row r="1775">
          <cell r="A1775" t="str">
            <v>BANG49</v>
          </cell>
          <cell r="B1775" t="str">
            <v>BANG2050</v>
          </cell>
          <cell r="C1775" t="str">
            <v>Bàng, Đường kính gốc từ 20- 50 cm</v>
          </cell>
          <cell r="D1775" t="str">
            <v>Cây bàng đường kính gốc 49 cm</v>
          </cell>
          <cell r="E1775" t="str">
            <v>cây</v>
          </cell>
          <cell r="F1775">
            <v>141000</v>
          </cell>
        </row>
        <row r="1776">
          <cell r="A1776" t="str">
            <v>BANG50</v>
          </cell>
          <cell r="B1776" t="str">
            <v>BANG2050</v>
          </cell>
          <cell r="C1776" t="str">
            <v>Bàng, Đường kính gốc từ 20- 50 cm</v>
          </cell>
          <cell r="D1776" t="str">
            <v>Cây bàng đường kính gốc 50 cm</v>
          </cell>
          <cell r="E1776" t="str">
            <v>cây</v>
          </cell>
          <cell r="F1776">
            <v>141000</v>
          </cell>
        </row>
        <row r="1777">
          <cell r="A1777" t="str">
            <v>BANG51</v>
          </cell>
          <cell r="B1777" t="str">
            <v>BANG5050</v>
          </cell>
          <cell r="C1777" t="str">
            <v>Bàng, Đường kính gốc từ 51cm trở lên</v>
          </cell>
          <cell r="D1777" t="str">
            <v>Cây bàng đường kính gốc 51 cm</v>
          </cell>
          <cell r="E1777" t="str">
            <v>cây</v>
          </cell>
          <cell r="F1777">
            <v>185000</v>
          </cell>
        </row>
        <row r="1778">
          <cell r="A1778" t="str">
            <v>BANG52</v>
          </cell>
          <cell r="B1778" t="str">
            <v>BANG5050</v>
          </cell>
          <cell r="C1778" t="str">
            <v>Bàng, Đường kính gốc từ 51cm trở lên</v>
          </cell>
          <cell r="D1778" t="str">
            <v>Cây bàng đường kính gốc 52 cm</v>
          </cell>
          <cell r="E1778" t="str">
            <v>cây</v>
          </cell>
          <cell r="F1778">
            <v>185000</v>
          </cell>
        </row>
        <row r="1779">
          <cell r="A1779" t="str">
            <v>BANG53</v>
          </cell>
          <cell r="B1779" t="str">
            <v>BANG5050</v>
          </cell>
          <cell r="C1779" t="str">
            <v>Bàng, Đường kính gốc từ 51cm trở lên</v>
          </cell>
          <cell r="D1779" t="str">
            <v>Cây bàng đường kính gốc 53 cm</v>
          </cell>
          <cell r="E1779" t="str">
            <v>cây</v>
          </cell>
          <cell r="F1779">
            <v>185000</v>
          </cell>
        </row>
        <row r="1780">
          <cell r="A1780" t="str">
            <v>BANG54</v>
          </cell>
          <cell r="B1780" t="str">
            <v>BANG5050</v>
          </cell>
          <cell r="C1780" t="str">
            <v>Bàng, Đường kính gốc từ 51cm trở lên</v>
          </cell>
          <cell r="D1780" t="str">
            <v>Cây bàng đường kính gốc 54 cm</v>
          </cell>
          <cell r="E1780" t="str">
            <v>cây</v>
          </cell>
          <cell r="F1780">
            <v>185000</v>
          </cell>
        </row>
        <row r="1781">
          <cell r="A1781" t="str">
            <v>BANG55</v>
          </cell>
          <cell r="B1781" t="str">
            <v>BANG5050</v>
          </cell>
          <cell r="C1781" t="str">
            <v>Bàng, Đường kính gốc từ 51cm trở lên</v>
          </cell>
          <cell r="D1781" t="str">
            <v>Cây bàng đường kính gốc 55 cm</v>
          </cell>
          <cell r="E1781" t="str">
            <v>cây</v>
          </cell>
          <cell r="F1781">
            <v>185000</v>
          </cell>
        </row>
        <row r="1782">
          <cell r="A1782" t="str">
            <v>BANG56</v>
          </cell>
          <cell r="B1782" t="str">
            <v>BANG5050</v>
          </cell>
          <cell r="C1782" t="str">
            <v>Bàng, Đường kính gốc từ 51cm trở lên</v>
          </cell>
          <cell r="D1782" t="str">
            <v>Cây bàng đường kính gốc 56 cm</v>
          </cell>
          <cell r="E1782" t="str">
            <v>cây</v>
          </cell>
          <cell r="F1782">
            <v>185000</v>
          </cell>
        </row>
        <row r="1783">
          <cell r="A1783" t="str">
            <v>BANG57</v>
          </cell>
          <cell r="B1783" t="str">
            <v>BANG5050</v>
          </cell>
          <cell r="C1783" t="str">
            <v>Bàng, Đường kính gốc từ 51cm trở lên</v>
          </cell>
          <cell r="D1783" t="str">
            <v>Cây bàng đường kính gốc 57 cm</v>
          </cell>
          <cell r="E1783" t="str">
            <v>cây</v>
          </cell>
          <cell r="F1783">
            <v>185000</v>
          </cell>
        </row>
        <row r="1784">
          <cell r="A1784" t="str">
            <v>BANG58</v>
          </cell>
          <cell r="B1784" t="str">
            <v>BANG5050</v>
          </cell>
          <cell r="C1784" t="str">
            <v>Bàng, Đường kính gốc từ 51cm trở lên</v>
          </cell>
          <cell r="D1784" t="str">
            <v>Cây bàng đường kính gốc 58 cm</v>
          </cell>
          <cell r="E1784" t="str">
            <v>cây</v>
          </cell>
          <cell r="F1784">
            <v>185000</v>
          </cell>
        </row>
        <row r="1785">
          <cell r="A1785" t="str">
            <v>BANG59</v>
          </cell>
          <cell r="B1785" t="str">
            <v>BANG5050</v>
          </cell>
          <cell r="C1785" t="str">
            <v>Bàng, Đường kính gốc từ 51cm trở lên</v>
          </cell>
          <cell r="D1785" t="str">
            <v>Cây bàng đường kính gốc 59 cm</v>
          </cell>
          <cell r="E1785" t="str">
            <v>cây</v>
          </cell>
          <cell r="F1785">
            <v>185000</v>
          </cell>
        </row>
        <row r="1786">
          <cell r="A1786" t="str">
            <v>BANG60</v>
          </cell>
          <cell r="B1786" t="str">
            <v>BANG5050</v>
          </cell>
          <cell r="C1786" t="str">
            <v>Bàng, Đường kính gốc từ 51cm trở lên</v>
          </cell>
          <cell r="D1786" t="str">
            <v>Cây bàng đường kính gốc 60 cm</v>
          </cell>
          <cell r="E1786" t="str">
            <v>cây</v>
          </cell>
          <cell r="F1786">
            <v>185000</v>
          </cell>
        </row>
        <row r="1787">
          <cell r="C1787" t="str">
            <v>Cây Phượng vĩ</v>
          </cell>
        </row>
        <row r="1788">
          <cell r="A1788" t="str">
            <v>PHUONG1</v>
          </cell>
          <cell r="B1788" t="str">
            <v>PHUONG15</v>
          </cell>
          <cell r="C1788" t="str">
            <v>Phượng Vĩ, Đường kính gốc &lt; 5 cm</v>
          </cell>
          <cell r="D1788" t="str">
            <v>Phượng Vĩ, đường kính gốc 1 cm</v>
          </cell>
          <cell r="E1788" t="str">
            <v>cây</v>
          </cell>
          <cell r="F1788">
            <v>46000</v>
          </cell>
        </row>
        <row r="1789">
          <cell r="A1789" t="str">
            <v>PHUONG2</v>
          </cell>
          <cell r="B1789" t="str">
            <v>PHUONG15</v>
          </cell>
          <cell r="C1789" t="str">
            <v>Phượng Vĩ, Đường kính gốc &lt; 5 cm</v>
          </cell>
          <cell r="D1789" t="str">
            <v>Phượng Vĩ, đường kính gốc 2 cm</v>
          </cell>
          <cell r="E1789" t="str">
            <v>cây</v>
          </cell>
          <cell r="F1789">
            <v>46000</v>
          </cell>
        </row>
        <row r="1790">
          <cell r="A1790" t="str">
            <v>PHUONG3</v>
          </cell>
          <cell r="B1790" t="str">
            <v>PHUONG15</v>
          </cell>
          <cell r="C1790" t="str">
            <v>Phượng Vĩ, Đường kính gốc &lt; 5 cm</v>
          </cell>
          <cell r="D1790" t="str">
            <v>Phượng Vĩ, đường kính gốc 3 cm</v>
          </cell>
          <cell r="E1790" t="str">
            <v>cây</v>
          </cell>
          <cell r="F1790">
            <v>46000</v>
          </cell>
        </row>
        <row r="1791">
          <cell r="A1791" t="str">
            <v>PHUONG4</v>
          </cell>
          <cell r="B1791" t="str">
            <v>PHUONG15</v>
          </cell>
          <cell r="C1791" t="str">
            <v>Phượng Vĩ, Đường kính gốc &lt; 5 cm</v>
          </cell>
          <cell r="D1791" t="str">
            <v>Phượng Vĩ, đường kính gốc 4 cm</v>
          </cell>
          <cell r="E1791" t="str">
            <v>cây</v>
          </cell>
          <cell r="F1791">
            <v>46000</v>
          </cell>
        </row>
        <row r="1792">
          <cell r="A1792" t="str">
            <v>PHUONG5</v>
          </cell>
          <cell r="B1792" t="str">
            <v>PHUONG510</v>
          </cell>
          <cell r="C1792" t="str">
            <v>Phượng Vĩ, Đường kính gốc từ trên 5-10 cm</v>
          </cell>
          <cell r="D1792" t="str">
            <v>Phượng Vĩ,  đường kính gốc 5 cm</v>
          </cell>
          <cell r="E1792" t="str">
            <v>cây</v>
          </cell>
          <cell r="F1792">
            <v>97000</v>
          </cell>
        </row>
        <row r="1793">
          <cell r="A1793" t="str">
            <v>PHUONG6</v>
          </cell>
          <cell r="B1793" t="str">
            <v>PHUONG510</v>
          </cell>
          <cell r="C1793" t="str">
            <v>Phượng Vĩ, Đường kính gốc từ trên 5-10 cm</v>
          </cell>
          <cell r="D1793" t="str">
            <v>Phượng Vĩ, đường kính gốc 6 cm</v>
          </cell>
          <cell r="E1793" t="str">
            <v>cây</v>
          </cell>
          <cell r="F1793">
            <v>97000</v>
          </cell>
        </row>
        <row r="1794">
          <cell r="A1794" t="str">
            <v>PHUONG7</v>
          </cell>
          <cell r="B1794" t="str">
            <v>PHUONG510</v>
          </cell>
          <cell r="C1794" t="str">
            <v>Phượng Vĩ, Đường kính gốc từ trên 5-10 cm</v>
          </cell>
          <cell r="D1794" t="str">
            <v>Phượng Vĩ, đường kính gốc 7 cm</v>
          </cell>
          <cell r="E1794" t="str">
            <v>cây</v>
          </cell>
          <cell r="F1794">
            <v>97000</v>
          </cell>
        </row>
        <row r="1795">
          <cell r="A1795" t="str">
            <v>PHUONG8</v>
          </cell>
          <cell r="B1795" t="str">
            <v>PHUONG510</v>
          </cell>
          <cell r="C1795" t="str">
            <v>Phượng Vĩ, Đường kính gốc từ trên 5-10 cm</v>
          </cell>
          <cell r="D1795" t="str">
            <v>Phượng Vĩ,  đường kính gốc 8 cm</v>
          </cell>
          <cell r="E1795" t="str">
            <v>cây</v>
          </cell>
          <cell r="F1795">
            <v>97000</v>
          </cell>
        </row>
        <row r="1796">
          <cell r="A1796" t="str">
            <v>PHUONG9</v>
          </cell>
          <cell r="B1796" t="str">
            <v>PHUONG510</v>
          </cell>
          <cell r="C1796" t="str">
            <v>Phượng Vĩ, Đường kính gốc từ trên 5-10 cm</v>
          </cell>
          <cell r="D1796" t="str">
            <v>Phượng Vĩ,  đường kính gốc 9 cm</v>
          </cell>
          <cell r="E1796" t="str">
            <v>cây</v>
          </cell>
          <cell r="F1796">
            <v>97000</v>
          </cell>
        </row>
        <row r="1797">
          <cell r="A1797" t="str">
            <v>PHUONG10</v>
          </cell>
          <cell r="B1797" t="str">
            <v>PHUONG510</v>
          </cell>
          <cell r="C1797" t="str">
            <v>Phượng Vĩ, Đường kính gốc từ trên 5-10 cm</v>
          </cell>
          <cell r="D1797" t="str">
            <v>Phượng Vĩ,  đường kính gốc 10 cm</v>
          </cell>
          <cell r="E1797" t="str">
            <v>cây</v>
          </cell>
          <cell r="F1797">
            <v>97000</v>
          </cell>
        </row>
        <row r="1798">
          <cell r="A1798" t="str">
            <v>PHUONG11</v>
          </cell>
          <cell r="B1798" t="str">
            <v>PHUONG1113</v>
          </cell>
          <cell r="C1798" t="str">
            <v>Phượng Vĩ, Đường kính gốc từ 11-13 cm</v>
          </cell>
          <cell r="D1798" t="str">
            <v>Phượng Vĩ, đường kính gốc 11 cm</v>
          </cell>
          <cell r="E1798" t="str">
            <v>cây</v>
          </cell>
          <cell r="F1798">
            <v>110000</v>
          </cell>
        </row>
        <row r="1799">
          <cell r="A1799" t="str">
            <v>PHUONG12</v>
          </cell>
          <cell r="B1799" t="str">
            <v>PHUONG1113</v>
          </cell>
          <cell r="C1799" t="str">
            <v>Phượng Vĩ, Đường kính gốc từ 11-13 cm</v>
          </cell>
          <cell r="D1799" t="str">
            <v>Phượng Vĩ,  đường kính gốc 12 cm</v>
          </cell>
          <cell r="E1799" t="str">
            <v>cây</v>
          </cell>
          <cell r="F1799">
            <v>110000</v>
          </cell>
        </row>
        <row r="1800">
          <cell r="A1800" t="str">
            <v>PHUONG13</v>
          </cell>
          <cell r="B1800" t="str">
            <v>PHUONG1113</v>
          </cell>
          <cell r="C1800" t="str">
            <v>Phượng Vĩ, Đường kính gốc từ 11-13 cm</v>
          </cell>
          <cell r="D1800" t="str">
            <v>Phượng Vĩ,  đường kính gốc 13 cm</v>
          </cell>
          <cell r="E1800" t="str">
            <v>cây</v>
          </cell>
          <cell r="F1800">
            <v>110000</v>
          </cell>
        </row>
        <row r="1801">
          <cell r="A1801" t="str">
            <v>PHUONG14</v>
          </cell>
          <cell r="B1801" t="str">
            <v>PHUONG1420</v>
          </cell>
          <cell r="C1801" t="str">
            <v>Phượng Vĩ, Đường kính gốc từ 13-20 cm</v>
          </cell>
          <cell r="D1801" t="str">
            <v>Phượng Vĩ,  đường kính gốc 14 cm</v>
          </cell>
          <cell r="E1801" t="str">
            <v>cây</v>
          </cell>
          <cell r="F1801">
            <v>123000</v>
          </cell>
        </row>
        <row r="1802">
          <cell r="A1802" t="str">
            <v>PHUONG15</v>
          </cell>
          <cell r="B1802" t="str">
            <v>PHUONG1420</v>
          </cell>
          <cell r="C1802" t="str">
            <v>Phượng Vĩ, Đường kính gốc từ 13-20 cm</v>
          </cell>
          <cell r="D1802" t="str">
            <v>Phượng Vĩ,  đường kính gốc 15 cm</v>
          </cell>
          <cell r="E1802" t="str">
            <v>cây</v>
          </cell>
          <cell r="F1802">
            <v>123000</v>
          </cell>
        </row>
        <row r="1803">
          <cell r="A1803" t="str">
            <v>PHUONG16</v>
          </cell>
          <cell r="B1803" t="str">
            <v>PHUONG1420</v>
          </cell>
          <cell r="C1803" t="str">
            <v>Phượng Vĩ, Đường kính gốc từ 13-20 cm</v>
          </cell>
          <cell r="D1803" t="str">
            <v>Phượng Vĩ,  đường kính gốc 16 cm</v>
          </cell>
          <cell r="E1803" t="str">
            <v>cây</v>
          </cell>
          <cell r="F1803">
            <v>123000</v>
          </cell>
        </row>
        <row r="1804">
          <cell r="A1804" t="str">
            <v>PHUONG17</v>
          </cell>
          <cell r="B1804" t="str">
            <v>PHUONG1420</v>
          </cell>
          <cell r="C1804" t="str">
            <v>Phượng Vĩ, Đường kính gốc từ 13-20 cm</v>
          </cell>
          <cell r="D1804" t="str">
            <v>Phượng Vĩ, đường kính gốc 17 cm</v>
          </cell>
          <cell r="E1804" t="str">
            <v>cây</v>
          </cell>
          <cell r="F1804">
            <v>123000</v>
          </cell>
        </row>
        <row r="1805">
          <cell r="A1805" t="str">
            <v>PHUONG18</v>
          </cell>
          <cell r="B1805" t="str">
            <v>PHUONG1420</v>
          </cell>
          <cell r="C1805" t="str">
            <v>Phượng Vĩ, Đường kính gốc từ 13-20 cm</v>
          </cell>
          <cell r="D1805" t="str">
            <v>Phượng Vĩ, đường kính gốc 18 cm</v>
          </cell>
          <cell r="E1805" t="str">
            <v>cây</v>
          </cell>
          <cell r="F1805">
            <v>123000</v>
          </cell>
        </row>
        <row r="1806">
          <cell r="A1806" t="str">
            <v>PHUONG19</v>
          </cell>
          <cell r="B1806" t="str">
            <v>PHUONG1420</v>
          </cell>
          <cell r="C1806" t="str">
            <v>Phượng Vĩ, Đường kính gốc từ 13-20 cm</v>
          </cell>
          <cell r="D1806" t="str">
            <v>Phượng Vĩ, đường kính gốc 19 cm</v>
          </cell>
          <cell r="E1806" t="str">
            <v>cây</v>
          </cell>
          <cell r="F1806">
            <v>123000</v>
          </cell>
        </row>
        <row r="1807">
          <cell r="A1807" t="str">
            <v>PHUONG20</v>
          </cell>
          <cell r="B1807" t="str">
            <v>PHUONG2050</v>
          </cell>
          <cell r="C1807" t="str">
            <v>Phượng Vĩ, Đường kính gốc từ 20- 50 cm</v>
          </cell>
          <cell r="D1807" t="str">
            <v>Phượng Vĩ, đường kính gốc 20 cm</v>
          </cell>
          <cell r="E1807" t="str">
            <v>cây</v>
          </cell>
          <cell r="F1807">
            <v>123000</v>
          </cell>
        </row>
        <row r="1808">
          <cell r="A1808" t="str">
            <v>PHUONG21</v>
          </cell>
          <cell r="B1808" t="str">
            <v>PHUONG2050</v>
          </cell>
          <cell r="C1808" t="str">
            <v>Phượng Vĩ, Đường kính gốc từ 20- 50 cm</v>
          </cell>
          <cell r="D1808" t="str">
            <v>Phượng Vĩ, đường kính gốc 21 cm</v>
          </cell>
          <cell r="E1808" t="str">
            <v>cây</v>
          </cell>
          <cell r="F1808">
            <v>141000</v>
          </cell>
        </row>
        <row r="1809">
          <cell r="A1809" t="str">
            <v>PHUONG22</v>
          </cell>
          <cell r="B1809" t="str">
            <v>PHUONG2050</v>
          </cell>
          <cell r="C1809" t="str">
            <v>Phượng Vĩ, Đường kính gốc từ 20- 50 cm</v>
          </cell>
          <cell r="D1809" t="str">
            <v>Phượng Vĩ, đường kính gốc 22 cm</v>
          </cell>
          <cell r="E1809" t="str">
            <v>cây</v>
          </cell>
          <cell r="F1809">
            <v>141000</v>
          </cell>
        </row>
        <row r="1810">
          <cell r="A1810" t="str">
            <v>PHUONG23</v>
          </cell>
          <cell r="B1810" t="str">
            <v>PHUONG2050</v>
          </cell>
          <cell r="C1810" t="str">
            <v>Phượng Vĩ, Đường kính gốc từ 20- 50 cm</v>
          </cell>
          <cell r="D1810" t="str">
            <v>Phượng Vĩ, đường kính gốc 23 cm</v>
          </cell>
          <cell r="E1810" t="str">
            <v>cây</v>
          </cell>
          <cell r="F1810">
            <v>141000</v>
          </cell>
        </row>
        <row r="1811">
          <cell r="A1811" t="str">
            <v>PHUONG24</v>
          </cell>
          <cell r="B1811" t="str">
            <v>PHUONG2050</v>
          </cell>
          <cell r="C1811" t="str">
            <v>Phượng Vĩ, Đường kính gốc từ 20- 50 cm</v>
          </cell>
          <cell r="D1811" t="str">
            <v>Phượng Vĩ,  đường kính gốc 24 cm</v>
          </cell>
          <cell r="E1811" t="str">
            <v>cây</v>
          </cell>
          <cell r="F1811">
            <v>141000</v>
          </cell>
        </row>
        <row r="1812">
          <cell r="A1812" t="str">
            <v>PHUONG25</v>
          </cell>
          <cell r="B1812" t="str">
            <v>PHUONG2050</v>
          </cell>
          <cell r="C1812" t="str">
            <v>Phượng Vĩ, Đường kính gốc từ 20- 50 cm</v>
          </cell>
          <cell r="D1812" t="str">
            <v>Phượng Vĩ,  đường kính gốc 25 cm</v>
          </cell>
          <cell r="E1812" t="str">
            <v>cây</v>
          </cell>
          <cell r="F1812">
            <v>141000</v>
          </cell>
        </row>
        <row r="1813">
          <cell r="A1813" t="str">
            <v>PHUONG26</v>
          </cell>
          <cell r="B1813" t="str">
            <v>PHUONG2050</v>
          </cell>
          <cell r="C1813" t="str">
            <v>Phượng Vĩ, Đường kính gốc từ 20- 50 cm</v>
          </cell>
          <cell r="D1813" t="str">
            <v>Phượng Vĩ, đường kính gốc 26 cm</v>
          </cell>
          <cell r="E1813" t="str">
            <v>cây</v>
          </cell>
          <cell r="F1813">
            <v>141000</v>
          </cell>
        </row>
        <row r="1814">
          <cell r="A1814" t="str">
            <v>PHUONG27</v>
          </cell>
          <cell r="B1814" t="str">
            <v>PHUONG2050</v>
          </cell>
          <cell r="C1814" t="str">
            <v>Phượng Vĩ, Đường kính gốc từ 20- 50 cm</v>
          </cell>
          <cell r="D1814" t="str">
            <v>Phượng Vĩ,  đường kính gốc 27 cm</v>
          </cell>
          <cell r="E1814" t="str">
            <v>cây</v>
          </cell>
          <cell r="F1814">
            <v>141000</v>
          </cell>
        </row>
        <row r="1815">
          <cell r="A1815" t="str">
            <v>PHUONG28</v>
          </cell>
          <cell r="B1815" t="str">
            <v>PHUONG2050</v>
          </cell>
          <cell r="C1815" t="str">
            <v>Phượng Vĩ, Đường kính gốc từ 20- 50 cm</v>
          </cell>
          <cell r="D1815" t="str">
            <v>Phượng Vĩ, đường kính gốc 28 cm</v>
          </cell>
          <cell r="E1815" t="str">
            <v>cây</v>
          </cell>
          <cell r="F1815">
            <v>141000</v>
          </cell>
        </row>
        <row r="1816">
          <cell r="A1816" t="str">
            <v>PHUONG29</v>
          </cell>
          <cell r="B1816" t="str">
            <v>PHUONG2050</v>
          </cell>
          <cell r="C1816" t="str">
            <v>Phượng Vĩ, Đường kính gốc từ 20- 50 cm</v>
          </cell>
          <cell r="D1816" t="str">
            <v>Phượng Vĩ, đường kính gốc 29 cm</v>
          </cell>
          <cell r="E1816" t="str">
            <v>cây</v>
          </cell>
          <cell r="F1816">
            <v>141000</v>
          </cell>
        </row>
        <row r="1817">
          <cell r="A1817" t="str">
            <v>PHUONG30</v>
          </cell>
          <cell r="B1817" t="str">
            <v>PHUONG2050</v>
          </cell>
          <cell r="C1817" t="str">
            <v>Phượng Vĩ, Đường kính gốc từ 20- 50 cm</v>
          </cell>
          <cell r="D1817" t="str">
            <v>Phượng Vĩ,  đường kính gốc 30 cm</v>
          </cell>
          <cell r="E1817" t="str">
            <v>cây</v>
          </cell>
          <cell r="F1817">
            <v>141000</v>
          </cell>
        </row>
        <row r="1818">
          <cell r="A1818" t="str">
            <v>PHUONG31</v>
          </cell>
          <cell r="B1818" t="str">
            <v>PHUONG2050</v>
          </cell>
          <cell r="C1818" t="str">
            <v>Phượng Vĩ, Đường kính gốc từ 20- 50 cm</v>
          </cell>
          <cell r="D1818" t="str">
            <v>Phượng Vĩ,  đường kính gốc 31 cm</v>
          </cell>
          <cell r="E1818" t="str">
            <v>cây</v>
          </cell>
          <cell r="F1818">
            <v>141000</v>
          </cell>
        </row>
        <row r="1819">
          <cell r="A1819" t="str">
            <v>PHUONG32</v>
          </cell>
          <cell r="B1819" t="str">
            <v>PHUONG2050</v>
          </cell>
          <cell r="C1819" t="str">
            <v>Phượng Vĩ, Đường kính gốc từ 20- 50 cm</v>
          </cell>
          <cell r="D1819" t="str">
            <v>Phượng Vĩ,  đường kính gốc 32 cm</v>
          </cell>
          <cell r="E1819" t="str">
            <v>cây</v>
          </cell>
          <cell r="F1819">
            <v>141000</v>
          </cell>
        </row>
        <row r="1820">
          <cell r="A1820" t="str">
            <v>PHUONG33</v>
          </cell>
          <cell r="B1820" t="str">
            <v>PHUONG2050</v>
          </cell>
          <cell r="C1820" t="str">
            <v>Phượng Vĩ, Đường kính gốc từ 20- 50 cm</v>
          </cell>
          <cell r="D1820" t="str">
            <v>Phượng Vĩ,  đường kính gốc 33 cm</v>
          </cell>
          <cell r="E1820" t="str">
            <v>cây</v>
          </cell>
          <cell r="F1820">
            <v>141000</v>
          </cell>
        </row>
        <row r="1821">
          <cell r="A1821" t="str">
            <v>PHUONG34</v>
          </cell>
          <cell r="B1821" t="str">
            <v>PHUONG2050</v>
          </cell>
          <cell r="C1821" t="str">
            <v>Phượng Vĩ, Đường kính gốc từ 20- 50 cm</v>
          </cell>
          <cell r="D1821" t="str">
            <v>Phượng Vĩ,  đường kính gốc 34 cm</v>
          </cell>
          <cell r="E1821" t="str">
            <v>cây</v>
          </cell>
          <cell r="F1821">
            <v>141000</v>
          </cell>
        </row>
        <row r="1822">
          <cell r="A1822" t="str">
            <v>PHUONG35</v>
          </cell>
          <cell r="B1822" t="str">
            <v>PHUONG2050</v>
          </cell>
          <cell r="C1822" t="str">
            <v>Phượng Vĩ, Đường kính gốc từ 20- 50 cm</v>
          </cell>
          <cell r="D1822" t="str">
            <v>Phượng Vĩ,  đường kính gốc 35 cm</v>
          </cell>
          <cell r="E1822" t="str">
            <v>cây</v>
          </cell>
          <cell r="F1822">
            <v>141000</v>
          </cell>
        </row>
        <row r="1823">
          <cell r="A1823" t="str">
            <v>PHUONG36</v>
          </cell>
          <cell r="B1823" t="str">
            <v>PHUONG2050</v>
          </cell>
          <cell r="C1823" t="str">
            <v>Phượng Vĩ, Đường kính gốc từ 20- 50 cm</v>
          </cell>
          <cell r="D1823" t="str">
            <v>Phượng Vĩ, đường kính gốc 36 cm</v>
          </cell>
          <cell r="E1823" t="str">
            <v>cây</v>
          </cell>
          <cell r="F1823">
            <v>141000</v>
          </cell>
        </row>
        <row r="1824">
          <cell r="A1824" t="str">
            <v>PHUONG37</v>
          </cell>
          <cell r="B1824" t="str">
            <v>PHUONG2050</v>
          </cell>
          <cell r="C1824" t="str">
            <v>Phượng Vĩ, Đường kính gốc từ 20- 50 cm</v>
          </cell>
          <cell r="D1824" t="str">
            <v>Phượng Vĩ, đường kính gốc 37 cm</v>
          </cell>
          <cell r="E1824" t="str">
            <v>cây</v>
          </cell>
          <cell r="F1824">
            <v>141000</v>
          </cell>
        </row>
        <row r="1825">
          <cell r="A1825" t="str">
            <v>PHUONG38</v>
          </cell>
          <cell r="B1825" t="str">
            <v>PHUONG2050</v>
          </cell>
          <cell r="C1825" t="str">
            <v>Phượng Vĩ, Đường kính gốc từ 20- 50 cm</v>
          </cell>
          <cell r="D1825" t="str">
            <v>Phượng Vĩ,  đường kính gốc 38 cm</v>
          </cell>
          <cell r="E1825" t="str">
            <v>cây</v>
          </cell>
          <cell r="F1825">
            <v>141000</v>
          </cell>
        </row>
        <row r="1826">
          <cell r="A1826" t="str">
            <v>PHUONG39</v>
          </cell>
          <cell r="B1826" t="str">
            <v>PHUONG2050</v>
          </cell>
          <cell r="C1826" t="str">
            <v>Phượng Vĩ, Đường kính gốc từ 20- 50 cm</v>
          </cell>
          <cell r="D1826" t="str">
            <v>Phượng Vĩ,  đường kính gốc 39 cm</v>
          </cell>
          <cell r="E1826" t="str">
            <v>cây</v>
          </cell>
          <cell r="F1826">
            <v>141000</v>
          </cell>
        </row>
        <row r="1827">
          <cell r="A1827" t="str">
            <v>PHUONG40</v>
          </cell>
          <cell r="B1827" t="str">
            <v>PHUONG2050</v>
          </cell>
          <cell r="C1827" t="str">
            <v>Phượng Vĩ, Đường kính gốc từ 20- 50 cm</v>
          </cell>
          <cell r="D1827" t="str">
            <v>Phượng Vĩ,  đường kính gốc 40 cm</v>
          </cell>
          <cell r="E1827" t="str">
            <v>cây</v>
          </cell>
          <cell r="F1827">
            <v>141000</v>
          </cell>
        </row>
        <row r="1828">
          <cell r="A1828" t="str">
            <v>PHUONG41</v>
          </cell>
          <cell r="B1828" t="str">
            <v>PHUONG2050</v>
          </cell>
          <cell r="C1828" t="str">
            <v>Phượng Vĩ, Đường kính gốc từ 20- 50 cm</v>
          </cell>
          <cell r="D1828" t="str">
            <v>Phượng Vĩ,  đường kính gốc 41 cm</v>
          </cell>
          <cell r="E1828" t="str">
            <v>cây</v>
          </cell>
          <cell r="F1828">
            <v>141000</v>
          </cell>
        </row>
        <row r="1829">
          <cell r="A1829" t="str">
            <v>PHUONG42</v>
          </cell>
          <cell r="B1829" t="str">
            <v>PHUONG2050</v>
          </cell>
          <cell r="C1829" t="str">
            <v>Phượng Vĩ, Đường kính gốc từ 20- 50 cm</v>
          </cell>
          <cell r="D1829" t="str">
            <v>Phượng Vĩ,  đường kính gốc 42 cm</v>
          </cell>
          <cell r="E1829" t="str">
            <v>cây</v>
          </cell>
          <cell r="F1829">
            <v>141000</v>
          </cell>
        </row>
        <row r="1830">
          <cell r="A1830" t="str">
            <v>PHUONG43</v>
          </cell>
          <cell r="B1830" t="str">
            <v>PHUONG2050</v>
          </cell>
          <cell r="C1830" t="str">
            <v>Phượng Vĩ, Đường kính gốc từ 20- 50 cm</v>
          </cell>
          <cell r="D1830" t="str">
            <v>Phượng Vĩ,  đường kính gốc 43 cm</v>
          </cell>
          <cell r="E1830" t="str">
            <v>cây</v>
          </cell>
          <cell r="F1830">
            <v>141000</v>
          </cell>
        </row>
        <row r="1831">
          <cell r="A1831" t="str">
            <v>PHUONG44</v>
          </cell>
          <cell r="B1831" t="str">
            <v>PHUONG2050</v>
          </cell>
          <cell r="C1831" t="str">
            <v>Phượng Vĩ, Đường kính gốc từ 20- 50 cm</v>
          </cell>
          <cell r="D1831" t="str">
            <v>Phượng Vĩ, đường kính gốc 44 cm</v>
          </cell>
          <cell r="E1831" t="str">
            <v>cây</v>
          </cell>
          <cell r="F1831">
            <v>141000</v>
          </cell>
        </row>
        <row r="1832">
          <cell r="A1832" t="str">
            <v>PHUONG45</v>
          </cell>
          <cell r="B1832" t="str">
            <v>PHUONG2050</v>
          </cell>
          <cell r="C1832" t="str">
            <v>Phượng Vĩ, Đường kính gốc từ 20- 50 cm</v>
          </cell>
          <cell r="D1832" t="str">
            <v>Phượng Vĩ, đường kính gốc 45 cm</v>
          </cell>
          <cell r="E1832" t="str">
            <v>cây</v>
          </cell>
          <cell r="F1832">
            <v>141000</v>
          </cell>
        </row>
        <row r="1833">
          <cell r="A1833" t="str">
            <v>PHUONG46</v>
          </cell>
          <cell r="B1833" t="str">
            <v>PHUONG2050</v>
          </cell>
          <cell r="C1833" t="str">
            <v>Phượng Vĩ, Đường kính gốc từ 20- 50 cm</v>
          </cell>
          <cell r="D1833" t="str">
            <v>Phượng Vĩ, đường kính gốc 46 cm</v>
          </cell>
          <cell r="E1833" t="str">
            <v>cây</v>
          </cell>
          <cell r="F1833">
            <v>141000</v>
          </cell>
        </row>
        <row r="1834">
          <cell r="A1834" t="str">
            <v>PHUONG47</v>
          </cell>
          <cell r="B1834" t="str">
            <v>PHUONG2050</v>
          </cell>
          <cell r="C1834" t="str">
            <v>Phượng Vĩ, Đường kính gốc từ 20- 50 cm</v>
          </cell>
          <cell r="D1834" t="str">
            <v>Phượng Vĩ,  đường kính gốc 47 cm</v>
          </cell>
          <cell r="E1834" t="str">
            <v>cây</v>
          </cell>
          <cell r="F1834">
            <v>141000</v>
          </cell>
        </row>
        <row r="1835">
          <cell r="A1835" t="str">
            <v>PHUONG48</v>
          </cell>
          <cell r="B1835" t="str">
            <v>PHUONG2050</v>
          </cell>
          <cell r="C1835" t="str">
            <v>Phượng Vĩ, Đường kính gốc từ 20- 50 cm</v>
          </cell>
          <cell r="D1835" t="str">
            <v>Phượng Vĩ,  đường kính gốc 48 cm</v>
          </cell>
          <cell r="E1835" t="str">
            <v>cây</v>
          </cell>
          <cell r="F1835">
            <v>141000</v>
          </cell>
        </row>
        <row r="1836">
          <cell r="A1836" t="str">
            <v>PHUONG49</v>
          </cell>
          <cell r="B1836" t="str">
            <v>PHUONG2050</v>
          </cell>
          <cell r="C1836" t="str">
            <v>Phượng Vĩ, Đường kính gốc từ 20- 50 cm</v>
          </cell>
          <cell r="D1836" t="str">
            <v>Phượng Vĩ,  đường kính gốc 49 cm</v>
          </cell>
          <cell r="E1836" t="str">
            <v>cây</v>
          </cell>
          <cell r="F1836">
            <v>141000</v>
          </cell>
        </row>
        <row r="1837">
          <cell r="A1837" t="str">
            <v>PHUONG50</v>
          </cell>
          <cell r="B1837" t="str">
            <v>PHUONG2050</v>
          </cell>
          <cell r="C1837" t="str">
            <v>Phượng Vĩ, Đường kính gốc từ 20- 50 cm</v>
          </cell>
          <cell r="D1837" t="str">
            <v>Phượng Vĩ,  đường kính gốc 50 cm</v>
          </cell>
          <cell r="E1837" t="str">
            <v>cây</v>
          </cell>
          <cell r="F1837">
            <v>141000</v>
          </cell>
        </row>
        <row r="1838">
          <cell r="A1838" t="str">
            <v>PHUONG51</v>
          </cell>
          <cell r="B1838" t="str">
            <v>PHUONG5050</v>
          </cell>
          <cell r="C1838" t="str">
            <v>Phượng Vĩ, Đường kính gốc từ 51cm trở lên</v>
          </cell>
          <cell r="D1838" t="str">
            <v>Phượng Vĩ, đường kính gốc 51 cm</v>
          </cell>
          <cell r="E1838" t="str">
            <v>cây</v>
          </cell>
          <cell r="F1838">
            <v>185000</v>
          </cell>
        </row>
        <row r="1839">
          <cell r="A1839" t="str">
            <v>PHUONG52</v>
          </cell>
          <cell r="B1839" t="str">
            <v>PHUONG5050</v>
          </cell>
          <cell r="C1839" t="str">
            <v>Phượng Vĩ, Đường kính gốc từ 51cm trở lên</v>
          </cell>
          <cell r="D1839" t="str">
            <v>Phượng Vĩ,  đường kính gốc 52 cm</v>
          </cell>
          <cell r="E1839" t="str">
            <v>cây</v>
          </cell>
          <cell r="F1839">
            <v>185000</v>
          </cell>
        </row>
        <row r="1840">
          <cell r="A1840" t="str">
            <v>PHUONG53</v>
          </cell>
          <cell r="B1840" t="str">
            <v>PHUONG5050</v>
          </cell>
          <cell r="C1840" t="str">
            <v>Phượng Vĩ, Đường kính gốc từ 51cm trở lên</v>
          </cell>
          <cell r="D1840" t="str">
            <v>Phượng Vĩ, đường kính gốc 53 cm</v>
          </cell>
          <cell r="E1840" t="str">
            <v>cây</v>
          </cell>
          <cell r="F1840">
            <v>185000</v>
          </cell>
        </row>
        <row r="1841">
          <cell r="A1841" t="str">
            <v>PHUONG54</v>
          </cell>
          <cell r="B1841" t="str">
            <v>PHUONG5050</v>
          </cell>
          <cell r="C1841" t="str">
            <v>Phượng Vĩ, Đường kính gốc từ 51cm trở lên</v>
          </cell>
          <cell r="D1841" t="str">
            <v>Phượng Vĩ,  đường kính gốc 54 cm</v>
          </cell>
          <cell r="E1841" t="str">
            <v>cây</v>
          </cell>
          <cell r="F1841">
            <v>185000</v>
          </cell>
        </row>
        <row r="1842">
          <cell r="A1842" t="str">
            <v>PHUONG55</v>
          </cell>
          <cell r="B1842" t="str">
            <v>PHUONG5050</v>
          </cell>
          <cell r="C1842" t="str">
            <v>Phượng Vĩ, Đường kính gốc từ 51cm trở lên</v>
          </cell>
          <cell r="D1842" t="str">
            <v>Phượng Vĩ,  đường kính gốc 55 cm</v>
          </cell>
          <cell r="E1842" t="str">
            <v>cây</v>
          </cell>
          <cell r="F1842">
            <v>185000</v>
          </cell>
        </row>
        <row r="1843">
          <cell r="A1843" t="str">
            <v>PHUONG56</v>
          </cell>
          <cell r="B1843" t="str">
            <v>PHUONG5050</v>
          </cell>
          <cell r="C1843" t="str">
            <v>Phượng Vĩ, Đường kính gốc từ 51cm trở lên</v>
          </cell>
          <cell r="D1843" t="str">
            <v>Phượng Vĩ, đường kính gốc 56 cm</v>
          </cell>
          <cell r="E1843" t="str">
            <v>cây</v>
          </cell>
          <cell r="F1843">
            <v>185000</v>
          </cell>
        </row>
        <row r="1844">
          <cell r="A1844" t="str">
            <v>PHUONG57</v>
          </cell>
          <cell r="B1844" t="str">
            <v>PHUONG5050</v>
          </cell>
          <cell r="C1844" t="str">
            <v>Phượng Vĩ, Đường kính gốc từ 51cm trở lên</v>
          </cell>
          <cell r="D1844" t="str">
            <v>Phượng Vĩ,  đường kính gốc 57 cm</v>
          </cell>
          <cell r="E1844" t="str">
            <v>cây</v>
          </cell>
          <cell r="F1844">
            <v>185000</v>
          </cell>
        </row>
        <row r="1845">
          <cell r="A1845" t="str">
            <v>PHUONG58</v>
          </cell>
          <cell r="B1845" t="str">
            <v>PHUONG5050</v>
          </cell>
          <cell r="C1845" t="str">
            <v>Phượng Vĩ, Đường kính gốc từ 51cm trở lên</v>
          </cell>
          <cell r="D1845" t="str">
            <v>Phượng Vĩ,  đường kính gốc 58 cm</v>
          </cell>
          <cell r="E1845" t="str">
            <v>cây</v>
          </cell>
          <cell r="F1845">
            <v>185000</v>
          </cell>
        </row>
        <row r="1846">
          <cell r="A1846" t="str">
            <v>PHUONG59</v>
          </cell>
          <cell r="B1846" t="str">
            <v>PHUONG5050</v>
          </cell>
          <cell r="C1846" t="str">
            <v>Phượng Vĩ, Đường kính gốc từ 51cm trở lên</v>
          </cell>
          <cell r="D1846" t="str">
            <v>Phượng Vĩ,  đường kính gốc 59 cm</v>
          </cell>
          <cell r="E1846" t="str">
            <v>cây</v>
          </cell>
          <cell r="F1846">
            <v>185000</v>
          </cell>
        </row>
        <row r="1847">
          <cell r="A1847" t="str">
            <v>PHUONG60</v>
          </cell>
          <cell r="B1847" t="str">
            <v>PHUONG5050</v>
          </cell>
          <cell r="C1847" t="str">
            <v>Phượng Vĩ, Đường kính gốc từ 51cm trở lên</v>
          </cell>
          <cell r="D1847" t="str">
            <v>Phượng Vĩ, đường kính gốc 60 cm</v>
          </cell>
          <cell r="E1847" t="str">
            <v>cây</v>
          </cell>
          <cell r="F1847">
            <v>185000</v>
          </cell>
        </row>
        <row r="1848">
          <cell r="C1848" t="str">
            <v>Tre, Mai</v>
          </cell>
        </row>
        <row r="1849">
          <cell r="A1849" t="str">
            <v>MANG</v>
          </cell>
          <cell r="B1849" t="str">
            <v>MANG</v>
          </cell>
          <cell r="C1849" t="str">
            <v xml:space="preserve"> Măng ĐK &gt; 7cm cao trên 1,5m</v>
          </cell>
          <cell r="D1849" t="str">
            <v xml:space="preserve"> Măng ĐK &gt; 7cm cao trên 1,5m</v>
          </cell>
          <cell r="E1849" t="str">
            <v>cây</v>
          </cell>
          <cell r="F1849">
            <v>12000</v>
          </cell>
        </row>
        <row r="1850">
          <cell r="A1850" t="str">
            <v>TREBT1</v>
          </cell>
          <cell r="B1850" t="str">
            <v>TREBT1</v>
          </cell>
          <cell r="C1850" t="str">
            <v xml:space="preserve"> Tre non, Tre bánh tẻ ĐK gốc &lt; 7cm</v>
          </cell>
          <cell r="D1850" t="str">
            <v xml:space="preserve"> Tre non, Tre bánh tẻ ĐK gốc &lt; 7cm</v>
          </cell>
          <cell r="E1850" t="str">
            <v>cây</v>
          </cell>
          <cell r="F1850">
            <v>15000</v>
          </cell>
        </row>
        <row r="1851">
          <cell r="A1851" t="str">
            <v>TREBT2</v>
          </cell>
          <cell r="B1851" t="str">
            <v>TREBT2</v>
          </cell>
          <cell r="C1851" t="str">
            <v xml:space="preserve"> Tre non, Tre bánh tẻ ĐK gốc &gt; 7cm</v>
          </cell>
          <cell r="D1851" t="str">
            <v xml:space="preserve"> Tre non, Tre bánh tẻ ĐK gốc &gt; 7cm</v>
          </cell>
          <cell r="E1851" t="str">
            <v>cây</v>
          </cell>
          <cell r="F1851">
            <v>25000</v>
          </cell>
        </row>
        <row r="1852">
          <cell r="A1852" t="str">
            <v>TREG1</v>
          </cell>
          <cell r="B1852" t="str">
            <v>TREG1</v>
          </cell>
          <cell r="C1852" t="str">
            <v xml:space="preserve"> Tre già ĐK gốc &lt; 7cm</v>
          </cell>
          <cell r="D1852" t="str">
            <v xml:space="preserve"> Tre già ĐK gốc &lt; 7cm</v>
          </cell>
          <cell r="E1852" t="str">
            <v>cây</v>
          </cell>
          <cell r="F1852">
            <v>26000</v>
          </cell>
        </row>
        <row r="1853">
          <cell r="A1853" t="str">
            <v>TREG2</v>
          </cell>
          <cell r="B1853" t="str">
            <v>TREG2</v>
          </cell>
          <cell r="C1853" t="str">
            <v xml:space="preserve"> Tre già ĐK gốc  &gt; 7cm </v>
          </cell>
          <cell r="D1853" t="str">
            <v xml:space="preserve"> Tre già ĐK gốc  &gt; 7cm </v>
          </cell>
          <cell r="E1853" t="str">
            <v>cây</v>
          </cell>
          <cell r="F1853">
            <v>30000</v>
          </cell>
        </row>
        <row r="1854">
          <cell r="C1854" t="str">
            <v>Cây Lim</v>
          </cell>
        </row>
        <row r="1855">
          <cell r="A1855" t="str">
            <v>LIM1</v>
          </cell>
          <cell r="B1855" t="str">
            <v>LIM15</v>
          </cell>
          <cell r="C1855" t="str">
            <v>Cây Lim, Đường kính gốc &lt; 5 cm</v>
          </cell>
          <cell r="D1855" t="str">
            <v>Cây Lim, Đường kính gốc 1 cm</v>
          </cell>
          <cell r="E1855" t="str">
            <v>cây</v>
          </cell>
          <cell r="F1855">
            <v>94000</v>
          </cell>
        </row>
        <row r="1856">
          <cell r="A1856" t="str">
            <v>LIM2</v>
          </cell>
          <cell r="B1856" t="str">
            <v>LIM15</v>
          </cell>
          <cell r="C1856" t="str">
            <v>Cây Lim, Đường kính gốc &lt; 5 cm</v>
          </cell>
          <cell r="D1856" t="str">
            <v>Cây Lim, Đường kính gốc 2 cm</v>
          </cell>
          <cell r="E1856" t="str">
            <v>cây</v>
          </cell>
          <cell r="F1856">
            <v>94000</v>
          </cell>
        </row>
        <row r="1857">
          <cell r="A1857" t="str">
            <v>LIM3</v>
          </cell>
          <cell r="B1857" t="str">
            <v>LIM15</v>
          </cell>
          <cell r="C1857" t="str">
            <v>Cây Lim, Đường kính gốc &lt; 5 cm</v>
          </cell>
          <cell r="D1857" t="str">
            <v>Cây Lim, Đường kính gốc 3 cm</v>
          </cell>
          <cell r="E1857" t="str">
            <v>cây</v>
          </cell>
          <cell r="F1857">
            <v>94000</v>
          </cell>
        </row>
        <row r="1858">
          <cell r="A1858" t="str">
            <v>LIM4</v>
          </cell>
          <cell r="B1858" t="str">
            <v>LIM15</v>
          </cell>
          <cell r="C1858" t="str">
            <v>Cây Lim, Đường kính gốc &lt; 5 cm</v>
          </cell>
          <cell r="D1858" t="str">
            <v>Cây Lim, Đường kính gốc 4 cm</v>
          </cell>
          <cell r="E1858" t="str">
            <v>cây</v>
          </cell>
          <cell r="F1858">
            <v>94000</v>
          </cell>
        </row>
        <row r="1859">
          <cell r="A1859" t="str">
            <v>LIM5</v>
          </cell>
          <cell r="B1859" t="str">
            <v>LIM510</v>
          </cell>
          <cell r="C1859" t="str">
            <v>Cây Lim, Đường kính gốc từ  5-10 cm</v>
          </cell>
          <cell r="D1859" t="str">
            <v xml:space="preserve"> Lim, Đường kính gốc 5 cm</v>
          </cell>
          <cell r="E1859" t="str">
            <v>cây</v>
          </cell>
          <cell r="F1859">
            <v>152000</v>
          </cell>
        </row>
        <row r="1860">
          <cell r="A1860" t="str">
            <v>LIM6</v>
          </cell>
          <cell r="B1860" t="str">
            <v>LIM510</v>
          </cell>
          <cell r="C1860" t="str">
            <v>Cây Lim, Đường kính gốc từ  5-10 cm</v>
          </cell>
          <cell r="D1860" t="str">
            <v xml:space="preserve"> Lim, Đường kính gốc 6 cm</v>
          </cell>
          <cell r="E1860" t="str">
            <v>cây</v>
          </cell>
          <cell r="F1860">
            <v>152000</v>
          </cell>
        </row>
        <row r="1861">
          <cell r="A1861" t="str">
            <v>LIM7</v>
          </cell>
          <cell r="B1861" t="str">
            <v>LIM510</v>
          </cell>
          <cell r="C1861" t="str">
            <v>Cây Lim, Đường kính gốc từ  5-10 cm</v>
          </cell>
          <cell r="D1861" t="str">
            <v xml:space="preserve"> Lim, Đường kính gốc 7 cm</v>
          </cell>
          <cell r="E1861" t="str">
            <v>cây</v>
          </cell>
          <cell r="F1861">
            <v>152000</v>
          </cell>
        </row>
        <row r="1862">
          <cell r="A1862" t="str">
            <v>LIM8</v>
          </cell>
          <cell r="B1862" t="str">
            <v>LIM510</v>
          </cell>
          <cell r="C1862" t="str">
            <v>Cây Lim, Đường kính gốc từ  5-10 cm</v>
          </cell>
          <cell r="D1862" t="str">
            <v xml:space="preserve"> Lim, Đường kính gốc 8 cm</v>
          </cell>
          <cell r="E1862" t="str">
            <v>cây</v>
          </cell>
          <cell r="F1862">
            <v>152000</v>
          </cell>
        </row>
        <row r="1863">
          <cell r="A1863" t="str">
            <v>LIM9</v>
          </cell>
          <cell r="B1863" t="str">
            <v>LIM510</v>
          </cell>
          <cell r="C1863" t="str">
            <v>Cây Lim, Đường kính gốc từ  5-10 cm</v>
          </cell>
          <cell r="D1863" t="str">
            <v xml:space="preserve"> Lim, Đường kính gốc 9 cm</v>
          </cell>
          <cell r="E1863" t="str">
            <v>cây</v>
          </cell>
          <cell r="F1863">
            <v>152000</v>
          </cell>
        </row>
        <row r="1864">
          <cell r="A1864" t="str">
            <v>LIM10</v>
          </cell>
          <cell r="B1864" t="str">
            <v>LIM510</v>
          </cell>
          <cell r="C1864" t="str">
            <v>Cây Lim, Đường kính gốc từ  5-10 cm</v>
          </cell>
          <cell r="D1864" t="str">
            <v xml:space="preserve"> Lim, Đường kính gốc 10 cm</v>
          </cell>
          <cell r="E1864" t="str">
            <v>cây</v>
          </cell>
          <cell r="F1864">
            <v>152000</v>
          </cell>
        </row>
        <row r="1865">
          <cell r="A1865" t="str">
            <v>LIM11</v>
          </cell>
          <cell r="B1865" t="str">
            <v>LIM1115</v>
          </cell>
          <cell r="C1865" t="str">
            <v>Lim, Đường kính gốc từ trên 10 -13 cm</v>
          </cell>
          <cell r="D1865" t="str">
            <v>Lim, đường kính gốc 11 cm</v>
          </cell>
          <cell r="E1865" t="str">
            <v>cây</v>
          </cell>
          <cell r="F1865">
            <v>161000</v>
          </cell>
        </row>
        <row r="1866">
          <cell r="A1866" t="str">
            <v>LIM12</v>
          </cell>
          <cell r="B1866" t="str">
            <v>LIM1115</v>
          </cell>
          <cell r="C1866" t="str">
            <v>Lim, Đường kính gốc từ trên 10 -13 cm</v>
          </cell>
          <cell r="D1866" t="str">
            <v>Lim, đường kính gốc 12 cm</v>
          </cell>
          <cell r="E1866" t="str">
            <v>cây</v>
          </cell>
          <cell r="F1866">
            <v>161000</v>
          </cell>
        </row>
        <row r="1867">
          <cell r="A1867" t="str">
            <v>LIM13</v>
          </cell>
          <cell r="B1867" t="str">
            <v>LIM1115</v>
          </cell>
          <cell r="C1867" t="str">
            <v>Lim, Đường kính gốc từ trên 10 -13 cm</v>
          </cell>
          <cell r="D1867" t="str">
            <v>Lim, đường kính gốc 13 cm</v>
          </cell>
          <cell r="E1867" t="str">
            <v>cây</v>
          </cell>
          <cell r="F1867">
            <v>197000</v>
          </cell>
        </row>
        <row r="1868">
          <cell r="A1868" t="str">
            <v>LIM14</v>
          </cell>
          <cell r="B1868" t="str">
            <v>LIM1115</v>
          </cell>
          <cell r="C1868" t="str">
            <v>Lim, Đường kính gốc từ trên 13 -20 cm</v>
          </cell>
          <cell r="D1868" t="str">
            <v>Lim,  đường kính gốc 14 cm</v>
          </cell>
          <cell r="E1868" t="str">
            <v>cây</v>
          </cell>
          <cell r="F1868">
            <v>197000</v>
          </cell>
        </row>
        <row r="1869">
          <cell r="A1869" t="str">
            <v>LIM15</v>
          </cell>
          <cell r="B1869" t="str">
            <v>LIM1115</v>
          </cell>
          <cell r="C1869" t="str">
            <v>Lim, Đường kính gốc từ trên 13 -20 cm</v>
          </cell>
          <cell r="D1869" t="str">
            <v>Lim,  đường kính gốc 15 cm</v>
          </cell>
          <cell r="E1869" t="str">
            <v>cây</v>
          </cell>
          <cell r="F1869">
            <v>197000</v>
          </cell>
        </row>
        <row r="1870">
          <cell r="A1870" t="str">
            <v>LIM16</v>
          </cell>
          <cell r="B1870" t="str">
            <v>LIM1620</v>
          </cell>
          <cell r="C1870" t="str">
            <v>Lim, Đường kính gốc từ trên 13 -20 cm</v>
          </cell>
          <cell r="D1870" t="str">
            <v>Lim,  đường kính gốc 16 cm</v>
          </cell>
          <cell r="E1870" t="str">
            <v>cây</v>
          </cell>
          <cell r="F1870">
            <v>197000</v>
          </cell>
        </row>
        <row r="1871">
          <cell r="A1871" t="str">
            <v>LIM17</v>
          </cell>
          <cell r="B1871" t="str">
            <v>LIM1620</v>
          </cell>
          <cell r="C1871" t="str">
            <v>Lim, Đường kính gốc từ trên 13 -20 cm</v>
          </cell>
          <cell r="D1871" t="str">
            <v>Lim,  đường kính gốc 17 cm</v>
          </cell>
          <cell r="E1871" t="str">
            <v>cây</v>
          </cell>
          <cell r="F1871">
            <v>197000</v>
          </cell>
        </row>
        <row r="1872">
          <cell r="A1872" t="str">
            <v>LIM18</v>
          </cell>
          <cell r="B1872" t="str">
            <v>LIM1620</v>
          </cell>
          <cell r="C1872" t="str">
            <v>Lim, Đường kính gốc từ trên 13 -20 cm</v>
          </cell>
          <cell r="D1872" t="str">
            <v>Lim,  đường kính gốc 18 cm</v>
          </cell>
          <cell r="E1872" t="str">
            <v>cây</v>
          </cell>
          <cell r="F1872">
            <v>197000</v>
          </cell>
        </row>
        <row r="1873">
          <cell r="A1873" t="str">
            <v>LIM19</v>
          </cell>
          <cell r="B1873" t="str">
            <v>LIM1620</v>
          </cell>
          <cell r="C1873" t="str">
            <v>Lim, Đường kính gốc từ trên 13 -20 cm</v>
          </cell>
          <cell r="D1873" t="str">
            <v>Lim,  đường kính gốc 19 cm</v>
          </cell>
          <cell r="E1873" t="str">
            <v>cây</v>
          </cell>
          <cell r="F1873">
            <v>197000</v>
          </cell>
        </row>
        <row r="1874">
          <cell r="A1874" t="str">
            <v>LIM20</v>
          </cell>
          <cell r="B1874" t="str">
            <v>LIM1620</v>
          </cell>
          <cell r="C1874" t="str">
            <v>Lim, Đường kính gốc từ trên 13 -20 cm</v>
          </cell>
          <cell r="D1874" t="str">
            <v>Lim,  đường kính gốc 20 cm</v>
          </cell>
          <cell r="E1874" t="str">
            <v>cây</v>
          </cell>
          <cell r="F1874">
            <v>197000</v>
          </cell>
        </row>
        <row r="1875">
          <cell r="A1875" t="str">
            <v>LIM21</v>
          </cell>
          <cell r="B1875" t="str">
            <v>LIM2030</v>
          </cell>
          <cell r="C1875" t="str">
            <v>Lim, Đường kính gốc từ trên 20- 50 cm</v>
          </cell>
          <cell r="D1875" t="str">
            <v>Lim, đường kính gốc 21 cm</v>
          </cell>
          <cell r="E1875" t="str">
            <v>cây</v>
          </cell>
          <cell r="F1875">
            <v>224000</v>
          </cell>
        </row>
        <row r="1876">
          <cell r="A1876" t="str">
            <v>LIM22</v>
          </cell>
          <cell r="B1876" t="str">
            <v>LIM2030</v>
          </cell>
          <cell r="C1876" t="str">
            <v>Lim, Đường kính gốc từ trên 20- 50 cm</v>
          </cell>
          <cell r="D1876" t="str">
            <v>Lim, đường kính gốc 22 cm</v>
          </cell>
          <cell r="E1876" t="str">
            <v>cây</v>
          </cell>
          <cell r="F1876">
            <v>224000</v>
          </cell>
        </row>
        <row r="1877">
          <cell r="A1877" t="str">
            <v>LIM23</v>
          </cell>
          <cell r="B1877" t="str">
            <v>LIM2030</v>
          </cell>
          <cell r="C1877" t="str">
            <v>Lim, Đường kính gốc từ trên 20- 50 cm</v>
          </cell>
          <cell r="D1877" t="str">
            <v>Lim, đường kính gốc 23 cm</v>
          </cell>
          <cell r="E1877" t="str">
            <v>cây</v>
          </cell>
          <cell r="F1877">
            <v>224000</v>
          </cell>
        </row>
        <row r="1878">
          <cell r="A1878" t="str">
            <v>LIM24</v>
          </cell>
          <cell r="B1878" t="str">
            <v>LIM2030</v>
          </cell>
          <cell r="C1878" t="str">
            <v>Lim, Đường kính gốc từ trên 20- 50 cm</v>
          </cell>
          <cell r="D1878" t="str">
            <v>Lim, đường kính gốc 24 cm</v>
          </cell>
          <cell r="E1878" t="str">
            <v>cây</v>
          </cell>
          <cell r="F1878">
            <v>224000</v>
          </cell>
        </row>
        <row r="1879">
          <cell r="A1879" t="str">
            <v>LIM25</v>
          </cell>
          <cell r="B1879" t="str">
            <v>LIM2030</v>
          </cell>
          <cell r="C1879" t="str">
            <v>Lim, Đường kính gốc từ trên 20- 50 cm</v>
          </cell>
          <cell r="D1879" t="str">
            <v>Lim, đường kính gốc 25 cm</v>
          </cell>
          <cell r="E1879" t="str">
            <v>cây</v>
          </cell>
          <cell r="F1879">
            <v>224000</v>
          </cell>
        </row>
        <row r="1880">
          <cell r="A1880" t="str">
            <v>LIM26</v>
          </cell>
          <cell r="B1880" t="str">
            <v>LIM2030</v>
          </cell>
          <cell r="C1880" t="str">
            <v>Lim, Đường kính gốc từ trên 20- 50 cm</v>
          </cell>
          <cell r="D1880" t="str">
            <v>Lim, đường kính gốc 26 cm</v>
          </cell>
          <cell r="E1880" t="str">
            <v>cây</v>
          </cell>
          <cell r="F1880">
            <v>224000</v>
          </cell>
        </row>
        <row r="1881">
          <cell r="A1881" t="str">
            <v>LIM27</v>
          </cell>
          <cell r="B1881" t="str">
            <v>LIM2030</v>
          </cell>
          <cell r="C1881" t="str">
            <v>Lim, Đường kính gốc từ trên 20- 50 cm</v>
          </cell>
          <cell r="D1881" t="str">
            <v>Lim, đường kính gốc 27 cm</v>
          </cell>
          <cell r="E1881" t="str">
            <v>cây</v>
          </cell>
          <cell r="F1881">
            <v>224000</v>
          </cell>
        </row>
        <row r="1882">
          <cell r="A1882" t="str">
            <v>LIM28</v>
          </cell>
          <cell r="B1882" t="str">
            <v>LIM2030</v>
          </cell>
          <cell r="C1882" t="str">
            <v>Lim, Đường kính gốc từ trên 20- 50 cm</v>
          </cell>
          <cell r="D1882" t="str">
            <v>Lim, đường kính gốc 28 cm</v>
          </cell>
          <cell r="E1882" t="str">
            <v>cây</v>
          </cell>
          <cell r="F1882">
            <v>224000</v>
          </cell>
        </row>
        <row r="1883">
          <cell r="A1883" t="str">
            <v>LIM29</v>
          </cell>
          <cell r="B1883" t="str">
            <v>LIM2030</v>
          </cell>
          <cell r="C1883" t="str">
            <v>Lim, Đường kính gốc từ trên 20- 50 cm</v>
          </cell>
          <cell r="D1883" t="str">
            <v>Lim, đường kính gốc 29 cm</v>
          </cell>
          <cell r="E1883" t="str">
            <v>cây</v>
          </cell>
          <cell r="F1883">
            <v>224000</v>
          </cell>
        </row>
        <row r="1884">
          <cell r="A1884" t="str">
            <v>LIM30</v>
          </cell>
          <cell r="B1884" t="str">
            <v>LIM2030</v>
          </cell>
          <cell r="C1884" t="str">
            <v>Lim, Đường kính gốc từ trên 20- 50 cm</v>
          </cell>
          <cell r="D1884" t="str">
            <v>Lim, đường kính gốc 30 cm</v>
          </cell>
          <cell r="E1884" t="str">
            <v>cây</v>
          </cell>
          <cell r="F1884">
            <v>224000</v>
          </cell>
        </row>
        <row r="1885">
          <cell r="A1885" t="str">
            <v>LIM31</v>
          </cell>
          <cell r="B1885" t="str">
            <v>LIM3050</v>
          </cell>
          <cell r="C1885" t="str">
            <v>Lim, Đường kính gốc từ trên 20- 50 cm</v>
          </cell>
          <cell r="D1885" t="str">
            <v>Lim, đường kính gốc 31 cm</v>
          </cell>
          <cell r="E1885" t="str">
            <v>cây</v>
          </cell>
          <cell r="F1885">
            <v>224000</v>
          </cell>
        </row>
        <row r="1886">
          <cell r="A1886" t="str">
            <v>LIM32</v>
          </cell>
          <cell r="B1886" t="str">
            <v>LIM3050</v>
          </cell>
          <cell r="C1886" t="str">
            <v>Lim, Đường kính gốc từ trên 20- 50 cm</v>
          </cell>
          <cell r="D1886" t="str">
            <v>Lim, đường kính gốc 32 cm</v>
          </cell>
          <cell r="E1886" t="str">
            <v>cây</v>
          </cell>
          <cell r="F1886">
            <v>224000</v>
          </cell>
        </row>
        <row r="1887">
          <cell r="A1887" t="str">
            <v>LIM33</v>
          </cell>
          <cell r="B1887" t="str">
            <v>LIM3050</v>
          </cell>
          <cell r="C1887" t="str">
            <v>Lim, Đường kính gốc từ trên 20- 50 cm</v>
          </cell>
          <cell r="D1887" t="str">
            <v>Lim, đường kính gốc 33 cm</v>
          </cell>
          <cell r="E1887" t="str">
            <v>cây</v>
          </cell>
          <cell r="F1887">
            <v>224000</v>
          </cell>
        </row>
        <row r="1888">
          <cell r="A1888" t="str">
            <v>LIM34</v>
          </cell>
          <cell r="B1888" t="str">
            <v>LIM3050</v>
          </cell>
          <cell r="C1888" t="str">
            <v>Lim, Đường kính gốc từ trên 20- 50 cm</v>
          </cell>
          <cell r="D1888" t="str">
            <v>Lim, đường kính gốc 34 cm</v>
          </cell>
          <cell r="E1888" t="str">
            <v>cây</v>
          </cell>
          <cell r="F1888">
            <v>224000</v>
          </cell>
        </row>
        <row r="1889">
          <cell r="A1889" t="str">
            <v>LIM35</v>
          </cell>
          <cell r="B1889" t="str">
            <v>LIM3050</v>
          </cell>
          <cell r="C1889" t="str">
            <v>Lim, Đường kính gốc từ trên 20- 50 cm</v>
          </cell>
          <cell r="D1889" t="str">
            <v>Lim, đường kính gốc 35 cm</v>
          </cell>
          <cell r="E1889" t="str">
            <v>cây</v>
          </cell>
          <cell r="F1889">
            <v>224000</v>
          </cell>
        </row>
        <row r="1890">
          <cell r="A1890" t="str">
            <v>LIM36</v>
          </cell>
          <cell r="B1890" t="str">
            <v>LIM3050</v>
          </cell>
          <cell r="C1890" t="str">
            <v>Lim, Đường kính gốc từ trên 20- 50 cm</v>
          </cell>
          <cell r="D1890" t="str">
            <v>Lim, đường kính gốc 36 cm</v>
          </cell>
          <cell r="E1890" t="str">
            <v>cây</v>
          </cell>
          <cell r="F1890">
            <v>224000</v>
          </cell>
        </row>
        <row r="1891">
          <cell r="A1891" t="str">
            <v>LIM37</v>
          </cell>
          <cell r="B1891" t="str">
            <v>LIM3050</v>
          </cell>
          <cell r="C1891" t="str">
            <v>Lim, Đường kính gốc từ trên 20- 50 cm</v>
          </cell>
          <cell r="D1891" t="str">
            <v>Lim, đường kính gốc 37 cm</v>
          </cell>
          <cell r="E1891" t="str">
            <v>cây</v>
          </cell>
          <cell r="F1891">
            <v>224000</v>
          </cell>
        </row>
        <row r="1892">
          <cell r="A1892" t="str">
            <v>LIM38</v>
          </cell>
          <cell r="B1892" t="str">
            <v>LIM3050</v>
          </cell>
          <cell r="C1892" t="str">
            <v>Lim, Đường kính gốc từ trên 20- 50 cm</v>
          </cell>
          <cell r="D1892" t="str">
            <v>Lim, đường kính gốc 38 cm</v>
          </cell>
          <cell r="E1892" t="str">
            <v>cây</v>
          </cell>
          <cell r="F1892">
            <v>224000</v>
          </cell>
        </row>
        <row r="1893">
          <cell r="A1893" t="str">
            <v>LIM39</v>
          </cell>
          <cell r="B1893" t="str">
            <v>LIM3050</v>
          </cell>
          <cell r="C1893" t="str">
            <v>Lim, Đường kính gốc từ trên 20- 50 cm</v>
          </cell>
          <cell r="D1893" t="str">
            <v>Lim, đường kính gốc 39 cm</v>
          </cell>
          <cell r="E1893" t="str">
            <v>cây</v>
          </cell>
          <cell r="F1893">
            <v>224000</v>
          </cell>
        </row>
      </sheetData>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78"/>
  <sheetViews>
    <sheetView zoomScale="40" zoomScaleNormal="40" zoomScaleSheetLayoutView="40" workbookViewId="0">
      <selection sqref="A1:AH2"/>
    </sheetView>
  </sheetViews>
  <sheetFormatPr defaultColWidth="9.140625" defaultRowHeight="18.75" x14ac:dyDescent="0.3"/>
  <cols>
    <col min="1" max="1" width="7" style="554" customWidth="1"/>
    <col min="2" max="2" width="28.42578125" style="555" customWidth="1"/>
    <col min="3" max="3" width="28.42578125" style="556" hidden="1" customWidth="1"/>
    <col min="4" max="4" width="34.5703125" style="556" hidden="1" customWidth="1"/>
    <col min="5" max="6" width="9.140625" style="489" customWidth="1"/>
    <col min="7" max="7" width="14.7109375" style="489" customWidth="1"/>
    <col min="8" max="8" width="8" style="489" customWidth="1"/>
    <col min="9" max="9" width="13.5703125" style="557" customWidth="1"/>
    <col min="10" max="10" width="14" style="558" customWidth="1"/>
    <col min="11" max="11" width="12.42578125" style="489" customWidth="1"/>
    <col min="12" max="12" width="16.42578125" style="489" customWidth="1"/>
    <col min="13" max="13" width="10.7109375" style="489" customWidth="1"/>
    <col min="14" max="14" width="12.42578125" style="559" customWidth="1"/>
    <col min="15" max="15" width="19.140625" style="560" customWidth="1"/>
    <col min="16" max="16" width="24.85546875" style="561" customWidth="1"/>
    <col min="17" max="17" width="6.140625" style="561" hidden="1" customWidth="1"/>
    <col min="18" max="18" width="14" style="562" customWidth="1"/>
    <col min="19" max="19" width="11" style="560" customWidth="1"/>
    <col min="20" max="20" width="16" style="560" customWidth="1"/>
    <col min="21" max="21" width="19.28515625" style="560" customWidth="1"/>
    <col min="22" max="22" width="16.5703125" style="560" customWidth="1"/>
    <col min="23" max="23" width="12.85546875" style="559" customWidth="1"/>
    <col min="24" max="24" width="18.140625" style="560" customWidth="1"/>
    <col min="25" max="25" width="14.140625" style="559" customWidth="1"/>
    <col min="26" max="26" width="20" style="560" customWidth="1"/>
    <col min="27" max="27" width="19.28515625" style="560" customWidth="1"/>
    <col min="28" max="28" width="19.7109375" style="560" customWidth="1"/>
    <col min="29" max="29" width="16.140625" style="559" customWidth="1"/>
    <col min="30" max="30" width="18.28515625" style="563" customWidth="1"/>
    <col min="31" max="31" width="17.5703125" style="563" customWidth="1"/>
    <col min="32" max="32" width="20" style="563" customWidth="1"/>
    <col min="33" max="33" width="11.28515625" style="564" hidden="1" customWidth="1"/>
    <col min="34" max="34" width="12.140625" style="564" customWidth="1"/>
    <col min="35" max="35" width="27.7109375" style="489" hidden="1" customWidth="1"/>
    <col min="36" max="36" width="25.85546875" style="489" hidden="1" customWidth="1"/>
    <col min="37" max="37" width="13.7109375" style="490" hidden="1" customWidth="1"/>
    <col min="38" max="38" width="13.85546875" style="490" hidden="1" customWidth="1"/>
    <col min="39" max="39" width="19.7109375" style="490" hidden="1" customWidth="1"/>
    <col min="40" max="41" width="11.42578125" style="490" hidden="1" customWidth="1"/>
    <col min="42" max="43" width="10.7109375" style="490" hidden="1" customWidth="1"/>
    <col min="44" max="44" width="11.140625" style="490" hidden="1" customWidth="1"/>
    <col min="45" max="45" width="16" style="490" hidden="1" customWidth="1"/>
    <col min="46" max="46" width="14.7109375" style="490" hidden="1" customWidth="1"/>
    <col min="47" max="47" width="30.140625" style="490" customWidth="1"/>
    <col min="48" max="16384" width="9.140625" style="490"/>
  </cols>
  <sheetData>
    <row r="1" spans="1:46" ht="44.25" customHeight="1" x14ac:dyDescent="0.3">
      <c r="A1" s="689" t="s">
        <v>2421</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row>
    <row r="2" spans="1:46" ht="83.45" customHeight="1" x14ac:dyDescent="0.3">
      <c r="A2" s="690"/>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row>
    <row r="3" spans="1:46" s="491" customFormat="1" ht="36.6" customHeight="1" x14ac:dyDescent="0.25">
      <c r="A3" s="679" t="s">
        <v>310</v>
      </c>
      <c r="B3" s="679" t="s">
        <v>1790</v>
      </c>
      <c r="C3" s="691" t="s">
        <v>1791</v>
      </c>
      <c r="D3" s="691" t="s">
        <v>1792</v>
      </c>
      <c r="E3" s="694" t="s">
        <v>1</v>
      </c>
      <c r="F3" s="679" t="s">
        <v>2</v>
      </c>
      <c r="G3" s="679" t="s">
        <v>312</v>
      </c>
      <c r="H3" s="695" t="s">
        <v>313</v>
      </c>
      <c r="I3" s="696" t="s">
        <v>5</v>
      </c>
      <c r="J3" s="687" t="s">
        <v>6</v>
      </c>
      <c r="K3" s="687"/>
      <c r="L3" s="687"/>
      <c r="M3" s="687" t="s">
        <v>7</v>
      </c>
      <c r="N3" s="685" t="s">
        <v>314</v>
      </c>
      <c r="O3" s="685"/>
      <c r="P3" s="683" t="s">
        <v>315</v>
      </c>
      <c r="Q3" s="685" t="s">
        <v>316</v>
      </c>
      <c r="R3" s="688" t="s">
        <v>317</v>
      </c>
      <c r="S3" s="679" t="s">
        <v>318</v>
      </c>
      <c r="T3" s="679"/>
      <c r="U3" s="681" t="s">
        <v>319</v>
      </c>
      <c r="V3" s="684"/>
      <c r="W3" s="684"/>
      <c r="X3" s="684"/>
      <c r="Y3" s="684"/>
      <c r="Z3" s="682"/>
      <c r="AA3" s="683" t="s">
        <v>320</v>
      </c>
      <c r="AB3" s="683" t="s">
        <v>458</v>
      </c>
      <c r="AC3" s="685" t="s">
        <v>321</v>
      </c>
      <c r="AD3" s="685"/>
      <c r="AE3" s="685"/>
      <c r="AF3" s="686" t="s">
        <v>459</v>
      </c>
      <c r="AG3" s="679" t="s">
        <v>322</v>
      </c>
      <c r="AH3" s="679" t="s">
        <v>322</v>
      </c>
      <c r="AI3" s="680" t="s">
        <v>461</v>
      </c>
      <c r="AJ3" s="680"/>
      <c r="AK3" s="680"/>
      <c r="AL3" s="680"/>
      <c r="AM3" s="680"/>
      <c r="AN3" s="680"/>
      <c r="AO3" s="680"/>
      <c r="AP3" s="680"/>
      <c r="AQ3" s="680"/>
      <c r="AR3" s="680"/>
      <c r="AS3" s="680"/>
    </row>
    <row r="4" spans="1:46" s="491" customFormat="1" ht="60" customHeight="1" x14ac:dyDescent="0.25">
      <c r="A4" s="679"/>
      <c r="B4" s="679"/>
      <c r="C4" s="692"/>
      <c r="D4" s="692"/>
      <c r="E4" s="694"/>
      <c r="F4" s="679"/>
      <c r="G4" s="679"/>
      <c r="H4" s="695"/>
      <c r="I4" s="696"/>
      <c r="J4" s="687"/>
      <c r="K4" s="687"/>
      <c r="L4" s="687"/>
      <c r="M4" s="687"/>
      <c r="N4" s="685"/>
      <c r="O4" s="685"/>
      <c r="P4" s="683"/>
      <c r="Q4" s="685"/>
      <c r="R4" s="688"/>
      <c r="S4" s="679" t="s">
        <v>323</v>
      </c>
      <c r="T4" s="679"/>
      <c r="U4" s="681" t="s">
        <v>1793</v>
      </c>
      <c r="V4" s="682"/>
      <c r="W4" s="683" t="s">
        <v>324</v>
      </c>
      <c r="X4" s="683"/>
      <c r="Y4" s="683" t="s">
        <v>325</v>
      </c>
      <c r="Z4" s="683"/>
      <c r="AA4" s="683"/>
      <c r="AB4" s="683"/>
      <c r="AC4" s="685"/>
      <c r="AD4" s="685"/>
      <c r="AE4" s="685"/>
      <c r="AF4" s="686"/>
      <c r="AG4" s="679"/>
      <c r="AH4" s="679"/>
      <c r="AI4" s="680"/>
      <c r="AJ4" s="680"/>
      <c r="AK4" s="680"/>
      <c r="AL4" s="680"/>
      <c r="AM4" s="680"/>
      <c r="AN4" s="680"/>
      <c r="AO4" s="680"/>
      <c r="AP4" s="680"/>
      <c r="AQ4" s="680"/>
      <c r="AR4" s="680"/>
      <c r="AS4" s="680"/>
    </row>
    <row r="5" spans="1:46" s="491" customFormat="1" ht="104.45" customHeight="1" x14ac:dyDescent="0.25">
      <c r="A5" s="679"/>
      <c r="B5" s="679"/>
      <c r="C5" s="693"/>
      <c r="D5" s="693"/>
      <c r="E5" s="694"/>
      <c r="F5" s="679"/>
      <c r="G5" s="679"/>
      <c r="H5" s="695"/>
      <c r="I5" s="696"/>
      <c r="J5" s="492" t="s">
        <v>8</v>
      </c>
      <c r="K5" s="492" t="s">
        <v>9</v>
      </c>
      <c r="L5" s="492" t="s">
        <v>10</v>
      </c>
      <c r="M5" s="687"/>
      <c r="N5" s="493" t="s">
        <v>327</v>
      </c>
      <c r="O5" s="494" t="s">
        <v>328</v>
      </c>
      <c r="P5" s="683"/>
      <c r="Q5" s="685"/>
      <c r="R5" s="688"/>
      <c r="S5" s="495" t="s">
        <v>329</v>
      </c>
      <c r="T5" s="495" t="s">
        <v>330</v>
      </c>
      <c r="U5" s="493" t="s">
        <v>331</v>
      </c>
      <c r="V5" s="494" t="s">
        <v>332</v>
      </c>
      <c r="W5" s="493" t="s">
        <v>331</v>
      </c>
      <c r="X5" s="494" t="s">
        <v>332</v>
      </c>
      <c r="Y5" s="493" t="s">
        <v>331</v>
      </c>
      <c r="Z5" s="494" t="s">
        <v>333</v>
      </c>
      <c r="AA5" s="683"/>
      <c r="AB5" s="683"/>
      <c r="AC5" s="493" t="s">
        <v>334</v>
      </c>
      <c r="AD5" s="494" t="s">
        <v>335</v>
      </c>
      <c r="AE5" s="494" t="s">
        <v>336</v>
      </c>
      <c r="AF5" s="686"/>
      <c r="AG5" s="679"/>
      <c r="AH5" s="679"/>
      <c r="AI5" s="496" t="s">
        <v>465</v>
      </c>
      <c r="AJ5" s="496" t="s">
        <v>466</v>
      </c>
      <c r="AK5" s="497" t="s">
        <v>467</v>
      </c>
      <c r="AL5" s="497" t="s">
        <v>468</v>
      </c>
      <c r="AM5" s="497" t="s">
        <v>469</v>
      </c>
      <c r="AN5" s="498" t="s">
        <v>470</v>
      </c>
      <c r="AO5" s="498" t="s">
        <v>471</v>
      </c>
      <c r="AP5" s="497" t="s">
        <v>472</v>
      </c>
      <c r="AQ5" s="497" t="s">
        <v>473</v>
      </c>
      <c r="AR5" s="497" t="s">
        <v>474</v>
      </c>
      <c r="AS5" s="497" t="s">
        <v>475</v>
      </c>
    </row>
    <row r="6" spans="1:46" ht="37.15" hidden="1" customHeight="1" x14ac:dyDescent="0.25">
      <c r="A6" s="499">
        <v>1</v>
      </c>
      <c r="B6" s="500"/>
      <c r="C6" s="501"/>
      <c r="D6" s="501"/>
      <c r="E6" s="502">
        <v>3</v>
      </c>
      <c r="F6" s="500">
        <v>2</v>
      </c>
      <c r="G6" s="500"/>
      <c r="H6" s="503"/>
      <c r="I6" s="504"/>
      <c r="J6" s="505"/>
      <c r="K6" s="505"/>
      <c r="L6" s="505"/>
      <c r="M6" s="505"/>
      <c r="N6" s="506" t="s">
        <v>337</v>
      </c>
      <c r="O6" s="507" t="s">
        <v>338</v>
      </c>
      <c r="P6" s="506" t="s">
        <v>339</v>
      </c>
      <c r="Q6" s="506" t="s">
        <v>340</v>
      </c>
      <c r="R6" s="506" t="s">
        <v>341</v>
      </c>
      <c r="S6" s="506" t="s">
        <v>342</v>
      </c>
      <c r="T6" s="507" t="s">
        <v>343</v>
      </c>
      <c r="U6" s="507"/>
      <c r="V6" s="507"/>
      <c r="W6" s="506" t="s">
        <v>344</v>
      </c>
      <c r="X6" s="507" t="s">
        <v>345</v>
      </c>
      <c r="Y6" s="506" t="s">
        <v>346</v>
      </c>
      <c r="Z6" s="507" t="s">
        <v>347</v>
      </c>
      <c r="AA6" s="507" t="s">
        <v>349</v>
      </c>
      <c r="AB6" s="507" t="s">
        <v>350</v>
      </c>
      <c r="AC6" s="508"/>
      <c r="AD6" s="509"/>
      <c r="AE6" s="509"/>
      <c r="AF6" s="509"/>
      <c r="AG6" s="508"/>
      <c r="AH6" s="508"/>
      <c r="AI6" s="504"/>
      <c r="AJ6" s="504"/>
      <c r="AK6" s="510"/>
      <c r="AL6" s="510"/>
      <c r="AM6" s="510"/>
      <c r="AN6" s="511"/>
      <c r="AO6" s="511"/>
      <c r="AP6" s="510"/>
      <c r="AQ6" s="510"/>
      <c r="AR6" s="510"/>
      <c r="AS6" s="510"/>
    </row>
    <row r="7" spans="1:46" s="525" customFormat="1" ht="75" customHeight="1" x14ac:dyDescent="0.25">
      <c r="A7" s="512">
        <v>1</v>
      </c>
      <c r="B7" s="513" t="s">
        <v>1794</v>
      </c>
      <c r="C7" s="514" t="s">
        <v>1795</v>
      </c>
      <c r="D7" s="514" t="s">
        <v>1796</v>
      </c>
      <c r="E7" s="515">
        <v>62</v>
      </c>
      <c r="F7" s="516">
        <v>102</v>
      </c>
      <c r="G7" s="517" t="s">
        <v>1797</v>
      </c>
      <c r="H7" s="517" t="s">
        <v>12</v>
      </c>
      <c r="I7" s="518">
        <v>54</v>
      </c>
      <c r="J7" s="519">
        <v>25.9</v>
      </c>
      <c r="K7" s="519">
        <v>28.1</v>
      </c>
      <c r="L7" s="519">
        <v>54</v>
      </c>
      <c r="M7" s="519">
        <v>0</v>
      </c>
      <c r="N7" s="493">
        <v>70000</v>
      </c>
      <c r="O7" s="494">
        <v>3780000</v>
      </c>
      <c r="P7" s="520" t="s">
        <v>351</v>
      </c>
      <c r="Q7" s="520" t="s">
        <v>352</v>
      </c>
      <c r="R7" s="521">
        <v>54</v>
      </c>
      <c r="S7" s="495">
        <v>9500</v>
      </c>
      <c r="T7" s="494">
        <v>513000</v>
      </c>
      <c r="U7" s="494"/>
      <c r="V7" s="494"/>
      <c r="W7" s="493">
        <v>10000</v>
      </c>
      <c r="X7" s="495">
        <v>540000</v>
      </c>
      <c r="Y7" s="493">
        <v>150000</v>
      </c>
      <c r="Z7" s="495">
        <v>8100000</v>
      </c>
      <c r="AA7" s="495">
        <v>12933000</v>
      </c>
      <c r="AB7" s="495">
        <v>12933000</v>
      </c>
      <c r="AC7" s="493">
        <v>40000</v>
      </c>
      <c r="AD7" s="494">
        <v>2160000</v>
      </c>
      <c r="AE7" s="495">
        <v>2160000</v>
      </c>
      <c r="AF7" s="494">
        <v>15093000</v>
      </c>
      <c r="AG7" s="513"/>
      <c r="AH7" s="513"/>
      <c r="AI7" s="513" t="s">
        <v>1795</v>
      </c>
      <c r="AJ7" s="513" t="s">
        <v>1798</v>
      </c>
      <c r="AK7" s="522"/>
      <c r="AL7" s="522"/>
      <c r="AM7" s="522"/>
      <c r="AN7" s="523"/>
      <c r="AO7" s="523"/>
      <c r="AP7" s="522"/>
      <c r="AQ7" s="522"/>
      <c r="AR7" s="522"/>
      <c r="AS7" s="524" t="s">
        <v>1799</v>
      </c>
    </row>
    <row r="8" spans="1:46" s="525" customFormat="1" ht="41.45" customHeight="1" x14ac:dyDescent="0.25">
      <c r="A8" s="656">
        <v>2</v>
      </c>
      <c r="B8" s="658" t="s">
        <v>1800</v>
      </c>
      <c r="C8" s="660" t="s">
        <v>282</v>
      </c>
      <c r="D8" s="660" t="s">
        <v>1796</v>
      </c>
      <c r="E8" s="515">
        <v>62</v>
      </c>
      <c r="F8" s="516">
        <v>102</v>
      </c>
      <c r="G8" s="517" t="s">
        <v>1797</v>
      </c>
      <c r="H8" s="517" t="s">
        <v>12</v>
      </c>
      <c r="I8" s="518">
        <v>54</v>
      </c>
      <c r="J8" s="519">
        <v>25.9</v>
      </c>
      <c r="K8" s="519">
        <v>28.1</v>
      </c>
      <c r="L8" s="519">
        <v>54</v>
      </c>
      <c r="M8" s="519">
        <v>0</v>
      </c>
      <c r="N8" s="493">
        <v>70000</v>
      </c>
      <c r="O8" s="494">
        <v>3780000</v>
      </c>
      <c r="P8" s="520" t="s">
        <v>351</v>
      </c>
      <c r="Q8" s="520" t="s">
        <v>352</v>
      </c>
      <c r="R8" s="521">
        <v>54</v>
      </c>
      <c r="S8" s="495">
        <v>9500</v>
      </c>
      <c r="T8" s="494">
        <v>513000</v>
      </c>
      <c r="U8" s="494"/>
      <c r="V8" s="494"/>
      <c r="W8" s="493">
        <v>10000</v>
      </c>
      <c r="X8" s="495">
        <v>540000</v>
      </c>
      <c r="Y8" s="493">
        <v>150000</v>
      </c>
      <c r="Z8" s="495">
        <v>8100000</v>
      </c>
      <c r="AA8" s="495">
        <v>12933000</v>
      </c>
      <c r="AB8" s="652">
        <v>33913200</v>
      </c>
      <c r="AC8" s="493">
        <v>40000</v>
      </c>
      <c r="AD8" s="494">
        <v>2160000</v>
      </c>
      <c r="AE8" s="652">
        <v>5664000</v>
      </c>
      <c r="AF8" s="664">
        <v>39577200</v>
      </c>
      <c r="AG8" s="658"/>
      <c r="AH8" s="658"/>
      <c r="AI8" s="658" t="s">
        <v>282</v>
      </c>
      <c r="AJ8" s="658" t="s">
        <v>1801</v>
      </c>
      <c r="AK8" s="522"/>
      <c r="AL8" s="522"/>
      <c r="AM8" s="522"/>
      <c r="AN8" s="523"/>
      <c r="AO8" s="523"/>
      <c r="AP8" s="522"/>
      <c r="AQ8" s="522"/>
      <c r="AR8" s="522"/>
      <c r="AS8" s="662" t="s">
        <v>1799</v>
      </c>
    </row>
    <row r="9" spans="1:46" s="525" customFormat="1" ht="41.45" customHeight="1" x14ac:dyDescent="0.25">
      <c r="A9" s="673"/>
      <c r="B9" s="672"/>
      <c r="C9" s="674"/>
      <c r="D9" s="674"/>
      <c r="E9" s="515">
        <v>63</v>
      </c>
      <c r="F9" s="516">
        <v>78</v>
      </c>
      <c r="G9" s="517" t="s">
        <v>1797</v>
      </c>
      <c r="H9" s="517" t="s">
        <v>12</v>
      </c>
      <c r="I9" s="518">
        <v>7.7</v>
      </c>
      <c r="J9" s="519">
        <v>7.7</v>
      </c>
      <c r="K9" s="519">
        <v>0</v>
      </c>
      <c r="L9" s="519">
        <v>7.7</v>
      </c>
      <c r="M9" s="519">
        <v>0</v>
      </c>
      <c r="N9" s="493">
        <v>70000</v>
      </c>
      <c r="O9" s="494">
        <v>539000</v>
      </c>
      <c r="P9" s="520" t="s">
        <v>351</v>
      </c>
      <c r="Q9" s="520" t="s">
        <v>352</v>
      </c>
      <c r="R9" s="521">
        <v>7.7</v>
      </c>
      <c r="S9" s="495">
        <v>9500</v>
      </c>
      <c r="T9" s="494">
        <v>73150</v>
      </c>
      <c r="U9" s="494"/>
      <c r="V9" s="494"/>
      <c r="W9" s="493">
        <v>10000</v>
      </c>
      <c r="X9" s="495">
        <v>77000</v>
      </c>
      <c r="Y9" s="493">
        <v>150000</v>
      </c>
      <c r="Z9" s="495">
        <v>1155000</v>
      </c>
      <c r="AA9" s="495">
        <v>1844150</v>
      </c>
      <c r="AB9" s="671"/>
      <c r="AC9" s="493">
        <v>40000</v>
      </c>
      <c r="AD9" s="494">
        <v>308000</v>
      </c>
      <c r="AE9" s="671"/>
      <c r="AF9" s="675"/>
      <c r="AG9" s="672"/>
      <c r="AH9" s="672"/>
      <c r="AI9" s="672"/>
      <c r="AJ9" s="672"/>
      <c r="AK9" s="522"/>
      <c r="AL9" s="522"/>
      <c r="AM9" s="522"/>
      <c r="AN9" s="523"/>
      <c r="AO9" s="523"/>
      <c r="AP9" s="522"/>
      <c r="AQ9" s="522"/>
      <c r="AR9" s="522"/>
      <c r="AS9" s="670"/>
    </row>
    <row r="10" spans="1:46" s="525" customFormat="1" ht="41.45" customHeight="1" x14ac:dyDescent="0.25">
      <c r="A10" s="657"/>
      <c r="B10" s="659"/>
      <c r="C10" s="661"/>
      <c r="D10" s="661"/>
      <c r="E10" s="515">
        <v>63</v>
      </c>
      <c r="F10" s="516">
        <v>32</v>
      </c>
      <c r="G10" s="517" t="s">
        <v>1797</v>
      </c>
      <c r="H10" s="517" t="s">
        <v>12</v>
      </c>
      <c r="I10" s="518">
        <v>79.900000000000006</v>
      </c>
      <c r="J10" s="519">
        <v>79.900000000000006</v>
      </c>
      <c r="K10" s="519">
        <v>0</v>
      </c>
      <c r="L10" s="519">
        <v>79.900000000000006</v>
      </c>
      <c r="M10" s="519">
        <v>0</v>
      </c>
      <c r="N10" s="493">
        <v>70000</v>
      </c>
      <c r="O10" s="494">
        <v>5593000</v>
      </c>
      <c r="P10" s="520" t="s">
        <v>351</v>
      </c>
      <c r="Q10" s="520" t="s">
        <v>352</v>
      </c>
      <c r="R10" s="521">
        <v>79.900000000000006</v>
      </c>
      <c r="S10" s="495">
        <v>9500</v>
      </c>
      <c r="T10" s="494">
        <v>759050</v>
      </c>
      <c r="U10" s="494"/>
      <c r="V10" s="494"/>
      <c r="W10" s="493">
        <v>10000</v>
      </c>
      <c r="X10" s="495">
        <v>799000</v>
      </c>
      <c r="Y10" s="493">
        <v>150000</v>
      </c>
      <c r="Z10" s="495">
        <v>11985000</v>
      </c>
      <c r="AA10" s="495">
        <v>19136050</v>
      </c>
      <c r="AB10" s="653"/>
      <c r="AC10" s="493">
        <v>40000</v>
      </c>
      <c r="AD10" s="494">
        <v>3196000</v>
      </c>
      <c r="AE10" s="653"/>
      <c r="AF10" s="665"/>
      <c r="AG10" s="659"/>
      <c r="AH10" s="659"/>
      <c r="AI10" s="659"/>
      <c r="AJ10" s="659"/>
      <c r="AK10" s="522"/>
      <c r="AL10" s="522"/>
      <c r="AM10" s="522"/>
      <c r="AN10" s="522"/>
      <c r="AO10" s="523"/>
      <c r="AP10" s="523"/>
      <c r="AQ10" s="522"/>
      <c r="AR10" s="522"/>
      <c r="AS10" s="663"/>
      <c r="AT10" s="524"/>
    </row>
    <row r="11" spans="1:46" s="525" customFormat="1" ht="41.45" customHeight="1" x14ac:dyDescent="0.25">
      <c r="A11" s="656">
        <v>3</v>
      </c>
      <c r="B11" s="658" t="s">
        <v>1802</v>
      </c>
      <c r="C11" s="660" t="s">
        <v>1803</v>
      </c>
      <c r="D11" s="660"/>
      <c r="E11" s="515">
        <v>62</v>
      </c>
      <c r="F11" s="516">
        <v>102</v>
      </c>
      <c r="G11" s="517" t="s">
        <v>1797</v>
      </c>
      <c r="H11" s="517" t="s">
        <v>12</v>
      </c>
      <c r="I11" s="518">
        <v>7.8</v>
      </c>
      <c r="J11" s="519">
        <v>3.7</v>
      </c>
      <c r="K11" s="519">
        <v>4.0999999999999996</v>
      </c>
      <c r="L11" s="519">
        <v>7.8</v>
      </c>
      <c r="M11" s="519">
        <v>0</v>
      </c>
      <c r="N11" s="493">
        <v>70000</v>
      </c>
      <c r="O11" s="494">
        <v>546000</v>
      </c>
      <c r="P11" s="520" t="s">
        <v>351</v>
      </c>
      <c r="Q11" s="520" t="s">
        <v>352</v>
      </c>
      <c r="R11" s="521">
        <v>7.8</v>
      </c>
      <c r="S11" s="495">
        <v>9500</v>
      </c>
      <c r="T11" s="494">
        <v>74100</v>
      </c>
      <c r="U11" s="494"/>
      <c r="V11" s="494"/>
      <c r="W11" s="493">
        <v>10000</v>
      </c>
      <c r="X11" s="495">
        <v>78000</v>
      </c>
      <c r="Y11" s="493">
        <v>150000</v>
      </c>
      <c r="Z11" s="495">
        <v>1170000</v>
      </c>
      <c r="AA11" s="495">
        <v>1868100</v>
      </c>
      <c r="AB11" s="652">
        <v>40212050</v>
      </c>
      <c r="AC11" s="493">
        <v>40000</v>
      </c>
      <c r="AD11" s="494">
        <v>312000</v>
      </c>
      <c r="AE11" s="652">
        <v>6716000</v>
      </c>
      <c r="AF11" s="652">
        <v>46928050</v>
      </c>
      <c r="AG11" s="658"/>
      <c r="AH11" s="658"/>
      <c r="AI11" s="658" t="s">
        <v>1803</v>
      </c>
      <c r="AJ11" s="658" t="s">
        <v>1804</v>
      </c>
      <c r="AK11" s="522"/>
      <c r="AL11" s="522"/>
      <c r="AM11" s="522"/>
      <c r="AN11" s="523"/>
      <c r="AO11" s="523"/>
      <c r="AP11" s="522"/>
      <c r="AQ11" s="522"/>
      <c r="AR11" s="522"/>
      <c r="AS11" s="662" t="s">
        <v>1799</v>
      </c>
    </row>
    <row r="12" spans="1:46" s="525" customFormat="1" ht="43.15" customHeight="1" x14ac:dyDescent="0.25">
      <c r="A12" s="673"/>
      <c r="B12" s="672"/>
      <c r="C12" s="674"/>
      <c r="D12" s="674"/>
      <c r="E12" s="515">
        <v>62</v>
      </c>
      <c r="F12" s="516">
        <v>101</v>
      </c>
      <c r="G12" s="517" t="s">
        <v>1797</v>
      </c>
      <c r="H12" s="517" t="s">
        <v>12</v>
      </c>
      <c r="I12" s="518">
        <v>74.599999999999994</v>
      </c>
      <c r="J12" s="519">
        <v>32.299999999999997</v>
      </c>
      <c r="K12" s="519">
        <v>42.3</v>
      </c>
      <c r="L12" s="519">
        <v>74.599999999999994</v>
      </c>
      <c r="M12" s="519">
        <v>0</v>
      </c>
      <c r="N12" s="493">
        <v>70000</v>
      </c>
      <c r="O12" s="494">
        <v>5222000</v>
      </c>
      <c r="P12" s="520" t="s">
        <v>351</v>
      </c>
      <c r="Q12" s="520" t="s">
        <v>352</v>
      </c>
      <c r="R12" s="521">
        <v>74.599999999999994</v>
      </c>
      <c r="S12" s="495">
        <v>9500</v>
      </c>
      <c r="T12" s="494">
        <v>708700</v>
      </c>
      <c r="U12" s="494"/>
      <c r="V12" s="494"/>
      <c r="W12" s="493">
        <v>10000</v>
      </c>
      <c r="X12" s="495">
        <v>746000</v>
      </c>
      <c r="Y12" s="493">
        <v>150000</v>
      </c>
      <c r="Z12" s="495">
        <v>11190000</v>
      </c>
      <c r="AA12" s="495">
        <v>17866700</v>
      </c>
      <c r="AB12" s="671"/>
      <c r="AC12" s="493">
        <v>40000</v>
      </c>
      <c r="AD12" s="494">
        <v>2984000</v>
      </c>
      <c r="AE12" s="671"/>
      <c r="AF12" s="671"/>
      <c r="AG12" s="672"/>
      <c r="AH12" s="672"/>
      <c r="AI12" s="672"/>
      <c r="AJ12" s="672"/>
      <c r="AK12" s="522"/>
      <c r="AL12" s="522"/>
      <c r="AM12" s="522"/>
      <c r="AN12" s="523"/>
      <c r="AO12" s="523"/>
      <c r="AP12" s="522"/>
      <c r="AQ12" s="522"/>
      <c r="AR12" s="522"/>
      <c r="AS12" s="670"/>
    </row>
    <row r="13" spans="1:46" s="525" customFormat="1" ht="43.15" customHeight="1" x14ac:dyDescent="0.25">
      <c r="A13" s="657"/>
      <c r="B13" s="659"/>
      <c r="C13" s="661"/>
      <c r="D13" s="661"/>
      <c r="E13" s="515">
        <v>63</v>
      </c>
      <c r="F13" s="516">
        <v>78</v>
      </c>
      <c r="G13" s="517" t="s">
        <v>1797</v>
      </c>
      <c r="H13" s="517" t="s">
        <v>12</v>
      </c>
      <c r="I13" s="518">
        <v>85.5</v>
      </c>
      <c r="J13" s="519">
        <v>85.5</v>
      </c>
      <c r="K13" s="519">
        <v>0</v>
      </c>
      <c r="L13" s="519">
        <v>85.5</v>
      </c>
      <c r="M13" s="519">
        <v>0</v>
      </c>
      <c r="N13" s="493">
        <v>70000</v>
      </c>
      <c r="O13" s="494">
        <v>5985000</v>
      </c>
      <c r="P13" s="520" t="s">
        <v>351</v>
      </c>
      <c r="Q13" s="520" t="s">
        <v>352</v>
      </c>
      <c r="R13" s="521">
        <v>85.5</v>
      </c>
      <c r="S13" s="495">
        <v>9500</v>
      </c>
      <c r="T13" s="494">
        <v>812250</v>
      </c>
      <c r="U13" s="494"/>
      <c r="V13" s="494"/>
      <c r="W13" s="493">
        <v>10000</v>
      </c>
      <c r="X13" s="495">
        <v>855000</v>
      </c>
      <c r="Y13" s="493">
        <v>150000</v>
      </c>
      <c r="Z13" s="495">
        <v>12825000</v>
      </c>
      <c r="AA13" s="495">
        <v>20477250</v>
      </c>
      <c r="AB13" s="653"/>
      <c r="AC13" s="493">
        <v>40000</v>
      </c>
      <c r="AD13" s="494">
        <v>3420000</v>
      </c>
      <c r="AE13" s="653"/>
      <c r="AF13" s="653"/>
      <c r="AG13" s="659"/>
      <c r="AH13" s="659"/>
      <c r="AI13" s="659"/>
      <c r="AJ13" s="659"/>
      <c r="AK13" s="522"/>
      <c r="AL13" s="522"/>
      <c r="AM13" s="522"/>
      <c r="AN13" s="523"/>
      <c r="AO13" s="523"/>
      <c r="AP13" s="522"/>
      <c r="AQ13" s="522"/>
      <c r="AR13" s="522"/>
      <c r="AS13" s="663"/>
    </row>
    <row r="14" spans="1:46" s="525" customFormat="1" ht="43.15" customHeight="1" x14ac:dyDescent="0.25">
      <c r="A14" s="656">
        <v>4</v>
      </c>
      <c r="B14" s="658" t="s">
        <v>1805</v>
      </c>
      <c r="C14" s="660" t="s">
        <v>1806</v>
      </c>
      <c r="D14" s="660" t="s">
        <v>1807</v>
      </c>
      <c r="E14" s="515">
        <v>63</v>
      </c>
      <c r="F14" s="516">
        <v>36</v>
      </c>
      <c r="G14" s="517" t="s">
        <v>1797</v>
      </c>
      <c r="H14" s="517" t="s">
        <v>12</v>
      </c>
      <c r="I14" s="518">
        <v>30.8</v>
      </c>
      <c r="J14" s="519">
        <v>30.8</v>
      </c>
      <c r="K14" s="519">
        <v>0</v>
      </c>
      <c r="L14" s="519">
        <v>30.8</v>
      </c>
      <c r="M14" s="519">
        <v>0</v>
      </c>
      <c r="N14" s="493">
        <v>70000</v>
      </c>
      <c r="O14" s="494">
        <v>2156000</v>
      </c>
      <c r="P14" s="520" t="s">
        <v>351</v>
      </c>
      <c r="Q14" s="520" t="s">
        <v>352</v>
      </c>
      <c r="R14" s="521">
        <v>30.8</v>
      </c>
      <c r="S14" s="495">
        <v>9500</v>
      </c>
      <c r="T14" s="494">
        <v>292600</v>
      </c>
      <c r="U14" s="494"/>
      <c r="V14" s="494"/>
      <c r="W14" s="493">
        <v>10000</v>
      </c>
      <c r="X14" s="495">
        <v>308000</v>
      </c>
      <c r="Y14" s="493">
        <v>150000</v>
      </c>
      <c r="Z14" s="495">
        <v>4620000</v>
      </c>
      <c r="AA14" s="495">
        <v>7376600</v>
      </c>
      <c r="AB14" s="652">
        <v>40451550</v>
      </c>
      <c r="AC14" s="493">
        <v>40000</v>
      </c>
      <c r="AD14" s="494">
        <v>1232000</v>
      </c>
      <c r="AE14" s="652">
        <v>6756000</v>
      </c>
      <c r="AF14" s="652">
        <v>47207550</v>
      </c>
      <c r="AG14" s="658"/>
      <c r="AH14" s="658"/>
      <c r="AI14" s="658" t="s">
        <v>282</v>
      </c>
      <c r="AJ14" s="658" t="s">
        <v>1801</v>
      </c>
      <c r="AK14" s="522"/>
      <c r="AL14" s="522"/>
      <c r="AM14" s="522"/>
      <c r="AN14" s="522"/>
      <c r="AO14" s="523"/>
      <c r="AP14" s="523"/>
      <c r="AQ14" s="522"/>
      <c r="AR14" s="522"/>
      <c r="AS14" s="662" t="s">
        <v>1799</v>
      </c>
      <c r="AT14" s="524"/>
    </row>
    <row r="15" spans="1:46" s="525" customFormat="1" ht="43.15" customHeight="1" x14ac:dyDescent="0.25">
      <c r="A15" s="657"/>
      <c r="B15" s="659"/>
      <c r="C15" s="661"/>
      <c r="D15" s="661"/>
      <c r="E15" s="515">
        <v>63</v>
      </c>
      <c r="F15" s="516">
        <v>37</v>
      </c>
      <c r="G15" s="517" t="s">
        <v>1797</v>
      </c>
      <c r="H15" s="517" t="s">
        <v>12</v>
      </c>
      <c r="I15" s="518">
        <v>138.1</v>
      </c>
      <c r="J15" s="519">
        <v>138.1</v>
      </c>
      <c r="K15" s="519">
        <v>0</v>
      </c>
      <c r="L15" s="519">
        <v>138.1</v>
      </c>
      <c r="M15" s="519">
        <v>0</v>
      </c>
      <c r="N15" s="493">
        <v>70000</v>
      </c>
      <c r="O15" s="494">
        <v>9667000</v>
      </c>
      <c r="P15" s="520" t="s">
        <v>351</v>
      </c>
      <c r="Q15" s="520" t="s">
        <v>352</v>
      </c>
      <c r="R15" s="521">
        <v>138.1</v>
      </c>
      <c r="S15" s="495">
        <v>9500</v>
      </c>
      <c r="T15" s="494">
        <v>1311950</v>
      </c>
      <c r="U15" s="494"/>
      <c r="V15" s="494"/>
      <c r="W15" s="493">
        <v>10000</v>
      </c>
      <c r="X15" s="495">
        <v>1381000</v>
      </c>
      <c r="Y15" s="493">
        <v>150000</v>
      </c>
      <c r="Z15" s="495">
        <v>20715000</v>
      </c>
      <c r="AA15" s="495">
        <v>33074950</v>
      </c>
      <c r="AB15" s="653"/>
      <c r="AC15" s="493">
        <v>40000</v>
      </c>
      <c r="AD15" s="494">
        <v>5524000</v>
      </c>
      <c r="AE15" s="653"/>
      <c r="AF15" s="653"/>
      <c r="AG15" s="659"/>
      <c r="AH15" s="659"/>
      <c r="AI15" s="659"/>
      <c r="AJ15" s="659"/>
      <c r="AK15" s="522"/>
      <c r="AL15" s="522"/>
      <c r="AM15" s="522"/>
      <c r="AN15" s="522"/>
      <c r="AO15" s="523"/>
      <c r="AP15" s="523"/>
      <c r="AQ15" s="522"/>
      <c r="AR15" s="522"/>
      <c r="AS15" s="663"/>
      <c r="AT15" s="524" t="s">
        <v>588</v>
      </c>
    </row>
    <row r="16" spans="1:46" s="525" customFormat="1" ht="159.75" customHeight="1" x14ac:dyDescent="0.25">
      <c r="A16" s="526">
        <v>5</v>
      </c>
      <c r="B16" s="527" t="s">
        <v>1808</v>
      </c>
      <c r="C16" s="528" t="s">
        <v>1809</v>
      </c>
      <c r="D16" s="528" t="s">
        <v>1810</v>
      </c>
      <c r="E16" s="515">
        <v>63</v>
      </c>
      <c r="F16" s="516">
        <v>38</v>
      </c>
      <c r="G16" s="517" t="s">
        <v>1797</v>
      </c>
      <c r="H16" s="517" t="s">
        <v>12</v>
      </c>
      <c r="I16" s="518">
        <v>271</v>
      </c>
      <c r="J16" s="519">
        <v>271</v>
      </c>
      <c r="K16" s="519">
        <v>0</v>
      </c>
      <c r="L16" s="519">
        <v>271</v>
      </c>
      <c r="M16" s="519">
        <v>0</v>
      </c>
      <c r="N16" s="493">
        <v>70000</v>
      </c>
      <c r="O16" s="494">
        <v>18970000</v>
      </c>
      <c r="P16" s="520" t="s">
        <v>351</v>
      </c>
      <c r="Q16" s="520" t="s">
        <v>352</v>
      </c>
      <c r="R16" s="521">
        <v>271</v>
      </c>
      <c r="S16" s="495">
        <v>9500</v>
      </c>
      <c r="T16" s="494">
        <v>2574500</v>
      </c>
      <c r="U16" s="494"/>
      <c r="V16" s="494"/>
      <c r="W16" s="493">
        <v>10000</v>
      </c>
      <c r="X16" s="495">
        <v>2710000</v>
      </c>
      <c r="Y16" s="493">
        <v>150000</v>
      </c>
      <c r="Z16" s="495">
        <v>40650000</v>
      </c>
      <c r="AA16" s="495">
        <v>64904500</v>
      </c>
      <c r="AB16" s="529">
        <v>64904500</v>
      </c>
      <c r="AC16" s="493">
        <v>40000</v>
      </c>
      <c r="AD16" s="494">
        <v>10840000</v>
      </c>
      <c r="AE16" s="529">
        <v>10840000</v>
      </c>
      <c r="AF16" s="529">
        <v>75744500</v>
      </c>
      <c r="AG16" s="527"/>
      <c r="AH16" s="527"/>
      <c r="AI16" s="527" t="s">
        <v>282</v>
      </c>
      <c r="AJ16" s="527" t="s">
        <v>1801</v>
      </c>
      <c r="AK16" s="522"/>
      <c r="AL16" s="522"/>
      <c r="AM16" s="522"/>
      <c r="AN16" s="522"/>
      <c r="AO16" s="523"/>
      <c r="AP16" s="523"/>
      <c r="AQ16" s="522"/>
      <c r="AR16" s="522"/>
      <c r="AS16" s="530" t="s">
        <v>1799</v>
      </c>
      <c r="AT16" s="524"/>
    </row>
    <row r="17" spans="1:46" s="525" customFormat="1" ht="43.15" customHeight="1" x14ac:dyDescent="0.25">
      <c r="A17" s="656">
        <v>6</v>
      </c>
      <c r="B17" s="658" t="s">
        <v>1811</v>
      </c>
      <c r="C17" s="660" t="s">
        <v>1811</v>
      </c>
      <c r="D17" s="660"/>
      <c r="E17" s="515">
        <v>62</v>
      </c>
      <c r="F17" s="516">
        <v>101</v>
      </c>
      <c r="G17" s="517" t="s">
        <v>1797</v>
      </c>
      <c r="H17" s="517" t="s">
        <v>12</v>
      </c>
      <c r="I17" s="518">
        <v>12.1</v>
      </c>
      <c r="J17" s="519">
        <v>5.2</v>
      </c>
      <c r="K17" s="519">
        <v>6.8999999999999995</v>
      </c>
      <c r="L17" s="519">
        <v>12.1</v>
      </c>
      <c r="M17" s="519">
        <v>0</v>
      </c>
      <c r="N17" s="493">
        <v>70000</v>
      </c>
      <c r="O17" s="494">
        <v>847000</v>
      </c>
      <c r="P17" s="520" t="s">
        <v>351</v>
      </c>
      <c r="Q17" s="520" t="s">
        <v>352</v>
      </c>
      <c r="R17" s="521">
        <v>12.1</v>
      </c>
      <c r="S17" s="495">
        <v>9500</v>
      </c>
      <c r="T17" s="494">
        <v>114950</v>
      </c>
      <c r="U17" s="494"/>
      <c r="V17" s="494"/>
      <c r="W17" s="493">
        <v>10000</v>
      </c>
      <c r="X17" s="495">
        <v>121000</v>
      </c>
      <c r="Y17" s="493">
        <v>150000</v>
      </c>
      <c r="Z17" s="495">
        <v>1815000</v>
      </c>
      <c r="AA17" s="495">
        <v>2897950</v>
      </c>
      <c r="AB17" s="652">
        <v>82651450</v>
      </c>
      <c r="AC17" s="493">
        <v>40000</v>
      </c>
      <c r="AD17" s="494">
        <v>484000</v>
      </c>
      <c r="AE17" s="652">
        <v>13804000</v>
      </c>
      <c r="AF17" s="652">
        <v>96455450</v>
      </c>
      <c r="AG17" s="658"/>
      <c r="AH17" s="658"/>
      <c r="AI17" s="658" t="s">
        <v>83</v>
      </c>
      <c r="AJ17" s="658" t="s">
        <v>1812</v>
      </c>
      <c r="AK17" s="522"/>
      <c r="AL17" s="522"/>
      <c r="AM17" s="522"/>
      <c r="AN17" s="523"/>
      <c r="AO17" s="523"/>
      <c r="AP17" s="522"/>
      <c r="AQ17" s="522"/>
      <c r="AR17" s="522"/>
      <c r="AS17" s="662" t="s">
        <v>1799</v>
      </c>
    </row>
    <row r="18" spans="1:46" s="525" customFormat="1" ht="43.15" customHeight="1" x14ac:dyDescent="0.25">
      <c r="A18" s="673"/>
      <c r="B18" s="672"/>
      <c r="C18" s="674"/>
      <c r="D18" s="674"/>
      <c r="E18" s="515">
        <v>62</v>
      </c>
      <c r="F18" s="516">
        <v>100</v>
      </c>
      <c r="G18" s="517" t="s">
        <v>1797</v>
      </c>
      <c r="H18" s="517" t="s">
        <v>12</v>
      </c>
      <c r="I18" s="518">
        <v>123.9</v>
      </c>
      <c r="J18" s="519">
        <v>57</v>
      </c>
      <c r="K18" s="519">
        <v>66.900000000000006</v>
      </c>
      <c r="L18" s="519">
        <v>123.9</v>
      </c>
      <c r="M18" s="519">
        <v>0</v>
      </c>
      <c r="N18" s="493">
        <v>70000</v>
      </c>
      <c r="O18" s="494">
        <v>8673000</v>
      </c>
      <c r="P18" s="520" t="s">
        <v>351</v>
      </c>
      <c r="Q18" s="520" t="s">
        <v>352</v>
      </c>
      <c r="R18" s="521">
        <v>123.9</v>
      </c>
      <c r="S18" s="495">
        <v>9500</v>
      </c>
      <c r="T18" s="494">
        <v>1177050</v>
      </c>
      <c r="U18" s="494"/>
      <c r="V18" s="494"/>
      <c r="W18" s="493">
        <v>10000</v>
      </c>
      <c r="X18" s="495">
        <v>1239000</v>
      </c>
      <c r="Y18" s="493">
        <v>150000</v>
      </c>
      <c r="Z18" s="495">
        <v>18585000</v>
      </c>
      <c r="AA18" s="495">
        <v>29674050</v>
      </c>
      <c r="AB18" s="671"/>
      <c r="AC18" s="493">
        <v>40000</v>
      </c>
      <c r="AD18" s="494">
        <v>4956000</v>
      </c>
      <c r="AE18" s="671"/>
      <c r="AF18" s="671"/>
      <c r="AG18" s="672"/>
      <c r="AH18" s="672"/>
      <c r="AI18" s="672"/>
      <c r="AJ18" s="672" t="s">
        <v>1813</v>
      </c>
      <c r="AK18" s="522"/>
      <c r="AL18" s="522"/>
      <c r="AM18" s="522"/>
      <c r="AN18" s="523"/>
      <c r="AO18" s="523"/>
      <c r="AP18" s="522"/>
      <c r="AQ18" s="522"/>
      <c r="AR18" s="522"/>
      <c r="AS18" s="670"/>
    </row>
    <row r="19" spans="1:46" s="525" customFormat="1" ht="43.15" customHeight="1" x14ac:dyDescent="0.25">
      <c r="A19" s="673"/>
      <c r="B19" s="672"/>
      <c r="C19" s="674"/>
      <c r="D19" s="674"/>
      <c r="E19" s="515">
        <v>63</v>
      </c>
      <c r="F19" s="516">
        <v>27</v>
      </c>
      <c r="G19" s="517" t="s">
        <v>1797</v>
      </c>
      <c r="H19" s="517" t="s">
        <v>12</v>
      </c>
      <c r="I19" s="518">
        <v>63.2</v>
      </c>
      <c r="J19" s="519">
        <v>63.2</v>
      </c>
      <c r="K19" s="519">
        <v>0</v>
      </c>
      <c r="L19" s="519">
        <v>63.2</v>
      </c>
      <c r="M19" s="519">
        <v>0</v>
      </c>
      <c r="N19" s="493">
        <v>70000</v>
      </c>
      <c r="O19" s="494">
        <v>4424000</v>
      </c>
      <c r="P19" s="520" t="s">
        <v>351</v>
      </c>
      <c r="Q19" s="520" t="s">
        <v>352</v>
      </c>
      <c r="R19" s="521">
        <v>63.2</v>
      </c>
      <c r="S19" s="495">
        <v>9500</v>
      </c>
      <c r="T19" s="494">
        <v>600400</v>
      </c>
      <c r="U19" s="494"/>
      <c r="V19" s="494"/>
      <c r="W19" s="493">
        <v>10000</v>
      </c>
      <c r="X19" s="495">
        <v>632000</v>
      </c>
      <c r="Y19" s="493">
        <v>150000</v>
      </c>
      <c r="Z19" s="495">
        <v>9480000</v>
      </c>
      <c r="AA19" s="495">
        <v>15136400</v>
      </c>
      <c r="AB19" s="671"/>
      <c r="AC19" s="493">
        <v>40000</v>
      </c>
      <c r="AD19" s="494">
        <v>2528000</v>
      </c>
      <c r="AE19" s="671"/>
      <c r="AF19" s="671"/>
      <c r="AG19" s="672"/>
      <c r="AH19" s="672"/>
      <c r="AI19" s="672"/>
      <c r="AJ19" s="672"/>
      <c r="AK19" s="522"/>
      <c r="AL19" s="522"/>
      <c r="AM19" s="522"/>
      <c r="AN19" s="523"/>
      <c r="AO19" s="523"/>
      <c r="AP19" s="522"/>
      <c r="AQ19" s="522"/>
      <c r="AR19" s="522"/>
      <c r="AS19" s="670"/>
    </row>
    <row r="20" spans="1:46" s="525" customFormat="1" ht="43.15" customHeight="1" x14ac:dyDescent="0.25">
      <c r="A20" s="657"/>
      <c r="B20" s="659"/>
      <c r="C20" s="661"/>
      <c r="D20" s="661"/>
      <c r="E20" s="515">
        <v>63</v>
      </c>
      <c r="F20" s="516">
        <v>26</v>
      </c>
      <c r="G20" s="517" t="s">
        <v>1797</v>
      </c>
      <c r="H20" s="517" t="s">
        <v>12</v>
      </c>
      <c r="I20" s="518">
        <v>145.9</v>
      </c>
      <c r="J20" s="519">
        <v>145.9</v>
      </c>
      <c r="K20" s="519">
        <v>0</v>
      </c>
      <c r="L20" s="519">
        <v>145.9</v>
      </c>
      <c r="M20" s="519">
        <v>0</v>
      </c>
      <c r="N20" s="493">
        <v>70000</v>
      </c>
      <c r="O20" s="494">
        <v>10213000</v>
      </c>
      <c r="P20" s="520" t="s">
        <v>351</v>
      </c>
      <c r="Q20" s="520" t="s">
        <v>352</v>
      </c>
      <c r="R20" s="521">
        <v>145.9</v>
      </c>
      <c r="S20" s="495">
        <v>9500</v>
      </c>
      <c r="T20" s="494">
        <v>1386050</v>
      </c>
      <c r="U20" s="494"/>
      <c r="V20" s="494"/>
      <c r="W20" s="493">
        <v>10000</v>
      </c>
      <c r="X20" s="495">
        <v>1459000</v>
      </c>
      <c r="Y20" s="493">
        <v>150000</v>
      </c>
      <c r="Z20" s="495">
        <v>21885000</v>
      </c>
      <c r="AA20" s="495">
        <v>34943050</v>
      </c>
      <c r="AB20" s="653"/>
      <c r="AC20" s="493">
        <v>40000</v>
      </c>
      <c r="AD20" s="494">
        <v>5836000</v>
      </c>
      <c r="AE20" s="653"/>
      <c r="AF20" s="653"/>
      <c r="AG20" s="659"/>
      <c r="AH20" s="659"/>
      <c r="AI20" s="659" t="s">
        <v>1814</v>
      </c>
      <c r="AJ20" s="659" t="s">
        <v>58</v>
      </c>
      <c r="AK20" s="522"/>
      <c r="AL20" s="522"/>
      <c r="AM20" s="522"/>
      <c r="AN20" s="522"/>
      <c r="AO20" s="523"/>
      <c r="AP20" s="523"/>
      <c r="AQ20" s="522"/>
      <c r="AR20" s="522"/>
      <c r="AS20" s="663">
        <v>0</v>
      </c>
      <c r="AT20" s="524"/>
    </row>
    <row r="21" spans="1:46" s="525" customFormat="1" ht="43.15" customHeight="1" x14ac:dyDescent="0.25">
      <c r="A21" s="656">
        <v>7</v>
      </c>
      <c r="B21" s="658" t="s">
        <v>1815</v>
      </c>
      <c r="C21" s="660" t="s">
        <v>1816</v>
      </c>
      <c r="D21" s="660" t="s">
        <v>1817</v>
      </c>
      <c r="E21" s="515">
        <v>62</v>
      </c>
      <c r="F21" s="516">
        <v>36</v>
      </c>
      <c r="G21" s="517" t="s">
        <v>1797</v>
      </c>
      <c r="H21" s="517" t="s">
        <v>12</v>
      </c>
      <c r="I21" s="518">
        <v>435.2</v>
      </c>
      <c r="J21" s="519">
        <v>435.2</v>
      </c>
      <c r="K21" s="519">
        <v>0</v>
      </c>
      <c r="L21" s="519">
        <v>435.2</v>
      </c>
      <c r="M21" s="519">
        <v>0</v>
      </c>
      <c r="N21" s="493">
        <v>70000</v>
      </c>
      <c r="O21" s="494">
        <v>30464000</v>
      </c>
      <c r="P21" s="520" t="s">
        <v>351</v>
      </c>
      <c r="Q21" s="520" t="s">
        <v>352</v>
      </c>
      <c r="R21" s="521">
        <v>435.2</v>
      </c>
      <c r="S21" s="495">
        <v>9500</v>
      </c>
      <c r="T21" s="494">
        <v>4134400</v>
      </c>
      <c r="U21" s="494"/>
      <c r="V21" s="494"/>
      <c r="W21" s="493">
        <v>10000</v>
      </c>
      <c r="X21" s="495">
        <v>4352000</v>
      </c>
      <c r="Y21" s="493">
        <v>150000</v>
      </c>
      <c r="Z21" s="495">
        <v>65280000</v>
      </c>
      <c r="AA21" s="495">
        <v>104230400</v>
      </c>
      <c r="AB21" s="652">
        <v>160680550</v>
      </c>
      <c r="AC21" s="493">
        <v>40000</v>
      </c>
      <c r="AD21" s="494">
        <v>17408000</v>
      </c>
      <c r="AE21" s="652">
        <v>26836000</v>
      </c>
      <c r="AF21" s="652">
        <v>187516550</v>
      </c>
      <c r="AG21" s="658"/>
      <c r="AH21" s="658"/>
      <c r="AI21" s="658"/>
      <c r="AJ21" s="658"/>
      <c r="AK21" s="522"/>
      <c r="AL21" s="522"/>
      <c r="AM21" s="522"/>
      <c r="AN21" s="523"/>
      <c r="AO21" s="523"/>
      <c r="AP21" s="522"/>
      <c r="AQ21" s="522"/>
      <c r="AR21" s="522"/>
      <c r="AS21" s="662"/>
    </row>
    <row r="22" spans="1:46" s="525" customFormat="1" ht="43.15" customHeight="1" x14ac:dyDescent="0.25">
      <c r="A22" s="673"/>
      <c r="B22" s="672"/>
      <c r="C22" s="674"/>
      <c r="D22" s="674"/>
      <c r="E22" s="515">
        <v>62</v>
      </c>
      <c r="F22" s="516">
        <v>77</v>
      </c>
      <c r="G22" s="517" t="s">
        <v>1797</v>
      </c>
      <c r="H22" s="517" t="s">
        <v>12</v>
      </c>
      <c r="I22" s="518">
        <v>66.8</v>
      </c>
      <c r="J22" s="518">
        <v>66.8</v>
      </c>
      <c r="K22" s="519"/>
      <c r="L22" s="519">
        <v>66.8</v>
      </c>
      <c r="M22" s="519">
        <v>0</v>
      </c>
      <c r="N22" s="493">
        <v>70000</v>
      </c>
      <c r="O22" s="494">
        <v>4676000</v>
      </c>
      <c r="P22" s="520" t="s">
        <v>351</v>
      </c>
      <c r="Q22" s="520" t="s">
        <v>352</v>
      </c>
      <c r="R22" s="521">
        <v>66.8</v>
      </c>
      <c r="S22" s="495">
        <v>9500</v>
      </c>
      <c r="T22" s="494">
        <v>634600</v>
      </c>
      <c r="U22" s="494"/>
      <c r="V22" s="494"/>
      <c r="W22" s="493">
        <v>10000</v>
      </c>
      <c r="X22" s="495">
        <v>668000</v>
      </c>
      <c r="Y22" s="493">
        <v>150000</v>
      </c>
      <c r="Z22" s="495">
        <v>10020000</v>
      </c>
      <c r="AA22" s="495">
        <v>15998600</v>
      </c>
      <c r="AB22" s="671"/>
      <c r="AC22" s="493">
        <v>40000</v>
      </c>
      <c r="AD22" s="494">
        <v>2672000</v>
      </c>
      <c r="AE22" s="671"/>
      <c r="AF22" s="671"/>
      <c r="AG22" s="672"/>
      <c r="AH22" s="672"/>
      <c r="AI22" s="672"/>
      <c r="AJ22" s="672"/>
      <c r="AK22" s="522"/>
      <c r="AL22" s="522"/>
      <c r="AM22" s="522"/>
      <c r="AN22" s="523"/>
      <c r="AO22" s="523"/>
      <c r="AP22" s="522"/>
      <c r="AQ22" s="522"/>
      <c r="AR22" s="522"/>
      <c r="AS22" s="670"/>
    </row>
    <row r="23" spans="1:46" s="525" customFormat="1" ht="43.15" customHeight="1" x14ac:dyDescent="0.25">
      <c r="A23" s="657"/>
      <c r="B23" s="659"/>
      <c r="C23" s="661"/>
      <c r="D23" s="661"/>
      <c r="E23" s="515">
        <v>63</v>
      </c>
      <c r="F23" s="516">
        <v>34</v>
      </c>
      <c r="G23" s="517" t="s">
        <v>1797</v>
      </c>
      <c r="H23" s="517" t="s">
        <v>12</v>
      </c>
      <c r="I23" s="518">
        <v>168.9</v>
      </c>
      <c r="J23" s="519">
        <v>168.9</v>
      </c>
      <c r="K23" s="519">
        <v>0</v>
      </c>
      <c r="L23" s="519">
        <v>168.9</v>
      </c>
      <c r="M23" s="519">
        <v>0</v>
      </c>
      <c r="N23" s="493">
        <v>70000</v>
      </c>
      <c r="O23" s="494">
        <v>11823000</v>
      </c>
      <c r="P23" s="520" t="s">
        <v>351</v>
      </c>
      <c r="Q23" s="520" t="s">
        <v>352</v>
      </c>
      <c r="R23" s="521">
        <v>168.9</v>
      </c>
      <c r="S23" s="495">
        <v>9500</v>
      </c>
      <c r="T23" s="494">
        <v>1604550</v>
      </c>
      <c r="U23" s="494"/>
      <c r="V23" s="494"/>
      <c r="W23" s="493">
        <v>10000</v>
      </c>
      <c r="X23" s="495">
        <v>1689000</v>
      </c>
      <c r="Y23" s="493">
        <v>150000</v>
      </c>
      <c r="Z23" s="495">
        <v>25335000</v>
      </c>
      <c r="AA23" s="495">
        <v>40451550</v>
      </c>
      <c r="AB23" s="653"/>
      <c r="AC23" s="493">
        <v>40000</v>
      </c>
      <c r="AD23" s="494">
        <v>6756000</v>
      </c>
      <c r="AE23" s="653"/>
      <c r="AF23" s="653"/>
      <c r="AG23" s="659"/>
      <c r="AH23" s="659"/>
      <c r="AI23" s="659"/>
      <c r="AJ23" s="659"/>
      <c r="AK23" s="522"/>
      <c r="AL23" s="522"/>
      <c r="AM23" s="522"/>
      <c r="AN23" s="522"/>
      <c r="AO23" s="523"/>
      <c r="AP23" s="523"/>
      <c r="AQ23" s="522"/>
      <c r="AR23" s="522"/>
      <c r="AS23" s="663"/>
      <c r="AT23" s="524"/>
    </row>
    <row r="24" spans="1:46" s="525" customFormat="1" ht="43.15" customHeight="1" x14ac:dyDescent="0.25">
      <c r="A24" s="656">
        <v>8</v>
      </c>
      <c r="B24" s="658" t="s">
        <v>1818</v>
      </c>
      <c r="C24" s="660" t="s">
        <v>1819</v>
      </c>
      <c r="D24" s="660" t="s">
        <v>1820</v>
      </c>
      <c r="E24" s="515">
        <v>62</v>
      </c>
      <c r="F24" s="516">
        <v>77</v>
      </c>
      <c r="G24" s="517" t="s">
        <v>1797</v>
      </c>
      <c r="H24" s="517" t="s">
        <v>12</v>
      </c>
      <c r="I24" s="518">
        <v>467.3</v>
      </c>
      <c r="J24" s="519">
        <v>467.3</v>
      </c>
      <c r="K24" s="519">
        <v>0</v>
      </c>
      <c r="L24" s="519">
        <v>467.3</v>
      </c>
      <c r="M24" s="519">
        <v>0</v>
      </c>
      <c r="N24" s="493">
        <v>70000</v>
      </c>
      <c r="O24" s="494">
        <v>32711000</v>
      </c>
      <c r="P24" s="520" t="s">
        <v>351</v>
      </c>
      <c r="Q24" s="520" t="s">
        <v>352</v>
      </c>
      <c r="R24" s="521">
        <v>467.3</v>
      </c>
      <c r="S24" s="495">
        <v>9500</v>
      </c>
      <c r="T24" s="494">
        <v>4439350</v>
      </c>
      <c r="U24" s="494"/>
      <c r="V24" s="494"/>
      <c r="W24" s="493">
        <v>10000</v>
      </c>
      <c r="X24" s="495">
        <v>4673000</v>
      </c>
      <c r="Y24" s="493">
        <v>150000</v>
      </c>
      <c r="Z24" s="495">
        <v>70095000</v>
      </c>
      <c r="AA24" s="495">
        <v>111918350</v>
      </c>
      <c r="AB24" s="652">
        <v>219861000</v>
      </c>
      <c r="AC24" s="493">
        <v>40000</v>
      </c>
      <c r="AD24" s="494">
        <v>18692000</v>
      </c>
      <c r="AE24" s="652">
        <v>36720000</v>
      </c>
      <c r="AF24" s="652">
        <v>256581000</v>
      </c>
      <c r="AG24" s="658"/>
      <c r="AH24" s="658"/>
      <c r="AI24" s="658" t="s">
        <v>1821</v>
      </c>
      <c r="AJ24" s="658" t="s">
        <v>1822</v>
      </c>
      <c r="AK24" s="522"/>
      <c r="AL24" s="522"/>
      <c r="AM24" s="522"/>
      <c r="AN24" s="523"/>
      <c r="AO24" s="523"/>
      <c r="AP24" s="522"/>
      <c r="AQ24" s="522"/>
      <c r="AR24" s="522"/>
      <c r="AS24" s="662"/>
    </row>
    <row r="25" spans="1:46" s="525" customFormat="1" ht="43.15" customHeight="1" x14ac:dyDescent="0.25">
      <c r="A25" s="673"/>
      <c r="B25" s="672"/>
      <c r="C25" s="674"/>
      <c r="D25" s="674"/>
      <c r="E25" s="515">
        <v>62</v>
      </c>
      <c r="F25" s="516">
        <v>129</v>
      </c>
      <c r="G25" s="517" t="s">
        <v>1797</v>
      </c>
      <c r="H25" s="517" t="s">
        <v>12</v>
      </c>
      <c r="I25" s="518">
        <v>178.3</v>
      </c>
      <c r="J25" s="519">
        <v>37.9</v>
      </c>
      <c r="K25" s="519">
        <v>140.4</v>
      </c>
      <c r="L25" s="519">
        <v>178.3</v>
      </c>
      <c r="M25" s="519">
        <v>0</v>
      </c>
      <c r="N25" s="493">
        <v>70000</v>
      </c>
      <c r="O25" s="494">
        <v>12481000</v>
      </c>
      <c r="P25" s="520" t="s">
        <v>351</v>
      </c>
      <c r="Q25" s="520" t="s">
        <v>352</v>
      </c>
      <c r="R25" s="521">
        <v>178.3</v>
      </c>
      <c r="S25" s="495">
        <v>9500</v>
      </c>
      <c r="T25" s="494">
        <v>1693850</v>
      </c>
      <c r="U25" s="494"/>
      <c r="V25" s="494"/>
      <c r="W25" s="493">
        <v>10000</v>
      </c>
      <c r="X25" s="495">
        <v>1783000</v>
      </c>
      <c r="Y25" s="493">
        <v>150000</v>
      </c>
      <c r="Z25" s="495">
        <v>26745000</v>
      </c>
      <c r="AA25" s="495">
        <v>42702850</v>
      </c>
      <c r="AB25" s="671"/>
      <c r="AC25" s="493">
        <v>40000</v>
      </c>
      <c r="AD25" s="494">
        <v>7132000</v>
      </c>
      <c r="AE25" s="671"/>
      <c r="AF25" s="671"/>
      <c r="AG25" s="672"/>
      <c r="AH25" s="672"/>
      <c r="AI25" s="672"/>
      <c r="AJ25" s="672"/>
      <c r="AK25" s="522"/>
      <c r="AL25" s="522"/>
      <c r="AM25" s="522"/>
      <c r="AN25" s="523"/>
      <c r="AO25" s="523"/>
      <c r="AP25" s="522"/>
      <c r="AQ25" s="522"/>
      <c r="AR25" s="522"/>
      <c r="AS25" s="670"/>
    </row>
    <row r="26" spans="1:46" s="525" customFormat="1" ht="43.15" customHeight="1" x14ac:dyDescent="0.25">
      <c r="A26" s="673"/>
      <c r="B26" s="672"/>
      <c r="C26" s="674"/>
      <c r="D26" s="674"/>
      <c r="E26" s="515">
        <v>63</v>
      </c>
      <c r="F26" s="516">
        <v>83</v>
      </c>
      <c r="G26" s="517" t="s">
        <v>1797</v>
      </c>
      <c r="H26" s="517" t="s">
        <v>12</v>
      </c>
      <c r="I26" s="518">
        <v>145.80000000000001</v>
      </c>
      <c r="J26" s="519">
        <v>145.80000000000001</v>
      </c>
      <c r="K26" s="519">
        <v>0</v>
      </c>
      <c r="L26" s="519">
        <v>145.80000000000001</v>
      </c>
      <c r="M26" s="519">
        <v>0</v>
      </c>
      <c r="N26" s="493">
        <v>70000</v>
      </c>
      <c r="O26" s="494">
        <v>10206000</v>
      </c>
      <c r="P26" s="520" t="s">
        <v>351</v>
      </c>
      <c r="Q26" s="520" t="s">
        <v>352</v>
      </c>
      <c r="R26" s="521">
        <v>145.80000000000001</v>
      </c>
      <c r="S26" s="495">
        <v>9500</v>
      </c>
      <c r="T26" s="494">
        <v>1385100</v>
      </c>
      <c r="U26" s="494"/>
      <c r="V26" s="494"/>
      <c r="W26" s="493">
        <v>10000</v>
      </c>
      <c r="X26" s="495">
        <v>1458000</v>
      </c>
      <c r="Y26" s="493">
        <v>150000</v>
      </c>
      <c r="Z26" s="495">
        <v>21870000</v>
      </c>
      <c r="AA26" s="495">
        <v>34919100</v>
      </c>
      <c r="AB26" s="671"/>
      <c r="AC26" s="493">
        <v>40000</v>
      </c>
      <c r="AD26" s="494">
        <v>5832000</v>
      </c>
      <c r="AE26" s="671"/>
      <c r="AF26" s="671"/>
      <c r="AG26" s="672"/>
      <c r="AH26" s="672"/>
      <c r="AI26" s="672"/>
      <c r="AJ26" s="672"/>
      <c r="AK26" s="522"/>
      <c r="AL26" s="522"/>
      <c r="AM26" s="522"/>
      <c r="AN26" s="523"/>
      <c r="AO26" s="523"/>
      <c r="AP26" s="522"/>
      <c r="AQ26" s="522"/>
      <c r="AR26" s="522"/>
      <c r="AS26" s="670"/>
    </row>
    <row r="27" spans="1:46" s="525" customFormat="1" ht="43.15" customHeight="1" x14ac:dyDescent="0.25">
      <c r="A27" s="657"/>
      <c r="B27" s="659"/>
      <c r="C27" s="661"/>
      <c r="D27" s="661"/>
      <c r="E27" s="515">
        <v>63</v>
      </c>
      <c r="F27" s="516">
        <v>85</v>
      </c>
      <c r="G27" s="517" t="s">
        <v>1797</v>
      </c>
      <c r="H27" s="517" t="s">
        <v>12</v>
      </c>
      <c r="I27" s="518">
        <v>126.6</v>
      </c>
      <c r="J27" s="519">
        <v>126.6</v>
      </c>
      <c r="K27" s="519">
        <v>0</v>
      </c>
      <c r="L27" s="519">
        <v>126.6</v>
      </c>
      <c r="M27" s="519">
        <v>0</v>
      </c>
      <c r="N27" s="493">
        <v>70000</v>
      </c>
      <c r="O27" s="494">
        <v>8862000</v>
      </c>
      <c r="P27" s="520" t="s">
        <v>351</v>
      </c>
      <c r="Q27" s="520" t="s">
        <v>352</v>
      </c>
      <c r="R27" s="521">
        <v>126.6</v>
      </c>
      <c r="S27" s="495">
        <v>9500</v>
      </c>
      <c r="T27" s="494">
        <v>1202700</v>
      </c>
      <c r="U27" s="494"/>
      <c r="V27" s="494"/>
      <c r="W27" s="493">
        <v>10000</v>
      </c>
      <c r="X27" s="495">
        <v>1266000</v>
      </c>
      <c r="Y27" s="493">
        <v>150000</v>
      </c>
      <c r="Z27" s="495">
        <v>18990000</v>
      </c>
      <c r="AA27" s="495">
        <v>30320700</v>
      </c>
      <c r="AB27" s="653"/>
      <c r="AC27" s="493">
        <v>40000</v>
      </c>
      <c r="AD27" s="494">
        <v>5064000</v>
      </c>
      <c r="AE27" s="653"/>
      <c r="AF27" s="653"/>
      <c r="AG27" s="659"/>
      <c r="AH27" s="659"/>
      <c r="AI27" s="659"/>
      <c r="AJ27" s="659"/>
      <c r="AK27" s="522"/>
      <c r="AL27" s="522"/>
      <c r="AM27" s="522"/>
      <c r="AN27" s="523"/>
      <c r="AO27" s="523"/>
      <c r="AP27" s="522"/>
      <c r="AQ27" s="522"/>
      <c r="AR27" s="522"/>
      <c r="AS27" s="663"/>
    </row>
    <row r="28" spans="1:46" s="525" customFormat="1" ht="40.9" customHeight="1" x14ac:dyDescent="0.25">
      <c r="A28" s="656">
        <v>9</v>
      </c>
      <c r="B28" s="658" t="s">
        <v>1823</v>
      </c>
      <c r="C28" s="660" t="s">
        <v>1824</v>
      </c>
      <c r="D28" s="660"/>
      <c r="E28" s="515">
        <v>63</v>
      </c>
      <c r="F28" s="516">
        <v>32</v>
      </c>
      <c r="G28" s="517" t="s">
        <v>1797</v>
      </c>
      <c r="H28" s="517" t="s">
        <v>12</v>
      </c>
      <c r="I28" s="518">
        <v>115.5</v>
      </c>
      <c r="J28" s="519">
        <v>115.5</v>
      </c>
      <c r="K28" s="519">
        <v>0</v>
      </c>
      <c r="L28" s="519">
        <v>115.5</v>
      </c>
      <c r="M28" s="519">
        <v>0</v>
      </c>
      <c r="N28" s="493">
        <v>70000</v>
      </c>
      <c r="O28" s="494">
        <v>8085000</v>
      </c>
      <c r="P28" s="520" t="s">
        <v>351</v>
      </c>
      <c r="Q28" s="520" t="s">
        <v>352</v>
      </c>
      <c r="R28" s="521">
        <v>115.5</v>
      </c>
      <c r="S28" s="495">
        <v>9500</v>
      </c>
      <c r="T28" s="494">
        <v>1097250</v>
      </c>
      <c r="U28" s="494"/>
      <c r="V28" s="494"/>
      <c r="W28" s="493">
        <v>10000</v>
      </c>
      <c r="X28" s="495">
        <v>1155000</v>
      </c>
      <c r="Y28" s="493">
        <v>150000</v>
      </c>
      <c r="Z28" s="495">
        <v>17325000</v>
      </c>
      <c r="AA28" s="495">
        <v>27662250</v>
      </c>
      <c r="AB28" s="652">
        <v>33386300</v>
      </c>
      <c r="AC28" s="493">
        <v>40000</v>
      </c>
      <c r="AD28" s="494">
        <v>4620000</v>
      </c>
      <c r="AE28" s="652">
        <v>5576000</v>
      </c>
      <c r="AF28" s="652">
        <v>38962300</v>
      </c>
      <c r="AG28" s="658"/>
      <c r="AH28" s="658"/>
      <c r="AI28" s="658"/>
      <c r="AJ28" s="658"/>
      <c r="AK28" s="522"/>
      <c r="AL28" s="522"/>
      <c r="AM28" s="522"/>
      <c r="AN28" s="522"/>
      <c r="AO28" s="523"/>
      <c r="AP28" s="523"/>
      <c r="AQ28" s="522"/>
      <c r="AR28" s="522"/>
      <c r="AS28" s="662"/>
      <c r="AT28" s="524"/>
    </row>
    <row r="29" spans="1:46" s="525" customFormat="1" ht="40.9" customHeight="1" x14ac:dyDescent="0.25">
      <c r="A29" s="657"/>
      <c r="B29" s="659"/>
      <c r="C29" s="661"/>
      <c r="D29" s="661"/>
      <c r="E29" s="515">
        <v>63</v>
      </c>
      <c r="F29" s="516">
        <v>33</v>
      </c>
      <c r="G29" s="517" t="s">
        <v>1797</v>
      </c>
      <c r="H29" s="517" t="s">
        <v>12</v>
      </c>
      <c r="I29" s="518">
        <v>23.9</v>
      </c>
      <c r="J29" s="519">
        <v>23.9</v>
      </c>
      <c r="K29" s="519">
        <v>0</v>
      </c>
      <c r="L29" s="519">
        <v>23.9</v>
      </c>
      <c r="M29" s="519">
        <v>0</v>
      </c>
      <c r="N29" s="493">
        <v>70000</v>
      </c>
      <c r="O29" s="494">
        <v>1673000</v>
      </c>
      <c r="P29" s="520" t="s">
        <v>351</v>
      </c>
      <c r="Q29" s="520" t="s">
        <v>352</v>
      </c>
      <c r="R29" s="521">
        <v>23.9</v>
      </c>
      <c r="S29" s="495">
        <v>9500</v>
      </c>
      <c r="T29" s="494">
        <v>227050</v>
      </c>
      <c r="U29" s="494"/>
      <c r="V29" s="494"/>
      <c r="W29" s="493">
        <v>10000</v>
      </c>
      <c r="X29" s="495">
        <v>239000</v>
      </c>
      <c r="Y29" s="493">
        <v>150000</v>
      </c>
      <c r="Z29" s="495">
        <v>3585000</v>
      </c>
      <c r="AA29" s="495">
        <v>5724050</v>
      </c>
      <c r="AB29" s="653"/>
      <c r="AC29" s="493">
        <v>40000</v>
      </c>
      <c r="AD29" s="494">
        <v>956000</v>
      </c>
      <c r="AE29" s="653"/>
      <c r="AF29" s="653"/>
      <c r="AG29" s="659"/>
      <c r="AH29" s="659"/>
      <c r="AI29" s="659"/>
      <c r="AJ29" s="659"/>
      <c r="AK29" s="522"/>
      <c r="AL29" s="522"/>
      <c r="AM29" s="522"/>
      <c r="AN29" s="522"/>
      <c r="AO29" s="523"/>
      <c r="AP29" s="523"/>
      <c r="AQ29" s="522"/>
      <c r="AR29" s="522"/>
      <c r="AS29" s="663"/>
      <c r="AT29" s="524"/>
    </row>
    <row r="30" spans="1:46" s="525" customFormat="1" ht="42" customHeight="1" x14ac:dyDescent="0.25">
      <c r="A30" s="656">
        <v>10</v>
      </c>
      <c r="B30" s="658" t="s">
        <v>1825</v>
      </c>
      <c r="C30" s="660" t="s">
        <v>1826</v>
      </c>
      <c r="D30" s="660" t="s">
        <v>1827</v>
      </c>
      <c r="E30" s="515">
        <v>62</v>
      </c>
      <c r="F30" s="516">
        <v>77</v>
      </c>
      <c r="G30" s="517" t="s">
        <v>1797</v>
      </c>
      <c r="H30" s="517" t="s">
        <v>12</v>
      </c>
      <c r="I30" s="518">
        <v>12</v>
      </c>
      <c r="J30" s="519">
        <v>12</v>
      </c>
      <c r="K30" s="531">
        <v>0</v>
      </c>
      <c r="L30" s="519">
        <v>12</v>
      </c>
      <c r="M30" s="519">
        <v>0</v>
      </c>
      <c r="N30" s="493">
        <v>70000</v>
      </c>
      <c r="O30" s="494">
        <v>840000</v>
      </c>
      <c r="P30" s="520" t="s">
        <v>351</v>
      </c>
      <c r="Q30" s="520" t="s">
        <v>352</v>
      </c>
      <c r="R30" s="521">
        <v>12</v>
      </c>
      <c r="S30" s="495">
        <v>9500</v>
      </c>
      <c r="T30" s="494">
        <v>114000</v>
      </c>
      <c r="U30" s="494"/>
      <c r="V30" s="494"/>
      <c r="W30" s="493">
        <v>10000</v>
      </c>
      <c r="X30" s="495">
        <v>120000</v>
      </c>
      <c r="Y30" s="493">
        <v>150000</v>
      </c>
      <c r="Z30" s="495">
        <v>1800000</v>
      </c>
      <c r="AA30" s="495">
        <v>2874000</v>
      </c>
      <c r="AB30" s="652">
        <v>27829900</v>
      </c>
      <c r="AC30" s="493">
        <v>40000</v>
      </c>
      <c r="AD30" s="494">
        <v>480000</v>
      </c>
      <c r="AE30" s="652">
        <v>4648000</v>
      </c>
      <c r="AF30" s="652">
        <v>32477900</v>
      </c>
      <c r="AG30" s="658"/>
      <c r="AH30" s="658"/>
      <c r="AI30" s="658" t="s">
        <v>1828</v>
      </c>
      <c r="AJ30" s="658" t="s">
        <v>1829</v>
      </c>
      <c r="AK30" s="522"/>
      <c r="AL30" s="522"/>
      <c r="AM30" s="522"/>
      <c r="AN30" s="523"/>
      <c r="AO30" s="523"/>
      <c r="AP30" s="522"/>
      <c r="AQ30" s="522"/>
      <c r="AR30" s="522"/>
      <c r="AS30" s="662"/>
    </row>
    <row r="31" spans="1:46" s="525" customFormat="1" ht="42" customHeight="1" x14ac:dyDescent="0.25">
      <c r="A31" s="657"/>
      <c r="B31" s="659"/>
      <c r="C31" s="661"/>
      <c r="D31" s="661"/>
      <c r="E31" s="515">
        <v>62</v>
      </c>
      <c r="F31" s="516">
        <v>142</v>
      </c>
      <c r="G31" s="517" t="s">
        <v>1797</v>
      </c>
      <c r="H31" s="517" t="s">
        <v>12</v>
      </c>
      <c r="I31" s="518">
        <v>104.2</v>
      </c>
      <c r="J31" s="519">
        <v>104.2</v>
      </c>
      <c r="K31" s="519">
        <v>0</v>
      </c>
      <c r="L31" s="519">
        <v>104.2</v>
      </c>
      <c r="M31" s="519">
        <v>0</v>
      </c>
      <c r="N31" s="493">
        <v>70000</v>
      </c>
      <c r="O31" s="494">
        <v>7294000</v>
      </c>
      <c r="P31" s="520" t="s">
        <v>351</v>
      </c>
      <c r="Q31" s="520" t="s">
        <v>352</v>
      </c>
      <c r="R31" s="521">
        <v>104.2</v>
      </c>
      <c r="S31" s="495">
        <v>9500</v>
      </c>
      <c r="T31" s="494">
        <v>989900</v>
      </c>
      <c r="U31" s="494"/>
      <c r="V31" s="494"/>
      <c r="W31" s="493">
        <v>10000</v>
      </c>
      <c r="X31" s="495">
        <v>1042000</v>
      </c>
      <c r="Y31" s="493">
        <v>150000</v>
      </c>
      <c r="Z31" s="495">
        <v>15630000</v>
      </c>
      <c r="AA31" s="495">
        <v>24955900</v>
      </c>
      <c r="AB31" s="653"/>
      <c r="AC31" s="493">
        <v>40000</v>
      </c>
      <c r="AD31" s="494">
        <v>4168000</v>
      </c>
      <c r="AE31" s="653"/>
      <c r="AF31" s="653"/>
      <c r="AG31" s="659"/>
      <c r="AH31" s="659"/>
      <c r="AI31" s="659"/>
      <c r="AJ31" s="659" t="s">
        <v>1830</v>
      </c>
      <c r="AK31" s="522"/>
      <c r="AL31" s="522"/>
      <c r="AM31" s="522"/>
      <c r="AN31" s="523"/>
      <c r="AO31" s="523"/>
      <c r="AP31" s="522"/>
      <c r="AQ31" s="522"/>
      <c r="AR31" s="522"/>
      <c r="AS31" s="663"/>
    </row>
    <row r="32" spans="1:46" s="525" customFormat="1" ht="40.9" customHeight="1" x14ac:dyDescent="0.25">
      <c r="A32" s="656">
        <v>11</v>
      </c>
      <c r="B32" s="658" t="s">
        <v>1831</v>
      </c>
      <c r="C32" s="660" t="s">
        <v>1832</v>
      </c>
      <c r="D32" s="660"/>
      <c r="E32" s="515">
        <v>62</v>
      </c>
      <c r="F32" s="516">
        <v>100</v>
      </c>
      <c r="G32" s="517" t="s">
        <v>1797</v>
      </c>
      <c r="H32" s="517" t="s">
        <v>12</v>
      </c>
      <c r="I32" s="518">
        <v>12.1</v>
      </c>
      <c r="J32" s="519">
        <v>5.6</v>
      </c>
      <c r="K32" s="519">
        <v>6.5</v>
      </c>
      <c r="L32" s="519">
        <v>12.1</v>
      </c>
      <c r="M32" s="519">
        <v>0</v>
      </c>
      <c r="N32" s="493">
        <v>70000</v>
      </c>
      <c r="O32" s="494">
        <v>847000</v>
      </c>
      <c r="P32" s="520" t="s">
        <v>351</v>
      </c>
      <c r="Q32" s="520" t="s">
        <v>352</v>
      </c>
      <c r="R32" s="521">
        <v>12.1</v>
      </c>
      <c r="S32" s="495">
        <v>9500</v>
      </c>
      <c r="T32" s="494">
        <v>114950</v>
      </c>
      <c r="U32" s="494"/>
      <c r="V32" s="494"/>
      <c r="W32" s="493">
        <v>10000</v>
      </c>
      <c r="X32" s="495">
        <v>121000</v>
      </c>
      <c r="Y32" s="493">
        <v>150000</v>
      </c>
      <c r="Z32" s="495">
        <v>1815000</v>
      </c>
      <c r="AA32" s="495">
        <v>2897950</v>
      </c>
      <c r="AB32" s="652">
        <v>70939900</v>
      </c>
      <c r="AC32" s="493">
        <v>40000</v>
      </c>
      <c r="AD32" s="494">
        <v>484000</v>
      </c>
      <c r="AE32" s="652">
        <v>11848000</v>
      </c>
      <c r="AF32" s="652">
        <v>82787900</v>
      </c>
      <c r="AG32" s="658"/>
      <c r="AH32" s="658"/>
      <c r="AI32" s="658" t="s">
        <v>1832</v>
      </c>
      <c r="AJ32" s="658" t="s">
        <v>1833</v>
      </c>
      <c r="AK32" s="522"/>
      <c r="AL32" s="522"/>
      <c r="AM32" s="522"/>
      <c r="AN32" s="523"/>
      <c r="AO32" s="523"/>
      <c r="AP32" s="522"/>
      <c r="AQ32" s="522"/>
      <c r="AR32" s="522"/>
      <c r="AS32" s="662"/>
    </row>
    <row r="33" spans="1:46" s="525" customFormat="1" ht="40.9" customHeight="1" x14ac:dyDescent="0.25">
      <c r="A33" s="673"/>
      <c r="B33" s="672"/>
      <c r="C33" s="674"/>
      <c r="D33" s="674"/>
      <c r="E33" s="515">
        <v>62</v>
      </c>
      <c r="F33" s="516">
        <v>99</v>
      </c>
      <c r="G33" s="517" t="s">
        <v>1797</v>
      </c>
      <c r="H33" s="517" t="s">
        <v>12</v>
      </c>
      <c r="I33" s="518">
        <v>109.9</v>
      </c>
      <c r="J33" s="519">
        <v>50.7</v>
      </c>
      <c r="K33" s="519">
        <v>59.2</v>
      </c>
      <c r="L33" s="519">
        <v>109.9</v>
      </c>
      <c r="M33" s="519">
        <v>0</v>
      </c>
      <c r="N33" s="493">
        <v>70000</v>
      </c>
      <c r="O33" s="494">
        <v>7693000</v>
      </c>
      <c r="P33" s="520" t="s">
        <v>351</v>
      </c>
      <c r="Q33" s="520" t="s">
        <v>352</v>
      </c>
      <c r="R33" s="521">
        <v>109.9</v>
      </c>
      <c r="S33" s="495">
        <v>9500</v>
      </c>
      <c r="T33" s="494">
        <v>1044050</v>
      </c>
      <c r="U33" s="494"/>
      <c r="V33" s="494"/>
      <c r="W33" s="493">
        <v>10000</v>
      </c>
      <c r="X33" s="495">
        <v>1099000</v>
      </c>
      <c r="Y33" s="493">
        <v>150000</v>
      </c>
      <c r="Z33" s="495">
        <v>16485000</v>
      </c>
      <c r="AA33" s="495">
        <v>26321050</v>
      </c>
      <c r="AB33" s="671"/>
      <c r="AC33" s="493">
        <v>40000</v>
      </c>
      <c r="AD33" s="494">
        <v>4396000</v>
      </c>
      <c r="AE33" s="671"/>
      <c r="AF33" s="671"/>
      <c r="AG33" s="672"/>
      <c r="AH33" s="672"/>
      <c r="AI33" s="672"/>
      <c r="AJ33" s="672"/>
      <c r="AK33" s="522"/>
      <c r="AL33" s="522"/>
      <c r="AM33" s="522"/>
      <c r="AN33" s="523"/>
      <c r="AO33" s="523"/>
      <c r="AP33" s="522"/>
      <c r="AQ33" s="522"/>
      <c r="AR33" s="522"/>
      <c r="AS33" s="670"/>
    </row>
    <row r="34" spans="1:46" s="525" customFormat="1" ht="40.9" customHeight="1" x14ac:dyDescent="0.25">
      <c r="A34" s="673"/>
      <c r="B34" s="672"/>
      <c r="C34" s="674"/>
      <c r="D34" s="674"/>
      <c r="E34" s="515">
        <v>63</v>
      </c>
      <c r="F34" s="516">
        <v>26</v>
      </c>
      <c r="G34" s="517" t="s">
        <v>1797</v>
      </c>
      <c r="H34" s="517" t="s">
        <v>12</v>
      </c>
      <c r="I34" s="518">
        <v>46.9</v>
      </c>
      <c r="J34" s="519">
        <v>46.9</v>
      </c>
      <c r="K34" s="519">
        <v>0</v>
      </c>
      <c r="L34" s="519">
        <v>46.9</v>
      </c>
      <c r="M34" s="519">
        <v>0</v>
      </c>
      <c r="N34" s="493">
        <v>70000</v>
      </c>
      <c r="O34" s="494">
        <v>3283000</v>
      </c>
      <c r="P34" s="520" t="s">
        <v>351</v>
      </c>
      <c r="Q34" s="520" t="s">
        <v>352</v>
      </c>
      <c r="R34" s="521">
        <v>46.9</v>
      </c>
      <c r="S34" s="495">
        <v>9500</v>
      </c>
      <c r="T34" s="494">
        <v>445550</v>
      </c>
      <c r="U34" s="494"/>
      <c r="V34" s="494"/>
      <c r="W34" s="493">
        <v>10000</v>
      </c>
      <c r="X34" s="495">
        <v>469000</v>
      </c>
      <c r="Y34" s="493">
        <v>150000</v>
      </c>
      <c r="Z34" s="495">
        <v>7035000</v>
      </c>
      <c r="AA34" s="495">
        <v>11232550</v>
      </c>
      <c r="AB34" s="671"/>
      <c r="AC34" s="493">
        <v>40000</v>
      </c>
      <c r="AD34" s="494">
        <v>1876000</v>
      </c>
      <c r="AE34" s="671"/>
      <c r="AF34" s="671"/>
      <c r="AG34" s="672"/>
      <c r="AH34" s="672"/>
      <c r="AI34" s="672" t="s">
        <v>1814</v>
      </c>
      <c r="AJ34" s="672"/>
      <c r="AK34" s="522"/>
      <c r="AL34" s="522"/>
      <c r="AM34" s="522"/>
      <c r="AN34" s="522"/>
      <c r="AO34" s="523"/>
      <c r="AP34" s="523"/>
      <c r="AQ34" s="522"/>
      <c r="AR34" s="522"/>
      <c r="AS34" s="670"/>
      <c r="AT34" s="524"/>
    </row>
    <row r="35" spans="1:46" s="525" customFormat="1" ht="40.9" customHeight="1" x14ac:dyDescent="0.25">
      <c r="A35" s="657"/>
      <c r="B35" s="659"/>
      <c r="C35" s="661"/>
      <c r="D35" s="661"/>
      <c r="E35" s="515">
        <v>63</v>
      </c>
      <c r="F35" s="516">
        <v>25</v>
      </c>
      <c r="G35" s="517" t="s">
        <v>1797</v>
      </c>
      <c r="H35" s="517" t="s">
        <v>12</v>
      </c>
      <c r="I35" s="518">
        <v>127.3</v>
      </c>
      <c r="J35" s="519">
        <v>127.3</v>
      </c>
      <c r="K35" s="519">
        <v>0</v>
      </c>
      <c r="L35" s="519">
        <v>127.3</v>
      </c>
      <c r="M35" s="519">
        <v>0</v>
      </c>
      <c r="N35" s="493">
        <v>70000</v>
      </c>
      <c r="O35" s="494">
        <v>8911000</v>
      </c>
      <c r="P35" s="520" t="s">
        <v>351</v>
      </c>
      <c r="Q35" s="520" t="s">
        <v>352</v>
      </c>
      <c r="R35" s="521">
        <v>127.3</v>
      </c>
      <c r="S35" s="495">
        <v>9500</v>
      </c>
      <c r="T35" s="494">
        <v>1209350</v>
      </c>
      <c r="U35" s="494"/>
      <c r="V35" s="494"/>
      <c r="W35" s="493">
        <v>10000</v>
      </c>
      <c r="X35" s="495">
        <v>1273000</v>
      </c>
      <c r="Y35" s="493">
        <v>150000</v>
      </c>
      <c r="Z35" s="495">
        <v>19095000</v>
      </c>
      <c r="AA35" s="495">
        <v>30488350</v>
      </c>
      <c r="AB35" s="653"/>
      <c r="AC35" s="493">
        <v>40000</v>
      </c>
      <c r="AD35" s="494">
        <v>5092000</v>
      </c>
      <c r="AE35" s="653"/>
      <c r="AF35" s="653"/>
      <c r="AG35" s="659"/>
      <c r="AH35" s="659"/>
      <c r="AI35" s="659"/>
      <c r="AJ35" s="659" t="s">
        <v>1834</v>
      </c>
      <c r="AK35" s="522"/>
      <c r="AL35" s="522"/>
      <c r="AM35" s="522"/>
      <c r="AN35" s="523"/>
      <c r="AO35" s="523"/>
      <c r="AP35" s="522"/>
      <c r="AQ35" s="522"/>
      <c r="AR35" s="522"/>
      <c r="AS35" s="663"/>
    </row>
    <row r="36" spans="1:46" s="525" customFormat="1" ht="61.15" customHeight="1" x14ac:dyDescent="0.25">
      <c r="A36" s="512">
        <v>12</v>
      </c>
      <c r="B36" s="513" t="s">
        <v>1835</v>
      </c>
      <c r="C36" s="514" t="s">
        <v>1836</v>
      </c>
      <c r="D36" s="514" t="s">
        <v>1837</v>
      </c>
      <c r="E36" s="515">
        <v>63</v>
      </c>
      <c r="F36" s="516">
        <v>23</v>
      </c>
      <c r="G36" s="517" t="s">
        <v>1797</v>
      </c>
      <c r="H36" s="517" t="s">
        <v>12</v>
      </c>
      <c r="I36" s="518">
        <v>138.19999999999999</v>
      </c>
      <c r="J36" s="519">
        <v>138.19999999999999</v>
      </c>
      <c r="K36" s="519">
        <v>0</v>
      </c>
      <c r="L36" s="519">
        <v>138.19999999999999</v>
      </c>
      <c r="M36" s="519">
        <v>0</v>
      </c>
      <c r="N36" s="493">
        <v>70000</v>
      </c>
      <c r="O36" s="494">
        <v>9674000</v>
      </c>
      <c r="P36" s="520" t="s">
        <v>351</v>
      </c>
      <c r="Q36" s="520" t="s">
        <v>352</v>
      </c>
      <c r="R36" s="521">
        <v>138.19999999999999</v>
      </c>
      <c r="S36" s="495">
        <v>9500</v>
      </c>
      <c r="T36" s="494">
        <v>1312900</v>
      </c>
      <c r="U36" s="494"/>
      <c r="V36" s="494"/>
      <c r="W36" s="493">
        <v>10000</v>
      </c>
      <c r="X36" s="495">
        <v>1382000</v>
      </c>
      <c r="Y36" s="493">
        <v>150000</v>
      </c>
      <c r="Z36" s="495">
        <v>20730000</v>
      </c>
      <c r="AA36" s="495">
        <v>33098900</v>
      </c>
      <c r="AB36" s="495">
        <v>33098900</v>
      </c>
      <c r="AC36" s="493">
        <v>40000</v>
      </c>
      <c r="AD36" s="494">
        <v>5528000</v>
      </c>
      <c r="AE36" s="495">
        <v>5528000</v>
      </c>
      <c r="AF36" s="494">
        <v>38626900</v>
      </c>
      <c r="AG36" s="513"/>
      <c r="AH36" s="513"/>
      <c r="AI36" s="513" t="s">
        <v>1838</v>
      </c>
      <c r="AJ36" s="513" t="s">
        <v>1839</v>
      </c>
      <c r="AK36" s="522"/>
      <c r="AL36" s="522"/>
      <c r="AM36" s="522"/>
      <c r="AN36" s="522"/>
      <c r="AO36" s="523"/>
      <c r="AP36" s="523"/>
      <c r="AQ36" s="522"/>
      <c r="AR36" s="522"/>
      <c r="AS36" s="524"/>
      <c r="AT36" s="524"/>
    </row>
    <row r="37" spans="1:46" s="525" customFormat="1" ht="44.45" customHeight="1" x14ac:dyDescent="0.25">
      <c r="A37" s="656">
        <v>13</v>
      </c>
      <c r="B37" s="658" t="s">
        <v>1840</v>
      </c>
      <c r="C37" s="660" t="s">
        <v>1841</v>
      </c>
      <c r="D37" s="660" t="s">
        <v>1842</v>
      </c>
      <c r="E37" s="515">
        <v>62</v>
      </c>
      <c r="F37" s="516">
        <v>98</v>
      </c>
      <c r="G37" s="517" t="s">
        <v>1797</v>
      </c>
      <c r="H37" s="517" t="s">
        <v>12</v>
      </c>
      <c r="I37" s="518">
        <v>81</v>
      </c>
      <c r="J37" s="519">
        <v>40.200000000000003</v>
      </c>
      <c r="K37" s="519">
        <v>40.799999999999997</v>
      </c>
      <c r="L37" s="519">
        <v>81</v>
      </c>
      <c r="M37" s="519">
        <v>0</v>
      </c>
      <c r="N37" s="493">
        <v>70000</v>
      </c>
      <c r="O37" s="494">
        <v>5670000</v>
      </c>
      <c r="P37" s="520" t="s">
        <v>351</v>
      </c>
      <c r="Q37" s="520" t="s">
        <v>352</v>
      </c>
      <c r="R37" s="521">
        <v>81</v>
      </c>
      <c r="S37" s="495">
        <v>9500</v>
      </c>
      <c r="T37" s="494">
        <v>769500</v>
      </c>
      <c r="U37" s="494"/>
      <c r="V37" s="494"/>
      <c r="W37" s="493">
        <v>10000</v>
      </c>
      <c r="X37" s="495">
        <v>810000</v>
      </c>
      <c r="Y37" s="493">
        <v>150000</v>
      </c>
      <c r="Z37" s="495">
        <v>12150000</v>
      </c>
      <c r="AA37" s="495">
        <v>19399500</v>
      </c>
      <c r="AB37" s="652">
        <v>47229400</v>
      </c>
      <c r="AC37" s="493">
        <v>40000</v>
      </c>
      <c r="AD37" s="494">
        <v>3240000</v>
      </c>
      <c r="AE37" s="652">
        <v>7888000</v>
      </c>
      <c r="AF37" s="652">
        <v>55117400</v>
      </c>
      <c r="AG37" s="658"/>
      <c r="AH37" s="658"/>
      <c r="AI37" s="658" t="s">
        <v>1841</v>
      </c>
      <c r="AJ37" s="658" t="s">
        <v>1843</v>
      </c>
      <c r="AK37" s="522"/>
      <c r="AL37" s="522"/>
      <c r="AM37" s="522"/>
      <c r="AN37" s="523"/>
      <c r="AO37" s="523"/>
      <c r="AP37" s="522"/>
      <c r="AQ37" s="522"/>
      <c r="AR37" s="522"/>
      <c r="AS37" s="662" t="s">
        <v>1799</v>
      </c>
    </row>
    <row r="38" spans="1:46" s="525" customFormat="1" ht="44.45" customHeight="1" x14ac:dyDescent="0.25">
      <c r="A38" s="657"/>
      <c r="B38" s="659"/>
      <c r="C38" s="661"/>
      <c r="D38" s="661"/>
      <c r="E38" s="515">
        <v>63</v>
      </c>
      <c r="F38" s="516">
        <v>24</v>
      </c>
      <c r="G38" s="517" t="s">
        <v>1797</v>
      </c>
      <c r="H38" s="517" t="s">
        <v>12</v>
      </c>
      <c r="I38" s="518">
        <v>116.2</v>
      </c>
      <c r="J38" s="519">
        <v>116.2</v>
      </c>
      <c r="K38" s="519">
        <v>0</v>
      </c>
      <c r="L38" s="519">
        <v>116.2</v>
      </c>
      <c r="M38" s="519">
        <v>0</v>
      </c>
      <c r="N38" s="493">
        <v>70000</v>
      </c>
      <c r="O38" s="494">
        <v>8134000</v>
      </c>
      <c r="P38" s="520" t="s">
        <v>351</v>
      </c>
      <c r="Q38" s="520" t="s">
        <v>352</v>
      </c>
      <c r="R38" s="521">
        <v>116.2</v>
      </c>
      <c r="S38" s="495">
        <v>9500</v>
      </c>
      <c r="T38" s="494">
        <v>1103900</v>
      </c>
      <c r="U38" s="494"/>
      <c r="V38" s="494"/>
      <c r="W38" s="493">
        <v>10000</v>
      </c>
      <c r="X38" s="495">
        <v>1162000</v>
      </c>
      <c r="Y38" s="493">
        <v>150000</v>
      </c>
      <c r="Z38" s="495">
        <v>17430000</v>
      </c>
      <c r="AA38" s="495">
        <v>27829900</v>
      </c>
      <c r="AB38" s="653"/>
      <c r="AC38" s="493">
        <v>40000</v>
      </c>
      <c r="AD38" s="494">
        <v>4648000</v>
      </c>
      <c r="AE38" s="653"/>
      <c r="AF38" s="653"/>
      <c r="AG38" s="659"/>
      <c r="AH38" s="659"/>
      <c r="AI38" s="659"/>
      <c r="AJ38" s="659" t="s">
        <v>1844</v>
      </c>
      <c r="AK38" s="522"/>
      <c r="AL38" s="522"/>
      <c r="AM38" s="522"/>
      <c r="AN38" s="523"/>
      <c r="AO38" s="523"/>
      <c r="AP38" s="522"/>
      <c r="AQ38" s="522"/>
      <c r="AR38" s="522"/>
      <c r="AS38" s="663"/>
    </row>
    <row r="39" spans="1:46" s="525" customFormat="1" ht="43.9" customHeight="1" x14ac:dyDescent="0.25">
      <c r="A39" s="656">
        <v>14</v>
      </c>
      <c r="B39" s="658" t="s">
        <v>1845</v>
      </c>
      <c r="C39" s="660" t="s">
        <v>1846</v>
      </c>
      <c r="D39" s="660" t="s">
        <v>1847</v>
      </c>
      <c r="E39" s="515">
        <v>62</v>
      </c>
      <c r="F39" s="516">
        <v>145</v>
      </c>
      <c r="G39" s="517" t="s">
        <v>1797</v>
      </c>
      <c r="H39" s="517" t="s">
        <v>12</v>
      </c>
      <c r="I39" s="518">
        <v>259</v>
      </c>
      <c r="J39" s="519">
        <v>259</v>
      </c>
      <c r="K39" s="519">
        <v>0</v>
      </c>
      <c r="L39" s="519">
        <v>259</v>
      </c>
      <c r="M39" s="519">
        <v>0</v>
      </c>
      <c r="N39" s="493">
        <v>70000</v>
      </c>
      <c r="O39" s="494">
        <v>18130000</v>
      </c>
      <c r="P39" s="520" t="s">
        <v>351</v>
      </c>
      <c r="Q39" s="520" t="s">
        <v>352</v>
      </c>
      <c r="R39" s="521">
        <v>259</v>
      </c>
      <c r="S39" s="495">
        <v>9500</v>
      </c>
      <c r="T39" s="494">
        <v>2460500</v>
      </c>
      <c r="U39" s="494"/>
      <c r="V39" s="494"/>
      <c r="W39" s="493">
        <v>10000</v>
      </c>
      <c r="X39" s="495">
        <v>2590000</v>
      </c>
      <c r="Y39" s="493">
        <v>150000</v>
      </c>
      <c r="Z39" s="495">
        <v>38850000</v>
      </c>
      <c r="AA39" s="495">
        <v>62030500</v>
      </c>
      <c r="AB39" s="652">
        <v>121234900</v>
      </c>
      <c r="AC39" s="493">
        <v>40000</v>
      </c>
      <c r="AD39" s="494">
        <v>10360000</v>
      </c>
      <c r="AE39" s="652">
        <v>20248000</v>
      </c>
      <c r="AF39" s="652">
        <v>141482900</v>
      </c>
      <c r="AG39" s="658"/>
      <c r="AH39" s="658"/>
      <c r="AI39" s="658" t="s">
        <v>1846</v>
      </c>
      <c r="AJ39" s="658" t="s">
        <v>1848</v>
      </c>
      <c r="AK39" s="522"/>
      <c r="AL39" s="522"/>
      <c r="AM39" s="522"/>
      <c r="AN39" s="523"/>
      <c r="AO39" s="523"/>
      <c r="AP39" s="522"/>
      <c r="AQ39" s="522"/>
      <c r="AR39" s="522"/>
      <c r="AS39" s="662" t="s">
        <v>1799</v>
      </c>
    </row>
    <row r="40" spans="1:46" s="525" customFormat="1" ht="43.9" customHeight="1" x14ac:dyDescent="0.25">
      <c r="A40" s="673"/>
      <c r="B40" s="672"/>
      <c r="C40" s="674"/>
      <c r="D40" s="674"/>
      <c r="E40" s="515">
        <v>62</v>
      </c>
      <c r="F40" s="516">
        <v>146</v>
      </c>
      <c r="G40" s="517" t="s">
        <v>1797</v>
      </c>
      <c r="H40" s="517" t="s">
        <v>12</v>
      </c>
      <c r="I40" s="518">
        <v>101</v>
      </c>
      <c r="J40" s="519">
        <v>101</v>
      </c>
      <c r="K40" s="519">
        <v>0</v>
      </c>
      <c r="L40" s="519">
        <v>101</v>
      </c>
      <c r="M40" s="519">
        <v>0</v>
      </c>
      <c r="N40" s="493">
        <v>70000</v>
      </c>
      <c r="O40" s="494">
        <v>7070000</v>
      </c>
      <c r="P40" s="520" t="s">
        <v>351</v>
      </c>
      <c r="Q40" s="520" t="s">
        <v>352</v>
      </c>
      <c r="R40" s="521">
        <v>101</v>
      </c>
      <c r="S40" s="495">
        <v>9500</v>
      </c>
      <c r="T40" s="494">
        <v>959500</v>
      </c>
      <c r="U40" s="494"/>
      <c r="V40" s="494"/>
      <c r="W40" s="493">
        <v>10000</v>
      </c>
      <c r="X40" s="495">
        <v>1010000</v>
      </c>
      <c r="Y40" s="493">
        <v>150000</v>
      </c>
      <c r="Z40" s="495">
        <v>15150000</v>
      </c>
      <c r="AA40" s="495">
        <v>24189500</v>
      </c>
      <c r="AB40" s="671"/>
      <c r="AC40" s="493">
        <v>40000</v>
      </c>
      <c r="AD40" s="494">
        <v>4040000</v>
      </c>
      <c r="AE40" s="671"/>
      <c r="AF40" s="671"/>
      <c r="AG40" s="672"/>
      <c r="AH40" s="672"/>
      <c r="AI40" s="672"/>
      <c r="AJ40" s="672"/>
      <c r="AK40" s="522"/>
      <c r="AL40" s="522"/>
      <c r="AM40" s="522"/>
      <c r="AN40" s="523"/>
      <c r="AO40" s="523"/>
      <c r="AP40" s="522"/>
      <c r="AQ40" s="522"/>
      <c r="AR40" s="522"/>
      <c r="AS40" s="670"/>
    </row>
    <row r="41" spans="1:46" s="525" customFormat="1" ht="43.9" customHeight="1" x14ac:dyDescent="0.25">
      <c r="A41" s="673"/>
      <c r="B41" s="672"/>
      <c r="C41" s="674"/>
      <c r="D41" s="674"/>
      <c r="E41" s="515">
        <v>63</v>
      </c>
      <c r="F41" s="516">
        <v>149</v>
      </c>
      <c r="G41" s="517" t="s">
        <v>1797</v>
      </c>
      <c r="H41" s="517" t="s">
        <v>12</v>
      </c>
      <c r="I41" s="518">
        <v>83</v>
      </c>
      <c r="J41" s="519">
        <v>83</v>
      </c>
      <c r="K41" s="519">
        <v>0</v>
      </c>
      <c r="L41" s="519">
        <v>83</v>
      </c>
      <c r="M41" s="519">
        <v>0</v>
      </c>
      <c r="N41" s="493">
        <v>70000</v>
      </c>
      <c r="O41" s="494">
        <v>5810000</v>
      </c>
      <c r="P41" s="520" t="s">
        <v>351</v>
      </c>
      <c r="Q41" s="520" t="s">
        <v>352</v>
      </c>
      <c r="R41" s="521">
        <v>83</v>
      </c>
      <c r="S41" s="495">
        <v>9500</v>
      </c>
      <c r="T41" s="494">
        <v>788500</v>
      </c>
      <c r="U41" s="494"/>
      <c r="V41" s="494"/>
      <c r="W41" s="493">
        <v>10000</v>
      </c>
      <c r="X41" s="495">
        <v>830000</v>
      </c>
      <c r="Y41" s="493">
        <v>150000</v>
      </c>
      <c r="Z41" s="495">
        <v>12450000</v>
      </c>
      <c r="AA41" s="495">
        <v>19878500</v>
      </c>
      <c r="AB41" s="671"/>
      <c r="AC41" s="493">
        <v>40000</v>
      </c>
      <c r="AD41" s="494">
        <v>3320000</v>
      </c>
      <c r="AE41" s="671"/>
      <c r="AF41" s="671"/>
      <c r="AG41" s="672"/>
      <c r="AH41" s="672"/>
      <c r="AI41" s="672"/>
      <c r="AJ41" s="672"/>
      <c r="AK41" s="522"/>
      <c r="AL41" s="522"/>
      <c r="AM41" s="522"/>
      <c r="AN41" s="523"/>
      <c r="AO41" s="523"/>
      <c r="AP41" s="522"/>
      <c r="AQ41" s="522"/>
      <c r="AR41" s="522"/>
      <c r="AS41" s="670"/>
    </row>
    <row r="42" spans="1:46" s="525" customFormat="1" ht="43.9" customHeight="1" x14ac:dyDescent="0.25">
      <c r="A42" s="657"/>
      <c r="B42" s="659"/>
      <c r="C42" s="661"/>
      <c r="D42" s="661"/>
      <c r="E42" s="515">
        <v>63</v>
      </c>
      <c r="F42" s="516">
        <v>151</v>
      </c>
      <c r="G42" s="517" t="s">
        <v>1797</v>
      </c>
      <c r="H42" s="517" t="s">
        <v>12</v>
      </c>
      <c r="I42" s="518">
        <v>63.2</v>
      </c>
      <c r="J42" s="519">
        <v>63.2</v>
      </c>
      <c r="K42" s="519">
        <v>0</v>
      </c>
      <c r="L42" s="519">
        <v>63.2</v>
      </c>
      <c r="M42" s="519">
        <v>0</v>
      </c>
      <c r="N42" s="493">
        <v>70000</v>
      </c>
      <c r="O42" s="494">
        <v>4424000</v>
      </c>
      <c r="P42" s="520" t="s">
        <v>351</v>
      </c>
      <c r="Q42" s="520" t="s">
        <v>352</v>
      </c>
      <c r="R42" s="521">
        <v>63.2</v>
      </c>
      <c r="S42" s="495">
        <v>9500</v>
      </c>
      <c r="T42" s="494">
        <v>600400</v>
      </c>
      <c r="U42" s="494"/>
      <c r="V42" s="494"/>
      <c r="W42" s="493">
        <v>10000</v>
      </c>
      <c r="X42" s="495">
        <v>632000</v>
      </c>
      <c r="Y42" s="493">
        <v>150000</v>
      </c>
      <c r="Z42" s="495">
        <v>9480000</v>
      </c>
      <c r="AA42" s="495">
        <v>15136400</v>
      </c>
      <c r="AB42" s="653"/>
      <c r="AC42" s="493">
        <v>40000</v>
      </c>
      <c r="AD42" s="494">
        <v>2528000</v>
      </c>
      <c r="AE42" s="653"/>
      <c r="AF42" s="653"/>
      <c r="AG42" s="659"/>
      <c r="AH42" s="659"/>
      <c r="AI42" s="659"/>
      <c r="AJ42" s="659"/>
      <c r="AK42" s="522"/>
      <c r="AL42" s="522"/>
      <c r="AM42" s="522"/>
      <c r="AN42" s="522"/>
      <c r="AO42" s="523"/>
      <c r="AP42" s="523"/>
      <c r="AQ42" s="522"/>
      <c r="AR42" s="522"/>
      <c r="AS42" s="663"/>
      <c r="AT42" s="524"/>
    </row>
    <row r="43" spans="1:46" s="525" customFormat="1" ht="43.9" customHeight="1" x14ac:dyDescent="0.25">
      <c r="A43" s="656">
        <v>15</v>
      </c>
      <c r="B43" s="658" t="s">
        <v>1849</v>
      </c>
      <c r="C43" s="660" t="s">
        <v>1850</v>
      </c>
      <c r="D43" s="660" t="s">
        <v>1851</v>
      </c>
      <c r="E43" s="515">
        <v>62</v>
      </c>
      <c r="F43" s="516">
        <v>146</v>
      </c>
      <c r="G43" s="517" t="s">
        <v>1797</v>
      </c>
      <c r="H43" s="517" t="s">
        <v>12</v>
      </c>
      <c r="I43" s="518">
        <v>119.8</v>
      </c>
      <c r="J43" s="519">
        <v>119.8</v>
      </c>
      <c r="K43" s="519">
        <v>0</v>
      </c>
      <c r="L43" s="519">
        <v>119.8</v>
      </c>
      <c r="M43" s="519">
        <v>0</v>
      </c>
      <c r="N43" s="493">
        <v>70000</v>
      </c>
      <c r="O43" s="494">
        <v>8386000</v>
      </c>
      <c r="P43" s="520" t="s">
        <v>351</v>
      </c>
      <c r="Q43" s="520" t="s">
        <v>352</v>
      </c>
      <c r="R43" s="521">
        <v>119.8</v>
      </c>
      <c r="S43" s="495">
        <v>9500</v>
      </c>
      <c r="T43" s="494">
        <v>1138100</v>
      </c>
      <c r="U43" s="494"/>
      <c r="V43" s="494"/>
      <c r="W43" s="493">
        <v>10000</v>
      </c>
      <c r="X43" s="495">
        <v>1198000</v>
      </c>
      <c r="Y43" s="493">
        <v>150000</v>
      </c>
      <c r="Z43" s="495">
        <v>17970000</v>
      </c>
      <c r="AA43" s="495">
        <v>28692100</v>
      </c>
      <c r="AB43" s="652">
        <v>53887500</v>
      </c>
      <c r="AC43" s="493">
        <v>40000</v>
      </c>
      <c r="AD43" s="494">
        <v>4792000</v>
      </c>
      <c r="AE43" s="652">
        <v>9000000</v>
      </c>
      <c r="AF43" s="652">
        <v>62887500</v>
      </c>
      <c r="AG43" s="658"/>
      <c r="AH43" s="658"/>
      <c r="AI43" s="658" t="s">
        <v>1850</v>
      </c>
      <c r="AJ43" s="658" t="s">
        <v>1852</v>
      </c>
      <c r="AK43" s="522"/>
      <c r="AL43" s="522"/>
      <c r="AM43" s="522"/>
      <c r="AN43" s="523"/>
      <c r="AO43" s="523"/>
      <c r="AP43" s="522"/>
      <c r="AQ43" s="522"/>
      <c r="AR43" s="522"/>
      <c r="AS43" s="662"/>
    </row>
    <row r="44" spans="1:46" s="525" customFormat="1" ht="43.9" customHeight="1" x14ac:dyDescent="0.25">
      <c r="A44" s="657"/>
      <c r="B44" s="659"/>
      <c r="C44" s="661"/>
      <c r="D44" s="661"/>
      <c r="E44" s="515">
        <v>62</v>
      </c>
      <c r="F44" s="516">
        <v>147</v>
      </c>
      <c r="G44" s="517" t="s">
        <v>1797</v>
      </c>
      <c r="H44" s="517" t="s">
        <v>12</v>
      </c>
      <c r="I44" s="518">
        <v>105.2</v>
      </c>
      <c r="J44" s="519">
        <v>105.2</v>
      </c>
      <c r="K44" s="519">
        <v>0</v>
      </c>
      <c r="L44" s="519">
        <v>105.2</v>
      </c>
      <c r="M44" s="519">
        <v>0</v>
      </c>
      <c r="N44" s="493">
        <v>70000</v>
      </c>
      <c r="O44" s="494">
        <v>7364000</v>
      </c>
      <c r="P44" s="520" t="s">
        <v>351</v>
      </c>
      <c r="Q44" s="520" t="s">
        <v>352</v>
      </c>
      <c r="R44" s="521">
        <v>105.2</v>
      </c>
      <c r="S44" s="495">
        <v>9500</v>
      </c>
      <c r="T44" s="494">
        <v>999400</v>
      </c>
      <c r="U44" s="494"/>
      <c r="V44" s="494"/>
      <c r="W44" s="493">
        <v>10000</v>
      </c>
      <c r="X44" s="495">
        <v>1052000</v>
      </c>
      <c r="Y44" s="493">
        <v>150000</v>
      </c>
      <c r="Z44" s="495">
        <v>15780000</v>
      </c>
      <c r="AA44" s="495">
        <v>25195400</v>
      </c>
      <c r="AB44" s="653"/>
      <c r="AC44" s="493">
        <v>40000</v>
      </c>
      <c r="AD44" s="494">
        <v>4208000</v>
      </c>
      <c r="AE44" s="653"/>
      <c r="AF44" s="653"/>
      <c r="AG44" s="659"/>
      <c r="AH44" s="659"/>
      <c r="AI44" s="659"/>
      <c r="AJ44" s="659"/>
      <c r="AK44" s="522"/>
      <c r="AL44" s="522"/>
      <c r="AM44" s="522"/>
      <c r="AN44" s="523"/>
      <c r="AO44" s="523"/>
      <c r="AP44" s="522"/>
      <c r="AQ44" s="522"/>
      <c r="AR44" s="522"/>
      <c r="AS44" s="663"/>
    </row>
    <row r="45" spans="1:46" s="525" customFormat="1" ht="49.15" customHeight="1" x14ac:dyDescent="0.25">
      <c r="A45" s="656">
        <v>16</v>
      </c>
      <c r="B45" s="658" t="s">
        <v>1853</v>
      </c>
      <c r="C45" s="660" t="s">
        <v>1854</v>
      </c>
      <c r="D45" s="660"/>
      <c r="E45" s="515">
        <v>62</v>
      </c>
      <c r="F45" s="516">
        <v>128</v>
      </c>
      <c r="G45" s="517" t="s">
        <v>1797</v>
      </c>
      <c r="H45" s="517" t="s">
        <v>12</v>
      </c>
      <c r="I45" s="518">
        <v>133.69999999999999</v>
      </c>
      <c r="J45" s="519">
        <v>35.700000000000003</v>
      </c>
      <c r="K45" s="519">
        <v>97.999999999999986</v>
      </c>
      <c r="L45" s="519">
        <v>133.69999999999999</v>
      </c>
      <c r="M45" s="519">
        <v>0</v>
      </c>
      <c r="N45" s="493">
        <v>70000</v>
      </c>
      <c r="O45" s="494">
        <v>9359000</v>
      </c>
      <c r="P45" s="520" t="s">
        <v>351</v>
      </c>
      <c r="Q45" s="520" t="s">
        <v>352</v>
      </c>
      <c r="R45" s="521">
        <v>133.69999999999999</v>
      </c>
      <c r="S45" s="495">
        <v>9500</v>
      </c>
      <c r="T45" s="494">
        <v>1270150</v>
      </c>
      <c r="U45" s="494"/>
      <c r="V45" s="494"/>
      <c r="W45" s="493">
        <v>10000</v>
      </c>
      <c r="X45" s="495">
        <v>1337000</v>
      </c>
      <c r="Y45" s="493">
        <v>150000</v>
      </c>
      <c r="Z45" s="495">
        <v>20055000</v>
      </c>
      <c r="AA45" s="495">
        <v>32021150</v>
      </c>
      <c r="AB45" s="652">
        <v>39038500</v>
      </c>
      <c r="AC45" s="493">
        <v>40000</v>
      </c>
      <c r="AD45" s="494">
        <v>5348000</v>
      </c>
      <c r="AE45" s="652">
        <v>6520000</v>
      </c>
      <c r="AF45" s="652">
        <v>45558500</v>
      </c>
      <c r="AG45" s="658"/>
      <c r="AH45" s="658"/>
      <c r="AI45" s="658"/>
      <c r="AJ45" s="658"/>
      <c r="AK45" s="522"/>
      <c r="AL45" s="522"/>
      <c r="AM45" s="522"/>
      <c r="AN45" s="523"/>
      <c r="AO45" s="523"/>
      <c r="AP45" s="522"/>
      <c r="AQ45" s="522"/>
      <c r="AR45" s="522"/>
      <c r="AS45" s="662"/>
    </row>
    <row r="46" spans="1:46" s="525" customFormat="1" ht="49.15" customHeight="1" x14ac:dyDescent="0.25">
      <c r="A46" s="657"/>
      <c r="B46" s="659"/>
      <c r="C46" s="661"/>
      <c r="D46" s="661"/>
      <c r="E46" s="515">
        <v>62</v>
      </c>
      <c r="F46" s="516">
        <v>129</v>
      </c>
      <c r="G46" s="517" t="s">
        <v>1797</v>
      </c>
      <c r="H46" s="517" t="s">
        <v>12</v>
      </c>
      <c r="I46" s="518">
        <v>29.3</v>
      </c>
      <c r="J46" s="519">
        <v>6.2</v>
      </c>
      <c r="K46" s="519">
        <v>23.1</v>
      </c>
      <c r="L46" s="519">
        <v>29.3</v>
      </c>
      <c r="M46" s="519">
        <v>0</v>
      </c>
      <c r="N46" s="493">
        <v>70000</v>
      </c>
      <c r="O46" s="494">
        <v>2051000</v>
      </c>
      <c r="P46" s="520" t="s">
        <v>351</v>
      </c>
      <c r="Q46" s="520" t="s">
        <v>352</v>
      </c>
      <c r="R46" s="521">
        <v>29.3</v>
      </c>
      <c r="S46" s="495">
        <v>9500</v>
      </c>
      <c r="T46" s="494">
        <v>278350</v>
      </c>
      <c r="U46" s="494"/>
      <c r="V46" s="494"/>
      <c r="W46" s="493">
        <v>10000</v>
      </c>
      <c r="X46" s="495">
        <v>293000</v>
      </c>
      <c r="Y46" s="493">
        <v>150000</v>
      </c>
      <c r="Z46" s="495">
        <v>4395000</v>
      </c>
      <c r="AA46" s="495">
        <v>7017350</v>
      </c>
      <c r="AB46" s="653"/>
      <c r="AC46" s="493">
        <v>40000</v>
      </c>
      <c r="AD46" s="494">
        <v>1172000</v>
      </c>
      <c r="AE46" s="653"/>
      <c r="AF46" s="653"/>
      <c r="AG46" s="659"/>
      <c r="AH46" s="659"/>
      <c r="AI46" s="659"/>
      <c r="AJ46" s="659"/>
      <c r="AK46" s="522"/>
      <c r="AL46" s="522"/>
      <c r="AM46" s="522"/>
      <c r="AN46" s="523"/>
      <c r="AO46" s="523"/>
      <c r="AP46" s="522"/>
      <c r="AQ46" s="522"/>
      <c r="AR46" s="522"/>
      <c r="AS46" s="663"/>
    </row>
    <row r="47" spans="1:46" s="525" customFormat="1" ht="46.15" customHeight="1" x14ac:dyDescent="0.25">
      <c r="A47" s="656">
        <v>17</v>
      </c>
      <c r="B47" s="658" t="s">
        <v>1855</v>
      </c>
      <c r="C47" s="660" t="s">
        <v>1856</v>
      </c>
      <c r="D47" s="660"/>
      <c r="E47" s="515">
        <v>62</v>
      </c>
      <c r="F47" s="516">
        <v>148</v>
      </c>
      <c r="G47" s="517" t="s">
        <v>1797</v>
      </c>
      <c r="H47" s="517" t="s">
        <v>12</v>
      </c>
      <c r="I47" s="518">
        <v>146.69999999999999</v>
      </c>
      <c r="J47" s="519">
        <v>146.69999999999999</v>
      </c>
      <c r="K47" s="519">
        <v>0</v>
      </c>
      <c r="L47" s="519">
        <v>146.69999999999999</v>
      </c>
      <c r="M47" s="519">
        <v>0</v>
      </c>
      <c r="N47" s="493">
        <v>70000</v>
      </c>
      <c r="O47" s="494">
        <v>10269000</v>
      </c>
      <c r="P47" s="520" t="s">
        <v>351</v>
      </c>
      <c r="Q47" s="520" t="s">
        <v>352</v>
      </c>
      <c r="R47" s="521">
        <v>146.69999999999999</v>
      </c>
      <c r="S47" s="495">
        <v>9500</v>
      </c>
      <c r="T47" s="494">
        <v>1393650</v>
      </c>
      <c r="U47" s="494"/>
      <c r="V47" s="494"/>
      <c r="W47" s="493">
        <v>10000</v>
      </c>
      <c r="X47" s="495">
        <v>1467000</v>
      </c>
      <c r="Y47" s="493">
        <v>150000</v>
      </c>
      <c r="Z47" s="495">
        <v>22005000</v>
      </c>
      <c r="AA47" s="495">
        <v>35134650</v>
      </c>
      <c r="AB47" s="652">
        <v>67012100</v>
      </c>
      <c r="AC47" s="493">
        <v>40000</v>
      </c>
      <c r="AD47" s="494">
        <v>5868000</v>
      </c>
      <c r="AE47" s="652">
        <v>11192000</v>
      </c>
      <c r="AF47" s="652">
        <v>78204100</v>
      </c>
      <c r="AG47" s="658"/>
      <c r="AH47" s="658"/>
      <c r="AI47" s="658" t="s">
        <v>1857</v>
      </c>
      <c r="AJ47" s="658" t="s">
        <v>1858</v>
      </c>
      <c r="AK47" s="522"/>
      <c r="AL47" s="522"/>
      <c r="AM47" s="522"/>
      <c r="AN47" s="523"/>
      <c r="AO47" s="523"/>
      <c r="AP47" s="522"/>
      <c r="AQ47" s="522"/>
      <c r="AR47" s="522"/>
      <c r="AS47" s="662" t="s">
        <v>1799</v>
      </c>
    </row>
    <row r="48" spans="1:46" s="525" customFormat="1" ht="46.15" customHeight="1" x14ac:dyDescent="0.25">
      <c r="A48" s="673"/>
      <c r="B48" s="672"/>
      <c r="C48" s="674"/>
      <c r="D48" s="674"/>
      <c r="E48" s="515">
        <v>62</v>
      </c>
      <c r="F48" s="516">
        <v>149</v>
      </c>
      <c r="G48" s="517" t="s">
        <v>1797</v>
      </c>
      <c r="H48" s="517" t="s">
        <v>12</v>
      </c>
      <c r="I48" s="518">
        <v>34.9</v>
      </c>
      <c r="J48" s="519">
        <v>34.9</v>
      </c>
      <c r="K48" s="519">
        <v>0</v>
      </c>
      <c r="L48" s="519">
        <v>34.9</v>
      </c>
      <c r="M48" s="519">
        <v>0</v>
      </c>
      <c r="N48" s="493">
        <v>70000</v>
      </c>
      <c r="O48" s="494">
        <v>2443000</v>
      </c>
      <c r="P48" s="520" t="s">
        <v>351</v>
      </c>
      <c r="Q48" s="520" t="s">
        <v>352</v>
      </c>
      <c r="R48" s="521">
        <v>34.9</v>
      </c>
      <c r="S48" s="495">
        <v>9500</v>
      </c>
      <c r="T48" s="494">
        <v>331550</v>
      </c>
      <c r="U48" s="494"/>
      <c r="V48" s="494"/>
      <c r="W48" s="493">
        <v>10000</v>
      </c>
      <c r="X48" s="495">
        <v>349000</v>
      </c>
      <c r="Y48" s="493">
        <v>150000</v>
      </c>
      <c r="Z48" s="495">
        <v>5235000</v>
      </c>
      <c r="AA48" s="495">
        <v>8358550</v>
      </c>
      <c r="AB48" s="671"/>
      <c r="AC48" s="493">
        <v>40000</v>
      </c>
      <c r="AD48" s="494">
        <v>1396000</v>
      </c>
      <c r="AE48" s="671"/>
      <c r="AF48" s="671"/>
      <c r="AG48" s="672"/>
      <c r="AH48" s="672"/>
      <c r="AI48" s="672"/>
      <c r="AJ48" s="672"/>
      <c r="AK48" s="522"/>
      <c r="AL48" s="522"/>
      <c r="AM48" s="522"/>
      <c r="AN48" s="523"/>
      <c r="AO48" s="523"/>
      <c r="AP48" s="522"/>
      <c r="AQ48" s="522"/>
      <c r="AR48" s="522"/>
      <c r="AS48" s="670"/>
    </row>
    <row r="49" spans="1:46" s="525" customFormat="1" ht="46.15" customHeight="1" x14ac:dyDescent="0.25">
      <c r="A49" s="673"/>
      <c r="B49" s="672"/>
      <c r="C49" s="674"/>
      <c r="D49" s="674"/>
      <c r="E49" s="515">
        <v>62</v>
      </c>
      <c r="F49" s="516">
        <v>147</v>
      </c>
      <c r="G49" s="517" t="s">
        <v>1797</v>
      </c>
      <c r="H49" s="517" t="s">
        <v>12</v>
      </c>
      <c r="I49" s="518">
        <v>43.4</v>
      </c>
      <c r="J49" s="519">
        <v>43.4</v>
      </c>
      <c r="K49" s="519">
        <v>0</v>
      </c>
      <c r="L49" s="519">
        <v>43.4</v>
      </c>
      <c r="M49" s="519">
        <v>0</v>
      </c>
      <c r="N49" s="493">
        <v>70000</v>
      </c>
      <c r="O49" s="494">
        <v>3038000</v>
      </c>
      <c r="P49" s="520" t="s">
        <v>351</v>
      </c>
      <c r="Q49" s="520" t="s">
        <v>352</v>
      </c>
      <c r="R49" s="521">
        <v>43.4</v>
      </c>
      <c r="S49" s="495">
        <v>9500</v>
      </c>
      <c r="T49" s="494">
        <v>412300</v>
      </c>
      <c r="U49" s="494"/>
      <c r="V49" s="494"/>
      <c r="W49" s="493">
        <v>10000</v>
      </c>
      <c r="X49" s="495">
        <v>434000</v>
      </c>
      <c r="Y49" s="493">
        <v>150000</v>
      </c>
      <c r="Z49" s="495">
        <v>6510000</v>
      </c>
      <c r="AA49" s="495">
        <v>10394300</v>
      </c>
      <c r="AB49" s="671"/>
      <c r="AC49" s="493">
        <v>40000</v>
      </c>
      <c r="AD49" s="494">
        <v>1736000</v>
      </c>
      <c r="AE49" s="671"/>
      <c r="AF49" s="671"/>
      <c r="AG49" s="672"/>
      <c r="AH49" s="672"/>
      <c r="AI49" s="672"/>
      <c r="AJ49" s="672"/>
      <c r="AK49" s="522"/>
      <c r="AL49" s="522"/>
      <c r="AM49" s="522"/>
      <c r="AN49" s="523"/>
      <c r="AO49" s="523"/>
      <c r="AP49" s="522"/>
      <c r="AQ49" s="522"/>
      <c r="AR49" s="522"/>
      <c r="AS49" s="670"/>
    </row>
    <row r="50" spans="1:46" s="525" customFormat="1" ht="46.15" customHeight="1" x14ac:dyDescent="0.25">
      <c r="A50" s="657"/>
      <c r="B50" s="659"/>
      <c r="C50" s="661"/>
      <c r="D50" s="661"/>
      <c r="E50" s="515">
        <v>63</v>
      </c>
      <c r="F50" s="516">
        <v>188</v>
      </c>
      <c r="G50" s="517" t="s">
        <v>1797</v>
      </c>
      <c r="H50" s="517" t="s">
        <v>12</v>
      </c>
      <c r="I50" s="518">
        <v>54.8</v>
      </c>
      <c r="J50" s="519">
        <v>54.8</v>
      </c>
      <c r="K50" s="519">
        <v>0</v>
      </c>
      <c r="L50" s="519">
        <v>54.8</v>
      </c>
      <c r="M50" s="519">
        <v>0</v>
      </c>
      <c r="N50" s="493">
        <v>70000</v>
      </c>
      <c r="O50" s="494">
        <v>3836000</v>
      </c>
      <c r="P50" s="520" t="s">
        <v>351</v>
      </c>
      <c r="Q50" s="520" t="s">
        <v>352</v>
      </c>
      <c r="R50" s="521">
        <v>54.8</v>
      </c>
      <c r="S50" s="495">
        <v>9500</v>
      </c>
      <c r="T50" s="494">
        <v>520600</v>
      </c>
      <c r="U50" s="494"/>
      <c r="V50" s="494"/>
      <c r="W50" s="493">
        <v>10000</v>
      </c>
      <c r="X50" s="495">
        <v>548000</v>
      </c>
      <c r="Y50" s="493">
        <v>150000</v>
      </c>
      <c r="Z50" s="495">
        <v>8220000</v>
      </c>
      <c r="AA50" s="495">
        <v>13124600</v>
      </c>
      <c r="AB50" s="653"/>
      <c r="AC50" s="493">
        <v>40000</v>
      </c>
      <c r="AD50" s="494">
        <v>2192000</v>
      </c>
      <c r="AE50" s="653"/>
      <c r="AF50" s="653"/>
      <c r="AG50" s="659"/>
      <c r="AH50" s="659"/>
      <c r="AI50" s="659"/>
      <c r="AJ50" s="659"/>
      <c r="AK50" s="522"/>
      <c r="AL50" s="522"/>
      <c r="AM50" s="522"/>
      <c r="AN50" s="522"/>
      <c r="AO50" s="523"/>
      <c r="AP50" s="523"/>
      <c r="AQ50" s="522"/>
      <c r="AR50" s="522"/>
      <c r="AS50" s="663">
        <v>0</v>
      </c>
      <c r="AT50" s="524"/>
    </row>
    <row r="51" spans="1:46" s="525" customFormat="1" ht="40.15" customHeight="1" x14ac:dyDescent="0.25">
      <c r="A51" s="656">
        <v>18</v>
      </c>
      <c r="B51" s="658" t="s">
        <v>1859</v>
      </c>
      <c r="C51" s="660" t="s">
        <v>1860</v>
      </c>
      <c r="D51" s="660"/>
      <c r="E51" s="515">
        <v>62</v>
      </c>
      <c r="F51" s="516">
        <v>149</v>
      </c>
      <c r="G51" s="517" t="s">
        <v>1797</v>
      </c>
      <c r="H51" s="517" t="s">
        <v>12</v>
      </c>
      <c r="I51" s="518">
        <v>225</v>
      </c>
      <c r="J51" s="519">
        <v>225</v>
      </c>
      <c r="K51" s="519">
        <v>0</v>
      </c>
      <c r="L51" s="519">
        <v>225</v>
      </c>
      <c r="M51" s="519">
        <v>0</v>
      </c>
      <c r="N51" s="493">
        <v>70000</v>
      </c>
      <c r="O51" s="494">
        <v>15750000</v>
      </c>
      <c r="P51" s="520" t="s">
        <v>351</v>
      </c>
      <c r="Q51" s="520" t="s">
        <v>352</v>
      </c>
      <c r="R51" s="521">
        <v>225</v>
      </c>
      <c r="S51" s="495">
        <v>9500</v>
      </c>
      <c r="T51" s="494">
        <v>2137500</v>
      </c>
      <c r="U51" s="494"/>
      <c r="V51" s="494"/>
      <c r="W51" s="493">
        <v>10000</v>
      </c>
      <c r="X51" s="495">
        <v>2250000</v>
      </c>
      <c r="Y51" s="493">
        <v>150000</v>
      </c>
      <c r="Z51" s="495">
        <v>33750000</v>
      </c>
      <c r="AA51" s="495">
        <v>53887500</v>
      </c>
      <c r="AB51" s="652">
        <v>73574400</v>
      </c>
      <c r="AC51" s="493">
        <v>40000</v>
      </c>
      <c r="AD51" s="494">
        <v>9000000</v>
      </c>
      <c r="AE51" s="652">
        <v>12288000</v>
      </c>
      <c r="AF51" s="652">
        <v>85862400</v>
      </c>
      <c r="AG51" s="658"/>
      <c r="AH51" s="658"/>
      <c r="AI51" s="658" t="s">
        <v>1861</v>
      </c>
      <c r="AJ51" s="658" t="s">
        <v>1862</v>
      </c>
      <c r="AK51" s="522"/>
      <c r="AL51" s="522"/>
      <c r="AM51" s="522"/>
      <c r="AN51" s="523"/>
      <c r="AO51" s="523"/>
      <c r="AP51" s="522"/>
      <c r="AQ51" s="522"/>
      <c r="AR51" s="522"/>
      <c r="AS51" s="662"/>
    </row>
    <row r="52" spans="1:46" s="525" customFormat="1" ht="40.15" customHeight="1" x14ac:dyDescent="0.25">
      <c r="A52" s="657"/>
      <c r="B52" s="659"/>
      <c r="C52" s="661"/>
      <c r="D52" s="661"/>
      <c r="E52" s="515">
        <v>63</v>
      </c>
      <c r="F52" s="516">
        <v>183</v>
      </c>
      <c r="G52" s="517" t="s">
        <v>1797</v>
      </c>
      <c r="H52" s="517" t="s">
        <v>12</v>
      </c>
      <c r="I52" s="518">
        <v>82.2</v>
      </c>
      <c r="J52" s="519">
        <v>82.2</v>
      </c>
      <c r="K52" s="519">
        <v>0</v>
      </c>
      <c r="L52" s="519">
        <v>82.2</v>
      </c>
      <c r="M52" s="519">
        <v>0</v>
      </c>
      <c r="N52" s="493">
        <v>70000</v>
      </c>
      <c r="O52" s="494">
        <v>5754000</v>
      </c>
      <c r="P52" s="520" t="s">
        <v>351</v>
      </c>
      <c r="Q52" s="520" t="s">
        <v>352</v>
      </c>
      <c r="R52" s="521">
        <v>82.2</v>
      </c>
      <c r="S52" s="495">
        <v>9500</v>
      </c>
      <c r="T52" s="494">
        <v>780900</v>
      </c>
      <c r="U52" s="494"/>
      <c r="V52" s="494"/>
      <c r="W52" s="493">
        <v>10000</v>
      </c>
      <c r="X52" s="495">
        <v>822000</v>
      </c>
      <c r="Y52" s="493">
        <v>150000</v>
      </c>
      <c r="Z52" s="495">
        <v>12330000</v>
      </c>
      <c r="AA52" s="495">
        <v>19686900</v>
      </c>
      <c r="AB52" s="653"/>
      <c r="AC52" s="493">
        <v>40000</v>
      </c>
      <c r="AD52" s="494">
        <v>3288000</v>
      </c>
      <c r="AE52" s="653"/>
      <c r="AF52" s="653"/>
      <c r="AG52" s="659"/>
      <c r="AH52" s="659"/>
      <c r="AI52" s="659"/>
      <c r="AJ52" s="659"/>
      <c r="AK52" s="522"/>
      <c r="AL52" s="522"/>
      <c r="AM52" s="522"/>
      <c r="AN52" s="522"/>
      <c r="AO52" s="523"/>
      <c r="AP52" s="523"/>
      <c r="AQ52" s="532"/>
      <c r="AR52" s="532"/>
      <c r="AS52" s="663"/>
      <c r="AT52" s="524"/>
    </row>
    <row r="53" spans="1:46" s="525" customFormat="1" ht="40.15" customHeight="1" x14ac:dyDescent="0.25">
      <c r="A53" s="656">
        <v>19</v>
      </c>
      <c r="B53" s="658" t="s">
        <v>1863</v>
      </c>
      <c r="C53" s="660" t="s">
        <v>1863</v>
      </c>
      <c r="D53" s="660"/>
      <c r="E53" s="515">
        <v>62</v>
      </c>
      <c r="F53" s="516">
        <v>149</v>
      </c>
      <c r="G53" s="517" t="s">
        <v>1797</v>
      </c>
      <c r="H53" s="517" t="s">
        <v>12</v>
      </c>
      <c r="I53" s="518">
        <v>121.8</v>
      </c>
      <c r="J53" s="519">
        <v>121.8</v>
      </c>
      <c r="K53" s="519">
        <v>0</v>
      </c>
      <c r="L53" s="519">
        <v>121.8</v>
      </c>
      <c r="M53" s="519">
        <v>0</v>
      </c>
      <c r="N53" s="493">
        <v>70000</v>
      </c>
      <c r="O53" s="494">
        <v>8526000</v>
      </c>
      <c r="P53" s="520" t="s">
        <v>351</v>
      </c>
      <c r="Q53" s="520" t="s">
        <v>352</v>
      </c>
      <c r="R53" s="521">
        <v>121.8</v>
      </c>
      <c r="S53" s="495">
        <v>9500</v>
      </c>
      <c r="T53" s="494">
        <v>1157100</v>
      </c>
      <c r="U53" s="494"/>
      <c r="V53" s="494"/>
      <c r="W53" s="493">
        <v>10000</v>
      </c>
      <c r="X53" s="495">
        <v>1218000</v>
      </c>
      <c r="Y53" s="493">
        <v>150000</v>
      </c>
      <c r="Z53" s="495">
        <v>18270000</v>
      </c>
      <c r="AA53" s="495">
        <v>29171100</v>
      </c>
      <c r="AB53" s="652">
        <v>56234600</v>
      </c>
      <c r="AC53" s="493">
        <v>40000</v>
      </c>
      <c r="AD53" s="494">
        <v>4872000</v>
      </c>
      <c r="AE53" s="652">
        <v>9392000</v>
      </c>
      <c r="AF53" s="652">
        <v>65626600</v>
      </c>
      <c r="AG53" s="658"/>
      <c r="AH53" s="658"/>
      <c r="AI53" s="658" t="s">
        <v>1864</v>
      </c>
      <c r="AJ53" s="658" t="s">
        <v>1865</v>
      </c>
      <c r="AK53" s="522"/>
      <c r="AL53" s="522"/>
      <c r="AM53" s="522"/>
      <c r="AN53" s="523"/>
      <c r="AO53" s="523"/>
      <c r="AP53" s="522"/>
      <c r="AQ53" s="522"/>
      <c r="AR53" s="522"/>
      <c r="AS53" s="662"/>
    </row>
    <row r="54" spans="1:46" s="525" customFormat="1" ht="40.15" customHeight="1" x14ac:dyDescent="0.25">
      <c r="A54" s="673"/>
      <c r="B54" s="672"/>
      <c r="C54" s="674"/>
      <c r="D54" s="674"/>
      <c r="E54" s="515">
        <v>62</v>
      </c>
      <c r="F54" s="516">
        <v>150</v>
      </c>
      <c r="G54" s="517" t="s">
        <v>1797</v>
      </c>
      <c r="H54" s="517" t="s">
        <v>12</v>
      </c>
      <c r="I54" s="518">
        <v>58.2</v>
      </c>
      <c r="J54" s="519">
        <v>58.2</v>
      </c>
      <c r="K54" s="519">
        <v>0</v>
      </c>
      <c r="L54" s="519">
        <v>58.2</v>
      </c>
      <c r="M54" s="519">
        <v>0</v>
      </c>
      <c r="N54" s="493">
        <v>70000</v>
      </c>
      <c r="O54" s="494">
        <v>4074000</v>
      </c>
      <c r="P54" s="520" t="s">
        <v>351</v>
      </c>
      <c r="Q54" s="520" t="s">
        <v>352</v>
      </c>
      <c r="R54" s="521">
        <v>58.2</v>
      </c>
      <c r="S54" s="495">
        <v>9500</v>
      </c>
      <c r="T54" s="494">
        <v>552900</v>
      </c>
      <c r="U54" s="494"/>
      <c r="V54" s="494"/>
      <c r="W54" s="493">
        <v>10000</v>
      </c>
      <c r="X54" s="495">
        <v>582000</v>
      </c>
      <c r="Y54" s="493">
        <v>150000</v>
      </c>
      <c r="Z54" s="495">
        <v>8730000</v>
      </c>
      <c r="AA54" s="495">
        <v>13938900</v>
      </c>
      <c r="AB54" s="671"/>
      <c r="AC54" s="493">
        <v>40000</v>
      </c>
      <c r="AD54" s="494">
        <v>2328000</v>
      </c>
      <c r="AE54" s="671"/>
      <c r="AF54" s="671"/>
      <c r="AG54" s="672"/>
      <c r="AH54" s="672"/>
      <c r="AI54" s="672"/>
      <c r="AJ54" s="672"/>
      <c r="AK54" s="522"/>
      <c r="AL54" s="522"/>
      <c r="AM54" s="522"/>
      <c r="AN54" s="523"/>
      <c r="AO54" s="523"/>
      <c r="AP54" s="522"/>
      <c r="AQ54" s="522"/>
      <c r="AR54" s="522"/>
      <c r="AS54" s="670"/>
    </row>
    <row r="55" spans="1:46" s="525" customFormat="1" ht="40.15" customHeight="1" x14ac:dyDescent="0.25">
      <c r="A55" s="657"/>
      <c r="B55" s="659"/>
      <c r="C55" s="661"/>
      <c r="D55" s="661"/>
      <c r="E55" s="515">
        <v>63</v>
      </c>
      <c r="F55" s="516">
        <v>183</v>
      </c>
      <c r="G55" s="517" t="s">
        <v>1797</v>
      </c>
      <c r="H55" s="517" t="s">
        <v>12</v>
      </c>
      <c r="I55" s="518">
        <v>54.8</v>
      </c>
      <c r="J55" s="519">
        <v>54.8</v>
      </c>
      <c r="K55" s="519">
        <v>0</v>
      </c>
      <c r="L55" s="519">
        <v>54.8</v>
      </c>
      <c r="M55" s="519">
        <v>0</v>
      </c>
      <c r="N55" s="493">
        <v>70000</v>
      </c>
      <c r="O55" s="494">
        <v>3836000</v>
      </c>
      <c r="P55" s="520" t="s">
        <v>351</v>
      </c>
      <c r="Q55" s="520" t="s">
        <v>352</v>
      </c>
      <c r="R55" s="521">
        <v>54.8</v>
      </c>
      <c r="S55" s="495">
        <v>9500</v>
      </c>
      <c r="T55" s="494">
        <v>520600</v>
      </c>
      <c r="U55" s="494"/>
      <c r="V55" s="494"/>
      <c r="W55" s="493">
        <v>10000</v>
      </c>
      <c r="X55" s="495">
        <v>548000</v>
      </c>
      <c r="Y55" s="493">
        <v>150000</v>
      </c>
      <c r="Z55" s="495">
        <v>8220000</v>
      </c>
      <c r="AA55" s="495">
        <v>13124600</v>
      </c>
      <c r="AB55" s="653"/>
      <c r="AC55" s="493">
        <v>40000</v>
      </c>
      <c r="AD55" s="494">
        <v>2192000</v>
      </c>
      <c r="AE55" s="653"/>
      <c r="AF55" s="653"/>
      <c r="AG55" s="659"/>
      <c r="AH55" s="659"/>
      <c r="AI55" s="659"/>
      <c r="AJ55" s="659"/>
      <c r="AK55" s="522"/>
      <c r="AL55" s="522"/>
      <c r="AM55" s="522"/>
      <c r="AN55" s="522"/>
      <c r="AO55" s="523"/>
      <c r="AP55" s="523"/>
      <c r="AQ55" s="532"/>
      <c r="AR55" s="532"/>
      <c r="AS55" s="663"/>
      <c r="AT55" s="524"/>
    </row>
    <row r="56" spans="1:46" s="525" customFormat="1" ht="40.15" customHeight="1" x14ac:dyDescent="0.25">
      <c r="A56" s="656">
        <v>20</v>
      </c>
      <c r="B56" s="658" t="s">
        <v>1866</v>
      </c>
      <c r="C56" s="660" t="s">
        <v>1867</v>
      </c>
      <c r="D56" s="660"/>
      <c r="E56" s="515">
        <v>62</v>
      </c>
      <c r="F56" s="516">
        <v>150</v>
      </c>
      <c r="G56" s="517" t="s">
        <v>1797</v>
      </c>
      <c r="H56" s="517" t="s">
        <v>12</v>
      </c>
      <c r="I56" s="518">
        <v>276.2</v>
      </c>
      <c r="J56" s="519">
        <v>276.2</v>
      </c>
      <c r="K56" s="519">
        <v>0</v>
      </c>
      <c r="L56" s="519">
        <v>276.2</v>
      </c>
      <c r="M56" s="519">
        <v>0</v>
      </c>
      <c r="N56" s="493">
        <v>70000</v>
      </c>
      <c r="O56" s="494">
        <v>19334000</v>
      </c>
      <c r="P56" s="520" t="s">
        <v>351</v>
      </c>
      <c r="Q56" s="520" t="s">
        <v>352</v>
      </c>
      <c r="R56" s="521">
        <v>276.2</v>
      </c>
      <c r="S56" s="495">
        <v>9500</v>
      </c>
      <c r="T56" s="494">
        <v>2623900</v>
      </c>
      <c r="U56" s="494"/>
      <c r="V56" s="494"/>
      <c r="W56" s="493">
        <v>10000</v>
      </c>
      <c r="X56" s="495">
        <v>2762000</v>
      </c>
      <c r="Y56" s="493">
        <v>150000</v>
      </c>
      <c r="Z56" s="495">
        <v>41430000</v>
      </c>
      <c r="AA56" s="495">
        <v>66149900</v>
      </c>
      <c r="AB56" s="652">
        <v>75442500</v>
      </c>
      <c r="AC56" s="493">
        <v>40000</v>
      </c>
      <c r="AD56" s="494">
        <v>11048000</v>
      </c>
      <c r="AE56" s="652">
        <v>12600000</v>
      </c>
      <c r="AF56" s="652">
        <v>88042500</v>
      </c>
      <c r="AG56" s="658"/>
      <c r="AH56" s="658"/>
      <c r="AI56" s="658"/>
      <c r="AJ56" s="658"/>
      <c r="AK56" s="522"/>
      <c r="AL56" s="522"/>
      <c r="AM56" s="522"/>
      <c r="AN56" s="523"/>
      <c r="AO56" s="523"/>
      <c r="AP56" s="522"/>
      <c r="AQ56" s="522"/>
      <c r="AR56" s="522"/>
      <c r="AS56" s="662"/>
    </row>
    <row r="57" spans="1:46" s="525" customFormat="1" ht="40.15" customHeight="1" x14ac:dyDescent="0.25">
      <c r="A57" s="657"/>
      <c r="B57" s="659"/>
      <c r="C57" s="661"/>
      <c r="D57" s="661"/>
      <c r="E57" s="515">
        <v>62</v>
      </c>
      <c r="F57" s="516">
        <v>151</v>
      </c>
      <c r="G57" s="517" t="s">
        <v>1797</v>
      </c>
      <c r="H57" s="517" t="s">
        <v>12</v>
      </c>
      <c r="I57" s="518">
        <v>38.799999999999997</v>
      </c>
      <c r="J57" s="519">
        <v>16</v>
      </c>
      <c r="K57" s="519">
        <v>22.8</v>
      </c>
      <c r="L57" s="519">
        <v>38.799999999999997</v>
      </c>
      <c r="M57" s="519">
        <v>0</v>
      </c>
      <c r="N57" s="493">
        <v>70000</v>
      </c>
      <c r="O57" s="494">
        <v>2716000</v>
      </c>
      <c r="P57" s="520" t="s">
        <v>351</v>
      </c>
      <c r="Q57" s="520" t="s">
        <v>352</v>
      </c>
      <c r="R57" s="521">
        <v>38.799999999999997</v>
      </c>
      <c r="S57" s="495">
        <v>9500</v>
      </c>
      <c r="T57" s="494">
        <v>368600</v>
      </c>
      <c r="U57" s="494"/>
      <c r="V57" s="494"/>
      <c r="W57" s="493">
        <v>10000</v>
      </c>
      <c r="X57" s="495">
        <v>388000</v>
      </c>
      <c r="Y57" s="493">
        <v>150000</v>
      </c>
      <c r="Z57" s="495">
        <v>5820000</v>
      </c>
      <c r="AA57" s="495">
        <v>9292600</v>
      </c>
      <c r="AB57" s="653"/>
      <c r="AC57" s="493">
        <v>40000</v>
      </c>
      <c r="AD57" s="494">
        <v>1552000</v>
      </c>
      <c r="AE57" s="653"/>
      <c r="AF57" s="653"/>
      <c r="AG57" s="659"/>
      <c r="AH57" s="659"/>
      <c r="AI57" s="659"/>
      <c r="AJ57" s="659" t="s">
        <v>1868</v>
      </c>
      <c r="AK57" s="522" t="s">
        <v>1869</v>
      </c>
      <c r="AL57" s="522" t="s">
        <v>499</v>
      </c>
      <c r="AM57" s="522" t="s">
        <v>500</v>
      </c>
      <c r="AN57" s="523">
        <v>31</v>
      </c>
      <c r="AO57" s="523">
        <v>731</v>
      </c>
      <c r="AP57" s="522">
        <v>230.7</v>
      </c>
      <c r="AQ57" s="522">
        <v>230.7</v>
      </c>
      <c r="AR57" s="522">
        <v>0</v>
      </c>
      <c r="AS57" s="663"/>
    </row>
    <row r="58" spans="1:46" s="525" customFormat="1" ht="75" customHeight="1" x14ac:dyDescent="0.25">
      <c r="A58" s="512">
        <v>21</v>
      </c>
      <c r="B58" s="513" t="s">
        <v>1870</v>
      </c>
      <c r="C58" s="514" t="s">
        <v>1867</v>
      </c>
      <c r="D58" s="514"/>
      <c r="E58" s="515">
        <v>63</v>
      </c>
      <c r="F58" s="516">
        <v>183</v>
      </c>
      <c r="G58" s="517" t="s">
        <v>1797</v>
      </c>
      <c r="H58" s="517" t="s">
        <v>12</v>
      </c>
      <c r="I58" s="518">
        <v>127.9</v>
      </c>
      <c r="J58" s="519">
        <v>127.9</v>
      </c>
      <c r="K58" s="519">
        <v>0</v>
      </c>
      <c r="L58" s="519">
        <v>127.9</v>
      </c>
      <c r="M58" s="519">
        <v>0</v>
      </c>
      <c r="N58" s="493">
        <v>70000</v>
      </c>
      <c r="O58" s="494">
        <v>8953000</v>
      </c>
      <c r="P58" s="520" t="s">
        <v>351</v>
      </c>
      <c r="Q58" s="520" t="s">
        <v>352</v>
      </c>
      <c r="R58" s="521">
        <v>127.9</v>
      </c>
      <c r="S58" s="495">
        <v>9500</v>
      </c>
      <c r="T58" s="494">
        <v>1215050</v>
      </c>
      <c r="U58" s="494"/>
      <c r="V58" s="494"/>
      <c r="W58" s="493">
        <v>10000</v>
      </c>
      <c r="X58" s="495">
        <v>1279000</v>
      </c>
      <c r="Y58" s="493">
        <v>150000</v>
      </c>
      <c r="Z58" s="495">
        <v>19185000</v>
      </c>
      <c r="AA58" s="495">
        <v>30632050</v>
      </c>
      <c r="AB58" s="495">
        <v>30632050</v>
      </c>
      <c r="AC58" s="493">
        <v>40000</v>
      </c>
      <c r="AD58" s="494">
        <v>5116000</v>
      </c>
      <c r="AE58" s="495">
        <v>5116000</v>
      </c>
      <c r="AF58" s="494">
        <v>35748050</v>
      </c>
      <c r="AG58" s="513"/>
      <c r="AH58" s="513"/>
      <c r="AI58" s="513" t="s">
        <v>1871</v>
      </c>
      <c r="AJ58" s="513" t="s">
        <v>1872</v>
      </c>
      <c r="AK58" s="522"/>
      <c r="AL58" s="522"/>
      <c r="AM58" s="522"/>
      <c r="AN58" s="522"/>
      <c r="AO58" s="523"/>
      <c r="AP58" s="523"/>
      <c r="AQ58" s="532"/>
      <c r="AR58" s="532"/>
      <c r="AS58" s="524"/>
      <c r="AT58" s="524"/>
    </row>
    <row r="59" spans="1:46" s="525" customFormat="1" ht="45" customHeight="1" x14ac:dyDescent="0.25">
      <c r="A59" s="656">
        <v>22</v>
      </c>
      <c r="B59" s="658" t="s">
        <v>1873</v>
      </c>
      <c r="C59" s="660" t="s">
        <v>1874</v>
      </c>
      <c r="D59" s="660" t="s">
        <v>1875</v>
      </c>
      <c r="E59" s="515">
        <v>62</v>
      </c>
      <c r="F59" s="516">
        <v>103</v>
      </c>
      <c r="G59" s="517" t="s">
        <v>1797</v>
      </c>
      <c r="H59" s="517" t="s">
        <v>12</v>
      </c>
      <c r="I59" s="518">
        <v>144.9</v>
      </c>
      <c r="J59" s="519">
        <v>68.2</v>
      </c>
      <c r="K59" s="519">
        <v>76.7</v>
      </c>
      <c r="L59" s="519">
        <v>144.9</v>
      </c>
      <c r="M59" s="519">
        <v>0</v>
      </c>
      <c r="N59" s="493">
        <v>70000</v>
      </c>
      <c r="O59" s="494">
        <v>10143000</v>
      </c>
      <c r="P59" s="520" t="s">
        <v>351</v>
      </c>
      <c r="Q59" s="520" t="s">
        <v>352</v>
      </c>
      <c r="R59" s="521">
        <v>144.9</v>
      </c>
      <c r="S59" s="495">
        <v>9500</v>
      </c>
      <c r="T59" s="494">
        <v>1376550</v>
      </c>
      <c r="U59" s="494"/>
      <c r="V59" s="494"/>
      <c r="W59" s="493">
        <v>10000</v>
      </c>
      <c r="X59" s="495">
        <v>1449000</v>
      </c>
      <c r="Y59" s="493">
        <v>150000</v>
      </c>
      <c r="Z59" s="495">
        <v>21735000</v>
      </c>
      <c r="AA59" s="495">
        <v>34703550</v>
      </c>
      <c r="AB59" s="652">
        <v>99129050</v>
      </c>
      <c r="AC59" s="493">
        <v>40000</v>
      </c>
      <c r="AD59" s="494">
        <v>5796000</v>
      </c>
      <c r="AE59" s="652">
        <v>16556000</v>
      </c>
      <c r="AF59" s="652">
        <v>115685050</v>
      </c>
      <c r="AG59" s="658"/>
      <c r="AH59" s="658"/>
      <c r="AI59" s="658" t="s">
        <v>1876</v>
      </c>
      <c r="AJ59" s="658" t="s">
        <v>1877</v>
      </c>
      <c r="AK59" s="522"/>
      <c r="AL59" s="522"/>
      <c r="AM59" s="522"/>
      <c r="AN59" s="523"/>
      <c r="AO59" s="523"/>
      <c r="AP59" s="522"/>
      <c r="AQ59" s="522"/>
      <c r="AR59" s="522"/>
      <c r="AS59" s="662"/>
    </row>
    <row r="60" spans="1:46" s="525" customFormat="1" ht="45" customHeight="1" x14ac:dyDescent="0.25">
      <c r="A60" s="673"/>
      <c r="B60" s="672"/>
      <c r="C60" s="674"/>
      <c r="D60" s="674"/>
      <c r="E60" s="515">
        <v>62</v>
      </c>
      <c r="F60" s="516">
        <v>102</v>
      </c>
      <c r="G60" s="517" t="s">
        <v>1797</v>
      </c>
      <c r="H60" s="517" t="s">
        <v>12</v>
      </c>
      <c r="I60" s="518">
        <v>16.100000000000001</v>
      </c>
      <c r="J60" s="519">
        <v>7.8</v>
      </c>
      <c r="K60" s="519">
        <v>8.3000000000000007</v>
      </c>
      <c r="L60" s="519">
        <v>16.100000000000001</v>
      </c>
      <c r="M60" s="519">
        <v>0</v>
      </c>
      <c r="N60" s="493">
        <v>70000</v>
      </c>
      <c r="O60" s="494">
        <v>1127000</v>
      </c>
      <c r="P60" s="520" t="s">
        <v>351</v>
      </c>
      <c r="Q60" s="520" t="s">
        <v>352</v>
      </c>
      <c r="R60" s="521">
        <v>16.100000000000001</v>
      </c>
      <c r="S60" s="495">
        <v>9500</v>
      </c>
      <c r="T60" s="494">
        <v>152950</v>
      </c>
      <c r="U60" s="494"/>
      <c r="V60" s="494"/>
      <c r="W60" s="493">
        <v>10000</v>
      </c>
      <c r="X60" s="495">
        <v>161000</v>
      </c>
      <c r="Y60" s="493">
        <v>150000</v>
      </c>
      <c r="Z60" s="495">
        <v>2415000</v>
      </c>
      <c r="AA60" s="495">
        <v>3855950</v>
      </c>
      <c r="AB60" s="671"/>
      <c r="AC60" s="493">
        <v>40000</v>
      </c>
      <c r="AD60" s="494">
        <v>644000</v>
      </c>
      <c r="AE60" s="671"/>
      <c r="AF60" s="671"/>
      <c r="AG60" s="672"/>
      <c r="AH60" s="672"/>
      <c r="AI60" s="672"/>
      <c r="AJ60" s="672"/>
      <c r="AK60" s="522"/>
      <c r="AL60" s="522"/>
      <c r="AM60" s="522"/>
      <c r="AN60" s="523"/>
      <c r="AO60" s="523"/>
      <c r="AP60" s="522"/>
      <c r="AQ60" s="522"/>
      <c r="AR60" s="522"/>
      <c r="AS60" s="670"/>
    </row>
    <row r="61" spans="1:46" s="525" customFormat="1" ht="45" customHeight="1" x14ac:dyDescent="0.25">
      <c r="A61" s="673"/>
      <c r="B61" s="672"/>
      <c r="C61" s="674"/>
      <c r="D61" s="674"/>
      <c r="E61" s="515">
        <v>63</v>
      </c>
      <c r="F61" s="516">
        <v>94</v>
      </c>
      <c r="G61" s="517" t="s">
        <v>1797</v>
      </c>
      <c r="H61" s="517" t="s">
        <v>12</v>
      </c>
      <c r="I61" s="518">
        <v>13.8</v>
      </c>
      <c r="J61" s="519">
        <v>13.8</v>
      </c>
      <c r="K61" s="519">
        <v>0</v>
      </c>
      <c r="L61" s="519">
        <v>13.8</v>
      </c>
      <c r="M61" s="519">
        <v>0</v>
      </c>
      <c r="N61" s="493">
        <v>70000</v>
      </c>
      <c r="O61" s="494">
        <v>966000</v>
      </c>
      <c r="P61" s="520" t="s">
        <v>351</v>
      </c>
      <c r="Q61" s="520" t="s">
        <v>352</v>
      </c>
      <c r="R61" s="521">
        <v>13.8</v>
      </c>
      <c r="S61" s="495">
        <v>9500</v>
      </c>
      <c r="T61" s="494">
        <v>131100</v>
      </c>
      <c r="U61" s="494"/>
      <c r="V61" s="494"/>
      <c r="W61" s="493">
        <v>10000</v>
      </c>
      <c r="X61" s="495">
        <v>138000</v>
      </c>
      <c r="Y61" s="493">
        <v>150000</v>
      </c>
      <c r="Z61" s="495">
        <v>2070000</v>
      </c>
      <c r="AA61" s="495">
        <v>3305100</v>
      </c>
      <c r="AB61" s="671"/>
      <c r="AC61" s="493">
        <v>40000</v>
      </c>
      <c r="AD61" s="494">
        <v>552000</v>
      </c>
      <c r="AE61" s="671"/>
      <c r="AF61" s="671"/>
      <c r="AG61" s="672"/>
      <c r="AH61" s="672"/>
      <c r="AI61" s="672"/>
      <c r="AJ61" s="672"/>
      <c r="AK61" s="522"/>
      <c r="AL61" s="522"/>
      <c r="AM61" s="522"/>
      <c r="AN61" s="523"/>
      <c r="AO61" s="523"/>
      <c r="AP61" s="522"/>
      <c r="AQ61" s="522"/>
      <c r="AR61" s="522"/>
      <c r="AS61" s="670"/>
    </row>
    <row r="62" spans="1:46" s="525" customFormat="1" ht="45" customHeight="1" x14ac:dyDescent="0.25">
      <c r="A62" s="657"/>
      <c r="B62" s="659"/>
      <c r="C62" s="661"/>
      <c r="D62" s="661"/>
      <c r="E62" s="515">
        <v>63</v>
      </c>
      <c r="F62" s="516">
        <v>93</v>
      </c>
      <c r="G62" s="517" t="s">
        <v>1797</v>
      </c>
      <c r="H62" s="517" t="s">
        <v>12</v>
      </c>
      <c r="I62" s="518">
        <v>239.1</v>
      </c>
      <c r="J62" s="519">
        <v>239.1</v>
      </c>
      <c r="K62" s="519">
        <v>0</v>
      </c>
      <c r="L62" s="519">
        <v>239.1</v>
      </c>
      <c r="M62" s="519">
        <v>0</v>
      </c>
      <c r="N62" s="493">
        <v>70000</v>
      </c>
      <c r="O62" s="494">
        <v>16737000</v>
      </c>
      <c r="P62" s="520" t="s">
        <v>351</v>
      </c>
      <c r="Q62" s="520" t="s">
        <v>352</v>
      </c>
      <c r="R62" s="521">
        <v>239.1</v>
      </c>
      <c r="S62" s="495">
        <v>9500</v>
      </c>
      <c r="T62" s="494">
        <v>2271450</v>
      </c>
      <c r="U62" s="494"/>
      <c r="V62" s="494"/>
      <c r="W62" s="493">
        <v>10000</v>
      </c>
      <c r="X62" s="495">
        <v>2391000</v>
      </c>
      <c r="Y62" s="493">
        <v>150000</v>
      </c>
      <c r="Z62" s="495">
        <v>35865000</v>
      </c>
      <c r="AA62" s="495">
        <v>57264450</v>
      </c>
      <c r="AB62" s="653"/>
      <c r="AC62" s="493">
        <v>40000</v>
      </c>
      <c r="AD62" s="494">
        <v>9564000</v>
      </c>
      <c r="AE62" s="653"/>
      <c r="AF62" s="653"/>
      <c r="AG62" s="659"/>
      <c r="AH62" s="659"/>
      <c r="AI62" s="659"/>
      <c r="AJ62" s="659"/>
      <c r="AK62" s="522"/>
      <c r="AL62" s="522"/>
      <c r="AM62" s="522"/>
      <c r="AN62" s="523"/>
      <c r="AO62" s="523"/>
      <c r="AP62" s="522"/>
      <c r="AQ62" s="522"/>
      <c r="AR62" s="522"/>
      <c r="AS62" s="663"/>
    </row>
    <row r="63" spans="1:46" s="525" customFormat="1" ht="42" customHeight="1" x14ac:dyDescent="0.25">
      <c r="A63" s="656">
        <v>23</v>
      </c>
      <c r="B63" s="658" t="s">
        <v>1878</v>
      </c>
      <c r="C63" s="660" t="s">
        <v>1879</v>
      </c>
      <c r="D63" s="660"/>
      <c r="E63" s="515">
        <v>62</v>
      </c>
      <c r="F63" s="516">
        <v>122</v>
      </c>
      <c r="G63" s="517" t="s">
        <v>1797</v>
      </c>
      <c r="H63" s="517" t="s">
        <v>12</v>
      </c>
      <c r="I63" s="518">
        <v>54.3</v>
      </c>
      <c r="J63" s="519">
        <v>25.7</v>
      </c>
      <c r="K63" s="519">
        <v>28.599999999999998</v>
      </c>
      <c r="L63" s="519">
        <v>54.3</v>
      </c>
      <c r="M63" s="519">
        <v>0</v>
      </c>
      <c r="N63" s="493">
        <v>70000</v>
      </c>
      <c r="O63" s="494">
        <v>3801000</v>
      </c>
      <c r="P63" s="520" t="s">
        <v>351</v>
      </c>
      <c r="Q63" s="520" t="s">
        <v>352</v>
      </c>
      <c r="R63" s="521">
        <v>54.3</v>
      </c>
      <c r="S63" s="495">
        <v>9500</v>
      </c>
      <c r="T63" s="494">
        <v>515850</v>
      </c>
      <c r="U63" s="494"/>
      <c r="V63" s="494"/>
      <c r="W63" s="493">
        <v>10000</v>
      </c>
      <c r="X63" s="495">
        <v>543000</v>
      </c>
      <c r="Y63" s="493">
        <v>150000</v>
      </c>
      <c r="Z63" s="495">
        <v>8145000</v>
      </c>
      <c r="AA63" s="495">
        <v>13004850</v>
      </c>
      <c r="AB63" s="652">
        <v>32979150</v>
      </c>
      <c r="AC63" s="493">
        <v>40000</v>
      </c>
      <c r="AD63" s="494">
        <v>2172000</v>
      </c>
      <c r="AE63" s="652">
        <v>5508000</v>
      </c>
      <c r="AF63" s="652">
        <v>38487150</v>
      </c>
      <c r="AG63" s="658"/>
      <c r="AH63" s="658"/>
      <c r="AI63" s="658" t="s">
        <v>1878</v>
      </c>
      <c r="AJ63" s="658" t="s">
        <v>1880</v>
      </c>
      <c r="AK63" s="522"/>
      <c r="AL63" s="522"/>
      <c r="AM63" s="522"/>
      <c r="AN63" s="523"/>
      <c r="AO63" s="523"/>
      <c r="AP63" s="522"/>
      <c r="AQ63" s="522"/>
      <c r="AR63" s="522"/>
      <c r="AS63" s="662"/>
    </row>
    <row r="64" spans="1:46" s="525" customFormat="1" ht="42" customHeight="1" x14ac:dyDescent="0.25">
      <c r="A64" s="657"/>
      <c r="B64" s="659"/>
      <c r="C64" s="661"/>
      <c r="D64" s="661"/>
      <c r="E64" s="515">
        <v>63</v>
      </c>
      <c r="F64" s="516">
        <v>21</v>
      </c>
      <c r="G64" s="517" t="s">
        <v>1797</v>
      </c>
      <c r="H64" s="517" t="s">
        <v>12</v>
      </c>
      <c r="I64" s="518">
        <v>83.4</v>
      </c>
      <c r="J64" s="519">
        <v>83.4</v>
      </c>
      <c r="K64" s="519">
        <v>0</v>
      </c>
      <c r="L64" s="519">
        <v>83.4</v>
      </c>
      <c r="M64" s="519">
        <v>0</v>
      </c>
      <c r="N64" s="493">
        <v>70000</v>
      </c>
      <c r="O64" s="494">
        <v>5838000</v>
      </c>
      <c r="P64" s="520" t="s">
        <v>351</v>
      </c>
      <c r="Q64" s="520" t="s">
        <v>352</v>
      </c>
      <c r="R64" s="521">
        <v>83.4</v>
      </c>
      <c r="S64" s="495">
        <v>9500</v>
      </c>
      <c r="T64" s="494">
        <v>792300</v>
      </c>
      <c r="U64" s="494"/>
      <c r="V64" s="494"/>
      <c r="W64" s="493">
        <v>10000</v>
      </c>
      <c r="X64" s="495">
        <v>834000</v>
      </c>
      <c r="Y64" s="493">
        <v>150000</v>
      </c>
      <c r="Z64" s="495">
        <v>12510000</v>
      </c>
      <c r="AA64" s="495">
        <v>19974300</v>
      </c>
      <c r="AB64" s="653"/>
      <c r="AC64" s="493">
        <v>40000</v>
      </c>
      <c r="AD64" s="494">
        <v>3336000</v>
      </c>
      <c r="AE64" s="653"/>
      <c r="AF64" s="653"/>
      <c r="AG64" s="659"/>
      <c r="AH64" s="659"/>
      <c r="AI64" s="659"/>
      <c r="AJ64" s="659"/>
      <c r="AK64" s="522"/>
      <c r="AL64" s="522"/>
      <c r="AM64" s="522"/>
      <c r="AN64" s="522"/>
      <c r="AO64" s="523"/>
      <c r="AP64" s="523"/>
      <c r="AQ64" s="522"/>
      <c r="AR64" s="522"/>
      <c r="AS64" s="663"/>
      <c r="AT64" s="524"/>
    </row>
    <row r="65" spans="1:47" s="525" customFormat="1" ht="43.9" customHeight="1" x14ac:dyDescent="0.25">
      <c r="A65" s="656">
        <v>24</v>
      </c>
      <c r="B65" s="658" t="s">
        <v>1881</v>
      </c>
      <c r="C65" s="660" t="s">
        <v>1882</v>
      </c>
      <c r="D65" s="660"/>
      <c r="E65" s="515">
        <v>62</v>
      </c>
      <c r="F65" s="516">
        <v>122</v>
      </c>
      <c r="G65" s="517" t="s">
        <v>1797</v>
      </c>
      <c r="H65" s="517" t="s">
        <v>12</v>
      </c>
      <c r="I65" s="518">
        <v>80.7</v>
      </c>
      <c r="J65" s="519">
        <v>38.200000000000003</v>
      </c>
      <c r="K65" s="519">
        <v>42.5</v>
      </c>
      <c r="L65" s="519">
        <v>80.7</v>
      </c>
      <c r="M65" s="519">
        <v>0</v>
      </c>
      <c r="N65" s="493">
        <v>70000</v>
      </c>
      <c r="O65" s="494">
        <v>5649000</v>
      </c>
      <c r="P65" s="520" t="s">
        <v>351</v>
      </c>
      <c r="Q65" s="520" t="s">
        <v>352</v>
      </c>
      <c r="R65" s="521">
        <v>80.7</v>
      </c>
      <c r="S65" s="495">
        <v>9500</v>
      </c>
      <c r="T65" s="494">
        <v>766650</v>
      </c>
      <c r="U65" s="494"/>
      <c r="V65" s="494"/>
      <c r="W65" s="493">
        <v>10000</v>
      </c>
      <c r="X65" s="495">
        <v>807000</v>
      </c>
      <c r="Y65" s="493">
        <v>150000</v>
      </c>
      <c r="Z65" s="495">
        <v>12105000</v>
      </c>
      <c r="AA65" s="495">
        <v>19327650</v>
      </c>
      <c r="AB65" s="652">
        <v>127078700</v>
      </c>
      <c r="AC65" s="493">
        <v>40000</v>
      </c>
      <c r="AD65" s="494">
        <v>3228000</v>
      </c>
      <c r="AE65" s="652">
        <v>21224000</v>
      </c>
      <c r="AF65" s="652">
        <v>148302700</v>
      </c>
      <c r="AG65" s="658"/>
      <c r="AH65" s="658"/>
      <c r="AI65" s="658" t="s">
        <v>1883</v>
      </c>
      <c r="AJ65" s="658" t="s">
        <v>1884</v>
      </c>
      <c r="AK65" s="522"/>
      <c r="AL65" s="522"/>
      <c r="AM65" s="522"/>
      <c r="AN65" s="523"/>
      <c r="AO65" s="523"/>
      <c r="AP65" s="522"/>
      <c r="AQ65" s="522"/>
      <c r="AR65" s="522"/>
      <c r="AS65" s="662"/>
    </row>
    <row r="66" spans="1:47" s="525" customFormat="1" ht="43.9" customHeight="1" x14ac:dyDescent="0.25">
      <c r="A66" s="673"/>
      <c r="B66" s="672"/>
      <c r="C66" s="674"/>
      <c r="D66" s="674"/>
      <c r="E66" s="515">
        <v>62</v>
      </c>
      <c r="F66" s="516">
        <v>123</v>
      </c>
      <c r="G66" s="517" t="s">
        <v>1797</v>
      </c>
      <c r="H66" s="517" t="s">
        <v>12</v>
      </c>
      <c r="I66" s="518">
        <v>136.30000000000001</v>
      </c>
      <c r="J66" s="519">
        <v>65.5</v>
      </c>
      <c r="K66" s="519">
        <v>70.800000000000011</v>
      </c>
      <c r="L66" s="519">
        <v>136.30000000000001</v>
      </c>
      <c r="M66" s="519">
        <v>0</v>
      </c>
      <c r="N66" s="493">
        <v>70000</v>
      </c>
      <c r="O66" s="494">
        <v>9541000</v>
      </c>
      <c r="P66" s="520" t="s">
        <v>351</v>
      </c>
      <c r="Q66" s="520" t="s">
        <v>352</v>
      </c>
      <c r="R66" s="521">
        <v>136.30000000000001</v>
      </c>
      <c r="S66" s="495">
        <v>9500</v>
      </c>
      <c r="T66" s="494">
        <v>1294850</v>
      </c>
      <c r="U66" s="494"/>
      <c r="V66" s="494"/>
      <c r="W66" s="493">
        <v>10000</v>
      </c>
      <c r="X66" s="495">
        <v>1363000</v>
      </c>
      <c r="Y66" s="493">
        <v>150000</v>
      </c>
      <c r="Z66" s="495">
        <v>20445000</v>
      </c>
      <c r="AA66" s="495">
        <v>32643850</v>
      </c>
      <c r="AB66" s="671"/>
      <c r="AC66" s="493">
        <v>40000</v>
      </c>
      <c r="AD66" s="494">
        <v>5452000</v>
      </c>
      <c r="AE66" s="671"/>
      <c r="AF66" s="671"/>
      <c r="AG66" s="672"/>
      <c r="AH66" s="672"/>
      <c r="AI66" s="672"/>
      <c r="AJ66" s="672"/>
      <c r="AK66" s="522"/>
      <c r="AL66" s="522"/>
      <c r="AM66" s="522"/>
      <c r="AN66" s="523"/>
      <c r="AO66" s="523"/>
      <c r="AP66" s="522"/>
      <c r="AQ66" s="522"/>
      <c r="AR66" s="522"/>
      <c r="AS66" s="670"/>
    </row>
    <row r="67" spans="1:47" s="525" customFormat="1" ht="43.9" customHeight="1" x14ac:dyDescent="0.25">
      <c r="A67" s="657"/>
      <c r="B67" s="659"/>
      <c r="C67" s="661"/>
      <c r="D67" s="661"/>
      <c r="E67" s="515">
        <v>63</v>
      </c>
      <c r="F67" s="516">
        <v>21</v>
      </c>
      <c r="G67" s="517" t="s">
        <v>1797</v>
      </c>
      <c r="H67" s="517" t="s">
        <v>12</v>
      </c>
      <c r="I67" s="518">
        <v>313.60000000000002</v>
      </c>
      <c r="J67" s="519">
        <v>313.60000000000002</v>
      </c>
      <c r="K67" s="519">
        <v>0</v>
      </c>
      <c r="L67" s="519">
        <v>313.60000000000002</v>
      </c>
      <c r="M67" s="519">
        <v>0</v>
      </c>
      <c r="N67" s="493">
        <v>70000</v>
      </c>
      <c r="O67" s="494">
        <v>21952000</v>
      </c>
      <c r="P67" s="520" t="s">
        <v>351</v>
      </c>
      <c r="Q67" s="520" t="s">
        <v>352</v>
      </c>
      <c r="R67" s="521">
        <v>313.60000000000002</v>
      </c>
      <c r="S67" s="495">
        <v>9500</v>
      </c>
      <c r="T67" s="494">
        <v>2979200</v>
      </c>
      <c r="U67" s="494"/>
      <c r="V67" s="494"/>
      <c r="W67" s="493">
        <v>10000</v>
      </c>
      <c r="X67" s="495">
        <v>3136000</v>
      </c>
      <c r="Y67" s="493">
        <v>150000</v>
      </c>
      <c r="Z67" s="495">
        <v>47040000</v>
      </c>
      <c r="AA67" s="495">
        <v>75107200</v>
      </c>
      <c r="AB67" s="653"/>
      <c r="AC67" s="493">
        <v>40000</v>
      </c>
      <c r="AD67" s="494">
        <v>12544000</v>
      </c>
      <c r="AE67" s="653"/>
      <c r="AF67" s="653"/>
      <c r="AG67" s="659"/>
      <c r="AH67" s="659"/>
      <c r="AI67" s="659"/>
      <c r="AJ67" s="659"/>
      <c r="AK67" s="522"/>
      <c r="AL67" s="522"/>
      <c r="AM67" s="522"/>
      <c r="AN67" s="522"/>
      <c r="AO67" s="523"/>
      <c r="AP67" s="523"/>
      <c r="AQ67" s="522"/>
      <c r="AR67" s="522"/>
      <c r="AS67" s="663"/>
      <c r="AT67" s="524"/>
    </row>
    <row r="68" spans="1:47" s="525" customFormat="1" ht="75" customHeight="1" x14ac:dyDescent="0.25">
      <c r="A68" s="512">
        <v>25</v>
      </c>
      <c r="B68" s="513" t="s">
        <v>1885</v>
      </c>
      <c r="C68" s="514" t="s">
        <v>1886</v>
      </c>
      <c r="D68" s="514" t="s">
        <v>1887</v>
      </c>
      <c r="E68" s="515">
        <v>62</v>
      </c>
      <c r="F68" s="516">
        <v>124</v>
      </c>
      <c r="G68" s="517" t="s">
        <v>1797</v>
      </c>
      <c r="H68" s="517" t="s">
        <v>12</v>
      </c>
      <c r="I68" s="518">
        <v>52</v>
      </c>
      <c r="J68" s="519">
        <v>24.5</v>
      </c>
      <c r="K68" s="519">
        <v>27.5</v>
      </c>
      <c r="L68" s="519">
        <v>52</v>
      </c>
      <c r="M68" s="519">
        <v>0</v>
      </c>
      <c r="N68" s="493">
        <v>70000</v>
      </c>
      <c r="O68" s="494">
        <v>3640000</v>
      </c>
      <c r="P68" s="520" t="s">
        <v>351</v>
      </c>
      <c r="Q68" s="520" t="s">
        <v>352</v>
      </c>
      <c r="R68" s="521">
        <v>52</v>
      </c>
      <c r="S68" s="495">
        <v>9500</v>
      </c>
      <c r="T68" s="494">
        <v>494000</v>
      </c>
      <c r="U68" s="494"/>
      <c r="V68" s="494"/>
      <c r="W68" s="493">
        <v>10000</v>
      </c>
      <c r="X68" s="495">
        <v>520000</v>
      </c>
      <c r="Y68" s="493">
        <v>150000</v>
      </c>
      <c r="Z68" s="495">
        <v>7800000</v>
      </c>
      <c r="AA68" s="495">
        <v>12454000</v>
      </c>
      <c r="AB68" s="495">
        <v>12454000</v>
      </c>
      <c r="AC68" s="493">
        <v>40000</v>
      </c>
      <c r="AD68" s="494">
        <v>2080000</v>
      </c>
      <c r="AE68" s="495">
        <v>2080000</v>
      </c>
      <c r="AF68" s="494">
        <v>14534000</v>
      </c>
      <c r="AG68" s="513"/>
      <c r="AH68" s="513"/>
      <c r="AI68" s="513" t="s">
        <v>1888</v>
      </c>
      <c r="AJ68" s="513" t="s">
        <v>1889</v>
      </c>
      <c r="AK68" s="522"/>
      <c r="AL68" s="522"/>
      <c r="AM68" s="522"/>
      <c r="AN68" s="523"/>
      <c r="AO68" s="523"/>
      <c r="AP68" s="522"/>
      <c r="AQ68" s="522"/>
      <c r="AR68" s="522"/>
      <c r="AS68" s="524" t="s">
        <v>1799</v>
      </c>
    </row>
    <row r="69" spans="1:47" s="525" customFormat="1" ht="75" customHeight="1" x14ac:dyDescent="0.25">
      <c r="A69" s="512">
        <v>26</v>
      </c>
      <c r="B69" s="513" t="s">
        <v>1890</v>
      </c>
      <c r="C69" s="514" t="s">
        <v>1886</v>
      </c>
      <c r="D69" s="514" t="s">
        <v>1891</v>
      </c>
      <c r="E69" s="515">
        <v>63</v>
      </c>
      <c r="F69" s="516">
        <v>95</v>
      </c>
      <c r="G69" s="517" t="s">
        <v>1797</v>
      </c>
      <c r="H69" s="517" t="s">
        <v>12</v>
      </c>
      <c r="I69" s="518">
        <v>71.2</v>
      </c>
      <c r="J69" s="519">
        <v>71.2</v>
      </c>
      <c r="K69" s="519">
        <v>0</v>
      </c>
      <c r="L69" s="519">
        <v>71.2</v>
      </c>
      <c r="M69" s="519">
        <v>0</v>
      </c>
      <c r="N69" s="493">
        <v>70000</v>
      </c>
      <c r="O69" s="494">
        <v>4984000</v>
      </c>
      <c r="P69" s="520" t="s">
        <v>351</v>
      </c>
      <c r="Q69" s="520" t="s">
        <v>352</v>
      </c>
      <c r="R69" s="521">
        <v>71.2</v>
      </c>
      <c r="S69" s="495">
        <v>9500</v>
      </c>
      <c r="T69" s="494">
        <v>676400</v>
      </c>
      <c r="U69" s="494"/>
      <c r="V69" s="494"/>
      <c r="W69" s="493">
        <v>10000</v>
      </c>
      <c r="X69" s="495">
        <v>712000</v>
      </c>
      <c r="Y69" s="493">
        <v>150000</v>
      </c>
      <c r="Z69" s="495">
        <v>10680000</v>
      </c>
      <c r="AA69" s="495">
        <v>17052400</v>
      </c>
      <c r="AB69" s="495">
        <v>17052400</v>
      </c>
      <c r="AC69" s="493">
        <v>40000</v>
      </c>
      <c r="AD69" s="494">
        <v>2848000</v>
      </c>
      <c r="AE69" s="495">
        <v>2848000</v>
      </c>
      <c r="AF69" s="494">
        <v>19900400</v>
      </c>
      <c r="AG69" s="513"/>
      <c r="AH69" s="513"/>
      <c r="AI69" s="513" t="s">
        <v>1888</v>
      </c>
      <c r="AJ69" s="513" t="s">
        <v>1889</v>
      </c>
      <c r="AK69" s="522"/>
      <c r="AL69" s="522"/>
      <c r="AM69" s="522"/>
      <c r="AN69" s="523"/>
      <c r="AO69" s="523"/>
      <c r="AP69" s="522"/>
      <c r="AQ69" s="522"/>
      <c r="AR69" s="522"/>
      <c r="AS69" s="524"/>
    </row>
    <row r="70" spans="1:47" s="525" customFormat="1" ht="70.900000000000006" customHeight="1" x14ac:dyDescent="0.25">
      <c r="A70" s="656">
        <v>27</v>
      </c>
      <c r="B70" s="658" t="s">
        <v>1892</v>
      </c>
      <c r="C70" s="660" t="s">
        <v>1893</v>
      </c>
      <c r="D70" s="660"/>
      <c r="E70" s="515">
        <v>62</v>
      </c>
      <c r="F70" s="516">
        <v>124</v>
      </c>
      <c r="G70" s="517" t="s">
        <v>1797</v>
      </c>
      <c r="H70" s="517" t="s">
        <v>12</v>
      </c>
      <c r="I70" s="518">
        <v>111.4</v>
      </c>
      <c r="J70" s="519">
        <v>52.5</v>
      </c>
      <c r="K70" s="519">
        <v>58.900000000000006</v>
      </c>
      <c r="L70" s="519">
        <v>111.4</v>
      </c>
      <c r="M70" s="519">
        <v>0</v>
      </c>
      <c r="N70" s="493">
        <v>70000</v>
      </c>
      <c r="O70" s="494">
        <v>7798000</v>
      </c>
      <c r="P70" s="520" t="s">
        <v>351</v>
      </c>
      <c r="Q70" s="520" t="s">
        <v>352</v>
      </c>
      <c r="R70" s="521">
        <v>111.4</v>
      </c>
      <c r="S70" s="495">
        <v>9500</v>
      </c>
      <c r="T70" s="494">
        <v>1058300</v>
      </c>
      <c r="U70" s="494"/>
      <c r="V70" s="494"/>
      <c r="W70" s="493">
        <v>10000</v>
      </c>
      <c r="X70" s="495">
        <v>1114000</v>
      </c>
      <c r="Y70" s="493">
        <v>150000</v>
      </c>
      <c r="Z70" s="495">
        <v>16710000</v>
      </c>
      <c r="AA70" s="495">
        <v>26680300</v>
      </c>
      <c r="AB70" s="652">
        <v>95680250</v>
      </c>
      <c r="AC70" s="493">
        <v>40000</v>
      </c>
      <c r="AD70" s="494">
        <v>4456000</v>
      </c>
      <c r="AE70" s="652">
        <v>15980000</v>
      </c>
      <c r="AF70" s="652">
        <v>111660250</v>
      </c>
      <c r="AG70" s="658"/>
      <c r="AH70" s="658"/>
      <c r="AI70" s="658" t="s">
        <v>1894</v>
      </c>
      <c r="AJ70" s="658" t="s">
        <v>1895</v>
      </c>
      <c r="AK70" s="522"/>
      <c r="AL70" s="522"/>
      <c r="AM70" s="522"/>
      <c r="AN70" s="523"/>
      <c r="AO70" s="523"/>
      <c r="AP70" s="522"/>
      <c r="AQ70" s="522"/>
      <c r="AR70" s="522"/>
      <c r="AS70" s="662"/>
    </row>
    <row r="71" spans="1:47" s="525" customFormat="1" ht="70.900000000000006" customHeight="1" x14ac:dyDescent="0.25">
      <c r="A71" s="673"/>
      <c r="B71" s="672"/>
      <c r="C71" s="674"/>
      <c r="D71" s="674"/>
      <c r="E71" s="515">
        <v>62</v>
      </c>
      <c r="F71" s="516">
        <v>125</v>
      </c>
      <c r="G71" s="517" t="s">
        <v>1797</v>
      </c>
      <c r="H71" s="517" t="s">
        <v>12</v>
      </c>
      <c r="I71" s="518">
        <v>49.6</v>
      </c>
      <c r="J71" s="519">
        <v>23.2</v>
      </c>
      <c r="K71" s="519">
        <v>26.400000000000002</v>
      </c>
      <c r="L71" s="519">
        <v>49.6</v>
      </c>
      <c r="M71" s="519">
        <v>0</v>
      </c>
      <c r="N71" s="493">
        <v>70000</v>
      </c>
      <c r="O71" s="494">
        <v>3472000</v>
      </c>
      <c r="P71" s="520" t="s">
        <v>351</v>
      </c>
      <c r="Q71" s="520" t="s">
        <v>352</v>
      </c>
      <c r="R71" s="521">
        <v>49.6</v>
      </c>
      <c r="S71" s="495">
        <v>9500</v>
      </c>
      <c r="T71" s="494">
        <v>471200</v>
      </c>
      <c r="U71" s="494"/>
      <c r="V71" s="494"/>
      <c r="W71" s="493">
        <v>10000</v>
      </c>
      <c r="X71" s="495">
        <v>496000</v>
      </c>
      <c r="Y71" s="493">
        <v>150000</v>
      </c>
      <c r="Z71" s="495">
        <v>7440000</v>
      </c>
      <c r="AA71" s="495">
        <v>11879200</v>
      </c>
      <c r="AB71" s="671"/>
      <c r="AC71" s="493">
        <v>40000</v>
      </c>
      <c r="AD71" s="494">
        <v>1984000</v>
      </c>
      <c r="AE71" s="671"/>
      <c r="AF71" s="671"/>
      <c r="AG71" s="672"/>
      <c r="AH71" s="672"/>
      <c r="AI71" s="672"/>
      <c r="AJ71" s="672"/>
      <c r="AK71" s="522"/>
      <c r="AL71" s="522"/>
      <c r="AM71" s="522"/>
      <c r="AN71" s="523"/>
      <c r="AO71" s="523"/>
      <c r="AP71" s="522"/>
      <c r="AQ71" s="522"/>
      <c r="AR71" s="522"/>
      <c r="AS71" s="670"/>
    </row>
    <row r="72" spans="1:47" s="525" customFormat="1" ht="70.900000000000006" customHeight="1" x14ac:dyDescent="0.25">
      <c r="A72" s="657"/>
      <c r="B72" s="659"/>
      <c r="C72" s="661"/>
      <c r="D72" s="661"/>
      <c r="E72" s="515">
        <v>63</v>
      </c>
      <c r="F72" s="516">
        <v>95</v>
      </c>
      <c r="G72" s="517" t="s">
        <v>1797</v>
      </c>
      <c r="H72" s="517" t="s">
        <v>12</v>
      </c>
      <c r="I72" s="518">
        <v>238.5</v>
      </c>
      <c r="J72" s="519">
        <v>238.5</v>
      </c>
      <c r="K72" s="519">
        <v>0</v>
      </c>
      <c r="L72" s="519">
        <v>238.5</v>
      </c>
      <c r="M72" s="519">
        <v>0</v>
      </c>
      <c r="N72" s="493">
        <v>70000</v>
      </c>
      <c r="O72" s="494">
        <v>16695000</v>
      </c>
      <c r="P72" s="520" t="s">
        <v>351</v>
      </c>
      <c r="Q72" s="520" t="s">
        <v>352</v>
      </c>
      <c r="R72" s="521">
        <v>238.5</v>
      </c>
      <c r="S72" s="495">
        <v>9500</v>
      </c>
      <c r="T72" s="494">
        <v>2265750</v>
      </c>
      <c r="U72" s="494"/>
      <c r="V72" s="494"/>
      <c r="W72" s="493">
        <v>10000</v>
      </c>
      <c r="X72" s="495">
        <v>2385000</v>
      </c>
      <c r="Y72" s="493">
        <v>150000</v>
      </c>
      <c r="Z72" s="495">
        <v>35775000</v>
      </c>
      <c r="AA72" s="495">
        <v>57120750</v>
      </c>
      <c r="AB72" s="653"/>
      <c r="AC72" s="493">
        <v>40000</v>
      </c>
      <c r="AD72" s="494">
        <v>9540000</v>
      </c>
      <c r="AE72" s="653"/>
      <c r="AF72" s="653"/>
      <c r="AG72" s="659"/>
      <c r="AH72" s="659"/>
      <c r="AI72" s="659"/>
      <c r="AJ72" s="659" t="s">
        <v>1896</v>
      </c>
      <c r="AK72" s="522"/>
      <c r="AL72" s="522"/>
      <c r="AM72" s="522"/>
      <c r="AN72" s="522"/>
      <c r="AO72" s="523"/>
      <c r="AP72" s="523"/>
      <c r="AQ72" s="522"/>
      <c r="AR72" s="522"/>
      <c r="AS72" s="663"/>
      <c r="AT72" s="524"/>
    </row>
    <row r="73" spans="1:47" s="525" customFormat="1" ht="39.75" customHeight="1" x14ac:dyDescent="0.25">
      <c r="A73" s="656">
        <v>28</v>
      </c>
      <c r="B73" s="658" t="s">
        <v>1897</v>
      </c>
      <c r="C73" s="660" t="s">
        <v>1898</v>
      </c>
      <c r="D73" s="660" t="s">
        <v>1899</v>
      </c>
      <c r="E73" s="515">
        <v>62</v>
      </c>
      <c r="F73" s="516">
        <v>96</v>
      </c>
      <c r="G73" s="517" t="s">
        <v>1797</v>
      </c>
      <c r="H73" s="517" t="s">
        <v>12</v>
      </c>
      <c r="I73" s="518">
        <v>133</v>
      </c>
      <c r="J73" s="533">
        <v>71.400000000000006</v>
      </c>
      <c r="K73" s="533">
        <v>61.599999999999994</v>
      </c>
      <c r="L73" s="519">
        <v>133</v>
      </c>
      <c r="M73" s="519">
        <v>0</v>
      </c>
      <c r="N73" s="493">
        <v>70000</v>
      </c>
      <c r="O73" s="494">
        <v>9310000</v>
      </c>
      <c r="P73" s="520" t="s">
        <v>351</v>
      </c>
      <c r="Q73" s="520" t="s">
        <v>352</v>
      </c>
      <c r="R73" s="521">
        <v>133</v>
      </c>
      <c r="S73" s="495"/>
      <c r="T73" s="494"/>
      <c r="U73" s="494"/>
      <c r="V73" s="494"/>
      <c r="W73" s="493">
        <v>10000</v>
      </c>
      <c r="X73" s="495">
        <v>1330000</v>
      </c>
      <c r="Y73" s="493">
        <v>150000</v>
      </c>
      <c r="Z73" s="495">
        <v>19950000</v>
      </c>
      <c r="AA73" s="495">
        <v>30590000</v>
      </c>
      <c r="AB73" s="652">
        <v>132679950</v>
      </c>
      <c r="AC73" s="534">
        <v>40000</v>
      </c>
      <c r="AD73" s="494">
        <v>5320000</v>
      </c>
      <c r="AE73" s="664">
        <v>21804000</v>
      </c>
      <c r="AF73" s="652">
        <v>154483950</v>
      </c>
      <c r="AG73" s="652">
        <v>154523950</v>
      </c>
      <c r="AH73" s="658"/>
      <c r="AI73" s="658"/>
      <c r="AJ73" s="658" t="s">
        <v>81</v>
      </c>
      <c r="AK73" s="658" t="s">
        <v>1900</v>
      </c>
      <c r="AL73" s="522"/>
      <c r="AM73" s="522"/>
      <c r="AN73" s="522"/>
      <c r="AO73" s="523"/>
      <c r="AP73" s="523"/>
      <c r="AQ73" s="522"/>
      <c r="AR73" s="522"/>
      <c r="AS73" s="522"/>
      <c r="AT73" s="662" t="s">
        <v>1799</v>
      </c>
    </row>
    <row r="74" spans="1:47" s="525" customFormat="1" ht="39.75" customHeight="1" x14ac:dyDescent="0.25">
      <c r="A74" s="673"/>
      <c r="B74" s="672"/>
      <c r="C74" s="674"/>
      <c r="D74" s="674"/>
      <c r="E74" s="515"/>
      <c r="F74" s="516"/>
      <c r="G74" s="517"/>
      <c r="H74" s="517"/>
      <c r="I74" s="518"/>
      <c r="J74" s="533"/>
      <c r="K74" s="533"/>
      <c r="L74" s="519"/>
      <c r="M74" s="519"/>
      <c r="N74" s="493"/>
      <c r="O74" s="494"/>
      <c r="P74" s="520" t="s">
        <v>1901</v>
      </c>
      <c r="Q74" s="520"/>
      <c r="R74" s="521">
        <v>8</v>
      </c>
      <c r="S74" s="495"/>
      <c r="T74" s="494"/>
      <c r="U74" s="495">
        <v>424000</v>
      </c>
      <c r="V74" s="494">
        <v>3392000</v>
      </c>
      <c r="W74" s="493"/>
      <c r="X74" s="495"/>
      <c r="Y74" s="493"/>
      <c r="Z74" s="495">
        <v>0</v>
      </c>
      <c r="AA74" s="494">
        <v>3392000</v>
      </c>
      <c r="AB74" s="671"/>
      <c r="AC74" s="534"/>
      <c r="AD74" s="494">
        <v>0</v>
      </c>
      <c r="AE74" s="675"/>
      <c r="AF74" s="671"/>
      <c r="AG74" s="671"/>
      <c r="AH74" s="672"/>
      <c r="AI74" s="672"/>
      <c r="AJ74" s="672"/>
      <c r="AK74" s="672"/>
      <c r="AL74" s="522"/>
      <c r="AM74" s="522"/>
      <c r="AN74" s="522"/>
      <c r="AO74" s="523"/>
      <c r="AP74" s="523"/>
      <c r="AQ74" s="522"/>
      <c r="AR74" s="522"/>
      <c r="AS74" s="522"/>
      <c r="AT74" s="670"/>
    </row>
    <row r="75" spans="1:47" s="525" customFormat="1" ht="39.75" customHeight="1" x14ac:dyDescent="0.25">
      <c r="A75" s="673"/>
      <c r="B75" s="672"/>
      <c r="C75" s="674"/>
      <c r="D75" s="674"/>
      <c r="E75" s="515"/>
      <c r="F75" s="516"/>
      <c r="G75" s="517"/>
      <c r="H75" s="517"/>
      <c r="I75" s="518"/>
      <c r="J75" s="533"/>
      <c r="K75" s="533"/>
      <c r="L75" s="519"/>
      <c r="M75" s="519"/>
      <c r="N75" s="493"/>
      <c r="O75" s="494"/>
      <c r="P75" s="520" t="s">
        <v>1902</v>
      </c>
      <c r="Q75" s="520"/>
      <c r="R75" s="521">
        <v>10</v>
      </c>
      <c r="S75" s="495"/>
      <c r="T75" s="494"/>
      <c r="U75" s="495"/>
      <c r="V75" s="494"/>
      <c r="W75" s="493"/>
      <c r="X75" s="495"/>
      <c r="Y75" s="493"/>
      <c r="Z75" s="495">
        <v>0</v>
      </c>
      <c r="AA75" s="494"/>
      <c r="AB75" s="671"/>
      <c r="AC75" s="534"/>
      <c r="AD75" s="494">
        <v>0</v>
      </c>
      <c r="AE75" s="675"/>
      <c r="AF75" s="671"/>
      <c r="AG75" s="671"/>
      <c r="AH75" s="672"/>
      <c r="AI75" s="672"/>
      <c r="AJ75" s="672"/>
      <c r="AK75" s="672"/>
      <c r="AL75" s="522"/>
      <c r="AM75" s="522"/>
      <c r="AN75" s="522"/>
      <c r="AO75" s="523"/>
      <c r="AP75" s="523"/>
      <c r="AQ75" s="522"/>
      <c r="AR75" s="522"/>
      <c r="AS75" s="522"/>
      <c r="AT75" s="670"/>
    </row>
    <row r="76" spans="1:47" s="525" customFormat="1" ht="39.75" customHeight="1" x14ac:dyDescent="0.25">
      <c r="A76" s="673"/>
      <c r="B76" s="672"/>
      <c r="C76" s="674"/>
      <c r="D76" s="674"/>
      <c r="E76" s="515"/>
      <c r="F76" s="516"/>
      <c r="G76" s="517"/>
      <c r="H76" s="517"/>
      <c r="I76" s="518"/>
      <c r="J76" s="533"/>
      <c r="K76" s="533"/>
      <c r="L76" s="519"/>
      <c r="M76" s="519"/>
      <c r="N76" s="493"/>
      <c r="O76" s="494"/>
      <c r="P76" s="520" t="s">
        <v>1903</v>
      </c>
      <c r="Q76" s="520"/>
      <c r="R76" s="521">
        <v>2</v>
      </c>
      <c r="S76" s="495"/>
      <c r="T76" s="494"/>
      <c r="U76" s="495"/>
      <c r="V76" s="494"/>
      <c r="W76" s="493"/>
      <c r="X76" s="495"/>
      <c r="Y76" s="493"/>
      <c r="Z76" s="495">
        <v>0</v>
      </c>
      <c r="AA76" s="494"/>
      <c r="AB76" s="671"/>
      <c r="AC76" s="534"/>
      <c r="AD76" s="494">
        <v>0</v>
      </c>
      <c r="AE76" s="675"/>
      <c r="AF76" s="671"/>
      <c r="AG76" s="671"/>
      <c r="AH76" s="672"/>
      <c r="AI76" s="672"/>
      <c r="AJ76" s="672"/>
      <c r="AK76" s="672"/>
      <c r="AL76" s="522"/>
      <c r="AM76" s="522"/>
      <c r="AN76" s="522"/>
      <c r="AO76" s="523"/>
      <c r="AP76" s="523"/>
      <c r="AQ76" s="522"/>
      <c r="AR76" s="522"/>
      <c r="AS76" s="522"/>
      <c r="AT76" s="670"/>
    </row>
    <row r="77" spans="1:47" s="525" customFormat="1" ht="54" customHeight="1" x14ac:dyDescent="0.25">
      <c r="A77" s="673"/>
      <c r="B77" s="672"/>
      <c r="C77" s="674"/>
      <c r="D77" s="674"/>
      <c r="E77" s="515"/>
      <c r="F77" s="516"/>
      <c r="G77" s="517"/>
      <c r="H77" s="517"/>
      <c r="I77" s="518"/>
      <c r="J77" s="533"/>
      <c r="K77" s="533"/>
      <c r="L77" s="519"/>
      <c r="M77" s="519"/>
      <c r="N77" s="493"/>
      <c r="O77" s="494"/>
      <c r="P77" s="520" t="s">
        <v>1904</v>
      </c>
      <c r="Q77" s="520"/>
      <c r="R77" s="521">
        <v>2</v>
      </c>
      <c r="S77" s="495"/>
      <c r="T77" s="494"/>
      <c r="U77" s="495"/>
      <c r="V77" s="494"/>
      <c r="W77" s="493"/>
      <c r="X77" s="495"/>
      <c r="Y77" s="493"/>
      <c r="Z77" s="495">
        <v>0</v>
      </c>
      <c r="AA77" s="494"/>
      <c r="AB77" s="671"/>
      <c r="AC77" s="534"/>
      <c r="AD77" s="494">
        <v>0</v>
      </c>
      <c r="AE77" s="675"/>
      <c r="AF77" s="671"/>
      <c r="AG77" s="671"/>
      <c r="AH77" s="672"/>
      <c r="AI77" s="672"/>
      <c r="AJ77" s="672"/>
      <c r="AK77" s="672"/>
      <c r="AL77" s="522"/>
      <c r="AM77" s="522"/>
      <c r="AN77" s="522"/>
      <c r="AO77" s="523"/>
      <c r="AP77" s="523"/>
      <c r="AQ77" s="522"/>
      <c r="AR77" s="522"/>
      <c r="AS77" s="522"/>
      <c r="AT77" s="670"/>
    </row>
    <row r="78" spans="1:47" s="525" customFormat="1" ht="39.75" customHeight="1" x14ac:dyDescent="0.25">
      <c r="A78" s="673"/>
      <c r="B78" s="672"/>
      <c r="C78" s="674"/>
      <c r="D78" s="674"/>
      <c r="E78" s="515">
        <v>62</v>
      </c>
      <c r="F78" s="516">
        <v>144</v>
      </c>
      <c r="G78" s="517" t="s">
        <v>1797</v>
      </c>
      <c r="H78" s="517" t="s">
        <v>12</v>
      </c>
      <c r="I78" s="518">
        <v>237</v>
      </c>
      <c r="J78" s="519">
        <v>237</v>
      </c>
      <c r="K78" s="519">
        <v>0</v>
      </c>
      <c r="L78" s="519">
        <v>237</v>
      </c>
      <c r="M78" s="519">
        <v>0</v>
      </c>
      <c r="N78" s="493">
        <v>70000</v>
      </c>
      <c r="O78" s="494">
        <v>16590000</v>
      </c>
      <c r="P78" s="520" t="s">
        <v>351</v>
      </c>
      <c r="Q78" s="520" t="s">
        <v>352</v>
      </c>
      <c r="R78" s="521">
        <v>237</v>
      </c>
      <c r="S78" s="495">
        <v>9500</v>
      </c>
      <c r="T78" s="494">
        <v>2251500</v>
      </c>
      <c r="U78" s="494"/>
      <c r="V78" s="494"/>
      <c r="W78" s="493">
        <v>10000</v>
      </c>
      <c r="X78" s="495">
        <v>2370000</v>
      </c>
      <c r="Y78" s="493">
        <v>150000</v>
      </c>
      <c r="Z78" s="495">
        <v>35550000</v>
      </c>
      <c r="AA78" s="494">
        <v>56761500</v>
      </c>
      <c r="AB78" s="671"/>
      <c r="AC78" s="534">
        <v>40000</v>
      </c>
      <c r="AD78" s="494">
        <v>9480000</v>
      </c>
      <c r="AE78" s="675"/>
      <c r="AF78" s="671"/>
      <c r="AG78" s="671"/>
      <c r="AH78" s="672"/>
      <c r="AI78" s="672"/>
      <c r="AJ78" s="672"/>
      <c r="AK78" s="672"/>
      <c r="AL78" s="522"/>
      <c r="AM78" s="522"/>
      <c r="AN78" s="522"/>
      <c r="AO78" s="523"/>
      <c r="AP78" s="523"/>
      <c r="AQ78" s="522"/>
      <c r="AR78" s="522"/>
      <c r="AS78" s="522"/>
      <c r="AT78" s="670"/>
    </row>
    <row r="79" spans="1:47" s="525" customFormat="1" ht="39.75" customHeight="1" x14ac:dyDescent="0.25">
      <c r="A79" s="657"/>
      <c r="B79" s="659"/>
      <c r="C79" s="661"/>
      <c r="D79" s="661"/>
      <c r="E79" s="515">
        <v>63</v>
      </c>
      <c r="F79" s="516">
        <v>129</v>
      </c>
      <c r="G79" s="517" t="s">
        <v>1797</v>
      </c>
      <c r="H79" s="517" t="s">
        <v>12</v>
      </c>
      <c r="I79" s="518">
        <v>175.1</v>
      </c>
      <c r="J79" s="519">
        <v>175.1</v>
      </c>
      <c r="K79" s="519">
        <v>0</v>
      </c>
      <c r="L79" s="519">
        <v>175.1</v>
      </c>
      <c r="M79" s="519">
        <v>0</v>
      </c>
      <c r="N79" s="493">
        <v>70000</v>
      </c>
      <c r="O79" s="494">
        <v>12257000</v>
      </c>
      <c r="P79" s="520" t="s">
        <v>351</v>
      </c>
      <c r="Q79" s="520" t="s">
        <v>352</v>
      </c>
      <c r="R79" s="521">
        <v>175.1</v>
      </c>
      <c r="S79" s="495">
        <v>9500</v>
      </c>
      <c r="T79" s="494">
        <v>1663450</v>
      </c>
      <c r="U79" s="494"/>
      <c r="V79" s="494"/>
      <c r="W79" s="493">
        <v>10000</v>
      </c>
      <c r="X79" s="495">
        <v>1751000</v>
      </c>
      <c r="Y79" s="493">
        <v>150000</v>
      </c>
      <c r="Z79" s="495">
        <v>26265000</v>
      </c>
      <c r="AA79" s="494">
        <v>41936450</v>
      </c>
      <c r="AB79" s="653"/>
      <c r="AC79" s="534">
        <v>40000</v>
      </c>
      <c r="AD79" s="494">
        <v>7004000</v>
      </c>
      <c r="AE79" s="665"/>
      <c r="AF79" s="653"/>
      <c r="AG79" s="653"/>
      <c r="AH79" s="659"/>
      <c r="AI79" s="659"/>
      <c r="AJ79" s="659"/>
      <c r="AK79" s="659" t="s">
        <v>1905</v>
      </c>
      <c r="AL79" s="522"/>
      <c r="AM79" s="522"/>
      <c r="AN79" s="522"/>
      <c r="AO79" s="522"/>
      <c r="AP79" s="523"/>
      <c r="AQ79" s="523"/>
      <c r="AR79" s="522"/>
      <c r="AS79" s="522"/>
      <c r="AT79" s="663"/>
      <c r="AU79" s="524"/>
    </row>
    <row r="80" spans="1:47" s="525" customFormat="1" ht="46.15" customHeight="1" x14ac:dyDescent="0.25">
      <c r="A80" s="678">
        <v>29</v>
      </c>
      <c r="B80" s="676" t="s">
        <v>1906</v>
      </c>
      <c r="C80" s="660" t="s">
        <v>1907</v>
      </c>
      <c r="D80" s="660" t="s">
        <v>1908</v>
      </c>
      <c r="E80" s="515">
        <v>62</v>
      </c>
      <c r="F80" s="516">
        <v>121</v>
      </c>
      <c r="G80" s="517" t="s">
        <v>1797</v>
      </c>
      <c r="H80" s="517" t="s">
        <v>12</v>
      </c>
      <c r="I80" s="535">
        <v>155.1</v>
      </c>
      <c r="J80" s="519">
        <v>76.099999999999994</v>
      </c>
      <c r="K80" s="519">
        <v>79</v>
      </c>
      <c r="L80" s="519">
        <v>155.1</v>
      </c>
      <c r="M80" s="519">
        <v>0</v>
      </c>
      <c r="N80" s="493">
        <v>70000</v>
      </c>
      <c r="O80" s="494">
        <v>10857000</v>
      </c>
      <c r="P80" s="520" t="s">
        <v>351</v>
      </c>
      <c r="Q80" s="520" t="s">
        <v>352</v>
      </c>
      <c r="R80" s="521">
        <v>155.1</v>
      </c>
      <c r="S80" s="495">
        <v>9500</v>
      </c>
      <c r="T80" s="494">
        <v>1473450</v>
      </c>
      <c r="U80" s="494"/>
      <c r="V80" s="494"/>
      <c r="W80" s="493">
        <v>10000</v>
      </c>
      <c r="X80" s="495">
        <v>1551000</v>
      </c>
      <c r="Y80" s="493">
        <v>150000</v>
      </c>
      <c r="Z80" s="495">
        <v>23265000</v>
      </c>
      <c r="AA80" s="494">
        <v>37146450</v>
      </c>
      <c r="AB80" s="652">
        <v>65982250</v>
      </c>
      <c r="AC80" s="493">
        <v>40000</v>
      </c>
      <c r="AD80" s="494">
        <v>6204000</v>
      </c>
      <c r="AE80" s="652">
        <v>11020000</v>
      </c>
      <c r="AF80" s="652">
        <v>77002250</v>
      </c>
      <c r="AG80" s="676"/>
      <c r="AH80" s="676"/>
      <c r="AI80" s="676"/>
      <c r="AJ80" s="676"/>
      <c r="AK80" s="522"/>
      <c r="AL80" s="522"/>
      <c r="AM80" s="522"/>
      <c r="AN80" s="523"/>
      <c r="AO80" s="523"/>
      <c r="AP80" s="522"/>
      <c r="AQ80" s="522"/>
      <c r="AR80" s="522"/>
      <c r="AS80" s="677"/>
    </row>
    <row r="81" spans="1:45" s="525" customFormat="1" ht="98.25" customHeight="1" x14ac:dyDescent="0.25">
      <c r="A81" s="678"/>
      <c r="B81" s="676"/>
      <c r="C81" s="661"/>
      <c r="D81" s="661"/>
      <c r="E81" s="515">
        <v>63</v>
      </c>
      <c r="F81" s="516">
        <v>88</v>
      </c>
      <c r="G81" s="517" t="s">
        <v>1797</v>
      </c>
      <c r="H81" s="517" t="s">
        <v>12</v>
      </c>
      <c r="I81" s="518">
        <v>120.4</v>
      </c>
      <c r="J81" s="519">
        <v>120.4</v>
      </c>
      <c r="K81" s="519">
        <v>0</v>
      </c>
      <c r="L81" s="519">
        <v>120.4</v>
      </c>
      <c r="M81" s="519">
        <v>0</v>
      </c>
      <c r="N81" s="493">
        <v>70000</v>
      </c>
      <c r="O81" s="494">
        <v>8428000</v>
      </c>
      <c r="P81" s="520" t="s">
        <v>351</v>
      </c>
      <c r="Q81" s="520" t="s">
        <v>352</v>
      </c>
      <c r="R81" s="521">
        <v>120.4</v>
      </c>
      <c r="S81" s="495">
        <v>9500</v>
      </c>
      <c r="T81" s="494">
        <v>1143800</v>
      </c>
      <c r="U81" s="494"/>
      <c r="V81" s="494"/>
      <c r="W81" s="493">
        <v>10000</v>
      </c>
      <c r="X81" s="495">
        <v>1204000</v>
      </c>
      <c r="Y81" s="493">
        <v>150000</v>
      </c>
      <c r="Z81" s="495">
        <v>18060000</v>
      </c>
      <c r="AA81" s="494">
        <v>28835800</v>
      </c>
      <c r="AB81" s="653"/>
      <c r="AC81" s="493">
        <v>40000</v>
      </c>
      <c r="AD81" s="494">
        <v>4816000</v>
      </c>
      <c r="AE81" s="653"/>
      <c r="AF81" s="653"/>
      <c r="AG81" s="676"/>
      <c r="AH81" s="676"/>
      <c r="AI81" s="676"/>
      <c r="AJ81" s="676"/>
      <c r="AK81" s="522"/>
      <c r="AL81" s="522"/>
      <c r="AM81" s="522"/>
      <c r="AN81" s="523"/>
      <c r="AO81" s="523"/>
      <c r="AP81" s="522"/>
      <c r="AQ81" s="522"/>
      <c r="AR81" s="522"/>
      <c r="AS81" s="677"/>
    </row>
    <row r="82" spans="1:45" s="525" customFormat="1" ht="42" customHeight="1" x14ac:dyDescent="0.25">
      <c r="A82" s="678">
        <v>30</v>
      </c>
      <c r="B82" s="676" t="s">
        <v>1909</v>
      </c>
      <c r="C82" s="660" t="s">
        <v>1909</v>
      </c>
      <c r="D82" s="660"/>
      <c r="E82" s="515">
        <v>63</v>
      </c>
      <c r="F82" s="516">
        <v>86</v>
      </c>
      <c r="G82" s="517" t="s">
        <v>1797</v>
      </c>
      <c r="H82" s="517" t="s">
        <v>12</v>
      </c>
      <c r="I82" s="518">
        <v>125.9</v>
      </c>
      <c r="J82" s="519">
        <v>125.9</v>
      </c>
      <c r="K82" s="519">
        <v>0</v>
      </c>
      <c r="L82" s="519">
        <v>125.9</v>
      </c>
      <c r="M82" s="519">
        <v>0</v>
      </c>
      <c r="N82" s="493">
        <v>70000</v>
      </c>
      <c r="O82" s="494">
        <v>8813000</v>
      </c>
      <c r="P82" s="520" t="s">
        <v>351</v>
      </c>
      <c r="Q82" s="520" t="s">
        <v>352</v>
      </c>
      <c r="R82" s="521">
        <v>125.9</v>
      </c>
      <c r="S82" s="495">
        <v>9500</v>
      </c>
      <c r="T82" s="494">
        <v>1196050</v>
      </c>
      <c r="U82" s="494"/>
      <c r="V82" s="494"/>
      <c r="W82" s="493">
        <v>10000</v>
      </c>
      <c r="X82" s="495">
        <v>1259000</v>
      </c>
      <c r="Y82" s="493">
        <v>150000</v>
      </c>
      <c r="Z82" s="495">
        <v>18885000</v>
      </c>
      <c r="AA82" s="494">
        <v>30153050</v>
      </c>
      <c r="AB82" s="652">
        <v>35398100</v>
      </c>
      <c r="AC82" s="493">
        <v>40000</v>
      </c>
      <c r="AD82" s="494">
        <v>5036000</v>
      </c>
      <c r="AE82" s="652">
        <v>5912000</v>
      </c>
      <c r="AF82" s="652">
        <v>41310100</v>
      </c>
      <c r="AG82" s="676"/>
      <c r="AH82" s="676"/>
      <c r="AI82" s="676"/>
      <c r="AJ82" s="676"/>
      <c r="AK82" s="522"/>
      <c r="AL82" s="522"/>
      <c r="AM82" s="522"/>
      <c r="AN82" s="523"/>
      <c r="AO82" s="523"/>
      <c r="AP82" s="522"/>
      <c r="AQ82" s="522"/>
      <c r="AR82" s="522"/>
      <c r="AS82" s="677"/>
    </row>
    <row r="83" spans="1:45" s="525" customFormat="1" ht="42" customHeight="1" x14ac:dyDescent="0.25">
      <c r="A83" s="678"/>
      <c r="B83" s="676"/>
      <c r="C83" s="661"/>
      <c r="D83" s="661"/>
      <c r="E83" s="515">
        <v>63</v>
      </c>
      <c r="F83" s="516">
        <v>85</v>
      </c>
      <c r="G83" s="517" t="s">
        <v>1797</v>
      </c>
      <c r="H83" s="517" t="s">
        <v>12</v>
      </c>
      <c r="I83" s="518">
        <v>21.9</v>
      </c>
      <c r="J83" s="519">
        <v>21.9</v>
      </c>
      <c r="K83" s="519">
        <v>0</v>
      </c>
      <c r="L83" s="519">
        <v>21.9</v>
      </c>
      <c r="M83" s="519">
        <v>0</v>
      </c>
      <c r="N83" s="493">
        <v>70000</v>
      </c>
      <c r="O83" s="494">
        <v>1533000</v>
      </c>
      <c r="P83" s="520" t="s">
        <v>351</v>
      </c>
      <c r="Q83" s="520" t="s">
        <v>352</v>
      </c>
      <c r="R83" s="521">
        <v>21.9</v>
      </c>
      <c r="S83" s="495">
        <v>9500</v>
      </c>
      <c r="T83" s="494">
        <v>208050</v>
      </c>
      <c r="U83" s="494"/>
      <c r="V83" s="494"/>
      <c r="W83" s="493">
        <v>10000</v>
      </c>
      <c r="X83" s="495">
        <v>219000</v>
      </c>
      <c r="Y83" s="493">
        <v>150000</v>
      </c>
      <c r="Z83" s="495">
        <v>3285000</v>
      </c>
      <c r="AA83" s="494">
        <v>5245050</v>
      </c>
      <c r="AB83" s="653"/>
      <c r="AC83" s="493">
        <v>40000</v>
      </c>
      <c r="AD83" s="494">
        <v>876000</v>
      </c>
      <c r="AE83" s="653"/>
      <c r="AF83" s="653"/>
      <c r="AG83" s="676"/>
      <c r="AH83" s="676"/>
      <c r="AI83" s="676"/>
      <c r="AJ83" s="676"/>
      <c r="AK83" s="522"/>
      <c r="AL83" s="522"/>
      <c r="AM83" s="522"/>
      <c r="AN83" s="523"/>
      <c r="AO83" s="523"/>
      <c r="AP83" s="522"/>
      <c r="AQ83" s="522"/>
      <c r="AR83" s="522"/>
      <c r="AS83" s="677"/>
    </row>
    <row r="84" spans="1:45" s="525" customFormat="1" ht="42" customHeight="1" x14ac:dyDescent="0.25">
      <c r="A84" s="656">
        <v>31</v>
      </c>
      <c r="B84" s="658" t="s">
        <v>1910</v>
      </c>
      <c r="C84" s="660" t="s">
        <v>1911</v>
      </c>
      <c r="D84" s="660" t="s">
        <v>1912</v>
      </c>
      <c r="E84" s="515">
        <v>62</v>
      </c>
      <c r="F84" s="516">
        <v>94</v>
      </c>
      <c r="G84" s="517" t="s">
        <v>1797</v>
      </c>
      <c r="H84" s="517" t="s">
        <v>12</v>
      </c>
      <c r="I84" s="518">
        <v>212</v>
      </c>
      <c r="J84" s="519">
        <v>212</v>
      </c>
      <c r="K84" s="519">
        <v>0</v>
      </c>
      <c r="L84" s="519">
        <v>212</v>
      </c>
      <c r="M84" s="519">
        <v>0</v>
      </c>
      <c r="N84" s="493">
        <v>70000</v>
      </c>
      <c r="O84" s="494">
        <v>14840000</v>
      </c>
      <c r="P84" s="520" t="s">
        <v>351</v>
      </c>
      <c r="Q84" s="520" t="s">
        <v>352</v>
      </c>
      <c r="R84" s="521">
        <v>212</v>
      </c>
      <c r="S84" s="495">
        <v>9500</v>
      </c>
      <c r="T84" s="494">
        <v>2014000</v>
      </c>
      <c r="U84" s="494"/>
      <c r="V84" s="494"/>
      <c r="W84" s="493">
        <v>10000</v>
      </c>
      <c r="X84" s="495">
        <v>2120000</v>
      </c>
      <c r="Y84" s="493">
        <v>150000</v>
      </c>
      <c r="Z84" s="495">
        <v>31800000</v>
      </c>
      <c r="AA84" s="494">
        <v>50774000</v>
      </c>
      <c r="AB84" s="652">
        <v>63084300</v>
      </c>
      <c r="AC84" s="493">
        <v>40000</v>
      </c>
      <c r="AD84" s="494">
        <v>8480000</v>
      </c>
      <c r="AE84" s="652">
        <v>10536000</v>
      </c>
      <c r="AF84" s="652">
        <v>73620300</v>
      </c>
      <c r="AG84" s="658"/>
      <c r="AH84" s="658"/>
      <c r="AI84" s="658"/>
      <c r="AJ84" s="658"/>
      <c r="AK84" s="522"/>
      <c r="AL84" s="522"/>
      <c r="AM84" s="522"/>
      <c r="AN84" s="523"/>
      <c r="AO84" s="523"/>
      <c r="AP84" s="522"/>
      <c r="AQ84" s="522"/>
      <c r="AR84" s="522"/>
      <c r="AS84" s="662"/>
    </row>
    <row r="85" spans="1:45" s="525" customFormat="1" ht="88.15" customHeight="1" x14ac:dyDescent="0.25">
      <c r="A85" s="657"/>
      <c r="B85" s="659"/>
      <c r="C85" s="661"/>
      <c r="D85" s="661"/>
      <c r="E85" s="515">
        <v>62</v>
      </c>
      <c r="F85" s="516">
        <v>95</v>
      </c>
      <c r="G85" s="517" t="s">
        <v>1797</v>
      </c>
      <c r="H85" s="517" t="s">
        <v>12</v>
      </c>
      <c r="I85" s="518">
        <v>167.4</v>
      </c>
      <c r="J85" s="519">
        <v>51.4</v>
      </c>
      <c r="K85" s="519"/>
      <c r="L85" s="519">
        <v>51.4</v>
      </c>
      <c r="M85" s="519">
        <v>116</v>
      </c>
      <c r="N85" s="493">
        <v>70000</v>
      </c>
      <c r="O85" s="494">
        <v>3598000</v>
      </c>
      <c r="P85" s="520" t="s">
        <v>351</v>
      </c>
      <c r="Q85" s="520" t="s">
        <v>352</v>
      </c>
      <c r="R85" s="521">
        <v>51.4</v>
      </c>
      <c r="S85" s="495">
        <v>9500</v>
      </c>
      <c r="T85" s="494">
        <v>488300</v>
      </c>
      <c r="U85" s="494"/>
      <c r="V85" s="494"/>
      <c r="W85" s="493">
        <v>10000</v>
      </c>
      <c r="X85" s="495">
        <v>514000</v>
      </c>
      <c r="Y85" s="493">
        <v>150000</v>
      </c>
      <c r="Z85" s="495">
        <v>7710000</v>
      </c>
      <c r="AA85" s="494">
        <v>12310300</v>
      </c>
      <c r="AB85" s="653"/>
      <c r="AC85" s="493">
        <v>40000</v>
      </c>
      <c r="AD85" s="494">
        <v>2056000</v>
      </c>
      <c r="AE85" s="653"/>
      <c r="AF85" s="653"/>
      <c r="AG85" s="659"/>
      <c r="AH85" s="659"/>
      <c r="AI85" s="659"/>
      <c r="AJ85" s="659"/>
      <c r="AK85" s="522"/>
      <c r="AL85" s="522"/>
      <c r="AM85" s="522"/>
      <c r="AN85" s="523"/>
      <c r="AO85" s="523"/>
      <c r="AP85" s="522"/>
      <c r="AQ85" s="522"/>
      <c r="AR85" s="522"/>
      <c r="AS85" s="663"/>
    </row>
    <row r="86" spans="1:45" s="525" customFormat="1" ht="42" customHeight="1" x14ac:dyDescent="0.25">
      <c r="A86" s="656">
        <v>32</v>
      </c>
      <c r="B86" s="658" t="s">
        <v>1913</v>
      </c>
      <c r="C86" s="660" t="s">
        <v>1913</v>
      </c>
      <c r="D86" s="660"/>
      <c r="E86" s="515">
        <v>62</v>
      </c>
      <c r="F86" s="516">
        <v>63</v>
      </c>
      <c r="G86" s="517" t="s">
        <v>1797</v>
      </c>
      <c r="H86" s="517" t="s">
        <v>12</v>
      </c>
      <c r="I86" s="518">
        <v>190</v>
      </c>
      <c r="J86" s="519">
        <v>136.80000000000001</v>
      </c>
      <c r="K86" s="519">
        <v>53.199999999999989</v>
      </c>
      <c r="L86" s="519">
        <v>190</v>
      </c>
      <c r="M86" s="519">
        <v>0</v>
      </c>
      <c r="N86" s="493">
        <v>70000</v>
      </c>
      <c r="O86" s="494">
        <v>13300000</v>
      </c>
      <c r="P86" s="520" t="s">
        <v>351</v>
      </c>
      <c r="Q86" s="520" t="s">
        <v>352</v>
      </c>
      <c r="R86" s="521">
        <v>190</v>
      </c>
      <c r="S86" s="495">
        <v>9500</v>
      </c>
      <c r="T86" s="494">
        <v>1805000</v>
      </c>
      <c r="U86" s="494"/>
      <c r="V86" s="494"/>
      <c r="W86" s="493">
        <v>10000</v>
      </c>
      <c r="X86" s="495">
        <v>1900000</v>
      </c>
      <c r="Y86" s="493">
        <v>150000</v>
      </c>
      <c r="Z86" s="495">
        <v>28500000</v>
      </c>
      <c r="AA86" s="494">
        <v>45505000</v>
      </c>
      <c r="AB86" s="652">
        <v>109403600</v>
      </c>
      <c r="AC86" s="493">
        <v>40000</v>
      </c>
      <c r="AD86" s="494">
        <v>7600000</v>
      </c>
      <c r="AE86" s="652">
        <v>18272000</v>
      </c>
      <c r="AF86" s="652">
        <v>127675600</v>
      </c>
      <c r="AG86" s="658"/>
      <c r="AH86" s="658"/>
      <c r="AI86" s="658" t="s">
        <v>1913</v>
      </c>
      <c r="AJ86" s="658" t="s">
        <v>1914</v>
      </c>
      <c r="AK86" s="522"/>
      <c r="AL86" s="522"/>
      <c r="AM86" s="522"/>
      <c r="AN86" s="523"/>
      <c r="AO86" s="523"/>
      <c r="AP86" s="522"/>
      <c r="AQ86" s="522"/>
      <c r="AR86" s="522"/>
      <c r="AS86" s="662"/>
    </row>
    <row r="87" spans="1:45" s="525" customFormat="1" ht="42" customHeight="1" x14ac:dyDescent="0.25">
      <c r="A87" s="657"/>
      <c r="B87" s="659"/>
      <c r="C87" s="661"/>
      <c r="D87" s="661"/>
      <c r="E87" s="515">
        <v>63</v>
      </c>
      <c r="F87" s="516">
        <v>86</v>
      </c>
      <c r="G87" s="517" t="s">
        <v>1797</v>
      </c>
      <c r="H87" s="517" t="s">
        <v>12</v>
      </c>
      <c r="I87" s="518">
        <v>266.8</v>
      </c>
      <c r="J87" s="519">
        <v>266.8</v>
      </c>
      <c r="K87" s="519">
        <v>0</v>
      </c>
      <c r="L87" s="519">
        <v>266.8</v>
      </c>
      <c r="M87" s="519">
        <v>0</v>
      </c>
      <c r="N87" s="493">
        <v>70000</v>
      </c>
      <c r="O87" s="494">
        <v>18676000</v>
      </c>
      <c r="P87" s="520" t="s">
        <v>351</v>
      </c>
      <c r="Q87" s="520" t="s">
        <v>352</v>
      </c>
      <c r="R87" s="521">
        <v>266.8</v>
      </c>
      <c r="S87" s="495">
        <v>9500</v>
      </c>
      <c r="T87" s="494">
        <v>2534600</v>
      </c>
      <c r="U87" s="494"/>
      <c r="V87" s="494"/>
      <c r="W87" s="493">
        <v>10000</v>
      </c>
      <c r="X87" s="495">
        <v>2668000</v>
      </c>
      <c r="Y87" s="493">
        <v>150000</v>
      </c>
      <c r="Z87" s="495">
        <v>40020000</v>
      </c>
      <c r="AA87" s="494">
        <v>63898600</v>
      </c>
      <c r="AB87" s="653"/>
      <c r="AC87" s="493">
        <v>40000</v>
      </c>
      <c r="AD87" s="494">
        <v>10672000</v>
      </c>
      <c r="AE87" s="653"/>
      <c r="AF87" s="653"/>
      <c r="AG87" s="659"/>
      <c r="AH87" s="659"/>
      <c r="AI87" s="659"/>
      <c r="AJ87" s="659"/>
      <c r="AK87" s="522"/>
      <c r="AL87" s="522"/>
      <c r="AM87" s="522"/>
      <c r="AN87" s="523"/>
      <c r="AO87" s="523"/>
      <c r="AP87" s="522"/>
      <c r="AQ87" s="522"/>
      <c r="AR87" s="522"/>
      <c r="AS87" s="663"/>
    </row>
    <row r="88" spans="1:45" s="525" customFormat="1" ht="61.15" customHeight="1" x14ac:dyDescent="0.25">
      <c r="A88" s="512">
        <v>33</v>
      </c>
      <c r="B88" s="513" t="s">
        <v>1915</v>
      </c>
      <c r="C88" s="514" t="s">
        <v>1916</v>
      </c>
      <c r="D88" s="514"/>
      <c r="E88" s="515">
        <v>62</v>
      </c>
      <c r="F88" s="516">
        <v>93</v>
      </c>
      <c r="G88" s="517" t="s">
        <v>1797</v>
      </c>
      <c r="H88" s="517" t="s">
        <v>12</v>
      </c>
      <c r="I88" s="518">
        <v>173</v>
      </c>
      <c r="J88" s="519">
        <v>25.6</v>
      </c>
      <c r="K88" s="519"/>
      <c r="L88" s="519">
        <v>25.6</v>
      </c>
      <c r="M88" s="519">
        <v>147.4</v>
      </c>
      <c r="N88" s="493">
        <v>70000</v>
      </c>
      <c r="O88" s="494">
        <v>1792000</v>
      </c>
      <c r="P88" s="520" t="s">
        <v>351</v>
      </c>
      <c r="Q88" s="520" t="s">
        <v>352</v>
      </c>
      <c r="R88" s="521">
        <v>25.6</v>
      </c>
      <c r="S88" s="495">
        <v>9500</v>
      </c>
      <c r="T88" s="494">
        <v>243200</v>
      </c>
      <c r="U88" s="494"/>
      <c r="V88" s="494"/>
      <c r="W88" s="493">
        <v>10000</v>
      </c>
      <c r="X88" s="495">
        <v>256000</v>
      </c>
      <c r="Y88" s="493">
        <v>150000</v>
      </c>
      <c r="Z88" s="495">
        <v>3840000</v>
      </c>
      <c r="AA88" s="494">
        <v>6131200</v>
      </c>
      <c r="AB88" s="495">
        <v>6131200</v>
      </c>
      <c r="AC88" s="493">
        <v>40000</v>
      </c>
      <c r="AD88" s="494">
        <v>1024000</v>
      </c>
      <c r="AE88" s="495">
        <v>1024000</v>
      </c>
      <c r="AF88" s="494">
        <v>7155200</v>
      </c>
      <c r="AG88" s="513"/>
      <c r="AH88" s="513"/>
      <c r="AI88" s="513" t="s">
        <v>1917</v>
      </c>
      <c r="AJ88" s="513" t="s">
        <v>1918</v>
      </c>
      <c r="AK88" s="522"/>
      <c r="AL88" s="522"/>
      <c r="AM88" s="522"/>
      <c r="AN88" s="523"/>
      <c r="AO88" s="523"/>
      <c r="AP88" s="522"/>
      <c r="AQ88" s="522"/>
      <c r="AR88" s="522"/>
      <c r="AS88" s="524"/>
    </row>
    <row r="89" spans="1:45" s="525" customFormat="1" ht="45" customHeight="1" x14ac:dyDescent="0.25">
      <c r="A89" s="512">
        <v>34</v>
      </c>
      <c r="B89" s="513" t="s">
        <v>1919</v>
      </c>
      <c r="C89" s="514" t="s">
        <v>1919</v>
      </c>
      <c r="D89" s="514"/>
      <c r="E89" s="515">
        <v>62</v>
      </c>
      <c r="F89" s="516">
        <v>92</v>
      </c>
      <c r="G89" s="517" t="s">
        <v>1797</v>
      </c>
      <c r="H89" s="517" t="s">
        <v>12</v>
      </c>
      <c r="I89" s="518">
        <v>321.10000000000002</v>
      </c>
      <c r="J89" s="519">
        <v>5.6</v>
      </c>
      <c r="K89" s="519">
        <v>0</v>
      </c>
      <c r="L89" s="519">
        <v>5.6</v>
      </c>
      <c r="M89" s="519">
        <v>315.5</v>
      </c>
      <c r="N89" s="493">
        <v>70000</v>
      </c>
      <c r="O89" s="494">
        <v>392000</v>
      </c>
      <c r="P89" s="520" t="s">
        <v>351</v>
      </c>
      <c r="Q89" s="520" t="s">
        <v>352</v>
      </c>
      <c r="R89" s="521">
        <v>5.6</v>
      </c>
      <c r="S89" s="495">
        <v>9500</v>
      </c>
      <c r="T89" s="494">
        <v>53200</v>
      </c>
      <c r="U89" s="494"/>
      <c r="V89" s="494"/>
      <c r="W89" s="493">
        <v>10000</v>
      </c>
      <c r="X89" s="495">
        <v>56000</v>
      </c>
      <c r="Y89" s="493">
        <v>150000</v>
      </c>
      <c r="Z89" s="495">
        <v>840000</v>
      </c>
      <c r="AA89" s="494">
        <v>1341200</v>
      </c>
      <c r="AB89" s="495">
        <v>1341200</v>
      </c>
      <c r="AC89" s="493">
        <v>40000</v>
      </c>
      <c r="AD89" s="494">
        <v>224000</v>
      </c>
      <c r="AE89" s="495">
        <v>224000</v>
      </c>
      <c r="AF89" s="494">
        <v>1565200</v>
      </c>
      <c r="AG89" s="513"/>
      <c r="AH89" s="513"/>
      <c r="AI89" s="513" t="s">
        <v>1919</v>
      </c>
      <c r="AJ89" s="513" t="s">
        <v>1920</v>
      </c>
      <c r="AK89" s="522"/>
      <c r="AL89" s="522"/>
      <c r="AM89" s="522"/>
      <c r="AN89" s="523"/>
      <c r="AO89" s="523"/>
      <c r="AP89" s="522"/>
      <c r="AQ89" s="522"/>
      <c r="AR89" s="522"/>
      <c r="AS89" s="524"/>
    </row>
    <row r="90" spans="1:45" s="525" customFormat="1" ht="42.6" customHeight="1" x14ac:dyDescent="0.25">
      <c r="A90" s="656">
        <v>35</v>
      </c>
      <c r="B90" s="658" t="s">
        <v>1921</v>
      </c>
      <c r="C90" s="660" t="s">
        <v>1922</v>
      </c>
      <c r="D90" s="660"/>
      <c r="E90" s="515">
        <v>62</v>
      </c>
      <c r="F90" s="516">
        <v>99</v>
      </c>
      <c r="G90" s="517" t="s">
        <v>1797</v>
      </c>
      <c r="H90" s="517" t="s">
        <v>12</v>
      </c>
      <c r="I90" s="518">
        <v>45.4</v>
      </c>
      <c r="J90" s="519">
        <v>20.9</v>
      </c>
      <c r="K90" s="519">
        <v>24.5</v>
      </c>
      <c r="L90" s="519">
        <v>45.4</v>
      </c>
      <c r="M90" s="519">
        <v>0</v>
      </c>
      <c r="N90" s="493">
        <v>70000</v>
      </c>
      <c r="O90" s="494">
        <v>3178000</v>
      </c>
      <c r="P90" s="520" t="s">
        <v>351</v>
      </c>
      <c r="Q90" s="520" t="s">
        <v>352</v>
      </c>
      <c r="R90" s="521">
        <v>45.4</v>
      </c>
      <c r="S90" s="495">
        <v>9500</v>
      </c>
      <c r="T90" s="494">
        <v>431300</v>
      </c>
      <c r="U90" s="494"/>
      <c r="V90" s="494"/>
      <c r="W90" s="493">
        <v>10000</v>
      </c>
      <c r="X90" s="495">
        <v>454000</v>
      </c>
      <c r="Y90" s="493">
        <v>150000</v>
      </c>
      <c r="Z90" s="495">
        <v>6810000</v>
      </c>
      <c r="AA90" s="494">
        <v>10873300</v>
      </c>
      <c r="AB90" s="652">
        <v>81262350</v>
      </c>
      <c r="AC90" s="493">
        <v>40000</v>
      </c>
      <c r="AD90" s="494">
        <v>1816000</v>
      </c>
      <c r="AE90" s="652">
        <v>13572000</v>
      </c>
      <c r="AF90" s="652">
        <v>94834350</v>
      </c>
      <c r="AG90" s="658"/>
      <c r="AH90" s="658"/>
      <c r="AI90" s="658" t="s">
        <v>1922</v>
      </c>
      <c r="AJ90" s="658" t="s">
        <v>1839</v>
      </c>
      <c r="AK90" s="522"/>
      <c r="AL90" s="522"/>
      <c r="AM90" s="522"/>
      <c r="AN90" s="523"/>
      <c r="AO90" s="523"/>
      <c r="AP90" s="522"/>
      <c r="AQ90" s="522"/>
      <c r="AR90" s="522"/>
      <c r="AS90" s="662" t="s">
        <v>1799</v>
      </c>
    </row>
    <row r="91" spans="1:45" s="525" customFormat="1" ht="42.6" customHeight="1" x14ac:dyDescent="0.25">
      <c r="A91" s="673"/>
      <c r="B91" s="672"/>
      <c r="C91" s="674"/>
      <c r="D91" s="674"/>
      <c r="E91" s="515">
        <v>62</v>
      </c>
      <c r="F91" s="516">
        <v>98</v>
      </c>
      <c r="G91" s="517" t="s">
        <v>1797</v>
      </c>
      <c r="H91" s="517" t="s">
        <v>12</v>
      </c>
      <c r="I91" s="518">
        <v>117.6</v>
      </c>
      <c r="J91" s="519">
        <v>58.4</v>
      </c>
      <c r="K91" s="519">
        <v>59.199999999999996</v>
      </c>
      <c r="L91" s="519">
        <v>117.6</v>
      </c>
      <c r="M91" s="519">
        <v>0</v>
      </c>
      <c r="N91" s="493">
        <v>70000</v>
      </c>
      <c r="O91" s="494">
        <v>8232000</v>
      </c>
      <c r="P91" s="520" t="s">
        <v>351</v>
      </c>
      <c r="Q91" s="520" t="s">
        <v>352</v>
      </c>
      <c r="R91" s="521">
        <v>117.6</v>
      </c>
      <c r="S91" s="495">
        <v>9500</v>
      </c>
      <c r="T91" s="494">
        <v>1117200</v>
      </c>
      <c r="U91" s="494"/>
      <c r="V91" s="494"/>
      <c r="W91" s="493">
        <v>10000</v>
      </c>
      <c r="X91" s="495">
        <v>1176000</v>
      </c>
      <c r="Y91" s="493">
        <v>150000</v>
      </c>
      <c r="Z91" s="495">
        <v>17640000</v>
      </c>
      <c r="AA91" s="494">
        <v>28165200</v>
      </c>
      <c r="AB91" s="671"/>
      <c r="AC91" s="493">
        <v>40000</v>
      </c>
      <c r="AD91" s="494">
        <v>4704000</v>
      </c>
      <c r="AE91" s="671"/>
      <c r="AF91" s="671"/>
      <c r="AG91" s="672"/>
      <c r="AH91" s="672"/>
      <c r="AI91" s="672"/>
      <c r="AJ91" s="672" t="s">
        <v>1923</v>
      </c>
      <c r="AK91" s="522"/>
      <c r="AL91" s="522"/>
      <c r="AM91" s="522"/>
      <c r="AN91" s="523"/>
      <c r="AO91" s="523"/>
      <c r="AP91" s="522"/>
      <c r="AQ91" s="522"/>
      <c r="AR91" s="522"/>
      <c r="AS91" s="670"/>
    </row>
    <row r="92" spans="1:45" s="525" customFormat="1" ht="42.6" customHeight="1" x14ac:dyDescent="0.25">
      <c r="A92" s="673"/>
      <c r="B92" s="672"/>
      <c r="C92" s="674"/>
      <c r="D92" s="674"/>
      <c r="E92" s="515">
        <v>63</v>
      </c>
      <c r="F92" s="516">
        <v>25</v>
      </c>
      <c r="G92" s="517" t="s">
        <v>1797</v>
      </c>
      <c r="H92" s="517" t="s">
        <v>12</v>
      </c>
      <c r="I92" s="518">
        <v>100.9</v>
      </c>
      <c r="J92" s="519">
        <v>100.9</v>
      </c>
      <c r="K92" s="519">
        <v>0</v>
      </c>
      <c r="L92" s="519">
        <v>100.9</v>
      </c>
      <c r="M92" s="519">
        <v>0</v>
      </c>
      <c r="N92" s="493">
        <v>70000</v>
      </c>
      <c r="O92" s="494">
        <v>7063000</v>
      </c>
      <c r="P92" s="520" t="s">
        <v>351</v>
      </c>
      <c r="Q92" s="520" t="s">
        <v>352</v>
      </c>
      <c r="R92" s="521">
        <v>100.9</v>
      </c>
      <c r="S92" s="495">
        <v>9500</v>
      </c>
      <c r="T92" s="494">
        <v>958550</v>
      </c>
      <c r="U92" s="494"/>
      <c r="V92" s="494"/>
      <c r="W92" s="493">
        <v>10000</v>
      </c>
      <c r="X92" s="495">
        <v>1009000</v>
      </c>
      <c r="Y92" s="493">
        <v>150000</v>
      </c>
      <c r="Z92" s="495">
        <v>15135000</v>
      </c>
      <c r="AA92" s="494">
        <v>24165550</v>
      </c>
      <c r="AB92" s="671"/>
      <c r="AC92" s="493">
        <v>40000</v>
      </c>
      <c r="AD92" s="494">
        <v>4036000</v>
      </c>
      <c r="AE92" s="671"/>
      <c r="AF92" s="671"/>
      <c r="AG92" s="672"/>
      <c r="AH92" s="672"/>
      <c r="AI92" s="672"/>
      <c r="AJ92" s="672"/>
      <c r="AK92" s="522"/>
      <c r="AL92" s="522"/>
      <c r="AM92" s="522"/>
      <c r="AN92" s="523"/>
      <c r="AO92" s="523"/>
      <c r="AP92" s="522"/>
      <c r="AQ92" s="522"/>
      <c r="AR92" s="522"/>
      <c r="AS92" s="670"/>
    </row>
    <row r="93" spans="1:45" s="525" customFormat="1" ht="42.6" customHeight="1" x14ac:dyDescent="0.25">
      <c r="A93" s="657"/>
      <c r="B93" s="659"/>
      <c r="C93" s="661"/>
      <c r="D93" s="661"/>
      <c r="E93" s="515">
        <v>63</v>
      </c>
      <c r="F93" s="516">
        <v>24</v>
      </c>
      <c r="G93" s="517" t="s">
        <v>1797</v>
      </c>
      <c r="H93" s="517" t="s">
        <v>12</v>
      </c>
      <c r="I93" s="518">
        <v>75.400000000000006</v>
      </c>
      <c r="J93" s="519">
        <v>75.400000000000006</v>
      </c>
      <c r="K93" s="519">
        <v>0</v>
      </c>
      <c r="L93" s="519">
        <v>75.400000000000006</v>
      </c>
      <c r="M93" s="519">
        <v>0</v>
      </c>
      <c r="N93" s="493">
        <v>70000</v>
      </c>
      <c r="O93" s="494">
        <v>5278000</v>
      </c>
      <c r="P93" s="520" t="s">
        <v>351</v>
      </c>
      <c r="Q93" s="520" t="s">
        <v>352</v>
      </c>
      <c r="R93" s="521">
        <v>75.400000000000006</v>
      </c>
      <c r="S93" s="495">
        <v>9500</v>
      </c>
      <c r="T93" s="494">
        <v>716300</v>
      </c>
      <c r="U93" s="494"/>
      <c r="V93" s="494"/>
      <c r="W93" s="493">
        <v>10000</v>
      </c>
      <c r="X93" s="495">
        <v>754000</v>
      </c>
      <c r="Y93" s="493">
        <v>150000</v>
      </c>
      <c r="Z93" s="495">
        <v>11310000</v>
      </c>
      <c r="AA93" s="494">
        <v>18058300</v>
      </c>
      <c r="AB93" s="653"/>
      <c r="AC93" s="493">
        <v>40000</v>
      </c>
      <c r="AD93" s="494">
        <v>3016000</v>
      </c>
      <c r="AE93" s="653"/>
      <c r="AF93" s="653"/>
      <c r="AG93" s="659"/>
      <c r="AH93" s="659"/>
      <c r="AI93" s="659"/>
      <c r="AJ93" s="659"/>
      <c r="AK93" s="522"/>
      <c r="AL93" s="522"/>
      <c r="AM93" s="522"/>
      <c r="AN93" s="523"/>
      <c r="AO93" s="523"/>
      <c r="AP93" s="522"/>
      <c r="AQ93" s="522"/>
      <c r="AR93" s="522"/>
      <c r="AS93" s="663"/>
    </row>
    <row r="94" spans="1:45" s="525" customFormat="1" ht="46.9" customHeight="1" x14ac:dyDescent="0.25">
      <c r="A94" s="656">
        <v>36</v>
      </c>
      <c r="B94" s="658" t="s">
        <v>1924</v>
      </c>
      <c r="C94" s="660" t="s">
        <v>1925</v>
      </c>
      <c r="D94" s="660" t="s">
        <v>1926</v>
      </c>
      <c r="E94" s="515">
        <v>62</v>
      </c>
      <c r="F94" s="516">
        <v>126</v>
      </c>
      <c r="G94" s="517" t="s">
        <v>1797</v>
      </c>
      <c r="H94" s="517" t="s">
        <v>12</v>
      </c>
      <c r="I94" s="518">
        <v>103.5</v>
      </c>
      <c r="J94" s="519">
        <v>29.8</v>
      </c>
      <c r="K94" s="519">
        <v>73.7</v>
      </c>
      <c r="L94" s="519">
        <v>103.5</v>
      </c>
      <c r="M94" s="519">
        <v>0</v>
      </c>
      <c r="N94" s="493">
        <v>70000</v>
      </c>
      <c r="O94" s="494">
        <v>7245000</v>
      </c>
      <c r="P94" s="520" t="s">
        <v>351</v>
      </c>
      <c r="Q94" s="520" t="s">
        <v>352</v>
      </c>
      <c r="R94" s="521">
        <v>103.5</v>
      </c>
      <c r="S94" s="495">
        <v>9500</v>
      </c>
      <c r="T94" s="494">
        <v>983250</v>
      </c>
      <c r="U94" s="494"/>
      <c r="V94" s="494"/>
      <c r="W94" s="493">
        <v>10000</v>
      </c>
      <c r="X94" s="495">
        <v>1035000</v>
      </c>
      <c r="Y94" s="493">
        <v>150000</v>
      </c>
      <c r="Z94" s="495">
        <v>15525000</v>
      </c>
      <c r="AA94" s="494">
        <v>24788250</v>
      </c>
      <c r="AB94" s="652">
        <v>58605650</v>
      </c>
      <c r="AC94" s="493">
        <v>40000</v>
      </c>
      <c r="AD94" s="494">
        <v>4140000</v>
      </c>
      <c r="AE94" s="652">
        <v>9788000</v>
      </c>
      <c r="AF94" s="652">
        <v>68393650</v>
      </c>
      <c r="AG94" s="658"/>
      <c r="AH94" s="658"/>
      <c r="AI94" s="658" t="s">
        <v>1922</v>
      </c>
      <c r="AJ94" s="658" t="s">
        <v>1839</v>
      </c>
      <c r="AK94" s="522"/>
      <c r="AL94" s="522"/>
      <c r="AM94" s="522"/>
      <c r="AN94" s="523"/>
      <c r="AO94" s="523"/>
      <c r="AP94" s="522"/>
      <c r="AQ94" s="522"/>
      <c r="AR94" s="522"/>
      <c r="AS94" s="662"/>
    </row>
    <row r="95" spans="1:45" s="525" customFormat="1" ht="46.9" customHeight="1" x14ac:dyDescent="0.25">
      <c r="A95" s="673"/>
      <c r="B95" s="672"/>
      <c r="C95" s="674"/>
      <c r="D95" s="674"/>
      <c r="E95" s="515">
        <v>62</v>
      </c>
      <c r="F95" s="516">
        <v>127</v>
      </c>
      <c r="G95" s="517" t="s">
        <v>1797</v>
      </c>
      <c r="H95" s="517" t="s">
        <v>12</v>
      </c>
      <c r="I95" s="518">
        <v>104.4</v>
      </c>
      <c r="J95" s="519">
        <v>30.2</v>
      </c>
      <c r="K95" s="519">
        <v>74.2</v>
      </c>
      <c r="L95" s="519">
        <v>104.4</v>
      </c>
      <c r="M95" s="519">
        <v>0</v>
      </c>
      <c r="N95" s="493">
        <v>70000</v>
      </c>
      <c r="O95" s="494">
        <v>7308000</v>
      </c>
      <c r="P95" s="520" t="s">
        <v>351</v>
      </c>
      <c r="Q95" s="520" t="s">
        <v>352</v>
      </c>
      <c r="R95" s="521">
        <v>104.4</v>
      </c>
      <c r="S95" s="495">
        <v>9500</v>
      </c>
      <c r="T95" s="494">
        <v>991800</v>
      </c>
      <c r="U95" s="494"/>
      <c r="V95" s="494"/>
      <c r="W95" s="493">
        <v>10000</v>
      </c>
      <c r="X95" s="495">
        <v>1044000</v>
      </c>
      <c r="Y95" s="493">
        <v>150000</v>
      </c>
      <c r="Z95" s="495">
        <v>15660000</v>
      </c>
      <c r="AA95" s="494">
        <v>25003800</v>
      </c>
      <c r="AB95" s="671"/>
      <c r="AC95" s="493">
        <v>40000</v>
      </c>
      <c r="AD95" s="494">
        <v>4176000</v>
      </c>
      <c r="AE95" s="671"/>
      <c r="AF95" s="671"/>
      <c r="AG95" s="672"/>
      <c r="AH95" s="672"/>
      <c r="AI95" s="672"/>
      <c r="AJ95" s="672"/>
      <c r="AK95" s="522"/>
      <c r="AL95" s="522"/>
      <c r="AM95" s="522"/>
      <c r="AN95" s="523"/>
      <c r="AO95" s="523"/>
      <c r="AP95" s="522"/>
      <c r="AQ95" s="522"/>
      <c r="AR95" s="522"/>
      <c r="AS95" s="670"/>
    </row>
    <row r="96" spans="1:45" s="525" customFormat="1" ht="46.9" customHeight="1" x14ac:dyDescent="0.25">
      <c r="A96" s="673"/>
      <c r="B96" s="672"/>
      <c r="C96" s="661"/>
      <c r="D96" s="661"/>
      <c r="E96" s="515">
        <v>62</v>
      </c>
      <c r="F96" s="516">
        <v>128</v>
      </c>
      <c r="G96" s="517" t="s">
        <v>1797</v>
      </c>
      <c r="H96" s="517" t="s">
        <v>12</v>
      </c>
      <c r="I96" s="518">
        <v>36.799999999999997</v>
      </c>
      <c r="J96" s="519">
        <v>9.8000000000000007</v>
      </c>
      <c r="K96" s="519">
        <v>26.999999999999996</v>
      </c>
      <c r="L96" s="519">
        <v>36.799999999999997</v>
      </c>
      <c r="M96" s="519">
        <v>0</v>
      </c>
      <c r="N96" s="493">
        <v>70000</v>
      </c>
      <c r="O96" s="494">
        <v>2576000</v>
      </c>
      <c r="P96" s="520" t="s">
        <v>351</v>
      </c>
      <c r="Q96" s="520" t="s">
        <v>352</v>
      </c>
      <c r="R96" s="521">
        <v>36.799999999999997</v>
      </c>
      <c r="S96" s="495">
        <v>9500</v>
      </c>
      <c r="T96" s="494">
        <v>349600</v>
      </c>
      <c r="U96" s="494"/>
      <c r="V96" s="494"/>
      <c r="W96" s="493">
        <v>10000</v>
      </c>
      <c r="X96" s="495">
        <v>368000</v>
      </c>
      <c r="Y96" s="493">
        <v>150000</v>
      </c>
      <c r="Z96" s="495">
        <v>5520000</v>
      </c>
      <c r="AA96" s="494">
        <v>8813600</v>
      </c>
      <c r="AB96" s="653"/>
      <c r="AC96" s="493">
        <v>40000</v>
      </c>
      <c r="AD96" s="494">
        <v>1472000</v>
      </c>
      <c r="AE96" s="653"/>
      <c r="AF96" s="653"/>
      <c r="AG96" s="672"/>
      <c r="AH96" s="672"/>
      <c r="AI96" s="672"/>
      <c r="AJ96" s="672"/>
      <c r="AK96" s="522"/>
      <c r="AL96" s="522"/>
      <c r="AM96" s="522"/>
      <c r="AN96" s="523"/>
      <c r="AO96" s="523"/>
      <c r="AP96" s="522"/>
      <c r="AQ96" s="522"/>
      <c r="AR96" s="522"/>
      <c r="AS96" s="670"/>
    </row>
    <row r="97" spans="1:46" s="525" customFormat="1" ht="37.9" customHeight="1" x14ac:dyDescent="0.25">
      <c r="A97" s="656">
        <v>37</v>
      </c>
      <c r="B97" s="658" t="s">
        <v>1927</v>
      </c>
      <c r="C97" s="660" t="s">
        <v>1928</v>
      </c>
      <c r="D97" s="660"/>
      <c r="E97" s="515">
        <v>63</v>
      </c>
      <c r="F97" s="516">
        <v>90</v>
      </c>
      <c r="G97" s="517" t="s">
        <v>1797</v>
      </c>
      <c r="H97" s="517" t="s">
        <v>12</v>
      </c>
      <c r="I97" s="518">
        <v>59.6</v>
      </c>
      <c r="J97" s="519">
        <v>59.6</v>
      </c>
      <c r="K97" s="519">
        <v>0</v>
      </c>
      <c r="L97" s="519">
        <v>59.6</v>
      </c>
      <c r="M97" s="519">
        <v>0</v>
      </c>
      <c r="N97" s="493">
        <v>70000</v>
      </c>
      <c r="O97" s="494">
        <v>4172000</v>
      </c>
      <c r="P97" s="520" t="s">
        <v>351</v>
      </c>
      <c r="Q97" s="520" t="s">
        <v>352</v>
      </c>
      <c r="R97" s="521">
        <v>59.6</v>
      </c>
      <c r="S97" s="495">
        <v>9500</v>
      </c>
      <c r="T97" s="494">
        <v>566200</v>
      </c>
      <c r="U97" s="494"/>
      <c r="V97" s="494"/>
      <c r="W97" s="493">
        <v>10000</v>
      </c>
      <c r="X97" s="495">
        <v>596000</v>
      </c>
      <c r="Y97" s="493">
        <v>150000</v>
      </c>
      <c r="Z97" s="495">
        <v>8940000</v>
      </c>
      <c r="AA97" s="494">
        <v>14274200</v>
      </c>
      <c r="AB97" s="652">
        <v>19399500</v>
      </c>
      <c r="AC97" s="493">
        <v>40000</v>
      </c>
      <c r="AD97" s="494">
        <v>2384000</v>
      </c>
      <c r="AE97" s="652">
        <v>3240000</v>
      </c>
      <c r="AF97" s="652">
        <v>22639500</v>
      </c>
      <c r="AG97" s="658"/>
      <c r="AH97" s="658"/>
      <c r="AI97" s="658" t="s">
        <v>1929</v>
      </c>
      <c r="AJ97" s="658" t="s">
        <v>1930</v>
      </c>
      <c r="AK97" s="522"/>
      <c r="AL97" s="522"/>
      <c r="AM97" s="522"/>
      <c r="AN97" s="523">
        <v>37</v>
      </c>
      <c r="AO97" s="523">
        <v>25</v>
      </c>
      <c r="AP97" s="522">
        <v>213.8</v>
      </c>
      <c r="AQ97" s="522">
        <v>213.8</v>
      </c>
      <c r="AR97" s="522">
        <v>0</v>
      </c>
      <c r="AS97" s="662"/>
    </row>
    <row r="98" spans="1:46" s="525" customFormat="1" ht="37.9" customHeight="1" x14ac:dyDescent="0.25">
      <c r="A98" s="657"/>
      <c r="B98" s="659"/>
      <c r="C98" s="661"/>
      <c r="D98" s="661"/>
      <c r="E98" s="515">
        <v>63</v>
      </c>
      <c r="F98" s="516">
        <v>89</v>
      </c>
      <c r="G98" s="517" t="s">
        <v>1797</v>
      </c>
      <c r="H98" s="517" t="s">
        <v>12</v>
      </c>
      <c r="I98" s="518">
        <v>21.4</v>
      </c>
      <c r="J98" s="519">
        <v>21.4</v>
      </c>
      <c r="K98" s="519">
        <v>0</v>
      </c>
      <c r="L98" s="519">
        <v>21.4</v>
      </c>
      <c r="M98" s="519">
        <v>0</v>
      </c>
      <c r="N98" s="493">
        <v>70000</v>
      </c>
      <c r="O98" s="494">
        <v>1498000</v>
      </c>
      <c r="P98" s="520" t="s">
        <v>351</v>
      </c>
      <c r="Q98" s="520" t="s">
        <v>352</v>
      </c>
      <c r="R98" s="521">
        <v>21.4</v>
      </c>
      <c r="S98" s="495">
        <v>9500</v>
      </c>
      <c r="T98" s="494">
        <v>203300</v>
      </c>
      <c r="U98" s="494"/>
      <c r="V98" s="494"/>
      <c r="W98" s="493">
        <v>10000</v>
      </c>
      <c r="X98" s="495">
        <v>214000</v>
      </c>
      <c r="Y98" s="493">
        <v>150000</v>
      </c>
      <c r="Z98" s="495">
        <v>3210000</v>
      </c>
      <c r="AA98" s="494">
        <v>5125300</v>
      </c>
      <c r="AB98" s="653"/>
      <c r="AC98" s="493">
        <v>40000</v>
      </c>
      <c r="AD98" s="494">
        <v>856000</v>
      </c>
      <c r="AE98" s="653"/>
      <c r="AF98" s="653"/>
      <c r="AG98" s="659"/>
      <c r="AH98" s="659"/>
      <c r="AI98" s="659"/>
      <c r="AJ98" s="659"/>
      <c r="AK98" s="522"/>
      <c r="AL98" s="522"/>
      <c r="AM98" s="522"/>
      <c r="AN98" s="523"/>
      <c r="AO98" s="523"/>
      <c r="AP98" s="522"/>
      <c r="AQ98" s="522"/>
      <c r="AR98" s="522"/>
      <c r="AS98" s="663"/>
    </row>
    <row r="99" spans="1:46" s="525" customFormat="1" ht="40.9" customHeight="1" x14ac:dyDescent="0.25">
      <c r="A99" s="512">
        <v>38</v>
      </c>
      <c r="B99" s="513" t="s">
        <v>1931</v>
      </c>
      <c r="C99" s="514" t="s">
        <v>1932</v>
      </c>
      <c r="D99" s="514" t="s">
        <v>1933</v>
      </c>
      <c r="E99" s="515">
        <v>63</v>
      </c>
      <c r="F99" s="516">
        <v>90</v>
      </c>
      <c r="G99" s="517" t="s">
        <v>1797</v>
      </c>
      <c r="H99" s="517" t="s">
        <v>12</v>
      </c>
      <c r="I99" s="518">
        <v>180.6</v>
      </c>
      <c r="J99" s="519">
        <v>180.6</v>
      </c>
      <c r="K99" s="519">
        <v>0</v>
      </c>
      <c r="L99" s="519">
        <v>180.6</v>
      </c>
      <c r="M99" s="519">
        <v>0</v>
      </c>
      <c r="N99" s="493">
        <v>70000</v>
      </c>
      <c r="O99" s="494">
        <v>12642000</v>
      </c>
      <c r="P99" s="520" t="s">
        <v>351</v>
      </c>
      <c r="Q99" s="520" t="s">
        <v>352</v>
      </c>
      <c r="R99" s="521">
        <v>180.6</v>
      </c>
      <c r="S99" s="495">
        <v>9500</v>
      </c>
      <c r="T99" s="494">
        <v>1715700</v>
      </c>
      <c r="U99" s="494"/>
      <c r="V99" s="494"/>
      <c r="W99" s="493">
        <v>10000</v>
      </c>
      <c r="X99" s="495">
        <v>1806000</v>
      </c>
      <c r="Y99" s="493">
        <v>150000</v>
      </c>
      <c r="Z99" s="495">
        <v>27090000</v>
      </c>
      <c r="AA99" s="494">
        <v>43253700</v>
      </c>
      <c r="AB99" s="495">
        <v>43253700</v>
      </c>
      <c r="AC99" s="493">
        <v>40000</v>
      </c>
      <c r="AD99" s="494">
        <v>7224000</v>
      </c>
      <c r="AE99" s="495">
        <v>7224000</v>
      </c>
      <c r="AF99" s="494">
        <v>50477700</v>
      </c>
      <c r="AG99" s="513"/>
      <c r="AH99" s="513"/>
      <c r="AI99" s="513" t="s">
        <v>1934</v>
      </c>
      <c r="AJ99" s="513" t="s">
        <v>1935</v>
      </c>
      <c r="AK99" s="522"/>
      <c r="AL99" s="522"/>
      <c r="AM99" s="522"/>
      <c r="AN99" s="523"/>
      <c r="AO99" s="523"/>
      <c r="AP99" s="522"/>
      <c r="AQ99" s="522"/>
      <c r="AR99" s="522"/>
      <c r="AS99" s="524"/>
    </row>
    <row r="100" spans="1:46" s="525" customFormat="1" ht="51.6" customHeight="1" x14ac:dyDescent="0.25">
      <c r="A100" s="656">
        <v>39</v>
      </c>
      <c r="B100" s="658" t="s">
        <v>1936</v>
      </c>
      <c r="C100" s="660" t="s">
        <v>1937</v>
      </c>
      <c r="D100" s="660"/>
      <c r="E100" s="515">
        <v>63</v>
      </c>
      <c r="F100" s="516">
        <v>90</v>
      </c>
      <c r="G100" s="517" t="s">
        <v>1797</v>
      </c>
      <c r="H100" s="517" t="s">
        <v>12</v>
      </c>
      <c r="I100" s="518">
        <v>315.60000000000002</v>
      </c>
      <c r="J100" s="519">
        <v>315.60000000000002</v>
      </c>
      <c r="K100" s="519">
        <v>0</v>
      </c>
      <c r="L100" s="519">
        <v>315.60000000000002</v>
      </c>
      <c r="M100" s="519">
        <v>0</v>
      </c>
      <c r="N100" s="493">
        <v>70000</v>
      </c>
      <c r="O100" s="494">
        <v>22092000</v>
      </c>
      <c r="P100" s="520" t="s">
        <v>351</v>
      </c>
      <c r="Q100" s="520" t="s">
        <v>352</v>
      </c>
      <c r="R100" s="521">
        <v>315.60000000000002</v>
      </c>
      <c r="S100" s="495">
        <v>9500</v>
      </c>
      <c r="T100" s="494">
        <v>2998200</v>
      </c>
      <c r="U100" s="494"/>
      <c r="V100" s="494"/>
      <c r="W100" s="493">
        <v>10000</v>
      </c>
      <c r="X100" s="495">
        <v>3156000</v>
      </c>
      <c r="Y100" s="493">
        <v>150000</v>
      </c>
      <c r="Z100" s="495">
        <v>47340000</v>
      </c>
      <c r="AA100" s="494">
        <v>75586200</v>
      </c>
      <c r="AB100" s="652">
        <v>98650050</v>
      </c>
      <c r="AC100" s="493">
        <v>40000</v>
      </c>
      <c r="AD100" s="494">
        <v>12624000</v>
      </c>
      <c r="AE100" s="652">
        <v>16476000</v>
      </c>
      <c r="AF100" s="652">
        <v>115126050</v>
      </c>
      <c r="AG100" s="658"/>
      <c r="AH100" s="658"/>
      <c r="AI100" s="658" t="s">
        <v>1938</v>
      </c>
      <c r="AJ100" s="658" t="s">
        <v>1939</v>
      </c>
      <c r="AK100" s="522"/>
      <c r="AL100" s="522"/>
      <c r="AM100" s="522"/>
      <c r="AN100" s="523"/>
      <c r="AO100" s="523"/>
      <c r="AP100" s="522"/>
      <c r="AQ100" s="522"/>
      <c r="AR100" s="522"/>
      <c r="AS100" s="662"/>
    </row>
    <row r="101" spans="1:46" s="525" customFormat="1" ht="51.6" customHeight="1" x14ac:dyDescent="0.25">
      <c r="A101" s="673"/>
      <c r="B101" s="672"/>
      <c r="C101" s="674"/>
      <c r="D101" s="674"/>
      <c r="E101" s="515">
        <v>63</v>
      </c>
      <c r="F101" s="516">
        <v>91</v>
      </c>
      <c r="G101" s="517" t="s">
        <v>1797</v>
      </c>
      <c r="H101" s="517" t="s">
        <v>12</v>
      </c>
      <c r="I101" s="518">
        <v>7.3</v>
      </c>
      <c r="J101" s="519">
        <v>7.3</v>
      </c>
      <c r="K101" s="519">
        <v>0</v>
      </c>
      <c r="L101" s="519">
        <v>7.3</v>
      </c>
      <c r="M101" s="519">
        <v>0</v>
      </c>
      <c r="N101" s="493">
        <v>70000</v>
      </c>
      <c r="O101" s="494">
        <v>511000</v>
      </c>
      <c r="P101" s="520" t="s">
        <v>351</v>
      </c>
      <c r="Q101" s="520" t="s">
        <v>352</v>
      </c>
      <c r="R101" s="521">
        <v>7.3</v>
      </c>
      <c r="S101" s="495">
        <v>9500</v>
      </c>
      <c r="T101" s="494">
        <v>69350</v>
      </c>
      <c r="U101" s="494"/>
      <c r="V101" s="494"/>
      <c r="W101" s="493">
        <v>10000</v>
      </c>
      <c r="X101" s="495">
        <v>73000</v>
      </c>
      <c r="Y101" s="493">
        <v>150000</v>
      </c>
      <c r="Z101" s="495">
        <v>1095000</v>
      </c>
      <c r="AA101" s="494">
        <v>1748350</v>
      </c>
      <c r="AB101" s="671"/>
      <c r="AC101" s="493">
        <v>40000</v>
      </c>
      <c r="AD101" s="494">
        <v>292000</v>
      </c>
      <c r="AE101" s="671"/>
      <c r="AF101" s="671"/>
      <c r="AG101" s="672"/>
      <c r="AH101" s="672"/>
      <c r="AI101" s="672"/>
      <c r="AJ101" s="672"/>
      <c r="AK101" s="522"/>
      <c r="AL101" s="522"/>
      <c r="AM101" s="522"/>
      <c r="AN101" s="522"/>
      <c r="AO101" s="523"/>
      <c r="AP101" s="523"/>
      <c r="AQ101" s="522"/>
      <c r="AR101" s="522"/>
      <c r="AS101" s="670"/>
      <c r="AT101" s="524"/>
    </row>
    <row r="102" spans="1:46" s="525" customFormat="1" ht="51.6" customHeight="1" x14ac:dyDescent="0.25">
      <c r="A102" s="657"/>
      <c r="B102" s="659"/>
      <c r="C102" s="661"/>
      <c r="D102" s="661"/>
      <c r="E102" s="515">
        <v>62</v>
      </c>
      <c r="F102" s="516">
        <v>97</v>
      </c>
      <c r="G102" s="517" t="s">
        <v>1797</v>
      </c>
      <c r="H102" s="517" t="s">
        <v>12</v>
      </c>
      <c r="I102" s="518">
        <v>89</v>
      </c>
      <c r="J102" s="519">
        <v>89</v>
      </c>
      <c r="K102" s="519">
        <v>0</v>
      </c>
      <c r="L102" s="519">
        <v>89</v>
      </c>
      <c r="M102" s="519">
        <v>0</v>
      </c>
      <c r="N102" s="493">
        <v>70000</v>
      </c>
      <c r="O102" s="494">
        <v>6230000</v>
      </c>
      <c r="P102" s="520" t="s">
        <v>351</v>
      </c>
      <c r="Q102" s="520" t="s">
        <v>352</v>
      </c>
      <c r="R102" s="521">
        <v>89</v>
      </c>
      <c r="S102" s="495">
        <v>9500</v>
      </c>
      <c r="T102" s="494">
        <v>845500</v>
      </c>
      <c r="U102" s="494"/>
      <c r="V102" s="494"/>
      <c r="W102" s="493">
        <v>10000</v>
      </c>
      <c r="X102" s="495">
        <v>890000</v>
      </c>
      <c r="Y102" s="493">
        <v>150000</v>
      </c>
      <c r="Z102" s="495">
        <v>13350000</v>
      </c>
      <c r="AA102" s="494">
        <v>21315500</v>
      </c>
      <c r="AB102" s="653"/>
      <c r="AC102" s="493">
        <v>40000</v>
      </c>
      <c r="AD102" s="494">
        <v>3560000</v>
      </c>
      <c r="AE102" s="653"/>
      <c r="AF102" s="653"/>
      <c r="AG102" s="659"/>
      <c r="AH102" s="659"/>
      <c r="AI102" s="659"/>
      <c r="AJ102" s="659"/>
      <c r="AK102" s="522"/>
      <c r="AL102" s="522"/>
      <c r="AM102" s="522"/>
      <c r="AN102" s="523"/>
      <c r="AO102" s="523"/>
      <c r="AP102" s="522"/>
      <c r="AQ102" s="522"/>
      <c r="AR102" s="522"/>
      <c r="AS102" s="663"/>
    </row>
    <row r="103" spans="1:46" s="525" customFormat="1" ht="51.6" customHeight="1" x14ac:dyDescent="0.25">
      <c r="A103" s="656">
        <v>40</v>
      </c>
      <c r="B103" s="658" t="s">
        <v>1940</v>
      </c>
      <c r="C103" s="660" t="s">
        <v>1940</v>
      </c>
      <c r="D103" s="660"/>
      <c r="E103" s="515">
        <v>63</v>
      </c>
      <c r="F103" s="516">
        <v>129</v>
      </c>
      <c r="G103" s="517" t="s">
        <v>1797</v>
      </c>
      <c r="H103" s="517" t="s">
        <v>12</v>
      </c>
      <c r="I103" s="518">
        <v>190.6</v>
      </c>
      <c r="J103" s="519">
        <v>190.6</v>
      </c>
      <c r="K103" s="519">
        <v>0</v>
      </c>
      <c r="L103" s="519">
        <v>190.6</v>
      </c>
      <c r="M103" s="519">
        <v>0</v>
      </c>
      <c r="N103" s="493">
        <v>70000</v>
      </c>
      <c r="O103" s="494">
        <v>13342000</v>
      </c>
      <c r="P103" s="520" t="s">
        <v>351</v>
      </c>
      <c r="Q103" s="520" t="s">
        <v>352</v>
      </c>
      <c r="R103" s="521">
        <v>190.6</v>
      </c>
      <c r="S103" s="495">
        <v>9500</v>
      </c>
      <c r="T103" s="494">
        <v>1810700</v>
      </c>
      <c r="U103" s="494"/>
      <c r="V103" s="494"/>
      <c r="W103" s="493">
        <v>10000</v>
      </c>
      <c r="X103" s="495">
        <v>1906000</v>
      </c>
      <c r="Y103" s="493">
        <v>150000</v>
      </c>
      <c r="Z103" s="495">
        <v>28590000</v>
      </c>
      <c r="AA103" s="494">
        <v>45648700</v>
      </c>
      <c r="AB103" s="652">
        <v>77981200</v>
      </c>
      <c r="AC103" s="493">
        <v>40000</v>
      </c>
      <c r="AD103" s="494">
        <v>7624000</v>
      </c>
      <c r="AE103" s="652">
        <v>13024000</v>
      </c>
      <c r="AF103" s="652">
        <v>91005200</v>
      </c>
      <c r="AG103" s="658"/>
      <c r="AH103" s="658"/>
      <c r="AI103" s="658" t="s">
        <v>1940</v>
      </c>
      <c r="AJ103" s="658" t="s">
        <v>1941</v>
      </c>
      <c r="AK103" s="522"/>
      <c r="AL103" s="522"/>
      <c r="AM103" s="522"/>
      <c r="AN103" s="522"/>
      <c r="AO103" s="523"/>
      <c r="AP103" s="523"/>
      <c r="AQ103" s="522"/>
      <c r="AR103" s="522"/>
      <c r="AS103" s="662"/>
      <c r="AT103" s="524"/>
    </row>
    <row r="104" spans="1:46" s="525" customFormat="1" ht="51.6" customHeight="1" x14ac:dyDescent="0.25">
      <c r="A104" s="673"/>
      <c r="B104" s="672"/>
      <c r="C104" s="674"/>
      <c r="D104" s="674"/>
      <c r="E104" s="515">
        <v>62</v>
      </c>
      <c r="F104" s="516">
        <v>125</v>
      </c>
      <c r="G104" s="517" t="s">
        <v>1797</v>
      </c>
      <c r="H104" s="517" t="s">
        <v>12</v>
      </c>
      <c r="I104" s="518">
        <v>132.9</v>
      </c>
      <c r="J104" s="519">
        <v>62.2</v>
      </c>
      <c r="K104" s="519">
        <v>70.7</v>
      </c>
      <c r="L104" s="519">
        <v>132.9</v>
      </c>
      <c r="M104" s="519">
        <v>0</v>
      </c>
      <c r="N104" s="493">
        <v>70000</v>
      </c>
      <c r="O104" s="494">
        <v>9303000</v>
      </c>
      <c r="P104" s="520" t="s">
        <v>351</v>
      </c>
      <c r="Q104" s="520" t="s">
        <v>352</v>
      </c>
      <c r="R104" s="521">
        <v>132.9</v>
      </c>
      <c r="S104" s="495">
        <v>9500</v>
      </c>
      <c r="T104" s="494">
        <v>1262550</v>
      </c>
      <c r="U104" s="494"/>
      <c r="V104" s="494"/>
      <c r="W104" s="493">
        <v>10000</v>
      </c>
      <c r="X104" s="495">
        <v>1329000</v>
      </c>
      <c r="Y104" s="493">
        <v>150000</v>
      </c>
      <c r="Z104" s="495">
        <v>19935000</v>
      </c>
      <c r="AA104" s="494">
        <v>31829550</v>
      </c>
      <c r="AB104" s="671"/>
      <c r="AC104" s="493">
        <v>40000</v>
      </c>
      <c r="AD104" s="494">
        <v>5316000</v>
      </c>
      <c r="AE104" s="671"/>
      <c r="AF104" s="671"/>
      <c r="AG104" s="672"/>
      <c r="AH104" s="672"/>
      <c r="AI104" s="672"/>
      <c r="AJ104" s="672"/>
      <c r="AK104" s="522"/>
      <c r="AL104" s="522"/>
      <c r="AM104" s="522"/>
      <c r="AN104" s="523"/>
      <c r="AO104" s="523"/>
      <c r="AP104" s="522"/>
      <c r="AQ104" s="522"/>
      <c r="AR104" s="522"/>
      <c r="AS104" s="670"/>
    </row>
    <row r="105" spans="1:46" s="525" customFormat="1" ht="51.6" customHeight="1" x14ac:dyDescent="0.25">
      <c r="A105" s="657"/>
      <c r="B105" s="659"/>
      <c r="C105" s="661"/>
      <c r="D105" s="661"/>
      <c r="E105" s="515">
        <v>62</v>
      </c>
      <c r="F105" s="516">
        <v>103</v>
      </c>
      <c r="G105" s="517" t="s">
        <v>1797</v>
      </c>
      <c r="H105" s="517" t="s">
        <v>12</v>
      </c>
      <c r="I105" s="518">
        <v>2.1</v>
      </c>
      <c r="J105" s="519">
        <v>1</v>
      </c>
      <c r="K105" s="519">
        <v>1.1000000000000001</v>
      </c>
      <c r="L105" s="519">
        <v>2.1</v>
      </c>
      <c r="M105" s="519">
        <v>0</v>
      </c>
      <c r="N105" s="493">
        <v>70000</v>
      </c>
      <c r="O105" s="494">
        <v>147000</v>
      </c>
      <c r="P105" s="520" t="s">
        <v>351</v>
      </c>
      <c r="Q105" s="520" t="s">
        <v>352</v>
      </c>
      <c r="R105" s="521">
        <v>2.1</v>
      </c>
      <c r="S105" s="495">
        <v>9500</v>
      </c>
      <c r="T105" s="494">
        <v>19950</v>
      </c>
      <c r="U105" s="494"/>
      <c r="V105" s="494"/>
      <c r="W105" s="493">
        <v>10000</v>
      </c>
      <c r="X105" s="495">
        <v>21000</v>
      </c>
      <c r="Y105" s="493">
        <v>150000</v>
      </c>
      <c r="Z105" s="495">
        <v>315000</v>
      </c>
      <c r="AA105" s="494">
        <v>502950</v>
      </c>
      <c r="AB105" s="653"/>
      <c r="AC105" s="493">
        <v>40000</v>
      </c>
      <c r="AD105" s="494">
        <v>84000</v>
      </c>
      <c r="AE105" s="653"/>
      <c r="AF105" s="653"/>
      <c r="AG105" s="659"/>
      <c r="AH105" s="659"/>
      <c r="AI105" s="659"/>
      <c r="AJ105" s="659"/>
      <c r="AK105" s="522"/>
      <c r="AL105" s="522"/>
      <c r="AM105" s="522"/>
      <c r="AN105" s="523"/>
      <c r="AO105" s="523"/>
      <c r="AP105" s="522"/>
      <c r="AQ105" s="522"/>
      <c r="AR105" s="522"/>
      <c r="AS105" s="663"/>
    </row>
    <row r="106" spans="1:46" s="525" customFormat="1" ht="51.6" customHeight="1" x14ac:dyDescent="0.25">
      <c r="A106" s="656">
        <v>41</v>
      </c>
      <c r="B106" s="658" t="s">
        <v>1942</v>
      </c>
      <c r="C106" s="660" t="s">
        <v>1943</v>
      </c>
      <c r="D106" s="660"/>
      <c r="E106" s="515">
        <v>63</v>
      </c>
      <c r="F106" s="516">
        <v>129</v>
      </c>
      <c r="G106" s="517" t="s">
        <v>1797</v>
      </c>
      <c r="H106" s="517" t="s">
        <v>12</v>
      </c>
      <c r="I106" s="518">
        <v>286.8</v>
      </c>
      <c r="J106" s="519">
        <v>286.8</v>
      </c>
      <c r="K106" s="519">
        <v>0</v>
      </c>
      <c r="L106" s="519">
        <v>286.8</v>
      </c>
      <c r="M106" s="519">
        <v>0</v>
      </c>
      <c r="N106" s="493">
        <v>70000</v>
      </c>
      <c r="O106" s="494">
        <v>20076000</v>
      </c>
      <c r="P106" s="520" t="s">
        <v>351</v>
      </c>
      <c r="Q106" s="520" t="s">
        <v>352</v>
      </c>
      <c r="R106" s="521">
        <v>286.8</v>
      </c>
      <c r="S106" s="495">
        <v>9500</v>
      </c>
      <c r="T106" s="494">
        <v>2724600</v>
      </c>
      <c r="U106" s="494"/>
      <c r="V106" s="494"/>
      <c r="W106" s="493">
        <v>10000</v>
      </c>
      <c r="X106" s="495">
        <v>2868000</v>
      </c>
      <c r="Y106" s="493">
        <v>150000</v>
      </c>
      <c r="Z106" s="495">
        <v>43020000</v>
      </c>
      <c r="AA106" s="494">
        <v>68688600</v>
      </c>
      <c r="AB106" s="652">
        <v>131054400</v>
      </c>
      <c r="AC106" s="493">
        <v>40000</v>
      </c>
      <c r="AD106" s="494">
        <v>11472000</v>
      </c>
      <c r="AE106" s="652">
        <v>21888000</v>
      </c>
      <c r="AF106" s="652">
        <v>152942400</v>
      </c>
      <c r="AG106" s="658"/>
      <c r="AH106" s="658"/>
      <c r="AI106" s="658"/>
      <c r="AJ106" s="658"/>
      <c r="AK106" s="522"/>
      <c r="AL106" s="522"/>
      <c r="AM106" s="522"/>
      <c r="AN106" s="522"/>
      <c r="AO106" s="523"/>
      <c r="AP106" s="523"/>
      <c r="AQ106" s="522"/>
      <c r="AR106" s="522"/>
      <c r="AS106" s="662"/>
      <c r="AT106" s="524"/>
    </row>
    <row r="107" spans="1:46" s="525" customFormat="1" ht="51.6" customHeight="1" x14ac:dyDescent="0.25">
      <c r="A107" s="657"/>
      <c r="B107" s="659"/>
      <c r="C107" s="661"/>
      <c r="D107" s="661"/>
      <c r="E107" s="515">
        <v>62</v>
      </c>
      <c r="F107" s="516">
        <v>143</v>
      </c>
      <c r="G107" s="517" t="s">
        <v>1797</v>
      </c>
      <c r="H107" s="517" t="s">
        <v>12</v>
      </c>
      <c r="I107" s="518">
        <v>260.39999999999998</v>
      </c>
      <c r="J107" s="519">
        <v>260.39999999999998</v>
      </c>
      <c r="K107" s="519">
        <v>0</v>
      </c>
      <c r="L107" s="519">
        <v>260.39999999999998</v>
      </c>
      <c r="M107" s="519">
        <v>0</v>
      </c>
      <c r="N107" s="493">
        <v>70000</v>
      </c>
      <c r="O107" s="494">
        <v>18228000</v>
      </c>
      <c r="P107" s="520" t="s">
        <v>351</v>
      </c>
      <c r="Q107" s="520" t="s">
        <v>352</v>
      </c>
      <c r="R107" s="521">
        <v>260.39999999999998</v>
      </c>
      <c r="S107" s="495">
        <v>9500</v>
      </c>
      <c r="T107" s="494">
        <v>2473800</v>
      </c>
      <c r="U107" s="494"/>
      <c r="V107" s="494"/>
      <c r="W107" s="493">
        <v>10000</v>
      </c>
      <c r="X107" s="495">
        <v>2604000</v>
      </c>
      <c r="Y107" s="493">
        <v>150000</v>
      </c>
      <c r="Z107" s="495">
        <v>39060000</v>
      </c>
      <c r="AA107" s="494">
        <v>62365800</v>
      </c>
      <c r="AB107" s="653"/>
      <c r="AC107" s="493">
        <v>40000</v>
      </c>
      <c r="AD107" s="494">
        <v>10416000</v>
      </c>
      <c r="AE107" s="653"/>
      <c r="AF107" s="653"/>
      <c r="AG107" s="659"/>
      <c r="AH107" s="659"/>
      <c r="AI107" s="659"/>
      <c r="AJ107" s="659"/>
      <c r="AK107" s="522"/>
      <c r="AL107" s="522"/>
      <c r="AM107" s="522"/>
      <c r="AN107" s="523"/>
      <c r="AO107" s="523"/>
      <c r="AP107" s="522"/>
      <c r="AQ107" s="522"/>
      <c r="AR107" s="522"/>
      <c r="AS107" s="663"/>
    </row>
    <row r="108" spans="1:46" s="525" customFormat="1" ht="40.9" customHeight="1" x14ac:dyDescent="0.25">
      <c r="A108" s="656">
        <v>42</v>
      </c>
      <c r="B108" s="658" t="s">
        <v>1944</v>
      </c>
      <c r="C108" s="660" t="s">
        <v>1945</v>
      </c>
      <c r="D108" s="660"/>
      <c r="E108" s="515">
        <v>63</v>
      </c>
      <c r="F108" s="516">
        <v>129</v>
      </c>
      <c r="G108" s="517" t="s">
        <v>1797</v>
      </c>
      <c r="H108" s="517" t="s">
        <v>12</v>
      </c>
      <c r="I108" s="518">
        <v>46.7</v>
      </c>
      <c r="J108" s="519">
        <v>46.7</v>
      </c>
      <c r="K108" s="519">
        <v>0</v>
      </c>
      <c r="L108" s="519">
        <v>46.7</v>
      </c>
      <c r="M108" s="519">
        <v>0</v>
      </c>
      <c r="N108" s="493">
        <v>70000</v>
      </c>
      <c r="O108" s="494">
        <v>3269000</v>
      </c>
      <c r="P108" s="520" t="s">
        <v>351</v>
      </c>
      <c r="Q108" s="520" t="s">
        <v>352</v>
      </c>
      <c r="R108" s="521">
        <v>46.7</v>
      </c>
      <c r="S108" s="495">
        <v>9500</v>
      </c>
      <c r="T108" s="494">
        <v>443650</v>
      </c>
      <c r="U108" s="494"/>
      <c r="V108" s="494"/>
      <c r="W108" s="493">
        <v>10000</v>
      </c>
      <c r="X108" s="495">
        <v>467000</v>
      </c>
      <c r="Y108" s="493">
        <v>150000</v>
      </c>
      <c r="Z108" s="495">
        <v>7005000</v>
      </c>
      <c r="AA108" s="494">
        <v>11184650</v>
      </c>
      <c r="AB108" s="652">
        <v>68688600</v>
      </c>
      <c r="AC108" s="493">
        <v>40000</v>
      </c>
      <c r="AD108" s="494">
        <v>1868000</v>
      </c>
      <c r="AE108" s="652">
        <v>11472000</v>
      </c>
      <c r="AF108" s="652">
        <v>80160600</v>
      </c>
      <c r="AG108" s="658"/>
      <c r="AH108" s="658"/>
      <c r="AI108" s="658" t="s">
        <v>1946</v>
      </c>
      <c r="AJ108" s="658" t="s">
        <v>1947</v>
      </c>
      <c r="AK108" s="522"/>
      <c r="AL108" s="522"/>
      <c r="AM108" s="522"/>
      <c r="AN108" s="522"/>
      <c r="AO108" s="523"/>
      <c r="AP108" s="523"/>
      <c r="AQ108" s="522"/>
      <c r="AR108" s="522"/>
      <c r="AS108" s="662"/>
      <c r="AT108" s="524"/>
    </row>
    <row r="109" spans="1:46" s="525" customFormat="1" ht="40.9" customHeight="1" x14ac:dyDescent="0.25">
      <c r="A109" s="657"/>
      <c r="B109" s="659"/>
      <c r="C109" s="661"/>
      <c r="D109" s="661"/>
      <c r="E109" s="515">
        <v>63</v>
      </c>
      <c r="F109" s="516">
        <v>94</v>
      </c>
      <c r="G109" s="517" t="s">
        <v>1797</v>
      </c>
      <c r="H109" s="517" t="s">
        <v>12</v>
      </c>
      <c r="I109" s="518">
        <v>240.1</v>
      </c>
      <c r="J109" s="519">
        <v>240.1</v>
      </c>
      <c r="K109" s="519">
        <v>0</v>
      </c>
      <c r="L109" s="519">
        <v>240.1</v>
      </c>
      <c r="M109" s="519">
        <v>0</v>
      </c>
      <c r="N109" s="493">
        <v>70000</v>
      </c>
      <c r="O109" s="494">
        <v>16807000</v>
      </c>
      <c r="P109" s="520" t="s">
        <v>351</v>
      </c>
      <c r="Q109" s="520" t="s">
        <v>352</v>
      </c>
      <c r="R109" s="521">
        <v>240.1</v>
      </c>
      <c r="S109" s="495">
        <v>9500</v>
      </c>
      <c r="T109" s="494">
        <v>2280950</v>
      </c>
      <c r="U109" s="494"/>
      <c r="V109" s="494"/>
      <c r="W109" s="493">
        <v>10000</v>
      </c>
      <c r="X109" s="495">
        <v>2401000</v>
      </c>
      <c r="Y109" s="493">
        <v>150000</v>
      </c>
      <c r="Z109" s="495">
        <v>36015000</v>
      </c>
      <c r="AA109" s="494">
        <v>57503950</v>
      </c>
      <c r="AB109" s="653"/>
      <c r="AC109" s="493">
        <v>40000</v>
      </c>
      <c r="AD109" s="494">
        <v>9604000</v>
      </c>
      <c r="AE109" s="653"/>
      <c r="AF109" s="653"/>
      <c r="AG109" s="659"/>
      <c r="AH109" s="659"/>
      <c r="AI109" s="659"/>
      <c r="AJ109" s="659"/>
      <c r="AK109" s="522"/>
      <c r="AL109" s="522"/>
      <c r="AM109" s="522"/>
      <c r="AN109" s="523"/>
      <c r="AO109" s="523"/>
      <c r="AP109" s="522"/>
      <c r="AQ109" s="522"/>
      <c r="AR109" s="522"/>
      <c r="AS109" s="663"/>
    </row>
    <row r="110" spans="1:46" s="525" customFormat="1" ht="41.45" customHeight="1" x14ac:dyDescent="0.25">
      <c r="A110" s="656">
        <v>43</v>
      </c>
      <c r="B110" s="658" t="s">
        <v>1948</v>
      </c>
      <c r="C110" s="660" t="s">
        <v>1949</v>
      </c>
      <c r="D110" s="660"/>
      <c r="E110" s="515">
        <v>63</v>
      </c>
      <c r="F110" s="516">
        <v>35</v>
      </c>
      <c r="G110" s="517" t="s">
        <v>1797</v>
      </c>
      <c r="H110" s="517" t="s">
        <v>12</v>
      </c>
      <c r="I110" s="518">
        <v>222</v>
      </c>
      <c r="J110" s="519">
        <v>222</v>
      </c>
      <c r="K110" s="519">
        <v>0</v>
      </c>
      <c r="L110" s="519">
        <v>222</v>
      </c>
      <c r="M110" s="519">
        <v>0</v>
      </c>
      <c r="N110" s="493">
        <v>70000</v>
      </c>
      <c r="O110" s="494">
        <v>15540000</v>
      </c>
      <c r="P110" s="520" t="s">
        <v>351</v>
      </c>
      <c r="Q110" s="520" t="s">
        <v>352</v>
      </c>
      <c r="R110" s="521">
        <v>222</v>
      </c>
      <c r="S110" s="495">
        <v>9500</v>
      </c>
      <c r="T110" s="494">
        <v>2109000</v>
      </c>
      <c r="U110" s="494"/>
      <c r="V110" s="494"/>
      <c r="W110" s="493">
        <v>10000</v>
      </c>
      <c r="X110" s="495">
        <v>2220000</v>
      </c>
      <c r="Y110" s="493">
        <v>150000</v>
      </c>
      <c r="Z110" s="495">
        <v>33300000</v>
      </c>
      <c r="AA110" s="494">
        <v>53169000</v>
      </c>
      <c r="AB110" s="652">
        <v>68089850</v>
      </c>
      <c r="AC110" s="493">
        <v>40000</v>
      </c>
      <c r="AD110" s="494">
        <v>8880000</v>
      </c>
      <c r="AE110" s="652">
        <v>11372000</v>
      </c>
      <c r="AF110" s="652">
        <v>79461850</v>
      </c>
      <c r="AG110" s="658"/>
      <c r="AH110" s="658"/>
      <c r="AI110" s="658" t="s">
        <v>1950</v>
      </c>
      <c r="AJ110" s="658" t="s">
        <v>1951</v>
      </c>
      <c r="AK110" s="522"/>
      <c r="AL110" s="522"/>
      <c r="AM110" s="522"/>
      <c r="AN110" s="522"/>
      <c r="AO110" s="523"/>
      <c r="AP110" s="523"/>
      <c r="AQ110" s="522"/>
      <c r="AR110" s="522"/>
      <c r="AS110" s="662"/>
      <c r="AT110" s="524" t="s">
        <v>491</v>
      </c>
    </row>
    <row r="111" spans="1:46" s="525" customFormat="1" ht="41.45" customHeight="1" x14ac:dyDescent="0.25">
      <c r="A111" s="657"/>
      <c r="B111" s="659"/>
      <c r="C111" s="661"/>
      <c r="D111" s="661"/>
      <c r="E111" s="515">
        <v>63</v>
      </c>
      <c r="F111" s="516">
        <v>89</v>
      </c>
      <c r="G111" s="517" t="s">
        <v>1797</v>
      </c>
      <c r="H111" s="517" t="s">
        <v>12</v>
      </c>
      <c r="I111" s="518">
        <v>62.3</v>
      </c>
      <c r="J111" s="519">
        <v>62.3</v>
      </c>
      <c r="K111" s="519">
        <v>0</v>
      </c>
      <c r="L111" s="519">
        <v>62.3</v>
      </c>
      <c r="M111" s="519">
        <v>0</v>
      </c>
      <c r="N111" s="493">
        <v>70000</v>
      </c>
      <c r="O111" s="494">
        <v>4361000</v>
      </c>
      <c r="P111" s="520" t="s">
        <v>351</v>
      </c>
      <c r="Q111" s="520" t="s">
        <v>352</v>
      </c>
      <c r="R111" s="521">
        <v>62.3</v>
      </c>
      <c r="S111" s="495">
        <v>9500</v>
      </c>
      <c r="T111" s="494">
        <v>591850</v>
      </c>
      <c r="U111" s="494"/>
      <c r="V111" s="494"/>
      <c r="W111" s="493">
        <v>10000</v>
      </c>
      <c r="X111" s="495">
        <v>623000</v>
      </c>
      <c r="Y111" s="493">
        <v>150000</v>
      </c>
      <c r="Z111" s="495">
        <v>9345000</v>
      </c>
      <c r="AA111" s="494">
        <v>14920850</v>
      </c>
      <c r="AB111" s="653"/>
      <c r="AC111" s="493">
        <v>40000</v>
      </c>
      <c r="AD111" s="494">
        <v>2492000</v>
      </c>
      <c r="AE111" s="653"/>
      <c r="AF111" s="653"/>
      <c r="AG111" s="659"/>
      <c r="AH111" s="659"/>
      <c r="AI111" s="659"/>
      <c r="AJ111" s="659"/>
      <c r="AK111" s="522"/>
      <c r="AL111" s="522"/>
      <c r="AM111" s="522"/>
      <c r="AN111" s="523"/>
      <c r="AO111" s="523"/>
      <c r="AP111" s="522"/>
      <c r="AQ111" s="522"/>
      <c r="AR111" s="522"/>
      <c r="AS111" s="663"/>
    </row>
    <row r="112" spans="1:46" s="525" customFormat="1" ht="41.45" customHeight="1" x14ac:dyDescent="0.25">
      <c r="A112" s="512">
        <v>44</v>
      </c>
      <c r="B112" s="513" t="s">
        <v>1952</v>
      </c>
      <c r="C112" s="514" t="s">
        <v>1953</v>
      </c>
      <c r="D112" s="514"/>
      <c r="E112" s="515">
        <v>63</v>
      </c>
      <c r="F112" s="516">
        <v>152</v>
      </c>
      <c r="G112" s="517" t="s">
        <v>1797</v>
      </c>
      <c r="H112" s="517" t="s">
        <v>12</v>
      </c>
      <c r="I112" s="518">
        <v>82.2</v>
      </c>
      <c r="J112" s="519">
        <v>82.2</v>
      </c>
      <c r="K112" s="519">
        <v>0</v>
      </c>
      <c r="L112" s="519">
        <v>82.2</v>
      </c>
      <c r="M112" s="519">
        <v>0</v>
      </c>
      <c r="N112" s="493">
        <v>70000</v>
      </c>
      <c r="O112" s="494">
        <v>5754000</v>
      </c>
      <c r="P112" s="520" t="s">
        <v>351</v>
      </c>
      <c r="Q112" s="520" t="s">
        <v>352</v>
      </c>
      <c r="R112" s="521">
        <v>82.2</v>
      </c>
      <c r="S112" s="495">
        <v>9500</v>
      </c>
      <c r="T112" s="494">
        <v>780900</v>
      </c>
      <c r="U112" s="494"/>
      <c r="V112" s="494"/>
      <c r="W112" s="493">
        <v>10000</v>
      </c>
      <c r="X112" s="495">
        <v>822000</v>
      </c>
      <c r="Y112" s="493">
        <v>150000</v>
      </c>
      <c r="Z112" s="495">
        <v>12330000</v>
      </c>
      <c r="AA112" s="494">
        <v>19686900</v>
      </c>
      <c r="AB112" s="495">
        <v>19686900</v>
      </c>
      <c r="AC112" s="493">
        <v>40000</v>
      </c>
      <c r="AD112" s="494">
        <v>3288000</v>
      </c>
      <c r="AE112" s="495">
        <v>3288000</v>
      </c>
      <c r="AF112" s="494">
        <v>22974900</v>
      </c>
      <c r="AG112" s="513"/>
      <c r="AH112" s="513"/>
      <c r="AI112" s="513" t="s">
        <v>1952</v>
      </c>
      <c r="AJ112" s="513" t="s">
        <v>1954</v>
      </c>
      <c r="AK112" s="522"/>
      <c r="AL112" s="522"/>
      <c r="AM112" s="522"/>
      <c r="AN112" s="522"/>
      <c r="AO112" s="523"/>
      <c r="AP112" s="523"/>
      <c r="AQ112" s="522"/>
      <c r="AR112" s="522"/>
      <c r="AS112" s="524"/>
      <c r="AT112" s="524" t="s">
        <v>491</v>
      </c>
    </row>
    <row r="113" spans="1:47" s="525" customFormat="1" ht="43.9" customHeight="1" x14ac:dyDescent="0.25">
      <c r="A113" s="526">
        <v>45</v>
      </c>
      <c r="B113" s="527" t="s">
        <v>1955</v>
      </c>
      <c r="C113" s="528" t="s">
        <v>1956</v>
      </c>
      <c r="D113" s="528"/>
      <c r="E113" s="515">
        <v>63</v>
      </c>
      <c r="F113" s="516">
        <v>152</v>
      </c>
      <c r="G113" s="517" t="s">
        <v>1797</v>
      </c>
      <c r="H113" s="517" t="s">
        <v>12</v>
      </c>
      <c r="I113" s="518">
        <v>82.2</v>
      </c>
      <c r="J113" s="519">
        <v>82.2</v>
      </c>
      <c r="K113" s="519">
        <v>0</v>
      </c>
      <c r="L113" s="519">
        <v>82.2</v>
      </c>
      <c r="M113" s="519">
        <v>0</v>
      </c>
      <c r="N113" s="493">
        <v>70000</v>
      </c>
      <c r="O113" s="494">
        <v>5754000</v>
      </c>
      <c r="P113" s="520" t="s">
        <v>351</v>
      </c>
      <c r="Q113" s="520" t="s">
        <v>352</v>
      </c>
      <c r="R113" s="521">
        <v>82.2</v>
      </c>
      <c r="S113" s="495">
        <v>9500</v>
      </c>
      <c r="T113" s="494">
        <v>780900</v>
      </c>
      <c r="U113" s="494"/>
      <c r="V113" s="494"/>
      <c r="W113" s="493">
        <v>10000</v>
      </c>
      <c r="X113" s="495">
        <v>822000</v>
      </c>
      <c r="Y113" s="493">
        <v>150000</v>
      </c>
      <c r="Z113" s="495">
        <v>12330000</v>
      </c>
      <c r="AA113" s="494">
        <v>19686900</v>
      </c>
      <c r="AB113" s="495">
        <v>19686900</v>
      </c>
      <c r="AC113" s="493">
        <v>40000</v>
      </c>
      <c r="AD113" s="494">
        <v>3288000</v>
      </c>
      <c r="AE113" s="495">
        <v>3288000</v>
      </c>
      <c r="AF113" s="494">
        <v>22974900</v>
      </c>
      <c r="AG113" s="527"/>
      <c r="AH113" s="527"/>
      <c r="AI113" s="527" t="s">
        <v>1957</v>
      </c>
      <c r="AJ113" s="527" t="s">
        <v>1958</v>
      </c>
      <c r="AK113" s="522"/>
      <c r="AL113" s="522"/>
      <c r="AM113" s="522"/>
      <c r="AN113" s="522"/>
      <c r="AO113" s="523"/>
      <c r="AP113" s="523"/>
      <c r="AQ113" s="522"/>
      <c r="AR113" s="522"/>
      <c r="AS113" s="530"/>
      <c r="AT113" s="524"/>
    </row>
    <row r="114" spans="1:47" s="525" customFormat="1" ht="40.9" customHeight="1" x14ac:dyDescent="0.25">
      <c r="A114" s="512">
        <v>46</v>
      </c>
      <c r="B114" s="513" t="s">
        <v>1959</v>
      </c>
      <c r="C114" s="514" t="s">
        <v>1960</v>
      </c>
      <c r="D114" s="514"/>
      <c r="E114" s="515">
        <v>63</v>
      </c>
      <c r="F114" s="516">
        <v>152</v>
      </c>
      <c r="G114" s="517" t="s">
        <v>1797</v>
      </c>
      <c r="H114" s="517" t="s">
        <v>12</v>
      </c>
      <c r="I114" s="518">
        <v>73.099999999999994</v>
      </c>
      <c r="J114" s="519">
        <v>73.099999999999994</v>
      </c>
      <c r="K114" s="519">
        <v>0</v>
      </c>
      <c r="L114" s="519">
        <v>73.099999999999994</v>
      </c>
      <c r="M114" s="519">
        <v>0</v>
      </c>
      <c r="N114" s="493">
        <v>70000</v>
      </c>
      <c r="O114" s="494">
        <v>5117000</v>
      </c>
      <c r="P114" s="520" t="s">
        <v>351</v>
      </c>
      <c r="Q114" s="520" t="s">
        <v>352</v>
      </c>
      <c r="R114" s="521">
        <v>73.099999999999994</v>
      </c>
      <c r="S114" s="495">
        <v>9500</v>
      </c>
      <c r="T114" s="494">
        <v>694450</v>
      </c>
      <c r="U114" s="494"/>
      <c r="V114" s="494"/>
      <c r="W114" s="493">
        <v>10000</v>
      </c>
      <c r="X114" s="495">
        <v>731000</v>
      </c>
      <c r="Y114" s="493">
        <v>150000</v>
      </c>
      <c r="Z114" s="495">
        <v>10965000</v>
      </c>
      <c r="AA114" s="494">
        <v>17507450</v>
      </c>
      <c r="AB114" s="495">
        <v>17507450</v>
      </c>
      <c r="AC114" s="493">
        <v>40000</v>
      </c>
      <c r="AD114" s="494">
        <v>2924000</v>
      </c>
      <c r="AE114" s="495">
        <v>2924000</v>
      </c>
      <c r="AF114" s="494">
        <v>20431450</v>
      </c>
      <c r="AG114" s="513"/>
      <c r="AH114" s="513"/>
      <c r="AI114" s="513" t="s">
        <v>1961</v>
      </c>
      <c r="AJ114" s="513" t="s">
        <v>1962</v>
      </c>
      <c r="AK114" s="522"/>
      <c r="AL114" s="522"/>
      <c r="AM114" s="522"/>
      <c r="AN114" s="522"/>
      <c r="AO114" s="523"/>
      <c r="AP114" s="523"/>
      <c r="AQ114" s="522"/>
      <c r="AR114" s="522"/>
      <c r="AS114" s="524"/>
      <c r="AT114" s="524"/>
      <c r="AU114" s="536" t="s">
        <v>1963</v>
      </c>
    </row>
    <row r="115" spans="1:47" s="525" customFormat="1" ht="37.9" customHeight="1" x14ac:dyDescent="0.25">
      <c r="A115" s="656">
        <v>47</v>
      </c>
      <c r="B115" s="658" t="s">
        <v>1964</v>
      </c>
      <c r="C115" s="660" t="s">
        <v>1964</v>
      </c>
      <c r="D115" s="660"/>
      <c r="E115" s="515">
        <v>63</v>
      </c>
      <c r="F115" s="516">
        <v>182</v>
      </c>
      <c r="G115" s="517" t="s">
        <v>1797</v>
      </c>
      <c r="H115" s="517" t="s">
        <v>12</v>
      </c>
      <c r="I115" s="518">
        <v>80.599999999999994</v>
      </c>
      <c r="J115" s="519">
        <v>80.599999999999994</v>
      </c>
      <c r="K115" s="519">
        <v>0</v>
      </c>
      <c r="L115" s="519">
        <v>80.599999999999994</v>
      </c>
      <c r="M115" s="519">
        <v>0</v>
      </c>
      <c r="N115" s="493">
        <v>70000</v>
      </c>
      <c r="O115" s="494">
        <v>5642000</v>
      </c>
      <c r="P115" s="520" t="s">
        <v>351</v>
      </c>
      <c r="Q115" s="520" t="s">
        <v>352</v>
      </c>
      <c r="R115" s="521">
        <v>80.599999999999994</v>
      </c>
      <c r="S115" s="495">
        <v>9500</v>
      </c>
      <c r="T115" s="494">
        <v>765700</v>
      </c>
      <c r="U115" s="494"/>
      <c r="V115" s="494"/>
      <c r="W115" s="493">
        <v>10000</v>
      </c>
      <c r="X115" s="495">
        <v>806000</v>
      </c>
      <c r="Y115" s="493">
        <v>150000</v>
      </c>
      <c r="Z115" s="495">
        <v>12090000</v>
      </c>
      <c r="AA115" s="494">
        <v>19303700</v>
      </c>
      <c r="AB115" s="652">
        <v>26249200</v>
      </c>
      <c r="AC115" s="493">
        <v>40000</v>
      </c>
      <c r="AD115" s="494">
        <v>3224000</v>
      </c>
      <c r="AE115" s="652">
        <v>4384000</v>
      </c>
      <c r="AF115" s="652">
        <v>30633200</v>
      </c>
      <c r="AG115" s="658"/>
      <c r="AH115" s="658"/>
      <c r="AI115" s="658" t="s">
        <v>1964</v>
      </c>
      <c r="AJ115" s="658" t="s">
        <v>1965</v>
      </c>
      <c r="AK115" s="522"/>
      <c r="AL115" s="522"/>
      <c r="AM115" s="522"/>
      <c r="AN115" s="522"/>
      <c r="AO115" s="523"/>
      <c r="AP115" s="523"/>
      <c r="AQ115" s="522"/>
      <c r="AR115" s="522"/>
      <c r="AS115" s="662" t="s">
        <v>1799</v>
      </c>
      <c r="AT115" s="524"/>
      <c r="AU115" s="536"/>
    </row>
    <row r="116" spans="1:47" s="525" customFormat="1" ht="37.9" customHeight="1" x14ac:dyDescent="0.25">
      <c r="A116" s="657"/>
      <c r="B116" s="659"/>
      <c r="C116" s="661"/>
      <c r="D116" s="661"/>
      <c r="E116" s="515">
        <v>63</v>
      </c>
      <c r="F116" s="516">
        <v>152</v>
      </c>
      <c r="G116" s="517" t="s">
        <v>1797</v>
      </c>
      <c r="H116" s="517" t="s">
        <v>12</v>
      </c>
      <c r="I116" s="518">
        <v>29</v>
      </c>
      <c r="J116" s="519">
        <v>29</v>
      </c>
      <c r="K116" s="519">
        <v>0</v>
      </c>
      <c r="L116" s="519">
        <v>29</v>
      </c>
      <c r="M116" s="519">
        <v>0</v>
      </c>
      <c r="N116" s="493">
        <v>70000</v>
      </c>
      <c r="O116" s="494">
        <v>2030000</v>
      </c>
      <c r="P116" s="520" t="s">
        <v>351</v>
      </c>
      <c r="Q116" s="520" t="s">
        <v>352</v>
      </c>
      <c r="R116" s="521">
        <v>29</v>
      </c>
      <c r="S116" s="495">
        <v>9500</v>
      </c>
      <c r="T116" s="494">
        <v>275500</v>
      </c>
      <c r="U116" s="494"/>
      <c r="V116" s="494"/>
      <c r="W116" s="493">
        <v>10000</v>
      </c>
      <c r="X116" s="495">
        <v>290000</v>
      </c>
      <c r="Y116" s="493">
        <v>150000</v>
      </c>
      <c r="Z116" s="495">
        <v>4350000</v>
      </c>
      <c r="AA116" s="494">
        <v>6945500</v>
      </c>
      <c r="AB116" s="653"/>
      <c r="AC116" s="493">
        <v>40000</v>
      </c>
      <c r="AD116" s="494">
        <v>1160000</v>
      </c>
      <c r="AE116" s="653"/>
      <c r="AF116" s="653"/>
      <c r="AG116" s="659"/>
      <c r="AH116" s="659"/>
      <c r="AI116" s="659"/>
      <c r="AJ116" s="659"/>
      <c r="AK116" s="522"/>
      <c r="AL116" s="522"/>
      <c r="AM116" s="522"/>
      <c r="AN116" s="522"/>
      <c r="AO116" s="523"/>
      <c r="AP116" s="523"/>
      <c r="AQ116" s="522"/>
      <c r="AR116" s="522"/>
      <c r="AS116" s="663"/>
      <c r="AT116" s="524"/>
    </row>
    <row r="117" spans="1:47" s="525" customFormat="1" ht="65.45" customHeight="1" x14ac:dyDescent="0.25">
      <c r="A117" s="512">
        <v>48</v>
      </c>
      <c r="B117" s="513" t="s">
        <v>1966</v>
      </c>
      <c r="C117" s="514" t="s">
        <v>1967</v>
      </c>
      <c r="D117" s="514" t="s">
        <v>1968</v>
      </c>
      <c r="E117" s="515">
        <v>63</v>
      </c>
      <c r="F117" s="516">
        <v>151</v>
      </c>
      <c r="G117" s="517" t="s">
        <v>1797</v>
      </c>
      <c r="H117" s="517" t="s">
        <v>12</v>
      </c>
      <c r="I117" s="518">
        <v>36.5</v>
      </c>
      <c r="J117" s="519">
        <v>36.5</v>
      </c>
      <c r="K117" s="519">
        <v>0</v>
      </c>
      <c r="L117" s="519">
        <v>36.5</v>
      </c>
      <c r="M117" s="519">
        <v>0</v>
      </c>
      <c r="N117" s="493">
        <v>70000</v>
      </c>
      <c r="O117" s="494">
        <v>2555000</v>
      </c>
      <c r="P117" s="520" t="s">
        <v>351</v>
      </c>
      <c r="Q117" s="520" t="s">
        <v>352</v>
      </c>
      <c r="R117" s="521">
        <v>36.5</v>
      </c>
      <c r="S117" s="495">
        <v>9500</v>
      </c>
      <c r="T117" s="494">
        <v>346750</v>
      </c>
      <c r="U117" s="494"/>
      <c r="V117" s="494"/>
      <c r="W117" s="493">
        <v>10000</v>
      </c>
      <c r="X117" s="495">
        <v>365000</v>
      </c>
      <c r="Y117" s="493">
        <v>150000</v>
      </c>
      <c r="Z117" s="495">
        <v>5475000</v>
      </c>
      <c r="AA117" s="494">
        <v>8741750</v>
      </c>
      <c r="AB117" s="495">
        <v>8741750</v>
      </c>
      <c r="AC117" s="493">
        <v>40000</v>
      </c>
      <c r="AD117" s="494">
        <v>1460000</v>
      </c>
      <c r="AE117" s="495">
        <v>1460000</v>
      </c>
      <c r="AF117" s="494">
        <v>10201750</v>
      </c>
      <c r="AG117" s="513"/>
      <c r="AH117" s="513"/>
      <c r="AI117" s="513" t="s">
        <v>1969</v>
      </c>
      <c r="AJ117" s="513" t="s">
        <v>1970</v>
      </c>
      <c r="AK117" s="522"/>
      <c r="AL117" s="522"/>
      <c r="AM117" s="522"/>
      <c r="AN117" s="522"/>
      <c r="AO117" s="523"/>
      <c r="AP117" s="523"/>
      <c r="AQ117" s="522"/>
      <c r="AR117" s="522"/>
      <c r="AS117" s="524"/>
      <c r="AT117" s="524"/>
    </row>
    <row r="118" spans="1:47" s="525" customFormat="1" ht="73.5" customHeight="1" x14ac:dyDescent="0.25">
      <c r="A118" s="512">
        <v>49</v>
      </c>
      <c r="B118" s="513" t="s">
        <v>1971</v>
      </c>
      <c r="C118" s="514" t="s">
        <v>1972</v>
      </c>
      <c r="D118" s="514" t="s">
        <v>1973</v>
      </c>
      <c r="E118" s="515">
        <v>63</v>
      </c>
      <c r="F118" s="516">
        <v>151</v>
      </c>
      <c r="G118" s="517" t="s">
        <v>1797</v>
      </c>
      <c r="H118" s="517" t="s">
        <v>12</v>
      </c>
      <c r="I118" s="518">
        <v>36.5</v>
      </c>
      <c r="J118" s="519">
        <v>36.5</v>
      </c>
      <c r="K118" s="519">
        <v>0</v>
      </c>
      <c r="L118" s="519">
        <v>36.5</v>
      </c>
      <c r="M118" s="519">
        <v>0</v>
      </c>
      <c r="N118" s="493">
        <v>70000</v>
      </c>
      <c r="O118" s="494">
        <v>2555000</v>
      </c>
      <c r="P118" s="520" t="s">
        <v>351</v>
      </c>
      <c r="Q118" s="520" t="s">
        <v>352</v>
      </c>
      <c r="R118" s="521">
        <v>36.5</v>
      </c>
      <c r="S118" s="495">
        <v>9500</v>
      </c>
      <c r="T118" s="494">
        <v>346750</v>
      </c>
      <c r="U118" s="494"/>
      <c r="V118" s="494"/>
      <c r="W118" s="493">
        <v>10000</v>
      </c>
      <c r="X118" s="495">
        <v>365000</v>
      </c>
      <c r="Y118" s="493">
        <v>150000</v>
      </c>
      <c r="Z118" s="495">
        <v>5475000</v>
      </c>
      <c r="AA118" s="494">
        <v>8741750</v>
      </c>
      <c r="AB118" s="495">
        <v>8741750</v>
      </c>
      <c r="AC118" s="493">
        <v>40000</v>
      </c>
      <c r="AD118" s="494">
        <v>1460000</v>
      </c>
      <c r="AE118" s="495">
        <v>1460000</v>
      </c>
      <c r="AF118" s="494">
        <v>10201750</v>
      </c>
      <c r="AG118" s="513"/>
      <c r="AH118" s="513"/>
      <c r="AI118" s="513" t="s">
        <v>1974</v>
      </c>
      <c r="AJ118" s="513" t="s">
        <v>1884</v>
      </c>
      <c r="AK118" s="522"/>
      <c r="AL118" s="522"/>
      <c r="AM118" s="522"/>
      <c r="AN118" s="522"/>
      <c r="AO118" s="523"/>
      <c r="AP118" s="523"/>
      <c r="AQ118" s="522"/>
      <c r="AR118" s="522"/>
      <c r="AS118" s="524"/>
      <c r="AT118" s="524"/>
    </row>
    <row r="119" spans="1:47" s="525" customFormat="1" ht="52.5" customHeight="1" x14ac:dyDescent="0.25">
      <c r="A119" s="512">
        <v>50</v>
      </c>
      <c r="B119" s="513" t="s">
        <v>1975</v>
      </c>
      <c r="C119" s="514" t="s">
        <v>1976</v>
      </c>
      <c r="D119" s="514" t="s">
        <v>1977</v>
      </c>
      <c r="E119" s="515">
        <v>63</v>
      </c>
      <c r="F119" s="516">
        <v>151</v>
      </c>
      <c r="G119" s="517" t="s">
        <v>1797</v>
      </c>
      <c r="H119" s="517" t="s">
        <v>12</v>
      </c>
      <c r="I119" s="518">
        <v>91.4</v>
      </c>
      <c r="J119" s="519">
        <v>91.4</v>
      </c>
      <c r="K119" s="519">
        <v>0</v>
      </c>
      <c r="L119" s="519">
        <v>91.4</v>
      </c>
      <c r="M119" s="519">
        <v>0</v>
      </c>
      <c r="N119" s="493">
        <v>70000</v>
      </c>
      <c r="O119" s="494">
        <v>6398000</v>
      </c>
      <c r="P119" s="520" t="s">
        <v>351</v>
      </c>
      <c r="Q119" s="520" t="s">
        <v>352</v>
      </c>
      <c r="R119" s="521">
        <v>91.4</v>
      </c>
      <c r="S119" s="495">
        <v>9500</v>
      </c>
      <c r="T119" s="494">
        <v>868300</v>
      </c>
      <c r="U119" s="494"/>
      <c r="V119" s="494"/>
      <c r="W119" s="493">
        <v>10000</v>
      </c>
      <c r="X119" s="495">
        <v>914000</v>
      </c>
      <c r="Y119" s="493">
        <v>150000</v>
      </c>
      <c r="Z119" s="495">
        <v>13710000</v>
      </c>
      <c r="AA119" s="494">
        <v>21890300</v>
      </c>
      <c r="AB119" s="495">
        <v>21890300</v>
      </c>
      <c r="AC119" s="493">
        <v>40000</v>
      </c>
      <c r="AD119" s="494">
        <v>3656000</v>
      </c>
      <c r="AE119" s="495">
        <v>3656000</v>
      </c>
      <c r="AF119" s="494">
        <v>25546300</v>
      </c>
      <c r="AG119" s="513"/>
      <c r="AH119" s="513"/>
      <c r="AI119" s="513" t="s">
        <v>1978</v>
      </c>
      <c r="AJ119" s="513" t="s">
        <v>1979</v>
      </c>
      <c r="AK119" s="522"/>
      <c r="AL119" s="522"/>
      <c r="AM119" s="522"/>
      <c r="AN119" s="522"/>
      <c r="AO119" s="523"/>
      <c r="AP119" s="523"/>
      <c r="AQ119" s="522"/>
      <c r="AR119" s="522"/>
      <c r="AS119" s="524"/>
      <c r="AT119" s="524"/>
    </row>
    <row r="120" spans="1:47" s="525" customFormat="1" ht="37.9" customHeight="1" x14ac:dyDescent="0.25">
      <c r="A120" s="512">
        <v>51</v>
      </c>
      <c r="B120" s="513" t="s">
        <v>1980</v>
      </c>
      <c r="C120" s="514" t="s">
        <v>1980</v>
      </c>
      <c r="D120" s="514"/>
      <c r="E120" s="515">
        <v>63</v>
      </c>
      <c r="F120" s="516">
        <v>151</v>
      </c>
      <c r="G120" s="517" t="s">
        <v>1797</v>
      </c>
      <c r="H120" s="517" t="s">
        <v>12</v>
      </c>
      <c r="I120" s="518">
        <v>100.5</v>
      </c>
      <c r="J120" s="519">
        <v>100.5</v>
      </c>
      <c r="K120" s="519">
        <v>0</v>
      </c>
      <c r="L120" s="519">
        <v>100.5</v>
      </c>
      <c r="M120" s="519">
        <v>0</v>
      </c>
      <c r="N120" s="493">
        <v>70000</v>
      </c>
      <c r="O120" s="494">
        <v>7035000</v>
      </c>
      <c r="P120" s="520" t="s">
        <v>351</v>
      </c>
      <c r="Q120" s="520" t="s">
        <v>352</v>
      </c>
      <c r="R120" s="521">
        <v>100.5</v>
      </c>
      <c r="S120" s="495">
        <v>9500</v>
      </c>
      <c r="T120" s="494">
        <v>954750</v>
      </c>
      <c r="U120" s="494"/>
      <c r="V120" s="494"/>
      <c r="W120" s="493">
        <v>10000</v>
      </c>
      <c r="X120" s="495">
        <v>1005000</v>
      </c>
      <c r="Y120" s="493">
        <v>150000</v>
      </c>
      <c r="Z120" s="495">
        <v>15075000</v>
      </c>
      <c r="AA120" s="494">
        <v>24069750</v>
      </c>
      <c r="AB120" s="495">
        <v>24069750</v>
      </c>
      <c r="AC120" s="493">
        <v>40000</v>
      </c>
      <c r="AD120" s="494">
        <v>4020000</v>
      </c>
      <c r="AE120" s="495">
        <v>4020000</v>
      </c>
      <c r="AF120" s="494">
        <v>28089750</v>
      </c>
      <c r="AG120" s="513"/>
      <c r="AH120" s="513"/>
      <c r="AI120" s="513" t="s">
        <v>1980</v>
      </c>
      <c r="AJ120" s="513" t="s">
        <v>1981</v>
      </c>
      <c r="AK120" s="522"/>
      <c r="AL120" s="522"/>
      <c r="AM120" s="522"/>
      <c r="AN120" s="522"/>
      <c r="AO120" s="523"/>
      <c r="AP120" s="523"/>
      <c r="AQ120" s="522"/>
      <c r="AR120" s="522"/>
      <c r="AS120" s="524"/>
      <c r="AT120" s="524"/>
    </row>
    <row r="121" spans="1:47" s="525" customFormat="1" ht="43.9" customHeight="1" x14ac:dyDescent="0.25">
      <c r="A121" s="512">
        <v>52</v>
      </c>
      <c r="B121" s="513" t="s">
        <v>1982</v>
      </c>
      <c r="C121" s="514" t="s">
        <v>1982</v>
      </c>
      <c r="D121" s="514"/>
      <c r="E121" s="515">
        <v>63</v>
      </c>
      <c r="F121" s="516">
        <v>151</v>
      </c>
      <c r="G121" s="517" t="s">
        <v>1797</v>
      </c>
      <c r="H121" s="517" t="s">
        <v>12</v>
      </c>
      <c r="I121" s="518">
        <v>100.5</v>
      </c>
      <c r="J121" s="519">
        <v>100.5</v>
      </c>
      <c r="K121" s="519">
        <v>0</v>
      </c>
      <c r="L121" s="519">
        <v>100.5</v>
      </c>
      <c r="M121" s="519">
        <v>0</v>
      </c>
      <c r="N121" s="493">
        <v>70000</v>
      </c>
      <c r="O121" s="494">
        <v>7035000</v>
      </c>
      <c r="P121" s="520" t="s">
        <v>351</v>
      </c>
      <c r="Q121" s="520" t="s">
        <v>352</v>
      </c>
      <c r="R121" s="521">
        <v>100.5</v>
      </c>
      <c r="S121" s="495">
        <v>9500</v>
      </c>
      <c r="T121" s="494">
        <v>954750</v>
      </c>
      <c r="U121" s="494"/>
      <c r="V121" s="494"/>
      <c r="W121" s="493">
        <v>10000</v>
      </c>
      <c r="X121" s="495">
        <v>1005000</v>
      </c>
      <c r="Y121" s="493">
        <v>150000</v>
      </c>
      <c r="Z121" s="495">
        <v>15075000</v>
      </c>
      <c r="AA121" s="494">
        <v>24069750</v>
      </c>
      <c r="AB121" s="495">
        <v>24069750</v>
      </c>
      <c r="AC121" s="493">
        <v>40000</v>
      </c>
      <c r="AD121" s="494">
        <v>4020000</v>
      </c>
      <c r="AE121" s="495">
        <v>4020000</v>
      </c>
      <c r="AF121" s="494">
        <v>28089750</v>
      </c>
      <c r="AG121" s="513"/>
      <c r="AH121" s="513"/>
      <c r="AI121" s="513" t="s">
        <v>1982</v>
      </c>
      <c r="AJ121" s="513" t="s">
        <v>1983</v>
      </c>
      <c r="AK121" s="522"/>
      <c r="AL121" s="522"/>
      <c r="AM121" s="522"/>
      <c r="AN121" s="522"/>
      <c r="AO121" s="523"/>
      <c r="AP121" s="523"/>
      <c r="AQ121" s="522"/>
      <c r="AR121" s="522"/>
      <c r="AS121" s="524"/>
      <c r="AT121" s="524"/>
    </row>
    <row r="122" spans="1:47" s="525" customFormat="1" ht="42.6" customHeight="1" x14ac:dyDescent="0.25">
      <c r="A122" s="526">
        <v>53</v>
      </c>
      <c r="B122" s="527" t="s">
        <v>1984</v>
      </c>
      <c r="C122" s="514" t="s">
        <v>1984</v>
      </c>
      <c r="D122" s="528"/>
      <c r="E122" s="515">
        <v>63</v>
      </c>
      <c r="F122" s="516">
        <v>100</v>
      </c>
      <c r="G122" s="517" t="s">
        <v>1797</v>
      </c>
      <c r="H122" s="517" t="s">
        <v>12</v>
      </c>
      <c r="I122" s="518">
        <v>91.4</v>
      </c>
      <c r="J122" s="519">
        <v>91.4</v>
      </c>
      <c r="K122" s="519">
        <v>0</v>
      </c>
      <c r="L122" s="519">
        <v>91.4</v>
      </c>
      <c r="M122" s="519">
        <v>0</v>
      </c>
      <c r="N122" s="493">
        <v>70000</v>
      </c>
      <c r="O122" s="494">
        <v>6398000</v>
      </c>
      <c r="P122" s="520" t="s">
        <v>351</v>
      </c>
      <c r="Q122" s="520" t="s">
        <v>352</v>
      </c>
      <c r="R122" s="521">
        <v>91.4</v>
      </c>
      <c r="S122" s="495">
        <v>9500</v>
      </c>
      <c r="T122" s="494">
        <v>868300</v>
      </c>
      <c r="U122" s="494"/>
      <c r="V122" s="494"/>
      <c r="W122" s="493">
        <v>10000</v>
      </c>
      <c r="X122" s="495">
        <v>914000</v>
      </c>
      <c r="Y122" s="493">
        <v>150000</v>
      </c>
      <c r="Z122" s="495">
        <v>13710000</v>
      </c>
      <c r="AA122" s="494">
        <v>21890300</v>
      </c>
      <c r="AB122" s="495">
        <v>21890300</v>
      </c>
      <c r="AC122" s="493">
        <v>40000</v>
      </c>
      <c r="AD122" s="494">
        <v>3656000</v>
      </c>
      <c r="AE122" s="495">
        <v>3656000</v>
      </c>
      <c r="AF122" s="494">
        <v>25546300</v>
      </c>
      <c r="AG122" s="527"/>
      <c r="AH122" s="527"/>
      <c r="AI122" s="527" t="s">
        <v>1985</v>
      </c>
      <c r="AJ122" s="513" t="s">
        <v>1986</v>
      </c>
      <c r="AK122" s="522"/>
      <c r="AL122" s="522"/>
      <c r="AM122" s="522"/>
      <c r="AN122" s="522"/>
      <c r="AO122" s="523"/>
      <c r="AP122" s="523"/>
      <c r="AQ122" s="522"/>
      <c r="AR122" s="522"/>
      <c r="AS122" s="530"/>
      <c r="AT122" s="524"/>
    </row>
    <row r="123" spans="1:47" s="525" customFormat="1" ht="43.15" customHeight="1" x14ac:dyDescent="0.25">
      <c r="A123" s="526">
        <v>54</v>
      </c>
      <c r="B123" s="527" t="s">
        <v>1987</v>
      </c>
      <c r="C123" s="528" t="s">
        <v>1988</v>
      </c>
      <c r="D123" s="528"/>
      <c r="E123" s="515">
        <v>63</v>
      </c>
      <c r="F123" s="516">
        <v>183</v>
      </c>
      <c r="G123" s="517" t="s">
        <v>1797</v>
      </c>
      <c r="H123" s="517" t="s">
        <v>12</v>
      </c>
      <c r="I123" s="518">
        <v>54.8</v>
      </c>
      <c r="J123" s="519">
        <v>54.8</v>
      </c>
      <c r="K123" s="519">
        <v>0</v>
      </c>
      <c r="L123" s="519">
        <v>54.8</v>
      </c>
      <c r="M123" s="519">
        <v>0</v>
      </c>
      <c r="N123" s="493">
        <v>70000</v>
      </c>
      <c r="O123" s="494">
        <v>3836000</v>
      </c>
      <c r="P123" s="520" t="s">
        <v>351</v>
      </c>
      <c r="Q123" s="520" t="s">
        <v>352</v>
      </c>
      <c r="R123" s="521">
        <v>54.8</v>
      </c>
      <c r="S123" s="495">
        <v>9500</v>
      </c>
      <c r="T123" s="494">
        <v>520600</v>
      </c>
      <c r="U123" s="494"/>
      <c r="V123" s="494"/>
      <c r="W123" s="493">
        <v>10000</v>
      </c>
      <c r="X123" s="495">
        <v>548000</v>
      </c>
      <c r="Y123" s="493">
        <v>150000</v>
      </c>
      <c r="Z123" s="495">
        <v>8220000</v>
      </c>
      <c r="AA123" s="494">
        <v>13124600</v>
      </c>
      <c r="AB123" s="495">
        <v>13124600</v>
      </c>
      <c r="AC123" s="493">
        <v>40000</v>
      </c>
      <c r="AD123" s="494">
        <v>2192000</v>
      </c>
      <c r="AE123" s="495">
        <v>2192000</v>
      </c>
      <c r="AF123" s="494">
        <v>15316600</v>
      </c>
      <c r="AG123" s="527"/>
      <c r="AH123" s="527"/>
      <c r="AI123" s="527" t="s">
        <v>1988</v>
      </c>
      <c r="AJ123" s="527" t="s">
        <v>1989</v>
      </c>
      <c r="AK123" s="522"/>
      <c r="AL123" s="522"/>
      <c r="AM123" s="522"/>
      <c r="AN123" s="522"/>
      <c r="AO123" s="523"/>
      <c r="AP123" s="523"/>
      <c r="AQ123" s="522"/>
      <c r="AR123" s="522"/>
      <c r="AS123" s="530"/>
      <c r="AT123" s="524"/>
    </row>
    <row r="124" spans="1:47" s="525" customFormat="1" ht="45" customHeight="1" x14ac:dyDescent="0.25">
      <c r="A124" s="658">
        <v>55</v>
      </c>
      <c r="B124" s="658" t="s">
        <v>1990</v>
      </c>
      <c r="C124" s="660" t="s">
        <v>1991</v>
      </c>
      <c r="D124" s="660" t="s">
        <v>1992</v>
      </c>
      <c r="E124" s="515">
        <v>63</v>
      </c>
      <c r="F124" s="516">
        <v>100</v>
      </c>
      <c r="G124" s="517" t="s">
        <v>1797</v>
      </c>
      <c r="H124" s="517" t="s">
        <v>12</v>
      </c>
      <c r="I124" s="518">
        <v>17.100000000000001</v>
      </c>
      <c r="J124" s="519">
        <v>17.100000000000001</v>
      </c>
      <c r="K124" s="519">
        <v>0</v>
      </c>
      <c r="L124" s="519">
        <v>17.100000000000001</v>
      </c>
      <c r="M124" s="519">
        <v>0</v>
      </c>
      <c r="N124" s="493">
        <v>70000</v>
      </c>
      <c r="O124" s="494">
        <v>1197000</v>
      </c>
      <c r="P124" s="520" t="s">
        <v>351</v>
      </c>
      <c r="Q124" s="520" t="s">
        <v>352</v>
      </c>
      <c r="R124" s="521">
        <v>17.100000000000001</v>
      </c>
      <c r="S124" s="495">
        <v>9500</v>
      </c>
      <c r="T124" s="494">
        <v>162450</v>
      </c>
      <c r="U124" s="494"/>
      <c r="V124" s="494"/>
      <c r="W124" s="493">
        <v>10000</v>
      </c>
      <c r="X124" s="495">
        <v>171000</v>
      </c>
      <c r="Y124" s="493">
        <v>150000</v>
      </c>
      <c r="Z124" s="495">
        <v>2565000</v>
      </c>
      <c r="AA124" s="494">
        <v>4095450</v>
      </c>
      <c r="AB124" s="652">
        <v>107727100</v>
      </c>
      <c r="AC124" s="493">
        <v>40000</v>
      </c>
      <c r="AD124" s="494">
        <v>684000</v>
      </c>
      <c r="AE124" s="652">
        <v>17992000</v>
      </c>
      <c r="AF124" s="652">
        <v>125719100</v>
      </c>
      <c r="AG124" s="658"/>
      <c r="AH124" s="526"/>
      <c r="AI124" s="658" t="s">
        <v>1993</v>
      </c>
      <c r="AJ124" s="658" t="s">
        <v>1994</v>
      </c>
      <c r="AK124" s="522"/>
      <c r="AL124" s="522"/>
      <c r="AM124" s="522"/>
      <c r="AN124" s="522"/>
      <c r="AO124" s="523"/>
      <c r="AP124" s="523"/>
      <c r="AQ124" s="522"/>
      <c r="AR124" s="522"/>
      <c r="AS124" s="662" t="s">
        <v>1799</v>
      </c>
      <c r="AT124" s="524"/>
    </row>
    <row r="125" spans="1:47" s="525" customFormat="1" ht="45" customHeight="1" x14ac:dyDescent="0.25">
      <c r="A125" s="672"/>
      <c r="B125" s="672"/>
      <c r="C125" s="674"/>
      <c r="D125" s="674"/>
      <c r="E125" s="515">
        <v>62</v>
      </c>
      <c r="F125" s="516">
        <v>151</v>
      </c>
      <c r="G125" s="517" t="s">
        <v>1797</v>
      </c>
      <c r="H125" s="517" t="s">
        <v>12</v>
      </c>
      <c r="I125" s="518">
        <v>224</v>
      </c>
      <c r="J125" s="519">
        <v>92.6</v>
      </c>
      <c r="K125" s="519">
        <v>131.4</v>
      </c>
      <c r="L125" s="519">
        <v>224</v>
      </c>
      <c r="M125" s="519">
        <v>0</v>
      </c>
      <c r="N125" s="493">
        <v>70000</v>
      </c>
      <c r="O125" s="494">
        <v>15680000</v>
      </c>
      <c r="P125" s="520" t="s">
        <v>351</v>
      </c>
      <c r="Q125" s="520" t="s">
        <v>352</v>
      </c>
      <c r="R125" s="521">
        <v>224</v>
      </c>
      <c r="S125" s="495">
        <v>9500</v>
      </c>
      <c r="T125" s="494">
        <v>2128000</v>
      </c>
      <c r="U125" s="494"/>
      <c r="V125" s="494"/>
      <c r="W125" s="493">
        <v>10000</v>
      </c>
      <c r="X125" s="495">
        <v>2240000</v>
      </c>
      <c r="Y125" s="493">
        <v>150000</v>
      </c>
      <c r="Z125" s="495">
        <v>33600000</v>
      </c>
      <c r="AA125" s="494">
        <v>53648000</v>
      </c>
      <c r="AB125" s="671"/>
      <c r="AC125" s="493">
        <v>40000</v>
      </c>
      <c r="AD125" s="494">
        <v>8960000</v>
      </c>
      <c r="AE125" s="671"/>
      <c r="AF125" s="671"/>
      <c r="AG125" s="672"/>
      <c r="AH125" s="537"/>
      <c r="AI125" s="672"/>
      <c r="AJ125" s="672"/>
      <c r="AK125" s="522"/>
      <c r="AL125" s="522"/>
      <c r="AM125" s="522"/>
      <c r="AN125" s="523"/>
      <c r="AO125" s="523"/>
      <c r="AP125" s="522"/>
      <c r="AQ125" s="522"/>
      <c r="AR125" s="522"/>
      <c r="AS125" s="670"/>
    </row>
    <row r="126" spans="1:47" s="525" customFormat="1" ht="45" customHeight="1" x14ac:dyDescent="0.25">
      <c r="A126" s="659"/>
      <c r="B126" s="659"/>
      <c r="C126" s="661"/>
      <c r="D126" s="661"/>
      <c r="E126" s="515">
        <v>62</v>
      </c>
      <c r="F126" s="516">
        <v>55</v>
      </c>
      <c r="G126" s="517" t="s">
        <v>1797</v>
      </c>
      <c r="H126" s="517" t="s">
        <v>12</v>
      </c>
      <c r="I126" s="518">
        <v>208.7</v>
      </c>
      <c r="J126" s="519">
        <v>179.6</v>
      </c>
      <c r="K126" s="519">
        <v>29.099999999999994</v>
      </c>
      <c r="L126" s="519">
        <v>208.7</v>
      </c>
      <c r="M126" s="519">
        <v>0</v>
      </c>
      <c r="N126" s="493">
        <v>70000</v>
      </c>
      <c r="O126" s="494">
        <v>14609000</v>
      </c>
      <c r="P126" s="520" t="s">
        <v>351</v>
      </c>
      <c r="Q126" s="520" t="s">
        <v>352</v>
      </c>
      <c r="R126" s="521">
        <v>208.7</v>
      </c>
      <c r="S126" s="495">
        <v>9500</v>
      </c>
      <c r="T126" s="494">
        <v>1982650</v>
      </c>
      <c r="U126" s="494"/>
      <c r="V126" s="494"/>
      <c r="W126" s="493">
        <v>10000</v>
      </c>
      <c r="X126" s="495">
        <v>2087000</v>
      </c>
      <c r="Y126" s="493">
        <v>150000</v>
      </c>
      <c r="Z126" s="495">
        <v>31305000</v>
      </c>
      <c r="AA126" s="494">
        <v>49983650</v>
      </c>
      <c r="AB126" s="653"/>
      <c r="AC126" s="493">
        <v>40000</v>
      </c>
      <c r="AD126" s="494">
        <v>8348000</v>
      </c>
      <c r="AE126" s="653"/>
      <c r="AF126" s="653"/>
      <c r="AG126" s="659"/>
      <c r="AH126" s="538"/>
      <c r="AI126" s="659"/>
      <c r="AJ126" s="659"/>
      <c r="AK126" s="522"/>
      <c r="AL126" s="522"/>
      <c r="AM126" s="522"/>
      <c r="AN126" s="523"/>
      <c r="AO126" s="523"/>
      <c r="AP126" s="522"/>
      <c r="AQ126" s="522"/>
      <c r="AR126" s="522"/>
      <c r="AS126" s="663"/>
    </row>
    <row r="127" spans="1:47" s="525" customFormat="1" ht="45" customHeight="1" x14ac:dyDescent="0.25">
      <c r="A127" s="538">
        <v>56</v>
      </c>
      <c r="B127" s="506" t="s">
        <v>1993</v>
      </c>
      <c r="C127" s="514" t="s">
        <v>1993</v>
      </c>
      <c r="D127" s="539"/>
      <c r="E127" s="515">
        <v>63</v>
      </c>
      <c r="F127" s="516">
        <v>125</v>
      </c>
      <c r="G127" s="517" t="s">
        <v>1797</v>
      </c>
      <c r="H127" s="517" t="s">
        <v>12</v>
      </c>
      <c r="I127" s="518">
        <v>74.3</v>
      </c>
      <c r="J127" s="519">
        <v>74.3</v>
      </c>
      <c r="K127" s="519">
        <v>0</v>
      </c>
      <c r="L127" s="519">
        <v>74.3</v>
      </c>
      <c r="M127" s="519">
        <v>0</v>
      </c>
      <c r="N127" s="493">
        <v>70000</v>
      </c>
      <c r="O127" s="494">
        <v>5201000</v>
      </c>
      <c r="P127" s="520" t="s">
        <v>351</v>
      </c>
      <c r="Q127" s="520" t="s">
        <v>352</v>
      </c>
      <c r="R127" s="521">
        <v>74.3</v>
      </c>
      <c r="S127" s="495">
        <v>9500</v>
      </c>
      <c r="T127" s="494">
        <v>705850</v>
      </c>
      <c r="U127" s="494"/>
      <c r="V127" s="494"/>
      <c r="W127" s="493">
        <v>10000</v>
      </c>
      <c r="X127" s="495">
        <v>743000</v>
      </c>
      <c r="Y127" s="493">
        <v>150000</v>
      </c>
      <c r="Z127" s="495">
        <v>11145000</v>
      </c>
      <c r="AA127" s="494">
        <v>17794850</v>
      </c>
      <c r="AB127" s="540">
        <v>17794850</v>
      </c>
      <c r="AC127" s="493">
        <v>40000</v>
      </c>
      <c r="AD127" s="494">
        <v>2972000</v>
      </c>
      <c r="AE127" s="540">
        <v>2972000</v>
      </c>
      <c r="AF127" s="541">
        <v>20766850</v>
      </c>
      <c r="AG127" s="506"/>
      <c r="AH127" s="538"/>
      <c r="AI127" s="506"/>
      <c r="AJ127" s="506"/>
      <c r="AK127" s="522"/>
      <c r="AL127" s="522"/>
      <c r="AM127" s="522"/>
      <c r="AN127" s="523"/>
      <c r="AO127" s="523"/>
      <c r="AP127" s="522"/>
      <c r="AQ127" s="522"/>
      <c r="AR127" s="522"/>
      <c r="AS127" s="542"/>
    </row>
    <row r="128" spans="1:47" s="525" customFormat="1" ht="64.150000000000006" customHeight="1" x14ac:dyDescent="0.25">
      <c r="A128" s="538">
        <v>57</v>
      </c>
      <c r="B128" s="513" t="s">
        <v>1995</v>
      </c>
      <c r="C128" s="514" t="s">
        <v>1996</v>
      </c>
      <c r="D128" s="514"/>
      <c r="E128" s="515">
        <v>63</v>
      </c>
      <c r="F128" s="516">
        <v>100</v>
      </c>
      <c r="G128" s="517" t="s">
        <v>1797</v>
      </c>
      <c r="H128" s="517" t="s">
        <v>12</v>
      </c>
      <c r="I128" s="518">
        <v>54.8</v>
      </c>
      <c r="J128" s="519">
        <v>54.8</v>
      </c>
      <c r="K128" s="519">
        <v>0</v>
      </c>
      <c r="L128" s="519">
        <v>54.8</v>
      </c>
      <c r="M128" s="519">
        <v>0</v>
      </c>
      <c r="N128" s="493">
        <v>70000</v>
      </c>
      <c r="O128" s="494">
        <v>3836000</v>
      </c>
      <c r="P128" s="520" t="s">
        <v>351</v>
      </c>
      <c r="Q128" s="520" t="s">
        <v>352</v>
      </c>
      <c r="R128" s="521">
        <v>54.8</v>
      </c>
      <c r="S128" s="495">
        <v>9500</v>
      </c>
      <c r="T128" s="494">
        <v>520600</v>
      </c>
      <c r="U128" s="494"/>
      <c r="V128" s="494"/>
      <c r="W128" s="493">
        <v>10000</v>
      </c>
      <c r="X128" s="495">
        <v>548000</v>
      </c>
      <c r="Y128" s="493">
        <v>150000</v>
      </c>
      <c r="Z128" s="495">
        <v>8220000</v>
      </c>
      <c r="AA128" s="494">
        <v>13124600</v>
      </c>
      <c r="AB128" s="495">
        <v>13124600</v>
      </c>
      <c r="AC128" s="493">
        <v>40000</v>
      </c>
      <c r="AD128" s="494">
        <v>2192000</v>
      </c>
      <c r="AE128" s="540">
        <v>2192000</v>
      </c>
      <c r="AF128" s="494">
        <v>15316600</v>
      </c>
      <c r="AG128" s="513"/>
      <c r="AH128" s="513"/>
      <c r="AI128" s="513" t="s">
        <v>1996</v>
      </c>
      <c r="AJ128" s="513" t="s">
        <v>1997</v>
      </c>
      <c r="AK128" s="522"/>
      <c r="AL128" s="522"/>
      <c r="AM128" s="522"/>
      <c r="AN128" s="522"/>
      <c r="AO128" s="523"/>
      <c r="AP128" s="523"/>
      <c r="AQ128" s="522"/>
      <c r="AR128" s="522"/>
      <c r="AS128" s="524"/>
      <c r="AT128" s="524"/>
    </row>
    <row r="129" spans="1:46" s="525" customFormat="1" ht="81.75" customHeight="1" x14ac:dyDescent="0.25">
      <c r="A129" s="538">
        <v>58</v>
      </c>
      <c r="B129" s="513" t="s">
        <v>1998</v>
      </c>
      <c r="C129" s="514" t="s">
        <v>1999</v>
      </c>
      <c r="D129" s="514" t="s">
        <v>2000</v>
      </c>
      <c r="E129" s="515">
        <v>63</v>
      </c>
      <c r="F129" s="516">
        <v>125</v>
      </c>
      <c r="G129" s="517" t="s">
        <v>1797</v>
      </c>
      <c r="H129" s="517" t="s">
        <v>12</v>
      </c>
      <c r="I129" s="518">
        <v>36.5</v>
      </c>
      <c r="J129" s="519">
        <v>36.5</v>
      </c>
      <c r="K129" s="519">
        <v>0</v>
      </c>
      <c r="L129" s="519">
        <v>36.5</v>
      </c>
      <c r="M129" s="519">
        <v>0</v>
      </c>
      <c r="N129" s="493">
        <v>70000</v>
      </c>
      <c r="O129" s="494">
        <v>2555000</v>
      </c>
      <c r="P129" s="520" t="s">
        <v>351</v>
      </c>
      <c r="Q129" s="520" t="s">
        <v>352</v>
      </c>
      <c r="R129" s="521">
        <v>36.5</v>
      </c>
      <c r="S129" s="495">
        <v>9500</v>
      </c>
      <c r="T129" s="494">
        <v>346750</v>
      </c>
      <c r="U129" s="494"/>
      <c r="V129" s="494"/>
      <c r="W129" s="493">
        <v>10000</v>
      </c>
      <c r="X129" s="495">
        <v>365000</v>
      </c>
      <c r="Y129" s="493">
        <v>150000</v>
      </c>
      <c r="Z129" s="495">
        <v>5475000</v>
      </c>
      <c r="AA129" s="494">
        <v>8741750</v>
      </c>
      <c r="AB129" s="495">
        <v>8741750</v>
      </c>
      <c r="AC129" s="493">
        <v>40000</v>
      </c>
      <c r="AD129" s="494">
        <v>1460000</v>
      </c>
      <c r="AE129" s="540">
        <v>1460000</v>
      </c>
      <c r="AF129" s="494">
        <v>10201750</v>
      </c>
      <c r="AG129" s="513"/>
      <c r="AH129" s="513"/>
      <c r="AI129" s="513" t="s">
        <v>2001</v>
      </c>
      <c r="AJ129" s="513" t="s">
        <v>2002</v>
      </c>
      <c r="AK129" s="522"/>
      <c r="AL129" s="522"/>
      <c r="AM129" s="522"/>
      <c r="AN129" s="522"/>
      <c r="AO129" s="523"/>
      <c r="AP129" s="523"/>
      <c r="AQ129" s="522"/>
      <c r="AR129" s="522"/>
      <c r="AS129" s="524"/>
      <c r="AT129" s="524"/>
    </row>
    <row r="130" spans="1:46" s="525" customFormat="1" ht="52.15" customHeight="1" x14ac:dyDescent="0.25">
      <c r="A130" s="538">
        <v>59</v>
      </c>
      <c r="B130" s="513" t="s">
        <v>2003</v>
      </c>
      <c r="C130" s="514" t="s">
        <v>2004</v>
      </c>
      <c r="D130" s="514"/>
      <c r="E130" s="515">
        <v>63</v>
      </c>
      <c r="F130" s="516">
        <v>125</v>
      </c>
      <c r="G130" s="517" t="s">
        <v>1797</v>
      </c>
      <c r="H130" s="517" t="s">
        <v>12</v>
      </c>
      <c r="I130" s="518">
        <v>91.4</v>
      </c>
      <c r="J130" s="519">
        <v>91.4</v>
      </c>
      <c r="K130" s="519">
        <v>0</v>
      </c>
      <c r="L130" s="519">
        <v>91.4</v>
      </c>
      <c r="M130" s="519">
        <v>0</v>
      </c>
      <c r="N130" s="493">
        <v>70000</v>
      </c>
      <c r="O130" s="494">
        <v>6398000</v>
      </c>
      <c r="P130" s="520" t="s">
        <v>351</v>
      </c>
      <c r="Q130" s="520" t="s">
        <v>352</v>
      </c>
      <c r="R130" s="521">
        <v>91.4</v>
      </c>
      <c r="S130" s="495">
        <v>9500</v>
      </c>
      <c r="T130" s="494">
        <v>868300</v>
      </c>
      <c r="U130" s="494"/>
      <c r="V130" s="494"/>
      <c r="W130" s="493">
        <v>10000</v>
      </c>
      <c r="X130" s="495">
        <v>914000</v>
      </c>
      <c r="Y130" s="493">
        <v>150000</v>
      </c>
      <c r="Z130" s="495">
        <v>13710000</v>
      </c>
      <c r="AA130" s="494">
        <v>21890300</v>
      </c>
      <c r="AB130" s="495">
        <v>21890300</v>
      </c>
      <c r="AC130" s="493">
        <v>40000</v>
      </c>
      <c r="AD130" s="494">
        <v>3656000</v>
      </c>
      <c r="AE130" s="540">
        <v>3656000</v>
      </c>
      <c r="AF130" s="494">
        <v>25546300</v>
      </c>
      <c r="AG130" s="513"/>
      <c r="AH130" s="513"/>
      <c r="AI130" s="513"/>
      <c r="AJ130" s="513"/>
      <c r="AK130" s="522"/>
      <c r="AL130" s="522"/>
      <c r="AM130" s="522"/>
      <c r="AN130" s="522"/>
      <c r="AO130" s="523"/>
      <c r="AP130" s="523"/>
      <c r="AQ130" s="522"/>
      <c r="AR130" s="522"/>
      <c r="AS130" s="524"/>
      <c r="AT130" s="524"/>
    </row>
    <row r="131" spans="1:46" s="525" customFormat="1" ht="51" customHeight="1" x14ac:dyDescent="0.25">
      <c r="A131" s="538">
        <v>60</v>
      </c>
      <c r="B131" s="506" t="s">
        <v>2005</v>
      </c>
      <c r="C131" s="514" t="s">
        <v>2005</v>
      </c>
      <c r="D131" s="539"/>
      <c r="E131" s="515">
        <v>63</v>
      </c>
      <c r="F131" s="516">
        <v>125</v>
      </c>
      <c r="G131" s="517" t="s">
        <v>1797</v>
      </c>
      <c r="H131" s="517" t="s">
        <v>12</v>
      </c>
      <c r="I131" s="518">
        <v>100.5</v>
      </c>
      <c r="J131" s="519">
        <v>100.5</v>
      </c>
      <c r="K131" s="519">
        <v>0</v>
      </c>
      <c r="L131" s="519">
        <v>100.5</v>
      </c>
      <c r="M131" s="519">
        <v>0</v>
      </c>
      <c r="N131" s="493">
        <v>70000</v>
      </c>
      <c r="O131" s="494">
        <v>7035000</v>
      </c>
      <c r="P131" s="520" t="s">
        <v>351</v>
      </c>
      <c r="Q131" s="520" t="s">
        <v>352</v>
      </c>
      <c r="R131" s="521">
        <v>100.5</v>
      </c>
      <c r="S131" s="495">
        <v>9500</v>
      </c>
      <c r="T131" s="494">
        <v>954750</v>
      </c>
      <c r="U131" s="494"/>
      <c r="V131" s="494"/>
      <c r="W131" s="493">
        <v>10000</v>
      </c>
      <c r="X131" s="495">
        <v>1005000</v>
      </c>
      <c r="Y131" s="493">
        <v>150000</v>
      </c>
      <c r="Z131" s="495">
        <v>15075000</v>
      </c>
      <c r="AA131" s="494">
        <v>24069750</v>
      </c>
      <c r="AB131" s="495">
        <v>24069750</v>
      </c>
      <c r="AC131" s="493">
        <v>40000</v>
      </c>
      <c r="AD131" s="494">
        <v>4020000</v>
      </c>
      <c r="AE131" s="540">
        <v>4020000</v>
      </c>
      <c r="AF131" s="494">
        <v>28089750</v>
      </c>
      <c r="AG131" s="506"/>
      <c r="AH131" s="506"/>
      <c r="AI131" s="506" t="s">
        <v>2005</v>
      </c>
      <c r="AJ131" s="506" t="s">
        <v>2006</v>
      </c>
      <c r="AK131" s="522"/>
      <c r="AL131" s="522"/>
      <c r="AM131" s="522"/>
      <c r="AN131" s="522"/>
      <c r="AO131" s="523"/>
      <c r="AP131" s="523"/>
      <c r="AQ131" s="522"/>
      <c r="AR131" s="522"/>
      <c r="AS131" s="542"/>
      <c r="AT131" s="524"/>
    </row>
    <row r="132" spans="1:46" s="525" customFormat="1" ht="64.150000000000006" customHeight="1" x14ac:dyDescent="0.25">
      <c r="A132" s="538">
        <v>61</v>
      </c>
      <c r="B132" s="513" t="s">
        <v>2007</v>
      </c>
      <c r="C132" s="514" t="s">
        <v>2008</v>
      </c>
      <c r="D132" s="514"/>
      <c r="E132" s="515">
        <v>63</v>
      </c>
      <c r="F132" s="516">
        <v>124</v>
      </c>
      <c r="G132" s="517" t="s">
        <v>1797</v>
      </c>
      <c r="H132" s="517" t="s">
        <v>12</v>
      </c>
      <c r="I132" s="518">
        <v>54.8</v>
      </c>
      <c r="J132" s="519">
        <v>54.8</v>
      </c>
      <c r="K132" s="519">
        <v>0</v>
      </c>
      <c r="L132" s="519">
        <v>54.8</v>
      </c>
      <c r="M132" s="519">
        <v>0</v>
      </c>
      <c r="N132" s="493">
        <v>70000</v>
      </c>
      <c r="O132" s="494">
        <v>3836000</v>
      </c>
      <c r="P132" s="520" t="s">
        <v>351</v>
      </c>
      <c r="Q132" s="520" t="s">
        <v>352</v>
      </c>
      <c r="R132" s="521">
        <v>54.8</v>
      </c>
      <c r="S132" s="495">
        <v>9500</v>
      </c>
      <c r="T132" s="494">
        <v>520600</v>
      </c>
      <c r="U132" s="494"/>
      <c r="V132" s="494"/>
      <c r="W132" s="493">
        <v>10000</v>
      </c>
      <c r="X132" s="495">
        <v>548000</v>
      </c>
      <c r="Y132" s="493">
        <v>150000</v>
      </c>
      <c r="Z132" s="495">
        <v>8220000</v>
      </c>
      <c r="AA132" s="494">
        <v>13124600</v>
      </c>
      <c r="AB132" s="495">
        <v>13124600</v>
      </c>
      <c r="AC132" s="493">
        <v>40000</v>
      </c>
      <c r="AD132" s="494">
        <v>2192000</v>
      </c>
      <c r="AE132" s="540">
        <v>2192000</v>
      </c>
      <c r="AF132" s="494">
        <v>15316600</v>
      </c>
      <c r="AG132" s="513"/>
      <c r="AH132" s="513"/>
      <c r="AI132" s="513" t="s">
        <v>2009</v>
      </c>
      <c r="AJ132" s="513" t="s">
        <v>2010</v>
      </c>
      <c r="AK132" s="522"/>
      <c r="AL132" s="522"/>
      <c r="AM132" s="522"/>
      <c r="AN132" s="522"/>
      <c r="AO132" s="523"/>
      <c r="AP132" s="523"/>
      <c r="AQ132" s="522"/>
      <c r="AR132" s="522"/>
      <c r="AS132" s="524"/>
      <c r="AT132" s="524"/>
    </row>
    <row r="133" spans="1:46" s="525" customFormat="1" ht="49.9" customHeight="1" x14ac:dyDescent="0.25">
      <c r="A133" s="538">
        <v>62</v>
      </c>
      <c r="B133" s="513" t="s">
        <v>2011</v>
      </c>
      <c r="C133" s="514" t="s">
        <v>2012</v>
      </c>
      <c r="D133" s="514"/>
      <c r="E133" s="515">
        <v>63</v>
      </c>
      <c r="F133" s="516">
        <v>124</v>
      </c>
      <c r="G133" s="517" t="s">
        <v>1797</v>
      </c>
      <c r="H133" s="517" t="s">
        <v>12</v>
      </c>
      <c r="I133" s="518">
        <v>109.6</v>
      </c>
      <c r="J133" s="519">
        <v>109.6</v>
      </c>
      <c r="K133" s="519">
        <v>0</v>
      </c>
      <c r="L133" s="519">
        <v>109.6</v>
      </c>
      <c r="M133" s="519">
        <v>0</v>
      </c>
      <c r="N133" s="493">
        <v>70000</v>
      </c>
      <c r="O133" s="494">
        <v>7672000</v>
      </c>
      <c r="P133" s="520" t="s">
        <v>351</v>
      </c>
      <c r="Q133" s="520" t="s">
        <v>352</v>
      </c>
      <c r="R133" s="521">
        <v>109.6</v>
      </c>
      <c r="S133" s="495">
        <v>9500</v>
      </c>
      <c r="T133" s="494">
        <v>1041200</v>
      </c>
      <c r="U133" s="494"/>
      <c r="V133" s="494"/>
      <c r="W133" s="493">
        <v>10000</v>
      </c>
      <c r="X133" s="495">
        <v>1096000</v>
      </c>
      <c r="Y133" s="493">
        <v>150000</v>
      </c>
      <c r="Z133" s="495">
        <v>16440000</v>
      </c>
      <c r="AA133" s="494">
        <v>26249200</v>
      </c>
      <c r="AB133" s="495">
        <v>26249200</v>
      </c>
      <c r="AC133" s="493">
        <v>40000</v>
      </c>
      <c r="AD133" s="494">
        <v>4384000</v>
      </c>
      <c r="AE133" s="540">
        <v>4384000</v>
      </c>
      <c r="AF133" s="494">
        <v>30633200</v>
      </c>
      <c r="AG133" s="513"/>
      <c r="AH133" s="513"/>
      <c r="AI133" s="513" t="s">
        <v>2011</v>
      </c>
      <c r="AJ133" s="513" t="s">
        <v>2013</v>
      </c>
      <c r="AK133" s="522"/>
      <c r="AL133" s="522"/>
      <c r="AM133" s="522"/>
      <c r="AN133" s="522"/>
      <c r="AO133" s="523"/>
      <c r="AP133" s="523"/>
      <c r="AQ133" s="522"/>
      <c r="AR133" s="522"/>
      <c r="AS133" s="524"/>
      <c r="AT133" s="524"/>
    </row>
    <row r="134" spans="1:46" s="525" customFormat="1" ht="46.9" customHeight="1" x14ac:dyDescent="0.25">
      <c r="A134" s="656">
        <v>63</v>
      </c>
      <c r="B134" s="658" t="s">
        <v>2014</v>
      </c>
      <c r="C134" s="660" t="s">
        <v>2015</v>
      </c>
      <c r="D134" s="660" t="s">
        <v>2016</v>
      </c>
      <c r="E134" s="515">
        <v>63</v>
      </c>
      <c r="F134" s="516">
        <v>124</v>
      </c>
      <c r="G134" s="517" t="s">
        <v>1797</v>
      </c>
      <c r="H134" s="517" t="s">
        <v>12</v>
      </c>
      <c r="I134" s="518">
        <v>58.5</v>
      </c>
      <c r="J134" s="519">
        <v>58.5</v>
      </c>
      <c r="K134" s="519">
        <v>0</v>
      </c>
      <c r="L134" s="519">
        <v>58.5</v>
      </c>
      <c r="M134" s="519">
        <v>0</v>
      </c>
      <c r="N134" s="493">
        <v>70000</v>
      </c>
      <c r="O134" s="494">
        <v>4095000</v>
      </c>
      <c r="P134" s="520" t="s">
        <v>351</v>
      </c>
      <c r="Q134" s="520" t="s">
        <v>352</v>
      </c>
      <c r="R134" s="521">
        <v>58.5</v>
      </c>
      <c r="S134" s="495">
        <v>9500</v>
      </c>
      <c r="T134" s="494">
        <v>555750</v>
      </c>
      <c r="U134" s="494"/>
      <c r="V134" s="494"/>
      <c r="W134" s="493">
        <v>10000</v>
      </c>
      <c r="X134" s="495">
        <v>585000</v>
      </c>
      <c r="Y134" s="493">
        <v>150000</v>
      </c>
      <c r="Z134" s="495">
        <v>8775000</v>
      </c>
      <c r="AA134" s="494">
        <v>14010750</v>
      </c>
      <c r="AB134" s="652">
        <v>17507450</v>
      </c>
      <c r="AC134" s="493">
        <v>40000</v>
      </c>
      <c r="AD134" s="494">
        <v>2340000</v>
      </c>
      <c r="AE134" s="652">
        <v>2924000</v>
      </c>
      <c r="AF134" s="652">
        <v>20431450</v>
      </c>
      <c r="AG134" s="658"/>
      <c r="AH134" s="658"/>
      <c r="AI134" s="658"/>
      <c r="AJ134" s="658"/>
      <c r="AK134" s="522"/>
      <c r="AL134" s="522"/>
      <c r="AM134" s="522"/>
      <c r="AN134" s="522"/>
      <c r="AO134" s="523"/>
      <c r="AP134" s="523"/>
      <c r="AQ134" s="522"/>
      <c r="AR134" s="522"/>
      <c r="AS134" s="662"/>
      <c r="AT134" s="524"/>
    </row>
    <row r="135" spans="1:46" s="525" customFormat="1" ht="59.25" customHeight="1" x14ac:dyDescent="0.25">
      <c r="A135" s="657"/>
      <c r="B135" s="659"/>
      <c r="C135" s="661"/>
      <c r="D135" s="661"/>
      <c r="E135" s="515">
        <v>63</v>
      </c>
      <c r="F135" s="516">
        <v>125</v>
      </c>
      <c r="G135" s="517" t="s">
        <v>1797</v>
      </c>
      <c r="H135" s="517" t="s">
        <v>12</v>
      </c>
      <c r="I135" s="518">
        <v>14.6</v>
      </c>
      <c r="J135" s="519">
        <v>14.6</v>
      </c>
      <c r="K135" s="519">
        <v>0</v>
      </c>
      <c r="L135" s="519">
        <v>14.6</v>
      </c>
      <c r="M135" s="519">
        <v>0</v>
      </c>
      <c r="N135" s="493">
        <v>70000</v>
      </c>
      <c r="O135" s="494">
        <v>1022000</v>
      </c>
      <c r="P135" s="520" t="s">
        <v>351</v>
      </c>
      <c r="Q135" s="520" t="s">
        <v>352</v>
      </c>
      <c r="R135" s="521">
        <v>14.6</v>
      </c>
      <c r="S135" s="495">
        <v>9500</v>
      </c>
      <c r="T135" s="494">
        <v>138700</v>
      </c>
      <c r="U135" s="494"/>
      <c r="V135" s="494"/>
      <c r="W135" s="493">
        <v>10000</v>
      </c>
      <c r="X135" s="495">
        <v>146000</v>
      </c>
      <c r="Y135" s="493">
        <v>150000</v>
      </c>
      <c r="Z135" s="495">
        <v>2190000</v>
      </c>
      <c r="AA135" s="494">
        <v>3496700</v>
      </c>
      <c r="AB135" s="653"/>
      <c r="AC135" s="493">
        <v>40000</v>
      </c>
      <c r="AD135" s="494">
        <v>584000</v>
      </c>
      <c r="AE135" s="653"/>
      <c r="AF135" s="653"/>
      <c r="AG135" s="659"/>
      <c r="AH135" s="659"/>
      <c r="AI135" s="659"/>
      <c r="AJ135" s="659"/>
      <c r="AK135" s="522"/>
      <c r="AL135" s="522"/>
      <c r="AM135" s="522"/>
      <c r="AN135" s="522"/>
      <c r="AO135" s="523"/>
      <c r="AP135" s="523"/>
      <c r="AQ135" s="522"/>
      <c r="AR135" s="522"/>
      <c r="AS135" s="663"/>
      <c r="AT135" s="524"/>
    </row>
    <row r="136" spans="1:46" s="525" customFormat="1" ht="46.9" customHeight="1" x14ac:dyDescent="0.25">
      <c r="A136" s="512">
        <v>64</v>
      </c>
      <c r="B136" s="513" t="s">
        <v>2017</v>
      </c>
      <c r="C136" s="514" t="s">
        <v>2017</v>
      </c>
      <c r="D136" s="514"/>
      <c r="E136" s="515">
        <v>63</v>
      </c>
      <c r="F136" s="516">
        <v>150</v>
      </c>
      <c r="G136" s="517" t="s">
        <v>1797</v>
      </c>
      <c r="H136" s="517" t="s">
        <v>12</v>
      </c>
      <c r="I136" s="518">
        <v>91.4</v>
      </c>
      <c r="J136" s="519">
        <v>91.4</v>
      </c>
      <c r="K136" s="519">
        <v>0</v>
      </c>
      <c r="L136" s="519">
        <v>91.4</v>
      </c>
      <c r="M136" s="519">
        <v>0</v>
      </c>
      <c r="N136" s="493">
        <v>70000</v>
      </c>
      <c r="O136" s="494">
        <v>6398000</v>
      </c>
      <c r="P136" s="520" t="s">
        <v>351</v>
      </c>
      <c r="Q136" s="520" t="s">
        <v>352</v>
      </c>
      <c r="R136" s="521">
        <v>91.4</v>
      </c>
      <c r="S136" s="495">
        <v>9500</v>
      </c>
      <c r="T136" s="494">
        <v>868300</v>
      </c>
      <c r="U136" s="494"/>
      <c r="V136" s="494"/>
      <c r="W136" s="493">
        <v>10000</v>
      </c>
      <c r="X136" s="495">
        <v>914000</v>
      </c>
      <c r="Y136" s="493">
        <v>150000</v>
      </c>
      <c r="Z136" s="495">
        <v>13710000</v>
      </c>
      <c r="AA136" s="494">
        <v>21890300</v>
      </c>
      <c r="AB136" s="495">
        <v>21890300</v>
      </c>
      <c r="AC136" s="493">
        <v>40000</v>
      </c>
      <c r="AD136" s="494">
        <v>3656000</v>
      </c>
      <c r="AE136" s="495">
        <v>3656000</v>
      </c>
      <c r="AF136" s="494">
        <v>25546300</v>
      </c>
      <c r="AG136" s="513"/>
      <c r="AH136" s="513"/>
      <c r="AI136" s="513" t="s">
        <v>2017</v>
      </c>
      <c r="AJ136" s="513" t="s">
        <v>2018</v>
      </c>
      <c r="AK136" s="522"/>
      <c r="AL136" s="522"/>
      <c r="AM136" s="522"/>
      <c r="AN136" s="522"/>
      <c r="AO136" s="523"/>
      <c r="AP136" s="523"/>
      <c r="AQ136" s="522"/>
      <c r="AR136" s="522"/>
      <c r="AS136" s="524" t="s">
        <v>1799</v>
      </c>
      <c r="AT136" s="524"/>
    </row>
    <row r="137" spans="1:46" s="525" customFormat="1" ht="46.9" customHeight="1" x14ac:dyDescent="0.25">
      <c r="A137" s="512">
        <v>65</v>
      </c>
      <c r="B137" s="506" t="s">
        <v>2019</v>
      </c>
      <c r="C137" s="539" t="s">
        <v>2019</v>
      </c>
      <c r="D137" s="539"/>
      <c r="E137" s="515">
        <v>63</v>
      </c>
      <c r="F137" s="516">
        <v>183</v>
      </c>
      <c r="G137" s="517" t="s">
        <v>1797</v>
      </c>
      <c r="H137" s="517" t="s">
        <v>12</v>
      </c>
      <c r="I137" s="518">
        <v>73.099999999999994</v>
      </c>
      <c r="J137" s="519">
        <v>73.099999999999994</v>
      </c>
      <c r="K137" s="519">
        <v>0</v>
      </c>
      <c r="L137" s="519">
        <v>73.099999999999994</v>
      </c>
      <c r="M137" s="519">
        <v>0</v>
      </c>
      <c r="N137" s="493">
        <v>70000</v>
      </c>
      <c r="O137" s="494">
        <v>5117000</v>
      </c>
      <c r="P137" s="520" t="s">
        <v>351</v>
      </c>
      <c r="Q137" s="520" t="s">
        <v>352</v>
      </c>
      <c r="R137" s="521">
        <v>73.099999999999994</v>
      </c>
      <c r="S137" s="495">
        <v>9500</v>
      </c>
      <c r="T137" s="494">
        <v>694450</v>
      </c>
      <c r="U137" s="494"/>
      <c r="V137" s="494"/>
      <c r="W137" s="493">
        <v>10000</v>
      </c>
      <c r="X137" s="495">
        <v>731000</v>
      </c>
      <c r="Y137" s="493">
        <v>150000</v>
      </c>
      <c r="Z137" s="495">
        <v>10965000</v>
      </c>
      <c r="AA137" s="494">
        <v>17507450</v>
      </c>
      <c r="AB137" s="495">
        <v>17507450</v>
      </c>
      <c r="AC137" s="493">
        <v>40000</v>
      </c>
      <c r="AD137" s="494">
        <v>2924000</v>
      </c>
      <c r="AE137" s="495">
        <v>2924000</v>
      </c>
      <c r="AF137" s="494">
        <v>20431450</v>
      </c>
      <c r="AG137" s="506"/>
      <c r="AH137" s="506"/>
      <c r="AI137" s="506" t="s">
        <v>2019</v>
      </c>
      <c r="AJ137" s="513" t="s">
        <v>2020</v>
      </c>
      <c r="AK137" s="522"/>
      <c r="AL137" s="522"/>
      <c r="AM137" s="522"/>
      <c r="AN137" s="522"/>
      <c r="AO137" s="523"/>
      <c r="AP137" s="523"/>
      <c r="AQ137" s="532"/>
      <c r="AR137" s="532"/>
      <c r="AS137" s="524" t="s">
        <v>1799</v>
      </c>
      <c r="AT137" s="524"/>
    </row>
    <row r="138" spans="1:46" s="525" customFormat="1" ht="46.9" customHeight="1" x14ac:dyDescent="0.25">
      <c r="A138" s="512">
        <v>66</v>
      </c>
      <c r="B138" s="513" t="s">
        <v>2021</v>
      </c>
      <c r="C138" s="514" t="s">
        <v>2022</v>
      </c>
      <c r="D138" s="514"/>
      <c r="E138" s="515">
        <v>63</v>
      </c>
      <c r="F138" s="516">
        <v>183</v>
      </c>
      <c r="G138" s="517" t="s">
        <v>1797</v>
      </c>
      <c r="H138" s="517" t="s">
        <v>12</v>
      </c>
      <c r="I138" s="518">
        <v>36.5</v>
      </c>
      <c r="J138" s="519">
        <v>36.5</v>
      </c>
      <c r="K138" s="519">
        <v>0</v>
      </c>
      <c r="L138" s="519">
        <v>36.5</v>
      </c>
      <c r="M138" s="519">
        <v>0</v>
      </c>
      <c r="N138" s="493">
        <v>70000</v>
      </c>
      <c r="O138" s="494">
        <v>2555000</v>
      </c>
      <c r="P138" s="520" t="s">
        <v>351</v>
      </c>
      <c r="Q138" s="520" t="s">
        <v>352</v>
      </c>
      <c r="R138" s="521">
        <v>36.5</v>
      </c>
      <c r="S138" s="495">
        <v>9500</v>
      </c>
      <c r="T138" s="494">
        <v>346750</v>
      </c>
      <c r="U138" s="494"/>
      <c r="V138" s="494"/>
      <c r="W138" s="493">
        <v>10000</v>
      </c>
      <c r="X138" s="495">
        <v>365000</v>
      </c>
      <c r="Y138" s="493">
        <v>150000</v>
      </c>
      <c r="Z138" s="495">
        <v>5475000</v>
      </c>
      <c r="AA138" s="494">
        <v>8741750</v>
      </c>
      <c r="AB138" s="495">
        <v>8741750</v>
      </c>
      <c r="AC138" s="493">
        <v>40000</v>
      </c>
      <c r="AD138" s="494">
        <v>1460000</v>
      </c>
      <c r="AE138" s="495">
        <v>1460000</v>
      </c>
      <c r="AF138" s="494">
        <v>10201750</v>
      </c>
      <c r="AG138" s="513"/>
      <c r="AH138" s="513"/>
      <c r="AI138" s="513" t="s">
        <v>2022</v>
      </c>
      <c r="AJ138" s="513" t="s">
        <v>2023</v>
      </c>
      <c r="AK138" s="522"/>
      <c r="AL138" s="522"/>
      <c r="AM138" s="522"/>
      <c r="AN138" s="522"/>
      <c r="AO138" s="523"/>
      <c r="AP138" s="523"/>
      <c r="AQ138" s="522"/>
      <c r="AR138" s="522"/>
      <c r="AS138" s="524"/>
      <c r="AT138" s="524"/>
    </row>
    <row r="139" spans="1:46" s="525" customFormat="1" ht="45" customHeight="1" x14ac:dyDescent="0.25">
      <c r="A139" s="656">
        <v>67</v>
      </c>
      <c r="B139" s="658" t="s">
        <v>2024</v>
      </c>
      <c r="C139" s="660" t="s">
        <v>2024</v>
      </c>
      <c r="D139" s="660"/>
      <c r="E139" s="515">
        <v>63</v>
      </c>
      <c r="F139" s="516">
        <v>183</v>
      </c>
      <c r="G139" s="517" t="s">
        <v>1797</v>
      </c>
      <c r="H139" s="517" t="s">
        <v>12</v>
      </c>
      <c r="I139" s="518">
        <v>29.4</v>
      </c>
      <c r="J139" s="519">
        <v>29.4</v>
      </c>
      <c r="K139" s="519">
        <v>0</v>
      </c>
      <c r="L139" s="519">
        <v>29.4</v>
      </c>
      <c r="M139" s="519">
        <v>0</v>
      </c>
      <c r="N139" s="493">
        <v>70000</v>
      </c>
      <c r="O139" s="494">
        <v>2058000</v>
      </c>
      <c r="P139" s="520" t="s">
        <v>351</v>
      </c>
      <c r="Q139" s="520" t="s">
        <v>352</v>
      </c>
      <c r="R139" s="521">
        <v>29.4</v>
      </c>
      <c r="S139" s="495">
        <v>9500</v>
      </c>
      <c r="T139" s="494">
        <v>279300</v>
      </c>
      <c r="U139" s="494"/>
      <c r="V139" s="494"/>
      <c r="W139" s="493">
        <v>10000</v>
      </c>
      <c r="X139" s="495">
        <v>294000</v>
      </c>
      <c r="Y139" s="493">
        <v>150000</v>
      </c>
      <c r="Z139" s="495">
        <v>4410000</v>
      </c>
      <c r="AA139" s="494">
        <v>7041300</v>
      </c>
      <c r="AB139" s="652">
        <v>21890300</v>
      </c>
      <c r="AC139" s="493">
        <v>40000</v>
      </c>
      <c r="AD139" s="494">
        <v>1176000</v>
      </c>
      <c r="AE139" s="652">
        <v>3656000</v>
      </c>
      <c r="AF139" s="652">
        <v>25546300</v>
      </c>
      <c r="AG139" s="658"/>
      <c r="AH139" s="658"/>
      <c r="AI139" s="658" t="s">
        <v>2025</v>
      </c>
      <c r="AJ139" s="658" t="s">
        <v>2026</v>
      </c>
      <c r="AK139" s="522"/>
      <c r="AL139" s="522"/>
      <c r="AM139" s="522"/>
      <c r="AN139" s="522"/>
      <c r="AO139" s="523"/>
      <c r="AP139" s="523"/>
      <c r="AQ139" s="522"/>
      <c r="AR139" s="522"/>
      <c r="AS139" s="662" t="s">
        <v>1799</v>
      </c>
      <c r="AT139" s="524"/>
    </row>
    <row r="140" spans="1:46" s="525" customFormat="1" ht="45" customHeight="1" x14ac:dyDescent="0.25">
      <c r="A140" s="657"/>
      <c r="B140" s="659"/>
      <c r="C140" s="661"/>
      <c r="D140" s="661"/>
      <c r="E140" s="515">
        <v>63</v>
      </c>
      <c r="F140" s="516">
        <v>182</v>
      </c>
      <c r="G140" s="517" t="s">
        <v>1797</v>
      </c>
      <c r="H140" s="517" t="s">
        <v>12</v>
      </c>
      <c r="I140" s="518">
        <v>62</v>
      </c>
      <c r="J140" s="519">
        <v>62</v>
      </c>
      <c r="K140" s="519">
        <v>0</v>
      </c>
      <c r="L140" s="519">
        <v>62</v>
      </c>
      <c r="M140" s="519">
        <v>0</v>
      </c>
      <c r="N140" s="493">
        <v>70000</v>
      </c>
      <c r="O140" s="494">
        <v>4340000</v>
      </c>
      <c r="P140" s="520" t="s">
        <v>351</v>
      </c>
      <c r="Q140" s="520" t="s">
        <v>352</v>
      </c>
      <c r="R140" s="521">
        <v>62</v>
      </c>
      <c r="S140" s="495">
        <v>9500</v>
      </c>
      <c r="T140" s="494">
        <v>589000</v>
      </c>
      <c r="U140" s="494"/>
      <c r="V140" s="494"/>
      <c r="W140" s="493">
        <v>10000</v>
      </c>
      <c r="X140" s="495">
        <v>620000</v>
      </c>
      <c r="Y140" s="493">
        <v>150000</v>
      </c>
      <c r="Z140" s="495">
        <v>9300000</v>
      </c>
      <c r="AA140" s="494">
        <v>14849000</v>
      </c>
      <c r="AB140" s="653"/>
      <c r="AC140" s="493">
        <v>40000</v>
      </c>
      <c r="AD140" s="494">
        <v>2480000</v>
      </c>
      <c r="AE140" s="653"/>
      <c r="AF140" s="653"/>
      <c r="AG140" s="659"/>
      <c r="AH140" s="659"/>
      <c r="AI140" s="659"/>
      <c r="AJ140" s="659"/>
      <c r="AK140" s="522"/>
      <c r="AL140" s="522"/>
      <c r="AM140" s="522"/>
      <c r="AN140" s="522"/>
      <c r="AO140" s="523"/>
      <c r="AP140" s="523"/>
      <c r="AQ140" s="522"/>
      <c r="AR140" s="522"/>
      <c r="AS140" s="663"/>
      <c r="AT140" s="524"/>
    </row>
    <row r="141" spans="1:46" s="525" customFormat="1" ht="43.15" customHeight="1" x14ac:dyDescent="0.25">
      <c r="A141" s="526">
        <v>68</v>
      </c>
      <c r="B141" s="527" t="s">
        <v>2027</v>
      </c>
      <c r="C141" s="528" t="s">
        <v>2027</v>
      </c>
      <c r="D141" s="528" t="s">
        <v>2028</v>
      </c>
      <c r="E141" s="515">
        <v>63</v>
      </c>
      <c r="F141" s="516">
        <v>149</v>
      </c>
      <c r="G141" s="517" t="s">
        <v>1797</v>
      </c>
      <c r="H141" s="517" t="s">
        <v>12</v>
      </c>
      <c r="I141" s="518">
        <v>73</v>
      </c>
      <c r="J141" s="519">
        <v>73</v>
      </c>
      <c r="K141" s="519">
        <v>0</v>
      </c>
      <c r="L141" s="519">
        <v>73</v>
      </c>
      <c r="M141" s="519">
        <v>0</v>
      </c>
      <c r="N141" s="493">
        <v>70000</v>
      </c>
      <c r="O141" s="494">
        <v>5110000</v>
      </c>
      <c r="P141" s="520" t="s">
        <v>351</v>
      </c>
      <c r="Q141" s="520" t="s">
        <v>352</v>
      </c>
      <c r="R141" s="521">
        <v>73</v>
      </c>
      <c r="S141" s="495">
        <v>9500</v>
      </c>
      <c r="T141" s="494">
        <v>693500</v>
      </c>
      <c r="U141" s="494"/>
      <c r="V141" s="494"/>
      <c r="W141" s="493">
        <v>10000</v>
      </c>
      <c r="X141" s="495">
        <v>730000</v>
      </c>
      <c r="Y141" s="493">
        <v>150000</v>
      </c>
      <c r="Z141" s="495">
        <v>10950000</v>
      </c>
      <c r="AA141" s="494">
        <v>17483500</v>
      </c>
      <c r="AB141" s="529">
        <v>17483500</v>
      </c>
      <c r="AC141" s="493">
        <v>40000</v>
      </c>
      <c r="AD141" s="494">
        <v>2920000</v>
      </c>
      <c r="AE141" s="529">
        <v>2920000</v>
      </c>
      <c r="AF141" s="543">
        <v>20403500</v>
      </c>
      <c r="AG141" s="513"/>
      <c r="AH141" s="513"/>
      <c r="AI141" s="513" t="s">
        <v>2027</v>
      </c>
      <c r="AJ141" s="513" t="s">
        <v>2029</v>
      </c>
      <c r="AK141" s="522"/>
      <c r="AL141" s="522"/>
      <c r="AM141" s="522"/>
      <c r="AN141" s="522"/>
      <c r="AO141" s="523"/>
      <c r="AP141" s="523"/>
      <c r="AQ141" s="522"/>
      <c r="AR141" s="522"/>
      <c r="AS141" s="524"/>
      <c r="AT141" s="524"/>
    </row>
    <row r="142" spans="1:46" s="525" customFormat="1" ht="89.25" customHeight="1" x14ac:dyDescent="0.25">
      <c r="A142" s="526">
        <v>69</v>
      </c>
      <c r="B142" s="527" t="s">
        <v>2030</v>
      </c>
      <c r="C142" s="528" t="s">
        <v>2031</v>
      </c>
      <c r="D142" s="528" t="s">
        <v>2032</v>
      </c>
      <c r="E142" s="515">
        <v>63</v>
      </c>
      <c r="F142" s="516">
        <v>149</v>
      </c>
      <c r="G142" s="517" t="s">
        <v>1797</v>
      </c>
      <c r="H142" s="517" t="s">
        <v>12</v>
      </c>
      <c r="I142" s="518">
        <v>91.4</v>
      </c>
      <c r="J142" s="519">
        <v>91.4</v>
      </c>
      <c r="K142" s="519">
        <v>0</v>
      </c>
      <c r="L142" s="519">
        <v>91.4</v>
      </c>
      <c r="M142" s="519">
        <v>0</v>
      </c>
      <c r="N142" s="493">
        <v>70000</v>
      </c>
      <c r="O142" s="494">
        <v>6398000</v>
      </c>
      <c r="P142" s="520" t="s">
        <v>351</v>
      </c>
      <c r="Q142" s="520" t="s">
        <v>352</v>
      </c>
      <c r="R142" s="521">
        <v>91.4</v>
      </c>
      <c r="S142" s="495">
        <v>9500</v>
      </c>
      <c r="T142" s="494">
        <v>868300</v>
      </c>
      <c r="U142" s="494"/>
      <c r="V142" s="494"/>
      <c r="W142" s="493">
        <v>10000</v>
      </c>
      <c r="X142" s="495">
        <v>914000</v>
      </c>
      <c r="Y142" s="493">
        <v>150000</v>
      </c>
      <c r="Z142" s="495">
        <v>13710000</v>
      </c>
      <c r="AA142" s="494">
        <v>21890300</v>
      </c>
      <c r="AB142" s="529">
        <v>21890300</v>
      </c>
      <c r="AC142" s="493">
        <v>40000</v>
      </c>
      <c r="AD142" s="494">
        <v>3656000</v>
      </c>
      <c r="AE142" s="529">
        <v>3656000</v>
      </c>
      <c r="AF142" s="543">
        <v>25546300</v>
      </c>
      <c r="AG142" s="527"/>
      <c r="AH142" s="527"/>
      <c r="AI142" s="527"/>
      <c r="AJ142" s="527" t="s">
        <v>2033</v>
      </c>
      <c r="AK142" s="522"/>
      <c r="AL142" s="522"/>
      <c r="AM142" s="522"/>
      <c r="AN142" s="522"/>
      <c r="AO142" s="523"/>
      <c r="AP142" s="523"/>
      <c r="AQ142" s="522"/>
      <c r="AR142" s="522"/>
      <c r="AS142" s="530"/>
      <c r="AT142" s="524"/>
    </row>
    <row r="143" spans="1:46" s="525" customFormat="1" ht="43.15" customHeight="1" x14ac:dyDescent="0.25">
      <c r="A143" s="656">
        <v>70</v>
      </c>
      <c r="B143" s="658" t="s">
        <v>2034</v>
      </c>
      <c r="C143" s="660" t="s">
        <v>2035</v>
      </c>
      <c r="D143" s="660" t="s">
        <v>2036</v>
      </c>
      <c r="E143" s="515">
        <v>63</v>
      </c>
      <c r="F143" s="516">
        <v>149</v>
      </c>
      <c r="G143" s="517" t="s">
        <v>1797</v>
      </c>
      <c r="H143" s="517" t="s">
        <v>12</v>
      </c>
      <c r="I143" s="518">
        <v>32.799999999999997</v>
      </c>
      <c r="J143" s="519">
        <v>32.799999999999997</v>
      </c>
      <c r="K143" s="519">
        <v>0</v>
      </c>
      <c r="L143" s="519">
        <v>32.799999999999997</v>
      </c>
      <c r="M143" s="519">
        <v>0</v>
      </c>
      <c r="N143" s="493">
        <v>70000</v>
      </c>
      <c r="O143" s="494">
        <v>2296000</v>
      </c>
      <c r="P143" s="520" t="s">
        <v>351</v>
      </c>
      <c r="Q143" s="520" t="s">
        <v>352</v>
      </c>
      <c r="R143" s="521">
        <v>32.799999999999997</v>
      </c>
      <c r="S143" s="495">
        <v>9500</v>
      </c>
      <c r="T143" s="494">
        <v>311600</v>
      </c>
      <c r="U143" s="494"/>
      <c r="V143" s="494"/>
      <c r="W143" s="493">
        <v>10000</v>
      </c>
      <c r="X143" s="495">
        <v>328000</v>
      </c>
      <c r="Y143" s="493">
        <v>150000</v>
      </c>
      <c r="Z143" s="495">
        <v>4920000</v>
      </c>
      <c r="AA143" s="494">
        <v>7855600</v>
      </c>
      <c r="AB143" s="652">
        <v>99904450</v>
      </c>
      <c r="AC143" s="493">
        <v>40000</v>
      </c>
      <c r="AD143" s="494">
        <v>1312000</v>
      </c>
      <c r="AE143" s="652">
        <v>16244000</v>
      </c>
      <c r="AF143" s="652">
        <v>116148450</v>
      </c>
      <c r="AG143" s="658"/>
      <c r="AH143" s="658"/>
      <c r="AI143" s="658" t="s">
        <v>2037</v>
      </c>
      <c r="AJ143" s="658" t="s">
        <v>2038</v>
      </c>
      <c r="AK143" s="522"/>
      <c r="AL143" s="522"/>
      <c r="AM143" s="522"/>
      <c r="AN143" s="522"/>
      <c r="AO143" s="523"/>
      <c r="AP143" s="523"/>
      <c r="AQ143" s="522"/>
      <c r="AR143" s="522"/>
      <c r="AS143" s="662"/>
      <c r="AT143" s="524"/>
    </row>
    <row r="144" spans="1:46" s="525" customFormat="1" ht="43.15" customHeight="1" x14ac:dyDescent="0.25">
      <c r="A144" s="673"/>
      <c r="B144" s="672"/>
      <c r="C144" s="674"/>
      <c r="D144" s="674"/>
      <c r="E144" s="515">
        <v>63</v>
      </c>
      <c r="F144" s="516">
        <v>148</v>
      </c>
      <c r="G144" s="517" t="s">
        <v>1797</v>
      </c>
      <c r="H144" s="517" t="s">
        <v>12</v>
      </c>
      <c r="I144" s="518">
        <v>95.1</v>
      </c>
      <c r="J144" s="519">
        <v>95.1</v>
      </c>
      <c r="K144" s="519">
        <v>0</v>
      </c>
      <c r="L144" s="519">
        <v>95.1</v>
      </c>
      <c r="M144" s="519">
        <v>0</v>
      </c>
      <c r="N144" s="493">
        <v>70000</v>
      </c>
      <c r="O144" s="494">
        <v>6657000</v>
      </c>
      <c r="P144" s="520" t="s">
        <v>351</v>
      </c>
      <c r="Q144" s="520" t="s">
        <v>352</v>
      </c>
      <c r="R144" s="521">
        <v>95.1</v>
      </c>
      <c r="S144" s="495">
        <v>9500</v>
      </c>
      <c r="T144" s="494">
        <v>903450</v>
      </c>
      <c r="U144" s="494"/>
      <c r="V144" s="494"/>
      <c r="W144" s="493">
        <v>10000</v>
      </c>
      <c r="X144" s="495">
        <v>951000</v>
      </c>
      <c r="Y144" s="493">
        <v>150000</v>
      </c>
      <c r="Z144" s="495">
        <v>14265000</v>
      </c>
      <c r="AA144" s="494">
        <v>22776450</v>
      </c>
      <c r="AB144" s="671"/>
      <c r="AC144" s="493">
        <v>40000</v>
      </c>
      <c r="AD144" s="494">
        <v>3804000</v>
      </c>
      <c r="AE144" s="671"/>
      <c r="AF144" s="671"/>
      <c r="AG144" s="672"/>
      <c r="AH144" s="672"/>
      <c r="AI144" s="672"/>
      <c r="AJ144" s="672"/>
      <c r="AK144" s="522"/>
      <c r="AL144" s="522"/>
      <c r="AM144" s="522"/>
      <c r="AN144" s="522"/>
      <c r="AO144" s="523"/>
      <c r="AP144" s="523"/>
      <c r="AQ144" s="522"/>
      <c r="AR144" s="522"/>
      <c r="AS144" s="670"/>
      <c r="AT144" s="524"/>
    </row>
    <row r="145" spans="1:46" s="525" customFormat="1" ht="43.15" customHeight="1" x14ac:dyDescent="0.25">
      <c r="A145" s="673"/>
      <c r="B145" s="672"/>
      <c r="C145" s="674"/>
      <c r="D145" s="674"/>
      <c r="E145" s="515">
        <v>62</v>
      </c>
      <c r="F145" s="516">
        <v>55</v>
      </c>
      <c r="G145" s="517" t="s">
        <v>1797</v>
      </c>
      <c r="H145" s="517" t="s">
        <v>12</v>
      </c>
      <c r="I145" s="518">
        <v>278.2</v>
      </c>
      <c r="J145" s="519">
        <v>239.5</v>
      </c>
      <c r="K145" s="519">
        <v>38.699999999999989</v>
      </c>
      <c r="L145" s="519">
        <v>278.2</v>
      </c>
      <c r="M145" s="519">
        <v>0</v>
      </c>
      <c r="N145" s="493">
        <v>70000</v>
      </c>
      <c r="O145" s="494">
        <v>19474000</v>
      </c>
      <c r="P145" s="520" t="s">
        <v>351</v>
      </c>
      <c r="Q145" s="520" t="s">
        <v>352</v>
      </c>
      <c r="R145" s="521">
        <v>278.2</v>
      </c>
      <c r="S145" s="495"/>
      <c r="T145" s="494"/>
      <c r="U145" s="494"/>
      <c r="V145" s="494"/>
      <c r="W145" s="493">
        <v>10000</v>
      </c>
      <c r="X145" s="495">
        <v>2782000</v>
      </c>
      <c r="Y145" s="493">
        <v>150000</v>
      </c>
      <c r="Z145" s="495">
        <v>41730000</v>
      </c>
      <c r="AA145" s="494">
        <v>63986000</v>
      </c>
      <c r="AB145" s="671"/>
      <c r="AC145" s="493">
        <v>40000</v>
      </c>
      <c r="AD145" s="494">
        <v>11128000</v>
      </c>
      <c r="AE145" s="671"/>
      <c r="AF145" s="671"/>
      <c r="AG145" s="672"/>
      <c r="AH145" s="672"/>
      <c r="AI145" s="672"/>
      <c r="AJ145" s="672"/>
      <c r="AK145" s="522"/>
      <c r="AL145" s="522"/>
      <c r="AM145" s="522"/>
      <c r="AN145" s="522"/>
      <c r="AO145" s="523"/>
      <c r="AP145" s="523"/>
      <c r="AQ145" s="522"/>
      <c r="AR145" s="522"/>
      <c r="AS145" s="670"/>
      <c r="AT145" s="524"/>
    </row>
    <row r="146" spans="1:46" s="525" customFormat="1" ht="43.15" customHeight="1" x14ac:dyDescent="0.25">
      <c r="A146" s="673"/>
      <c r="B146" s="672"/>
      <c r="C146" s="674"/>
      <c r="D146" s="674"/>
      <c r="E146" s="515"/>
      <c r="F146" s="516"/>
      <c r="G146" s="517"/>
      <c r="H146" s="517"/>
      <c r="I146" s="518"/>
      <c r="J146" s="519"/>
      <c r="K146" s="519"/>
      <c r="L146" s="519"/>
      <c r="M146" s="519"/>
      <c r="N146" s="493"/>
      <c r="O146" s="494"/>
      <c r="P146" s="520" t="s">
        <v>2039</v>
      </c>
      <c r="Q146" s="520" t="s">
        <v>898</v>
      </c>
      <c r="R146" s="521">
        <v>30</v>
      </c>
      <c r="S146" s="495"/>
      <c r="T146" s="494"/>
      <c r="U146" s="495">
        <v>94400</v>
      </c>
      <c r="V146" s="494">
        <v>2832000</v>
      </c>
      <c r="W146" s="493"/>
      <c r="X146" s="495"/>
      <c r="Y146" s="493"/>
      <c r="Z146" s="495">
        <v>0</v>
      </c>
      <c r="AA146" s="494">
        <v>2832000</v>
      </c>
      <c r="AB146" s="671"/>
      <c r="AC146" s="493"/>
      <c r="AD146" s="494"/>
      <c r="AE146" s="671"/>
      <c r="AF146" s="671"/>
      <c r="AG146" s="672"/>
      <c r="AH146" s="672"/>
      <c r="AI146" s="672"/>
      <c r="AJ146" s="672"/>
      <c r="AK146" s="522"/>
      <c r="AL146" s="522"/>
      <c r="AM146" s="522"/>
      <c r="AN146" s="522"/>
      <c r="AO146" s="523"/>
      <c r="AP146" s="523"/>
      <c r="AQ146" s="522"/>
      <c r="AR146" s="522"/>
      <c r="AS146" s="670"/>
      <c r="AT146" s="524"/>
    </row>
    <row r="147" spans="1:46" s="525" customFormat="1" ht="43.15" customHeight="1" x14ac:dyDescent="0.25">
      <c r="A147" s="673"/>
      <c r="B147" s="672"/>
      <c r="C147" s="674"/>
      <c r="D147" s="674"/>
      <c r="E147" s="515"/>
      <c r="F147" s="516"/>
      <c r="G147" s="517"/>
      <c r="H147" s="517"/>
      <c r="I147" s="518"/>
      <c r="J147" s="519"/>
      <c r="K147" s="519"/>
      <c r="L147" s="519"/>
      <c r="M147" s="519"/>
      <c r="N147" s="493"/>
      <c r="O147" s="494"/>
      <c r="P147" s="520" t="s">
        <v>2040</v>
      </c>
      <c r="Q147" s="520" t="s">
        <v>898</v>
      </c>
      <c r="R147" s="521">
        <v>20</v>
      </c>
      <c r="S147" s="495"/>
      <c r="T147" s="494"/>
      <c r="U147" s="495">
        <v>94400</v>
      </c>
      <c r="V147" s="494">
        <v>1888000</v>
      </c>
      <c r="W147" s="493"/>
      <c r="X147" s="495"/>
      <c r="Y147" s="493"/>
      <c r="Z147" s="495">
        <v>0</v>
      </c>
      <c r="AA147" s="494">
        <v>1888000</v>
      </c>
      <c r="AB147" s="671"/>
      <c r="AC147" s="493"/>
      <c r="AD147" s="494"/>
      <c r="AE147" s="671"/>
      <c r="AF147" s="671"/>
      <c r="AG147" s="672"/>
      <c r="AH147" s="672"/>
      <c r="AI147" s="672"/>
      <c r="AJ147" s="672"/>
      <c r="AK147" s="522"/>
      <c r="AL147" s="522"/>
      <c r="AM147" s="522"/>
      <c r="AN147" s="522"/>
      <c r="AO147" s="523"/>
      <c r="AP147" s="523"/>
      <c r="AQ147" s="522"/>
      <c r="AR147" s="522"/>
      <c r="AS147" s="670"/>
      <c r="AT147" s="524"/>
    </row>
    <row r="148" spans="1:46" s="525" customFormat="1" ht="43.15" customHeight="1" x14ac:dyDescent="0.25">
      <c r="A148" s="673"/>
      <c r="B148" s="672"/>
      <c r="C148" s="661"/>
      <c r="D148" s="661"/>
      <c r="E148" s="515"/>
      <c r="F148" s="516"/>
      <c r="G148" s="517"/>
      <c r="H148" s="517"/>
      <c r="I148" s="518"/>
      <c r="J148" s="519"/>
      <c r="K148" s="519"/>
      <c r="L148" s="519"/>
      <c r="M148" s="519"/>
      <c r="N148" s="493"/>
      <c r="O148" s="494"/>
      <c r="P148" s="520" t="s">
        <v>2041</v>
      </c>
      <c r="Q148" s="520" t="s">
        <v>898</v>
      </c>
      <c r="R148" s="521">
        <v>6</v>
      </c>
      <c r="S148" s="495"/>
      <c r="T148" s="494"/>
      <c r="U148" s="495">
        <v>94400</v>
      </c>
      <c r="V148" s="494">
        <v>566400</v>
      </c>
      <c r="W148" s="493"/>
      <c r="X148" s="495"/>
      <c r="Y148" s="493"/>
      <c r="Z148" s="495">
        <v>0</v>
      </c>
      <c r="AA148" s="494">
        <v>566400</v>
      </c>
      <c r="AB148" s="671"/>
      <c r="AC148" s="493"/>
      <c r="AD148" s="494"/>
      <c r="AE148" s="671"/>
      <c r="AF148" s="671"/>
      <c r="AG148" s="672"/>
      <c r="AH148" s="672"/>
      <c r="AI148" s="672"/>
      <c r="AJ148" s="672"/>
      <c r="AK148" s="522"/>
      <c r="AL148" s="522"/>
      <c r="AM148" s="522"/>
      <c r="AN148" s="522"/>
      <c r="AO148" s="523"/>
      <c r="AP148" s="523"/>
      <c r="AQ148" s="522"/>
      <c r="AR148" s="522"/>
      <c r="AS148" s="670"/>
      <c r="AT148" s="524"/>
    </row>
    <row r="149" spans="1:46" s="525" customFormat="1" ht="46.9" customHeight="1" x14ac:dyDescent="0.25">
      <c r="A149" s="512">
        <v>71</v>
      </c>
      <c r="B149" s="513" t="s">
        <v>2042</v>
      </c>
      <c r="C149" s="514" t="s">
        <v>2043</v>
      </c>
      <c r="D149" s="514"/>
      <c r="E149" s="515">
        <v>63</v>
      </c>
      <c r="F149" s="516">
        <v>149</v>
      </c>
      <c r="G149" s="517" t="s">
        <v>1797</v>
      </c>
      <c r="H149" s="517" t="s">
        <v>12</v>
      </c>
      <c r="I149" s="518">
        <v>100.5</v>
      </c>
      <c r="J149" s="519">
        <v>100.5</v>
      </c>
      <c r="K149" s="519">
        <v>0</v>
      </c>
      <c r="L149" s="519">
        <v>100.5</v>
      </c>
      <c r="M149" s="519">
        <v>0</v>
      </c>
      <c r="N149" s="493">
        <v>70000</v>
      </c>
      <c r="O149" s="494">
        <v>7035000</v>
      </c>
      <c r="P149" s="520" t="s">
        <v>351</v>
      </c>
      <c r="Q149" s="520" t="s">
        <v>352</v>
      </c>
      <c r="R149" s="521">
        <v>100.5</v>
      </c>
      <c r="S149" s="495">
        <v>9500</v>
      </c>
      <c r="T149" s="494">
        <v>954750</v>
      </c>
      <c r="U149" s="494"/>
      <c r="V149" s="494"/>
      <c r="W149" s="493">
        <v>10000</v>
      </c>
      <c r="X149" s="495">
        <v>1005000</v>
      </c>
      <c r="Y149" s="493">
        <v>150000</v>
      </c>
      <c r="Z149" s="495">
        <v>15075000</v>
      </c>
      <c r="AA149" s="494">
        <v>24069750</v>
      </c>
      <c r="AB149" s="495">
        <v>24069750</v>
      </c>
      <c r="AC149" s="493">
        <v>40000</v>
      </c>
      <c r="AD149" s="494">
        <v>4020000</v>
      </c>
      <c r="AE149" s="495">
        <v>4020000</v>
      </c>
      <c r="AF149" s="494">
        <v>28089750</v>
      </c>
      <c r="AG149" s="513"/>
      <c r="AH149" s="513"/>
      <c r="AI149" s="513" t="s">
        <v>2044</v>
      </c>
      <c r="AJ149" s="513" t="s">
        <v>2045</v>
      </c>
      <c r="AK149" s="522"/>
      <c r="AL149" s="522"/>
      <c r="AM149" s="522"/>
      <c r="AN149" s="522"/>
      <c r="AO149" s="523"/>
      <c r="AP149" s="523"/>
      <c r="AQ149" s="522"/>
      <c r="AR149" s="522"/>
      <c r="AS149" s="524"/>
      <c r="AT149" s="524"/>
    </row>
    <row r="150" spans="1:46" s="525" customFormat="1" ht="42" customHeight="1" x14ac:dyDescent="0.25">
      <c r="A150" s="656">
        <v>72</v>
      </c>
      <c r="B150" s="658" t="s">
        <v>2046</v>
      </c>
      <c r="C150" s="660" t="s">
        <v>2047</v>
      </c>
      <c r="D150" s="660" t="s">
        <v>2048</v>
      </c>
      <c r="E150" s="515">
        <v>64</v>
      </c>
      <c r="F150" s="516">
        <v>1</v>
      </c>
      <c r="G150" s="517" t="s">
        <v>1797</v>
      </c>
      <c r="H150" s="517" t="s">
        <v>12</v>
      </c>
      <c r="I150" s="518">
        <v>71.400000000000006</v>
      </c>
      <c r="J150" s="519">
        <v>46.3</v>
      </c>
      <c r="K150" s="519">
        <v>25.1</v>
      </c>
      <c r="L150" s="519">
        <v>71.400000000000006</v>
      </c>
      <c r="M150" s="519">
        <v>0</v>
      </c>
      <c r="N150" s="493">
        <v>70000</v>
      </c>
      <c r="O150" s="494">
        <v>4998000</v>
      </c>
      <c r="P150" s="520" t="s">
        <v>351</v>
      </c>
      <c r="Q150" s="520" t="s">
        <v>352</v>
      </c>
      <c r="R150" s="521">
        <v>71.400000000000006</v>
      </c>
      <c r="S150" s="495">
        <v>9500</v>
      </c>
      <c r="T150" s="494">
        <v>678300</v>
      </c>
      <c r="U150" s="494"/>
      <c r="V150" s="494"/>
      <c r="W150" s="493">
        <v>10000</v>
      </c>
      <c r="X150" s="495">
        <v>714000</v>
      </c>
      <c r="Y150" s="493">
        <v>150000</v>
      </c>
      <c r="Z150" s="495">
        <v>10710000</v>
      </c>
      <c r="AA150" s="494">
        <v>17100300</v>
      </c>
      <c r="AB150" s="652">
        <v>33146800</v>
      </c>
      <c r="AC150" s="493">
        <v>40000</v>
      </c>
      <c r="AD150" s="494">
        <v>2856000</v>
      </c>
      <c r="AE150" s="652">
        <v>5536000</v>
      </c>
      <c r="AF150" s="652">
        <v>38682800</v>
      </c>
      <c r="AG150" s="658"/>
      <c r="AH150" s="658"/>
      <c r="AI150" s="658" t="s">
        <v>2049</v>
      </c>
      <c r="AJ150" s="658" t="s">
        <v>2050</v>
      </c>
      <c r="AK150" s="522"/>
      <c r="AL150" s="522"/>
      <c r="AM150" s="522"/>
      <c r="AN150" s="522"/>
      <c r="AO150" s="523"/>
      <c r="AP150" s="523"/>
      <c r="AQ150" s="522"/>
      <c r="AR150" s="522"/>
      <c r="AS150" s="662"/>
      <c r="AT150" s="544"/>
    </row>
    <row r="151" spans="1:46" s="525" customFormat="1" ht="42" customHeight="1" x14ac:dyDescent="0.25">
      <c r="A151" s="657"/>
      <c r="B151" s="659"/>
      <c r="C151" s="661"/>
      <c r="D151" s="661"/>
      <c r="E151" s="515">
        <v>56</v>
      </c>
      <c r="F151" s="516">
        <v>821</v>
      </c>
      <c r="G151" s="517" t="s">
        <v>1797</v>
      </c>
      <c r="H151" s="517" t="s">
        <v>12</v>
      </c>
      <c r="I151" s="518">
        <v>67</v>
      </c>
      <c r="J151" s="519">
        <v>51.5</v>
      </c>
      <c r="K151" s="519">
        <v>15.5</v>
      </c>
      <c r="L151" s="519">
        <v>67</v>
      </c>
      <c r="M151" s="519">
        <v>0</v>
      </c>
      <c r="N151" s="493">
        <v>70000</v>
      </c>
      <c r="O151" s="494">
        <v>4690000</v>
      </c>
      <c r="P151" s="520" t="s">
        <v>351</v>
      </c>
      <c r="Q151" s="520" t="s">
        <v>352</v>
      </c>
      <c r="R151" s="521">
        <v>67</v>
      </c>
      <c r="S151" s="495">
        <v>9500</v>
      </c>
      <c r="T151" s="494">
        <v>636500</v>
      </c>
      <c r="U151" s="494"/>
      <c r="V151" s="494"/>
      <c r="W151" s="493">
        <v>10000</v>
      </c>
      <c r="X151" s="495">
        <v>670000</v>
      </c>
      <c r="Y151" s="493">
        <v>150000</v>
      </c>
      <c r="Z151" s="495">
        <v>10050000</v>
      </c>
      <c r="AA151" s="494">
        <v>16046500</v>
      </c>
      <c r="AB151" s="653"/>
      <c r="AC151" s="493">
        <v>40000</v>
      </c>
      <c r="AD151" s="494">
        <v>2680000</v>
      </c>
      <c r="AE151" s="653"/>
      <c r="AF151" s="653"/>
      <c r="AG151" s="659"/>
      <c r="AH151" s="659"/>
      <c r="AI151" s="659"/>
      <c r="AJ151" s="659"/>
      <c r="AK151" s="522"/>
      <c r="AL151" s="522"/>
      <c r="AM151" s="522"/>
      <c r="AN151" s="523"/>
      <c r="AO151" s="523"/>
      <c r="AP151" s="522">
        <v>168</v>
      </c>
      <c r="AQ151" s="522">
        <v>168</v>
      </c>
      <c r="AR151" s="522">
        <v>0</v>
      </c>
      <c r="AS151" s="663" t="s">
        <v>484</v>
      </c>
    </row>
    <row r="152" spans="1:46" s="525" customFormat="1" ht="75" customHeight="1" x14ac:dyDescent="0.25">
      <c r="A152" s="512">
        <v>73</v>
      </c>
      <c r="B152" s="513" t="s">
        <v>2051</v>
      </c>
      <c r="C152" s="514" t="s">
        <v>2052</v>
      </c>
      <c r="D152" s="514"/>
      <c r="E152" s="515">
        <v>56</v>
      </c>
      <c r="F152" s="516">
        <v>821</v>
      </c>
      <c r="G152" s="517" t="s">
        <v>1797</v>
      </c>
      <c r="H152" s="517" t="s">
        <v>12</v>
      </c>
      <c r="I152" s="518">
        <v>138.4</v>
      </c>
      <c r="J152" s="519">
        <v>106.3</v>
      </c>
      <c r="K152" s="519">
        <v>32.100000000000009</v>
      </c>
      <c r="L152" s="519">
        <v>138.4</v>
      </c>
      <c r="M152" s="519">
        <v>0</v>
      </c>
      <c r="N152" s="493">
        <v>70000</v>
      </c>
      <c r="O152" s="494">
        <v>9688000</v>
      </c>
      <c r="P152" s="520" t="s">
        <v>351</v>
      </c>
      <c r="Q152" s="520" t="s">
        <v>352</v>
      </c>
      <c r="R152" s="521">
        <v>138.4</v>
      </c>
      <c r="S152" s="495">
        <v>9500</v>
      </c>
      <c r="T152" s="494">
        <v>1314800</v>
      </c>
      <c r="U152" s="494"/>
      <c r="V152" s="494"/>
      <c r="W152" s="493">
        <v>10000</v>
      </c>
      <c r="X152" s="495">
        <v>1384000</v>
      </c>
      <c r="Y152" s="493">
        <v>150000</v>
      </c>
      <c r="Z152" s="495">
        <v>20760000</v>
      </c>
      <c r="AA152" s="494">
        <v>33146800</v>
      </c>
      <c r="AB152" s="495">
        <v>33146800</v>
      </c>
      <c r="AC152" s="493">
        <v>40000</v>
      </c>
      <c r="AD152" s="494">
        <v>5536000</v>
      </c>
      <c r="AE152" s="495">
        <v>5536000</v>
      </c>
      <c r="AF152" s="494">
        <v>38682800</v>
      </c>
      <c r="AG152" s="513"/>
      <c r="AH152" s="513"/>
      <c r="AI152" s="513" t="s">
        <v>2053</v>
      </c>
      <c r="AJ152" s="513" t="s">
        <v>2054</v>
      </c>
      <c r="AK152" s="522"/>
      <c r="AL152" s="522"/>
      <c r="AM152" s="522"/>
      <c r="AN152" s="523"/>
      <c r="AO152" s="523"/>
      <c r="AP152" s="522"/>
      <c r="AQ152" s="522"/>
      <c r="AR152" s="522"/>
      <c r="AS152" s="524"/>
    </row>
    <row r="153" spans="1:46" s="525" customFormat="1" ht="87" customHeight="1" x14ac:dyDescent="0.25">
      <c r="A153" s="512">
        <v>74</v>
      </c>
      <c r="B153" s="513" t="s">
        <v>2055</v>
      </c>
      <c r="C153" s="514" t="s">
        <v>2056</v>
      </c>
      <c r="D153" s="514" t="s">
        <v>2057</v>
      </c>
      <c r="E153" s="515">
        <v>56</v>
      </c>
      <c r="F153" s="516">
        <v>821</v>
      </c>
      <c r="G153" s="517" t="s">
        <v>1797</v>
      </c>
      <c r="H153" s="517" t="s">
        <v>12</v>
      </c>
      <c r="I153" s="518">
        <v>55.6</v>
      </c>
      <c r="J153" s="519">
        <v>42.7</v>
      </c>
      <c r="K153" s="519">
        <v>12.899999999999999</v>
      </c>
      <c r="L153" s="519">
        <v>55.6</v>
      </c>
      <c r="M153" s="519">
        <v>0</v>
      </c>
      <c r="N153" s="493">
        <v>70000</v>
      </c>
      <c r="O153" s="494">
        <v>3892000</v>
      </c>
      <c r="P153" s="520" t="s">
        <v>351</v>
      </c>
      <c r="Q153" s="520" t="s">
        <v>352</v>
      </c>
      <c r="R153" s="521">
        <v>55.6</v>
      </c>
      <c r="S153" s="495">
        <v>9500</v>
      </c>
      <c r="T153" s="494">
        <v>528200</v>
      </c>
      <c r="U153" s="494"/>
      <c r="V153" s="494"/>
      <c r="W153" s="493">
        <v>10000</v>
      </c>
      <c r="X153" s="495">
        <v>556000</v>
      </c>
      <c r="Y153" s="493">
        <v>150000</v>
      </c>
      <c r="Z153" s="495">
        <v>8340000</v>
      </c>
      <c r="AA153" s="494">
        <v>13316200</v>
      </c>
      <c r="AB153" s="495">
        <v>13316200</v>
      </c>
      <c r="AC153" s="493">
        <v>40000</v>
      </c>
      <c r="AD153" s="494">
        <v>2224000</v>
      </c>
      <c r="AE153" s="495">
        <v>2224000</v>
      </c>
      <c r="AF153" s="494">
        <v>15540200</v>
      </c>
      <c r="AG153" s="513"/>
      <c r="AH153" s="513"/>
      <c r="AI153" s="513"/>
      <c r="AJ153" s="513"/>
      <c r="AK153" s="522"/>
      <c r="AL153" s="522"/>
      <c r="AM153" s="522"/>
      <c r="AN153" s="523"/>
      <c r="AO153" s="523"/>
      <c r="AP153" s="522"/>
      <c r="AQ153" s="522"/>
      <c r="AR153" s="522"/>
      <c r="AS153" s="524"/>
    </row>
    <row r="154" spans="1:46" s="525" customFormat="1" ht="44.45" customHeight="1" x14ac:dyDescent="0.25">
      <c r="A154" s="656">
        <v>75</v>
      </c>
      <c r="B154" s="658" t="s">
        <v>2058</v>
      </c>
      <c r="C154" s="660" t="s">
        <v>75</v>
      </c>
      <c r="D154" s="660" t="s">
        <v>2059</v>
      </c>
      <c r="E154" s="515">
        <v>56</v>
      </c>
      <c r="F154" s="516">
        <v>821</v>
      </c>
      <c r="G154" s="517" t="s">
        <v>1797</v>
      </c>
      <c r="H154" s="517" t="s">
        <v>12</v>
      </c>
      <c r="I154" s="518">
        <v>1.9</v>
      </c>
      <c r="J154" s="519">
        <v>1.4</v>
      </c>
      <c r="K154" s="519">
        <v>0.5</v>
      </c>
      <c r="L154" s="519">
        <v>1.9</v>
      </c>
      <c r="M154" s="519">
        <v>0</v>
      </c>
      <c r="N154" s="493">
        <v>70000</v>
      </c>
      <c r="O154" s="494">
        <v>133000</v>
      </c>
      <c r="P154" s="520" t="s">
        <v>351</v>
      </c>
      <c r="Q154" s="520" t="s">
        <v>352</v>
      </c>
      <c r="R154" s="521">
        <v>1.9</v>
      </c>
      <c r="S154" s="495">
        <v>9500</v>
      </c>
      <c r="T154" s="494">
        <v>18050</v>
      </c>
      <c r="U154" s="494"/>
      <c r="V154" s="494"/>
      <c r="W154" s="493">
        <v>10000</v>
      </c>
      <c r="X154" s="495">
        <v>19000</v>
      </c>
      <c r="Y154" s="493">
        <v>150000</v>
      </c>
      <c r="Z154" s="495">
        <v>285000</v>
      </c>
      <c r="AA154" s="494">
        <v>455050</v>
      </c>
      <c r="AB154" s="652">
        <v>33146800</v>
      </c>
      <c r="AC154" s="493">
        <v>40000</v>
      </c>
      <c r="AD154" s="494">
        <v>76000</v>
      </c>
      <c r="AE154" s="652">
        <v>5536000</v>
      </c>
      <c r="AF154" s="652">
        <v>38682800</v>
      </c>
      <c r="AG154" s="658"/>
      <c r="AH154" s="658"/>
      <c r="AI154" s="658" t="s">
        <v>2058</v>
      </c>
      <c r="AJ154" s="658" t="s">
        <v>2060</v>
      </c>
      <c r="AK154" s="522"/>
      <c r="AL154" s="522"/>
      <c r="AM154" s="522"/>
      <c r="AN154" s="523"/>
      <c r="AO154" s="523"/>
      <c r="AP154" s="522"/>
      <c r="AQ154" s="522"/>
      <c r="AR154" s="522"/>
      <c r="AS154" s="662"/>
    </row>
    <row r="155" spans="1:46" s="525" customFormat="1" ht="43.15" customHeight="1" x14ac:dyDescent="0.25">
      <c r="A155" s="657"/>
      <c r="B155" s="659"/>
      <c r="C155" s="661"/>
      <c r="D155" s="661"/>
      <c r="E155" s="515">
        <v>56</v>
      </c>
      <c r="F155" s="516">
        <v>819</v>
      </c>
      <c r="G155" s="517" t="s">
        <v>1797</v>
      </c>
      <c r="H155" s="517" t="s">
        <v>12</v>
      </c>
      <c r="I155" s="518">
        <v>136.5</v>
      </c>
      <c r="J155" s="519">
        <v>116.3</v>
      </c>
      <c r="K155" s="519">
        <v>20.200000000000003</v>
      </c>
      <c r="L155" s="519">
        <v>136.5</v>
      </c>
      <c r="M155" s="519">
        <v>0</v>
      </c>
      <c r="N155" s="493">
        <v>70000</v>
      </c>
      <c r="O155" s="494">
        <v>9555000</v>
      </c>
      <c r="P155" s="520" t="s">
        <v>351</v>
      </c>
      <c r="Q155" s="520" t="s">
        <v>352</v>
      </c>
      <c r="R155" s="521">
        <v>136.5</v>
      </c>
      <c r="S155" s="495">
        <v>9500</v>
      </c>
      <c r="T155" s="494">
        <v>1296750</v>
      </c>
      <c r="U155" s="494"/>
      <c r="V155" s="494"/>
      <c r="W155" s="493">
        <v>10000</v>
      </c>
      <c r="X155" s="495">
        <v>1365000</v>
      </c>
      <c r="Y155" s="493">
        <v>150000</v>
      </c>
      <c r="Z155" s="495">
        <v>20475000</v>
      </c>
      <c r="AA155" s="494">
        <v>32691750</v>
      </c>
      <c r="AB155" s="653"/>
      <c r="AC155" s="493">
        <v>40000</v>
      </c>
      <c r="AD155" s="494">
        <v>5460000</v>
      </c>
      <c r="AE155" s="653"/>
      <c r="AF155" s="653"/>
      <c r="AG155" s="659"/>
      <c r="AH155" s="659"/>
      <c r="AI155" s="659"/>
      <c r="AJ155" s="659"/>
      <c r="AK155" s="522"/>
      <c r="AL155" s="522"/>
      <c r="AM155" s="522"/>
      <c r="AN155" s="523"/>
      <c r="AO155" s="523"/>
      <c r="AP155" s="522"/>
      <c r="AQ155" s="522"/>
      <c r="AR155" s="522"/>
      <c r="AS155" s="663" t="s">
        <v>479</v>
      </c>
    </row>
    <row r="156" spans="1:46" s="525" customFormat="1" ht="70.150000000000006" customHeight="1" x14ac:dyDescent="0.25">
      <c r="A156" s="512">
        <v>76</v>
      </c>
      <c r="B156" s="513" t="s">
        <v>2061</v>
      </c>
      <c r="C156" s="514" t="s">
        <v>2062</v>
      </c>
      <c r="D156" s="514" t="s">
        <v>2063</v>
      </c>
      <c r="E156" s="515">
        <v>56</v>
      </c>
      <c r="F156" s="516">
        <v>819</v>
      </c>
      <c r="G156" s="517" t="s">
        <v>1797</v>
      </c>
      <c r="H156" s="517" t="s">
        <v>12</v>
      </c>
      <c r="I156" s="518">
        <v>114.2</v>
      </c>
      <c r="J156" s="519">
        <v>97.3</v>
      </c>
      <c r="K156" s="519">
        <v>16.900000000000006</v>
      </c>
      <c r="L156" s="519">
        <v>114.2</v>
      </c>
      <c r="M156" s="519">
        <v>0</v>
      </c>
      <c r="N156" s="493">
        <v>70000</v>
      </c>
      <c r="O156" s="494">
        <v>7994000</v>
      </c>
      <c r="P156" s="520" t="s">
        <v>351</v>
      </c>
      <c r="Q156" s="520" t="s">
        <v>352</v>
      </c>
      <c r="R156" s="521">
        <v>114.2</v>
      </c>
      <c r="S156" s="495">
        <v>9500</v>
      </c>
      <c r="T156" s="494">
        <v>1084900</v>
      </c>
      <c r="U156" s="494"/>
      <c r="V156" s="494"/>
      <c r="W156" s="493">
        <v>10000</v>
      </c>
      <c r="X156" s="495">
        <v>1142000</v>
      </c>
      <c r="Y156" s="493">
        <v>150000</v>
      </c>
      <c r="Z156" s="495">
        <v>17130000</v>
      </c>
      <c r="AA156" s="494">
        <v>27350900</v>
      </c>
      <c r="AB156" s="495">
        <v>27350900</v>
      </c>
      <c r="AC156" s="493">
        <v>40000</v>
      </c>
      <c r="AD156" s="494">
        <v>4568000</v>
      </c>
      <c r="AE156" s="495">
        <v>4568000</v>
      </c>
      <c r="AF156" s="494">
        <v>31918900</v>
      </c>
      <c r="AG156" s="513"/>
      <c r="AH156" s="513"/>
      <c r="AI156" s="513" t="s">
        <v>2062</v>
      </c>
      <c r="AJ156" s="513" t="s">
        <v>2064</v>
      </c>
      <c r="AK156" s="522"/>
      <c r="AL156" s="522"/>
      <c r="AM156" s="522"/>
      <c r="AN156" s="523"/>
      <c r="AO156" s="523"/>
      <c r="AP156" s="522"/>
      <c r="AQ156" s="522"/>
      <c r="AR156" s="522"/>
      <c r="AS156" s="524"/>
    </row>
    <row r="157" spans="1:46" s="525" customFormat="1" ht="36.6" customHeight="1" x14ac:dyDescent="0.25">
      <c r="A157" s="656">
        <v>77</v>
      </c>
      <c r="B157" s="658" t="s">
        <v>2065</v>
      </c>
      <c r="C157" s="660" t="s">
        <v>2065</v>
      </c>
      <c r="D157" s="660"/>
      <c r="E157" s="515">
        <v>64</v>
      </c>
      <c r="F157" s="516">
        <v>93</v>
      </c>
      <c r="G157" s="517" t="s">
        <v>1797</v>
      </c>
      <c r="H157" s="517" t="s">
        <v>12</v>
      </c>
      <c r="I157" s="518">
        <v>57.4</v>
      </c>
      <c r="J157" s="519">
        <v>26.4</v>
      </c>
      <c r="K157" s="519">
        <v>31</v>
      </c>
      <c r="L157" s="519">
        <v>57.4</v>
      </c>
      <c r="M157" s="519">
        <v>0</v>
      </c>
      <c r="N157" s="493">
        <v>70000</v>
      </c>
      <c r="O157" s="494">
        <v>4018000</v>
      </c>
      <c r="P157" s="520" t="s">
        <v>351</v>
      </c>
      <c r="Q157" s="520" t="s">
        <v>352</v>
      </c>
      <c r="R157" s="521">
        <v>57.4</v>
      </c>
      <c r="S157" s="495">
        <v>9500</v>
      </c>
      <c r="T157" s="494">
        <v>545300</v>
      </c>
      <c r="U157" s="494"/>
      <c r="V157" s="494"/>
      <c r="W157" s="493">
        <v>10000</v>
      </c>
      <c r="X157" s="495">
        <v>574000</v>
      </c>
      <c r="Y157" s="493">
        <v>150000</v>
      </c>
      <c r="Z157" s="495">
        <v>8610000</v>
      </c>
      <c r="AA157" s="494">
        <v>13747300</v>
      </c>
      <c r="AB157" s="652">
        <v>46463000</v>
      </c>
      <c r="AC157" s="493">
        <v>40000</v>
      </c>
      <c r="AD157" s="494">
        <v>2296000</v>
      </c>
      <c r="AE157" s="652">
        <v>7760000</v>
      </c>
      <c r="AF157" s="652">
        <v>54223000</v>
      </c>
      <c r="AG157" s="658"/>
      <c r="AH157" s="658"/>
      <c r="AI157" s="658"/>
      <c r="AJ157" s="658"/>
      <c r="AK157" s="522"/>
      <c r="AL157" s="522"/>
      <c r="AM157" s="522"/>
      <c r="AN157" s="523"/>
      <c r="AO157" s="523"/>
      <c r="AP157" s="522"/>
      <c r="AQ157" s="522"/>
      <c r="AR157" s="522"/>
      <c r="AS157" s="662"/>
    </row>
    <row r="158" spans="1:46" s="525" customFormat="1" ht="36.6" customHeight="1" x14ac:dyDescent="0.25">
      <c r="A158" s="657"/>
      <c r="B158" s="659"/>
      <c r="C158" s="661"/>
      <c r="D158" s="661"/>
      <c r="E158" s="515">
        <v>64</v>
      </c>
      <c r="F158" s="516">
        <v>2</v>
      </c>
      <c r="G158" s="517" t="s">
        <v>1797</v>
      </c>
      <c r="H158" s="517" t="s">
        <v>12</v>
      </c>
      <c r="I158" s="518">
        <v>136.6</v>
      </c>
      <c r="J158" s="519">
        <v>77.7</v>
      </c>
      <c r="K158" s="519">
        <v>58.9</v>
      </c>
      <c r="L158" s="519">
        <v>136.6</v>
      </c>
      <c r="M158" s="519">
        <v>0</v>
      </c>
      <c r="N158" s="493">
        <v>70000</v>
      </c>
      <c r="O158" s="494">
        <v>9562000</v>
      </c>
      <c r="P158" s="520" t="s">
        <v>351</v>
      </c>
      <c r="Q158" s="520" t="s">
        <v>352</v>
      </c>
      <c r="R158" s="521">
        <v>136.6</v>
      </c>
      <c r="S158" s="495">
        <v>9500</v>
      </c>
      <c r="T158" s="494">
        <v>1297700</v>
      </c>
      <c r="U158" s="494"/>
      <c r="V158" s="494"/>
      <c r="W158" s="493">
        <v>10000</v>
      </c>
      <c r="X158" s="495">
        <v>1366000</v>
      </c>
      <c r="Y158" s="493">
        <v>150000</v>
      </c>
      <c r="Z158" s="495">
        <v>20490000</v>
      </c>
      <c r="AA158" s="494">
        <v>32715700</v>
      </c>
      <c r="AB158" s="653"/>
      <c r="AC158" s="493">
        <v>40000</v>
      </c>
      <c r="AD158" s="494">
        <v>5464000</v>
      </c>
      <c r="AE158" s="653"/>
      <c r="AF158" s="653"/>
      <c r="AG158" s="659"/>
      <c r="AH158" s="659"/>
      <c r="AI158" s="659"/>
      <c r="AJ158" s="659"/>
      <c r="AK158" s="522"/>
      <c r="AL158" s="522"/>
      <c r="AM158" s="522"/>
      <c r="AN158" s="523"/>
      <c r="AO158" s="523"/>
      <c r="AP158" s="522"/>
      <c r="AQ158" s="522"/>
      <c r="AR158" s="522"/>
      <c r="AS158" s="663" t="s">
        <v>484</v>
      </c>
    </row>
    <row r="159" spans="1:46" s="525" customFormat="1" ht="40.9" customHeight="1" x14ac:dyDescent="0.25">
      <c r="A159" s="656">
        <v>78</v>
      </c>
      <c r="B159" s="658" t="s">
        <v>2066</v>
      </c>
      <c r="C159" s="660" t="s">
        <v>2067</v>
      </c>
      <c r="D159" s="660" t="s">
        <v>2068</v>
      </c>
      <c r="E159" s="515">
        <v>64</v>
      </c>
      <c r="F159" s="516">
        <v>1</v>
      </c>
      <c r="G159" s="517" t="s">
        <v>1797</v>
      </c>
      <c r="H159" s="517" t="s">
        <v>12</v>
      </c>
      <c r="I159" s="518">
        <v>197.3</v>
      </c>
      <c r="J159" s="519">
        <v>128.1</v>
      </c>
      <c r="K159" s="519">
        <v>69.2</v>
      </c>
      <c r="L159" s="519">
        <v>197.3</v>
      </c>
      <c r="M159" s="519">
        <v>0</v>
      </c>
      <c r="N159" s="493">
        <v>70000</v>
      </c>
      <c r="O159" s="494">
        <v>13811000</v>
      </c>
      <c r="P159" s="520" t="s">
        <v>351</v>
      </c>
      <c r="Q159" s="520" t="s">
        <v>352</v>
      </c>
      <c r="R159" s="521">
        <v>197.3</v>
      </c>
      <c r="S159" s="495">
        <v>9500</v>
      </c>
      <c r="T159" s="494">
        <v>1874350</v>
      </c>
      <c r="U159" s="494"/>
      <c r="V159" s="494"/>
      <c r="W159" s="493">
        <v>10000</v>
      </c>
      <c r="X159" s="495">
        <v>1973000</v>
      </c>
      <c r="Y159" s="493">
        <v>150000</v>
      </c>
      <c r="Z159" s="495">
        <v>29595000</v>
      </c>
      <c r="AA159" s="494">
        <v>47253350</v>
      </c>
      <c r="AB159" s="652">
        <v>59779200</v>
      </c>
      <c r="AC159" s="493">
        <v>40000</v>
      </c>
      <c r="AD159" s="494">
        <v>7892000</v>
      </c>
      <c r="AE159" s="652">
        <v>9984000</v>
      </c>
      <c r="AF159" s="652">
        <v>69763200</v>
      </c>
      <c r="AG159" s="658"/>
      <c r="AH159" s="658"/>
      <c r="AI159" s="658" t="s">
        <v>2069</v>
      </c>
      <c r="AJ159" s="658" t="s">
        <v>2070</v>
      </c>
      <c r="AK159" s="522"/>
      <c r="AL159" s="522"/>
      <c r="AM159" s="522"/>
      <c r="AN159" s="523"/>
      <c r="AO159" s="523"/>
      <c r="AP159" s="522"/>
      <c r="AQ159" s="522"/>
      <c r="AR159" s="522"/>
      <c r="AS159" s="662"/>
    </row>
    <row r="160" spans="1:46" s="525" customFormat="1" ht="40.9" customHeight="1" x14ac:dyDescent="0.25">
      <c r="A160" s="657"/>
      <c r="B160" s="659"/>
      <c r="C160" s="661"/>
      <c r="D160" s="661"/>
      <c r="E160" s="515">
        <v>64</v>
      </c>
      <c r="F160" s="516">
        <v>2</v>
      </c>
      <c r="G160" s="517" t="s">
        <v>1797</v>
      </c>
      <c r="H160" s="517" t="s">
        <v>12</v>
      </c>
      <c r="I160" s="518">
        <v>52.3</v>
      </c>
      <c r="J160" s="519">
        <v>29.7</v>
      </c>
      <c r="K160" s="519">
        <v>22.6</v>
      </c>
      <c r="L160" s="519">
        <v>52.3</v>
      </c>
      <c r="M160" s="519">
        <v>0</v>
      </c>
      <c r="N160" s="493">
        <v>70000</v>
      </c>
      <c r="O160" s="494">
        <v>3661000</v>
      </c>
      <c r="P160" s="520" t="s">
        <v>351</v>
      </c>
      <c r="Q160" s="520" t="s">
        <v>352</v>
      </c>
      <c r="R160" s="521">
        <v>52.3</v>
      </c>
      <c r="S160" s="495">
        <v>9500</v>
      </c>
      <c r="T160" s="494">
        <v>496850</v>
      </c>
      <c r="U160" s="494"/>
      <c r="V160" s="494"/>
      <c r="W160" s="493">
        <v>10000</v>
      </c>
      <c r="X160" s="495">
        <v>523000</v>
      </c>
      <c r="Y160" s="493">
        <v>150000</v>
      </c>
      <c r="Z160" s="495">
        <v>7845000</v>
      </c>
      <c r="AA160" s="494">
        <v>12525850</v>
      </c>
      <c r="AB160" s="653"/>
      <c r="AC160" s="493">
        <v>40000</v>
      </c>
      <c r="AD160" s="494">
        <v>2092000</v>
      </c>
      <c r="AE160" s="653"/>
      <c r="AF160" s="653"/>
      <c r="AG160" s="659"/>
      <c r="AH160" s="659"/>
      <c r="AI160" s="659"/>
      <c r="AJ160" s="659"/>
      <c r="AK160" s="522"/>
      <c r="AL160" s="522"/>
      <c r="AM160" s="522"/>
      <c r="AN160" s="523"/>
      <c r="AO160" s="523"/>
      <c r="AP160" s="522"/>
      <c r="AQ160" s="522"/>
      <c r="AR160" s="522"/>
      <c r="AS160" s="663"/>
    </row>
    <row r="161" spans="1:46" s="525" customFormat="1" ht="46.9" customHeight="1" x14ac:dyDescent="0.25">
      <c r="A161" s="512">
        <v>79</v>
      </c>
      <c r="B161" s="513" t="s">
        <v>2071</v>
      </c>
      <c r="C161" s="514" t="s">
        <v>2071</v>
      </c>
      <c r="D161" s="514"/>
      <c r="E161" s="515">
        <v>63</v>
      </c>
      <c r="F161" s="516">
        <v>89</v>
      </c>
      <c r="G161" s="517" t="s">
        <v>1797</v>
      </c>
      <c r="H161" s="517" t="s">
        <v>12</v>
      </c>
      <c r="I161" s="518">
        <v>275.89999999999998</v>
      </c>
      <c r="J161" s="519">
        <v>275.89999999999998</v>
      </c>
      <c r="K161" s="519">
        <v>0</v>
      </c>
      <c r="L161" s="519">
        <v>275.89999999999998</v>
      </c>
      <c r="M161" s="519">
        <v>0</v>
      </c>
      <c r="N161" s="493">
        <v>70000</v>
      </c>
      <c r="O161" s="494">
        <v>19313000</v>
      </c>
      <c r="P161" s="520" t="s">
        <v>351</v>
      </c>
      <c r="Q161" s="520" t="s">
        <v>352</v>
      </c>
      <c r="R161" s="521">
        <v>275.89999999999998</v>
      </c>
      <c r="S161" s="495">
        <v>9500</v>
      </c>
      <c r="T161" s="494">
        <v>2621050</v>
      </c>
      <c r="U161" s="494"/>
      <c r="V161" s="494"/>
      <c r="W161" s="493">
        <v>10000</v>
      </c>
      <c r="X161" s="495">
        <v>2759000</v>
      </c>
      <c r="Y161" s="493">
        <v>150000</v>
      </c>
      <c r="Z161" s="495">
        <v>41385000</v>
      </c>
      <c r="AA161" s="494">
        <v>66078050</v>
      </c>
      <c r="AB161" s="495">
        <v>66078050</v>
      </c>
      <c r="AC161" s="493">
        <v>40000</v>
      </c>
      <c r="AD161" s="494">
        <v>11036000</v>
      </c>
      <c r="AE161" s="495">
        <v>11036000</v>
      </c>
      <c r="AF161" s="494">
        <v>77114050</v>
      </c>
      <c r="AG161" s="513"/>
      <c r="AH161" s="513"/>
      <c r="AI161" s="513" t="s">
        <v>2071</v>
      </c>
      <c r="AJ161" s="513" t="s">
        <v>2072</v>
      </c>
      <c r="AK161" s="522"/>
      <c r="AL161" s="522"/>
      <c r="AM161" s="522"/>
      <c r="AN161" s="523"/>
      <c r="AO161" s="523"/>
      <c r="AP161" s="522"/>
      <c r="AQ161" s="522"/>
      <c r="AR161" s="522"/>
      <c r="AS161" s="524"/>
    </row>
    <row r="162" spans="1:46" s="525" customFormat="1" ht="42" customHeight="1" x14ac:dyDescent="0.25">
      <c r="A162" s="656">
        <v>80</v>
      </c>
      <c r="B162" s="658" t="s">
        <v>2073</v>
      </c>
      <c r="C162" s="660" t="s">
        <v>2074</v>
      </c>
      <c r="D162" s="660"/>
      <c r="E162" s="515">
        <v>63</v>
      </c>
      <c r="F162" s="516">
        <v>80</v>
      </c>
      <c r="G162" s="517" t="s">
        <v>1797</v>
      </c>
      <c r="H162" s="517" t="s">
        <v>12</v>
      </c>
      <c r="I162" s="518">
        <v>17</v>
      </c>
      <c r="J162" s="519">
        <v>17</v>
      </c>
      <c r="K162" s="519">
        <v>0</v>
      </c>
      <c r="L162" s="519">
        <v>17</v>
      </c>
      <c r="M162" s="519">
        <v>0</v>
      </c>
      <c r="N162" s="493">
        <v>70000</v>
      </c>
      <c r="O162" s="494">
        <v>1190000</v>
      </c>
      <c r="P162" s="520" t="s">
        <v>351</v>
      </c>
      <c r="Q162" s="520" t="s">
        <v>352</v>
      </c>
      <c r="R162" s="521">
        <v>17</v>
      </c>
      <c r="S162" s="495">
        <v>9500</v>
      </c>
      <c r="T162" s="494">
        <v>161500</v>
      </c>
      <c r="U162" s="494"/>
      <c r="V162" s="494"/>
      <c r="W162" s="493">
        <v>10000</v>
      </c>
      <c r="X162" s="495">
        <v>170000</v>
      </c>
      <c r="Y162" s="493">
        <v>150000</v>
      </c>
      <c r="Z162" s="495">
        <v>2550000</v>
      </c>
      <c r="AA162" s="494">
        <v>4071500</v>
      </c>
      <c r="AB162" s="652">
        <v>46031900</v>
      </c>
      <c r="AC162" s="493">
        <v>40000</v>
      </c>
      <c r="AD162" s="494">
        <v>680000</v>
      </c>
      <c r="AE162" s="652">
        <v>7688000</v>
      </c>
      <c r="AF162" s="652">
        <v>53719900</v>
      </c>
      <c r="AG162" s="658"/>
      <c r="AH162" s="658"/>
      <c r="AI162" s="658" t="s">
        <v>2074</v>
      </c>
      <c r="AJ162" s="658" t="s">
        <v>2075</v>
      </c>
      <c r="AK162" s="522"/>
      <c r="AL162" s="522"/>
      <c r="AM162" s="522"/>
      <c r="AN162" s="523"/>
      <c r="AO162" s="523"/>
      <c r="AP162" s="522"/>
      <c r="AQ162" s="522"/>
      <c r="AR162" s="522"/>
      <c r="AS162" s="662"/>
    </row>
    <row r="163" spans="1:46" s="525" customFormat="1" ht="42" customHeight="1" x14ac:dyDescent="0.25">
      <c r="A163" s="657"/>
      <c r="B163" s="659"/>
      <c r="C163" s="661"/>
      <c r="D163" s="661"/>
      <c r="E163" s="515">
        <v>63</v>
      </c>
      <c r="F163" s="516">
        <v>87</v>
      </c>
      <c r="G163" s="517" t="s">
        <v>1797</v>
      </c>
      <c r="H163" s="517" t="s">
        <v>12</v>
      </c>
      <c r="I163" s="518">
        <v>175.2</v>
      </c>
      <c r="J163" s="519">
        <v>175.2</v>
      </c>
      <c r="K163" s="519">
        <v>0</v>
      </c>
      <c r="L163" s="519">
        <v>175.2</v>
      </c>
      <c r="M163" s="519">
        <v>0</v>
      </c>
      <c r="N163" s="493">
        <v>70000</v>
      </c>
      <c r="O163" s="494">
        <v>12264000</v>
      </c>
      <c r="P163" s="520" t="s">
        <v>351</v>
      </c>
      <c r="Q163" s="520" t="s">
        <v>352</v>
      </c>
      <c r="R163" s="521">
        <v>175.2</v>
      </c>
      <c r="S163" s="495">
        <v>9500</v>
      </c>
      <c r="T163" s="494">
        <v>1664400</v>
      </c>
      <c r="U163" s="494"/>
      <c r="V163" s="494"/>
      <c r="W163" s="493">
        <v>10000</v>
      </c>
      <c r="X163" s="495">
        <v>1752000</v>
      </c>
      <c r="Y163" s="493">
        <v>150000</v>
      </c>
      <c r="Z163" s="495">
        <v>26280000</v>
      </c>
      <c r="AA163" s="494">
        <v>41960400</v>
      </c>
      <c r="AB163" s="653"/>
      <c r="AC163" s="493">
        <v>40000</v>
      </c>
      <c r="AD163" s="494">
        <v>7008000</v>
      </c>
      <c r="AE163" s="653"/>
      <c r="AF163" s="653"/>
      <c r="AG163" s="659"/>
      <c r="AH163" s="659"/>
      <c r="AI163" s="659"/>
      <c r="AJ163" s="659"/>
      <c r="AK163" s="522"/>
      <c r="AL163" s="522"/>
      <c r="AM163" s="522"/>
      <c r="AN163" s="522"/>
      <c r="AO163" s="523"/>
      <c r="AP163" s="523"/>
      <c r="AQ163" s="522"/>
      <c r="AR163" s="522"/>
      <c r="AS163" s="663"/>
      <c r="AT163" s="524"/>
    </row>
    <row r="164" spans="1:46" s="525" customFormat="1" ht="42" customHeight="1" x14ac:dyDescent="0.25">
      <c r="A164" s="512">
        <v>81</v>
      </c>
      <c r="B164" s="513" t="s">
        <v>2076</v>
      </c>
      <c r="C164" s="514" t="s">
        <v>2077</v>
      </c>
      <c r="D164" s="528" t="s">
        <v>2078</v>
      </c>
      <c r="E164" s="515">
        <v>63</v>
      </c>
      <c r="F164" s="516">
        <v>80</v>
      </c>
      <c r="G164" s="517" t="s">
        <v>1797</v>
      </c>
      <c r="H164" s="517" t="s">
        <v>12</v>
      </c>
      <c r="I164" s="518">
        <v>174.2</v>
      </c>
      <c r="J164" s="519">
        <v>174.2</v>
      </c>
      <c r="K164" s="519">
        <v>0</v>
      </c>
      <c r="L164" s="519">
        <v>174.2</v>
      </c>
      <c r="M164" s="519">
        <v>0</v>
      </c>
      <c r="N164" s="493">
        <v>70000</v>
      </c>
      <c r="O164" s="494">
        <v>12194000</v>
      </c>
      <c r="P164" s="520" t="s">
        <v>351</v>
      </c>
      <c r="Q164" s="520" t="s">
        <v>352</v>
      </c>
      <c r="R164" s="521">
        <v>174.2</v>
      </c>
      <c r="S164" s="495">
        <v>9500</v>
      </c>
      <c r="T164" s="494">
        <v>1654900</v>
      </c>
      <c r="U164" s="494"/>
      <c r="V164" s="494"/>
      <c r="W164" s="493">
        <v>10000</v>
      </c>
      <c r="X164" s="495">
        <v>1742000</v>
      </c>
      <c r="Y164" s="493">
        <v>150000</v>
      </c>
      <c r="Z164" s="495">
        <v>26130000</v>
      </c>
      <c r="AA164" s="494">
        <v>41720900</v>
      </c>
      <c r="AB164" s="495">
        <v>41720900</v>
      </c>
      <c r="AC164" s="493">
        <v>40000</v>
      </c>
      <c r="AD164" s="494">
        <v>6968000</v>
      </c>
      <c r="AE164" s="495">
        <v>6968000</v>
      </c>
      <c r="AF164" s="494">
        <v>48688900</v>
      </c>
      <c r="AG164" s="513"/>
      <c r="AH164" s="513"/>
      <c r="AI164" s="513" t="s">
        <v>2076</v>
      </c>
      <c r="AJ164" s="513" t="s">
        <v>2079</v>
      </c>
      <c r="AK164" s="522"/>
      <c r="AL164" s="522"/>
      <c r="AM164" s="522"/>
      <c r="AN164" s="523"/>
      <c r="AO164" s="523"/>
      <c r="AP164" s="522"/>
      <c r="AQ164" s="522"/>
      <c r="AR164" s="522"/>
      <c r="AS164" s="524"/>
    </row>
    <row r="165" spans="1:46" s="525" customFormat="1" ht="46.9" customHeight="1" x14ac:dyDescent="0.25">
      <c r="A165" s="656">
        <v>82</v>
      </c>
      <c r="B165" s="658" t="s">
        <v>2080</v>
      </c>
      <c r="C165" s="660" t="s">
        <v>2080</v>
      </c>
      <c r="D165" s="660"/>
      <c r="E165" s="515">
        <v>63</v>
      </c>
      <c r="F165" s="516">
        <v>80</v>
      </c>
      <c r="G165" s="517" t="s">
        <v>1797</v>
      </c>
      <c r="H165" s="517" t="s">
        <v>12</v>
      </c>
      <c r="I165" s="518">
        <v>62.2</v>
      </c>
      <c r="J165" s="519">
        <v>62.2</v>
      </c>
      <c r="K165" s="519">
        <v>0</v>
      </c>
      <c r="L165" s="519">
        <v>62.2</v>
      </c>
      <c r="M165" s="519">
        <v>0</v>
      </c>
      <c r="N165" s="493">
        <v>70000</v>
      </c>
      <c r="O165" s="494">
        <v>4354000</v>
      </c>
      <c r="P165" s="520" t="s">
        <v>351</v>
      </c>
      <c r="Q165" s="520" t="s">
        <v>352</v>
      </c>
      <c r="R165" s="521">
        <v>62.2</v>
      </c>
      <c r="S165" s="495">
        <v>9500</v>
      </c>
      <c r="T165" s="494">
        <v>590900</v>
      </c>
      <c r="U165" s="494"/>
      <c r="V165" s="494"/>
      <c r="W165" s="493">
        <v>10000</v>
      </c>
      <c r="X165" s="495">
        <v>622000</v>
      </c>
      <c r="Y165" s="493">
        <v>150000</v>
      </c>
      <c r="Z165" s="495">
        <v>9330000</v>
      </c>
      <c r="AA165" s="494">
        <v>14896900</v>
      </c>
      <c r="AB165" s="652">
        <v>35901050</v>
      </c>
      <c r="AC165" s="493">
        <v>40000</v>
      </c>
      <c r="AD165" s="494">
        <v>2488000</v>
      </c>
      <c r="AE165" s="652">
        <v>5996000</v>
      </c>
      <c r="AF165" s="652">
        <v>41897050</v>
      </c>
      <c r="AG165" s="658"/>
      <c r="AH165" s="658"/>
      <c r="AI165" s="658" t="s">
        <v>2080</v>
      </c>
      <c r="AJ165" s="658" t="s">
        <v>2081</v>
      </c>
      <c r="AK165" s="522"/>
      <c r="AL165" s="522"/>
      <c r="AM165" s="522"/>
      <c r="AN165" s="523"/>
      <c r="AO165" s="523"/>
      <c r="AP165" s="522"/>
      <c r="AQ165" s="522"/>
      <c r="AR165" s="522"/>
      <c r="AS165" s="662"/>
    </row>
    <row r="166" spans="1:46" s="525" customFormat="1" ht="46.9" customHeight="1" x14ac:dyDescent="0.25">
      <c r="A166" s="657"/>
      <c r="B166" s="659"/>
      <c r="C166" s="661"/>
      <c r="D166" s="661"/>
      <c r="E166" s="515">
        <v>63</v>
      </c>
      <c r="F166" s="516">
        <v>79</v>
      </c>
      <c r="G166" s="517" t="s">
        <v>1797</v>
      </c>
      <c r="H166" s="517" t="s">
        <v>12</v>
      </c>
      <c r="I166" s="518">
        <v>87.7</v>
      </c>
      <c r="J166" s="519">
        <v>87.7</v>
      </c>
      <c r="K166" s="519">
        <v>0</v>
      </c>
      <c r="L166" s="519">
        <v>87.7</v>
      </c>
      <c r="M166" s="519">
        <v>0</v>
      </c>
      <c r="N166" s="493">
        <v>70000</v>
      </c>
      <c r="O166" s="494">
        <v>6139000</v>
      </c>
      <c r="P166" s="520" t="s">
        <v>351</v>
      </c>
      <c r="Q166" s="520" t="s">
        <v>352</v>
      </c>
      <c r="R166" s="521">
        <v>87.7</v>
      </c>
      <c r="S166" s="495">
        <v>9500</v>
      </c>
      <c r="T166" s="494">
        <v>833150</v>
      </c>
      <c r="U166" s="494"/>
      <c r="V166" s="494"/>
      <c r="W166" s="493">
        <v>10000</v>
      </c>
      <c r="X166" s="495">
        <v>877000</v>
      </c>
      <c r="Y166" s="493">
        <v>150000</v>
      </c>
      <c r="Z166" s="495">
        <v>13155000</v>
      </c>
      <c r="AA166" s="494">
        <v>21004150</v>
      </c>
      <c r="AB166" s="653"/>
      <c r="AC166" s="493">
        <v>40000</v>
      </c>
      <c r="AD166" s="494">
        <v>3508000</v>
      </c>
      <c r="AE166" s="653"/>
      <c r="AF166" s="653"/>
      <c r="AG166" s="659"/>
      <c r="AH166" s="659"/>
      <c r="AI166" s="659"/>
      <c r="AJ166" s="659"/>
      <c r="AK166" s="522"/>
      <c r="AL166" s="522"/>
      <c r="AM166" s="522"/>
      <c r="AN166" s="523"/>
      <c r="AO166" s="523"/>
      <c r="AP166" s="522"/>
      <c r="AQ166" s="522"/>
      <c r="AR166" s="522"/>
      <c r="AS166" s="663"/>
    </row>
    <row r="167" spans="1:46" s="525" customFormat="1" ht="45" customHeight="1" x14ac:dyDescent="0.25">
      <c r="A167" s="656">
        <v>83</v>
      </c>
      <c r="B167" s="658" t="s">
        <v>2082</v>
      </c>
      <c r="C167" s="660" t="s">
        <v>2083</v>
      </c>
      <c r="D167" s="660" t="s">
        <v>2084</v>
      </c>
      <c r="E167" s="515">
        <v>63</v>
      </c>
      <c r="F167" s="516">
        <v>79</v>
      </c>
      <c r="G167" s="517" t="s">
        <v>1797</v>
      </c>
      <c r="H167" s="517" t="s">
        <v>12</v>
      </c>
      <c r="I167" s="518">
        <v>92.7</v>
      </c>
      <c r="J167" s="519">
        <v>92.7</v>
      </c>
      <c r="K167" s="519">
        <v>0</v>
      </c>
      <c r="L167" s="519">
        <v>92.7</v>
      </c>
      <c r="M167" s="519">
        <v>0</v>
      </c>
      <c r="N167" s="493">
        <v>70000</v>
      </c>
      <c r="O167" s="494">
        <v>6489000</v>
      </c>
      <c r="P167" s="520" t="s">
        <v>351</v>
      </c>
      <c r="Q167" s="520" t="s">
        <v>352</v>
      </c>
      <c r="R167" s="521">
        <v>92.7</v>
      </c>
      <c r="S167" s="495">
        <v>9500</v>
      </c>
      <c r="T167" s="494">
        <v>880650</v>
      </c>
      <c r="U167" s="494"/>
      <c r="V167" s="494"/>
      <c r="W167" s="493">
        <v>10000</v>
      </c>
      <c r="X167" s="495">
        <v>927000</v>
      </c>
      <c r="Y167" s="493">
        <v>150000</v>
      </c>
      <c r="Z167" s="495">
        <v>13905000</v>
      </c>
      <c r="AA167" s="494">
        <v>22201650</v>
      </c>
      <c r="AB167" s="652">
        <v>120492450</v>
      </c>
      <c r="AC167" s="493">
        <v>40000</v>
      </c>
      <c r="AD167" s="494">
        <v>3708000</v>
      </c>
      <c r="AE167" s="652">
        <v>20124000</v>
      </c>
      <c r="AF167" s="652">
        <v>140616450</v>
      </c>
      <c r="AG167" s="658"/>
      <c r="AH167" s="658"/>
      <c r="AI167" s="658" t="s">
        <v>2083</v>
      </c>
      <c r="AJ167" s="658" t="s">
        <v>2085</v>
      </c>
      <c r="AK167" s="522"/>
      <c r="AL167" s="522"/>
      <c r="AM167" s="522"/>
      <c r="AN167" s="523"/>
      <c r="AO167" s="523"/>
      <c r="AP167" s="522"/>
      <c r="AQ167" s="522"/>
      <c r="AR167" s="522"/>
      <c r="AS167" s="662" t="s">
        <v>1799</v>
      </c>
    </row>
    <row r="168" spans="1:46" s="525" customFormat="1" ht="45" customHeight="1" x14ac:dyDescent="0.25">
      <c r="A168" s="673"/>
      <c r="B168" s="672"/>
      <c r="C168" s="674"/>
      <c r="D168" s="674"/>
      <c r="E168" s="515">
        <v>63</v>
      </c>
      <c r="F168" s="516">
        <v>78</v>
      </c>
      <c r="G168" s="517" t="s">
        <v>1797</v>
      </c>
      <c r="H168" s="517" t="s">
        <v>12</v>
      </c>
      <c r="I168" s="518">
        <v>192.4</v>
      </c>
      <c r="J168" s="519">
        <v>192.4</v>
      </c>
      <c r="K168" s="519">
        <v>0</v>
      </c>
      <c r="L168" s="519">
        <v>192.4</v>
      </c>
      <c r="M168" s="519">
        <v>0</v>
      </c>
      <c r="N168" s="493">
        <v>70000</v>
      </c>
      <c r="O168" s="494">
        <v>13468000</v>
      </c>
      <c r="P168" s="520" t="s">
        <v>351</v>
      </c>
      <c r="Q168" s="520" t="s">
        <v>352</v>
      </c>
      <c r="R168" s="521">
        <v>192.4</v>
      </c>
      <c r="S168" s="495">
        <v>9500</v>
      </c>
      <c r="T168" s="494">
        <v>1827800</v>
      </c>
      <c r="U168" s="494"/>
      <c r="V168" s="494"/>
      <c r="W168" s="493">
        <v>10000</v>
      </c>
      <c r="X168" s="495">
        <v>1924000</v>
      </c>
      <c r="Y168" s="493">
        <v>150000</v>
      </c>
      <c r="Z168" s="495">
        <v>28860000</v>
      </c>
      <c r="AA168" s="494">
        <v>46079800</v>
      </c>
      <c r="AB168" s="671"/>
      <c r="AC168" s="493">
        <v>40000</v>
      </c>
      <c r="AD168" s="494">
        <v>7696000</v>
      </c>
      <c r="AE168" s="671"/>
      <c r="AF168" s="671"/>
      <c r="AG168" s="672"/>
      <c r="AH168" s="672"/>
      <c r="AI168" s="672"/>
      <c r="AJ168" s="672"/>
      <c r="AK168" s="522"/>
      <c r="AL168" s="522"/>
      <c r="AM168" s="522"/>
      <c r="AN168" s="523"/>
      <c r="AO168" s="523"/>
      <c r="AP168" s="522">
        <v>480</v>
      </c>
      <c r="AQ168" s="522">
        <v>480</v>
      </c>
      <c r="AR168" s="522">
        <v>0</v>
      </c>
      <c r="AS168" s="670" t="s">
        <v>481</v>
      </c>
    </row>
    <row r="169" spans="1:46" s="525" customFormat="1" ht="45" customHeight="1" x14ac:dyDescent="0.25">
      <c r="A169" s="657"/>
      <c r="B169" s="659"/>
      <c r="C169" s="661"/>
      <c r="D169" s="661"/>
      <c r="E169" s="515">
        <v>62</v>
      </c>
      <c r="F169" s="516">
        <v>101</v>
      </c>
      <c r="G169" s="517" t="s">
        <v>1797</v>
      </c>
      <c r="H169" s="517" t="s">
        <v>12</v>
      </c>
      <c r="I169" s="518">
        <v>218</v>
      </c>
      <c r="J169" s="519">
        <v>94.3</v>
      </c>
      <c r="K169" s="519">
        <v>123.7</v>
      </c>
      <c r="L169" s="519">
        <v>218</v>
      </c>
      <c r="M169" s="519">
        <v>0</v>
      </c>
      <c r="N169" s="493">
        <v>70000</v>
      </c>
      <c r="O169" s="494">
        <v>15260000</v>
      </c>
      <c r="P169" s="520" t="s">
        <v>351</v>
      </c>
      <c r="Q169" s="520" t="s">
        <v>352</v>
      </c>
      <c r="R169" s="521">
        <v>218</v>
      </c>
      <c r="S169" s="495">
        <v>9500</v>
      </c>
      <c r="T169" s="494">
        <v>2071000</v>
      </c>
      <c r="U169" s="494"/>
      <c r="V169" s="494"/>
      <c r="W169" s="493">
        <v>10000</v>
      </c>
      <c r="X169" s="495">
        <v>2180000</v>
      </c>
      <c r="Y169" s="493">
        <v>150000</v>
      </c>
      <c r="Z169" s="495">
        <v>32700000</v>
      </c>
      <c r="AA169" s="494">
        <v>52211000</v>
      </c>
      <c r="AB169" s="653"/>
      <c r="AC169" s="493">
        <v>40000</v>
      </c>
      <c r="AD169" s="494">
        <v>8720000</v>
      </c>
      <c r="AE169" s="653"/>
      <c r="AF169" s="653"/>
      <c r="AG169" s="659"/>
      <c r="AH169" s="659"/>
      <c r="AI169" s="659"/>
      <c r="AJ169" s="659"/>
      <c r="AK169" s="522"/>
      <c r="AL169" s="522"/>
      <c r="AM169" s="522"/>
      <c r="AN169" s="523"/>
      <c r="AO169" s="523"/>
      <c r="AP169" s="522"/>
      <c r="AQ169" s="522"/>
      <c r="AR169" s="522"/>
      <c r="AS169" s="663"/>
    </row>
    <row r="170" spans="1:46" s="525" customFormat="1" ht="42" customHeight="1" x14ac:dyDescent="0.25">
      <c r="A170" s="656">
        <v>84</v>
      </c>
      <c r="B170" s="658" t="s">
        <v>2086</v>
      </c>
      <c r="C170" s="660" t="s">
        <v>2086</v>
      </c>
      <c r="D170" s="660"/>
      <c r="E170" s="515">
        <v>63</v>
      </c>
      <c r="F170" s="516">
        <v>81</v>
      </c>
      <c r="G170" s="517" t="s">
        <v>1797</v>
      </c>
      <c r="H170" s="517" t="s">
        <v>12</v>
      </c>
      <c r="I170" s="518">
        <v>52.8</v>
      </c>
      <c r="J170" s="519">
        <v>52.8</v>
      </c>
      <c r="K170" s="519">
        <v>0</v>
      </c>
      <c r="L170" s="519">
        <v>52.8</v>
      </c>
      <c r="M170" s="519">
        <v>0</v>
      </c>
      <c r="N170" s="493">
        <v>70000</v>
      </c>
      <c r="O170" s="494">
        <v>3696000</v>
      </c>
      <c r="P170" s="520" t="s">
        <v>351</v>
      </c>
      <c r="Q170" s="520" t="s">
        <v>352</v>
      </c>
      <c r="R170" s="521">
        <v>52.8</v>
      </c>
      <c r="S170" s="495">
        <v>9500</v>
      </c>
      <c r="T170" s="494">
        <v>501600</v>
      </c>
      <c r="U170" s="494"/>
      <c r="V170" s="494"/>
      <c r="W170" s="493">
        <v>10000</v>
      </c>
      <c r="X170" s="495">
        <v>528000</v>
      </c>
      <c r="Y170" s="493">
        <v>150000</v>
      </c>
      <c r="Z170" s="495">
        <v>7920000</v>
      </c>
      <c r="AA170" s="494">
        <v>12645600</v>
      </c>
      <c r="AB170" s="652">
        <v>32619900</v>
      </c>
      <c r="AC170" s="493">
        <v>40000</v>
      </c>
      <c r="AD170" s="494">
        <v>2112000</v>
      </c>
      <c r="AE170" s="652">
        <v>5448000</v>
      </c>
      <c r="AF170" s="652">
        <v>38067900</v>
      </c>
      <c r="AG170" s="658"/>
      <c r="AH170" s="658"/>
      <c r="AI170" s="658" t="s">
        <v>2086</v>
      </c>
      <c r="AJ170" s="658" t="s">
        <v>2087</v>
      </c>
      <c r="AK170" s="522"/>
      <c r="AL170" s="522"/>
      <c r="AM170" s="522"/>
      <c r="AN170" s="523"/>
      <c r="AO170" s="523"/>
      <c r="AP170" s="522"/>
      <c r="AQ170" s="522"/>
      <c r="AR170" s="522"/>
      <c r="AS170" s="662"/>
    </row>
    <row r="171" spans="1:46" s="525" customFormat="1" ht="42" customHeight="1" x14ac:dyDescent="0.25">
      <c r="A171" s="657"/>
      <c r="B171" s="659"/>
      <c r="C171" s="661"/>
      <c r="D171" s="661"/>
      <c r="E171" s="515">
        <v>63</v>
      </c>
      <c r="F171" s="516">
        <v>82</v>
      </c>
      <c r="G171" s="517" t="s">
        <v>1797</v>
      </c>
      <c r="H171" s="517" t="s">
        <v>12</v>
      </c>
      <c r="I171" s="518">
        <v>83.4</v>
      </c>
      <c r="J171" s="519">
        <v>83.4</v>
      </c>
      <c r="K171" s="519">
        <v>0</v>
      </c>
      <c r="L171" s="519">
        <v>83.4</v>
      </c>
      <c r="M171" s="519">
        <v>0</v>
      </c>
      <c r="N171" s="493">
        <v>70000</v>
      </c>
      <c r="O171" s="494">
        <v>5838000</v>
      </c>
      <c r="P171" s="520" t="s">
        <v>351</v>
      </c>
      <c r="Q171" s="520" t="s">
        <v>352</v>
      </c>
      <c r="R171" s="521">
        <v>83.4</v>
      </c>
      <c r="S171" s="495">
        <v>9500</v>
      </c>
      <c r="T171" s="494">
        <v>792300</v>
      </c>
      <c r="U171" s="494"/>
      <c r="V171" s="494"/>
      <c r="W171" s="493">
        <v>10000</v>
      </c>
      <c r="X171" s="495">
        <v>834000</v>
      </c>
      <c r="Y171" s="493">
        <v>150000</v>
      </c>
      <c r="Z171" s="495">
        <v>12510000</v>
      </c>
      <c r="AA171" s="494">
        <v>19974300</v>
      </c>
      <c r="AB171" s="653"/>
      <c r="AC171" s="493">
        <v>40000</v>
      </c>
      <c r="AD171" s="494">
        <v>3336000</v>
      </c>
      <c r="AE171" s="653"/>
      <c r="AF171" s="653"/>
      <c r="AG171" s="659"/>
      <c r="AH171" s="659"/>
      <c r="AI171" s="659"/>
      <c r="AJ171" s="659"/>
      <c r="AK171" s="522"/>
      <c r="AL171" s="522"/>
      <c r="AM171" s="522"/>
      <c r="AN171" s="523"/>
      <c r="AO171" s="523"/>
      <c r="AP171" s="522"/>
      <c r="AQ171" s="522"/>
      <c r="AR171" s="522"/>
      <c r="AS171" s="663" t="s">
        <v>484</v>
      </c>
    </row>
    <row r="172" spans="1:46" s="525" customFormat="1" ht="39" customHeight="1" x14ac:dyDescent="0.25">
      <c r="A172" s="656">
        <v>85</v>
      </c>
      <c r="B172" s="658" t="s">
        <v>2088</v>
      </c>
      <c r="C172" s="660" t="s">
        <v>2089</v>
      </c>
      <c r="D172" s="660" t="s">
        <v>2032</v>
      </c>
      <c r="E172" s="515">
        <v>63</v>
      </c>
      <c r="F172" s="516">
        <v>82</v>
      </c>
      <c r="G172" s="517" t="s">
        <v>1797</v>
      </c>
      <c r="H172" s="517" t="s">
        <v>12</v>
      </c>
      <c r="I172" s="518">
        <v>55.8</v>
      </c>
      <c r="J172" s="519">
        <v>55.8</v>
      </c>
      <c r="K172" s="519">
        <v>0</v>
      </c>
      <c r="L172" s="519">
        <v>55.8</v>
      </c>
      <c r="M172" s="519">
        <v>0</v>
      </c>
      <c r="N172" s="493">
        <v>70000</v>
      </c>
      <c r="O172" s="494">
        <v>3906000</v>
      </c>
      <c r="P172" s="520" t="s">
        <v>351</v>
      </c>
      <c r="Q172" s="520" t="s">
        <v>352</v>
      </c>
      <c r="R172" s="521">
        <v>55.8</v>
      </c>
      <c r="S172" s="495">
        <v>9500</v>
      </c>
      <c r="T172" s="494">
        <v>530100</v>
      </c>
      <c r="U172" s="494"/>
      <c r="V172" s="494"/>
      <c r="W172" s="493">
        <v>10000</v>
      </c>
      <c r="X172" s="495">
        <v>558000</v>
      </c>
      <c r="Y172" s="493">
        <v>150000</v>
      </c>
      <c r="Z172" s="495">
        <v>8370000</v>
      </c>
      <c r="AA172" s="494">
        <v>13364100</v>
      </c>
      <c r="AB172" s="652">
        <v>36930900</v>
      </c>
      <c r="AC172" s="493">
        <v>40000</v>
      </c>
      <c r="AD172" s="494">
        <v>2232000</v>
      </c>
      <c r="AE172" s="652">
        <v>6168000</v>
      </c>
      <c r="AF172" s="652">
        <v>43098900</v>
      </c>
      <c r="AG172" s="658"/>
      <c r="AH172" s="658"/>
      <c r="AI172" s="658" t="s">
        <v>2090</v>
      </c>
      <c r="AJ172" s="658" t="s">
        <v>2091</v>
      </c>
      <c r="AK172" s="522"/>
      <c r="AL172" s="522"/>
      <c r="AM172" s="522"/>
      <c r="AN172" s="523"/>
      <c r="AO172" s="523"/>
      <c r="AP172" s="522"/>
      <c r="AQ172" s="522"/>
      <c r="AR172" s="522"/>
      <c r="AS172" s="662" t="s">
        <v>1799</v>
      </c>
    </row>
    <row r="173" spans="1:46" s="525" customFormat="1" ht="41.25" customHeight="1" x14ac:dyDescent="0.25">
      <c r="A173" s="657"/>
      <c r="B173" s="659"/>
      <c r="C173" s="661"/>
      <c r="D173" s="661"/>
      <c r="E173" s="515">
        <v>63</v>
      </c>
      <c r="F173" s="516">
        <v>83</v>
      </c>
      <c r="G173" s="517" t="s">
        <v>1797</v>
      </c>
      <c r="H173" s="517" t="s">
        <v>12</v>
      </c>
      <c r="I173" s="518">
        <v>98.4</v>
      </c>
      <c r="J173" s="519">
        <v>98.4</v>
      </c>
      <c r="K173" s="519">
        <v>0</v>
      </c>
      <c r="L173" s="519">
        <v>98.4</v>
      </c>
      <c r="M173" s="519">
        <v>0</v>
      </c>
      <c r="N173" s="493">
        <v>70000</v>
      </c>
      <c r="O173" s="494">
        <v>6888000</v>
      </c>
      <c r="P173" s="520" t="s">
        <v>351</v>
      </c>
      <c r="Q173" s="520" t="s">
        <v>352</v>
      </c>
      <c r="R173" s="521">
        <v>98.4</v>
      </c>
      <c r="S173" s="495">
        <v>9500</v>
      </c>
      <c r="T173" s="494">
        <v>934800</v>
      </c>
      <c r="U173" s="494"/>
      <c r="V173" s="494"/>
      <c r="W173" s="493">
        <v>10000</v>
      </c>
      <c r="X173" s="495">
        <v>984000</v>
      </c>
      <c r="Y173" s="493">
        <v>150000</v>
      </c>
      <c r="Z173" s="495">
        <v>14760000</v>
      </c>
      <c r="AA173" s="494">
        <v>23566800</v>
      </c>
      <c r="AB173" s="653"/>
      <c r="AC173" s="493">
        <v>40000</v>
      </c>
      <c r="AD173" s="494">
        <v>3936000</v>
      </c>
      <c r="AE173" s="653"/>
      <c r="AF173" s="653"/>
      <c r="AG173" s="659"/>
      <c r="AH173" s="659"/>
      <c r="AI173" s="659"/>
      <c r="AJ173" s="659" t="s">
        <v>844</v>
      </c>
      <c r="AK173" s="522"/>
      <c r="AL173" s="522"/>
      <c r="AM173" s="522"/>
      <c r="AN173" s="523"/>
      <c r="AO173" s="523"/>
      <c r="AP173" s="522"/>
      <c r="AQ173" s="522"/>
      <c r="AR173" s="522"/>
      <c r="AS173" s="663"/>
    </row>
    <row r="174" spans="1:46" s="525" customFormat="1" ht="40.9" customHeight="1" x14ac:dyDescent="0.25">
      <c r="A174" s="656">
        <v>86</v>
      </c>
      <c r="B174" s="658" t="s">
        <v>2092</v>
      </c>
      <c r="C174" s="660" t="s">
        <v>2092</v>
      </c>
      <c r="D174" s="660"/>
      <c r="E174" s="515">
        <v>63</v>
      </c>
      <c r="F174" s="516">
        <v>27</v>
      </c>
      <c r="G174" s="517" t="s">
        <v>1797</v>
      </c>
      <c r="H174" s="517" t="s">
        <v>12</v>
      </c>
      <c r="I174" s="518">
        <v>117.2</v>
      </c>
      <c r="J174" s="519">
        <v>117.2</v>
      </c>
      <c r="K174" s="519">
        <v>0</v>
      </c>
      <c r="L174" s="519">
        <v>117.2</v>
      </c>
      <c r="M174" s="519">
        <v>0</v>
      </c>
      <c r="N174" s="493">
        <v>70000</v>
      </c>
      <c r="O174" s="494">
        <v>8204000</v>
      </c>
      <c r="P174" s="520" t="s">
        <v>351</v>
      </c>
      <c r="Q174" s="520" t="s">
        <v>352</v>
      </c>
      <c r="R174" s="521">
        <v>117.2</v>
      </c>
      <c r="S174" s="495">
        <v>9500</v>
      </c>
      <c r="T174" s="494">
        <v>1113400</v>
      </c>
      <c r="U174" s="494"/>
      <c r="V174" s="494"/>
      <c r="W174" s="493">
        <v>10000</v>
      </c>
      <c r="X174" s="495">
        <v>1172000</v>
      </c>
      <c r="Y174" s="493">
        <v>150000</v>
      </c>
      <c r="Z174" s="495">
        <v>17580000</v>
      </c>
      <c r="AA174" s="494">
        <v>28069400</v>
      </c>
      <c r="AB174" s="652">
        <v>47301250</v>
      </c>
      <c r="AC174" s="493">
        <v>40000</v>
      </c>
      <c r="AD174" s="494">
        <v>4688000</v>
      </c>
      <c r="AE174" s="652">
        <v>7900000</v>
      </c>
      <c r="AF174" s="652">
        <v>55201250</v>
      </c>
      <c r="AG174" s="658"/>
      <c r="AH174" s="658"/>
      <c r="AI174" s="658" t="s">
        <v>2093</v>
      </c>
      <c r="AJ174" s="658" t="s">
        <v>2094</v>
      </c>
      <c r="AK174" s="522"/>
      <c r="AL174" s="522"/>
      <c r="AM174" s="522"/>
      <c r="AN174" s="523"/>
      <c r="AO174" s="523"/>
      <c r="AP174" s="522"/>
      <c r="AQ174" s="522"/>
      <c r="AR174" s="522"/>
      <c r="AS174" s="662" t="s">
        <v>1799</v>
      </c>
    </row>
    <row r="175" spans="1:46" s="525" customFormat="1" ht="40.9" customHeight="1" x14ac:dyDescent="0.25">
      <c r="A175" s="657"/>
      <c r="B175" s="659"/>
      <c r="C175" s="661"/>
      <c r="D175" s="661"/>
      <c r="E175" s="515">
        <v>63</v>
      </c>
      <c r="F175" s="516">
        <v>28</v>
      </c>
      <c r="G175" s="517" t="s">
        <v>1797</v>
      </c>
      <c r="H175" s="517" t="s">
        <v>12</v>
      </c>
      <c r="I175" s="518">
        <v>80.3</v>
      </c>
      <c r="J175" s="519">
        <v>80.3</v>
      </c>
      <c r="K175" s="519">
        <v>0</v>
      </c>
      <c r="L175" s="519">
        <v>80.3</v>
      </c>
      <c r="M175" s="519">
        <v>0</v>
      </c>
      <c r="N175" s="493">
        <v>70000</v>
      </c>
      <c r="O175" s="494">
        <v>5621000</v>
      </c>
      <c r="P175" s="520" t="s">
        <v>351</v>
      </c>
      <c r="Q175" s="520" t="s">
        <v>352</v>
      </c>
      <c r="R175" s="521">
        <v>80.3</v>
      </c>
      <c r="S175" s="495">
        <v>9500</v>
      </c>
      <c r="T175" s="494">
        <v>762850</v>
      </c>
      <c r="U175" s="494"/>
      <c r="V175" s="494"/>
      <c r="W175" s="493">
        <v>10000</v>
      </c>
      <c r="X175" s="495">
        <v>803000</v>
      </c>
      <c r="Y175" s="493">
        <v>150000</v>
      </c>
      <c r="Z175" s="495">
        <v>12045000</v>
      </c>
      <c r="AA175" s="494">
        <v>19231850</v>
      </c>
      <c r="AB175" s="653"/>
      <c r="AC175" s="493">
        <v>40000</v>
      </c>
      <c r="AD175" s="494">
        <v>3212000</v>
      </c>
      <c r="AE175" s="653"/>
      <c r="AF175" s="653"/>
      <c r="AG175" s="659"/>
      <c r="AH175" s="659"/>
      <c r="AI175" s="659"/>
      <c r="AJ175" s="659"/>
      <c r="AK175" s="522"/>
      <c r="AL175" s="522"/>
      <c r="AM175" s="522"/>
      <c r="AN175" s="523"/>
      <c r="AO175" s="523"/>
      <c r="AP175" s="522"/>
      <c r="AQ175" s="522"/>
      <c r="AR175" s="522"/>
      <c r="AS175" s="663"/>
    </row>
    <row r="176" spans="1:46" s="525" customFormat="1" ht="40.9" customHeight="1" x14ac:dyDescent="0.25">
      <c r="A176" s="656">
        <v>87</v>
      </c>
      <c r="B176" s="658" t="s">
        <v>2095</v>
      </c>
      <c r="C176" s="660" t="s">
        <v>2095</v>
      </c>
      <c r="D176" s="660"/>
      <c r="E176" s="515">
        <v>63</v>
      </c>
      <c r="F176" s="516">
        <v>29</v>
      </c>
      <c r="G176" s="517" t="s">
        <v>1797</v>
      </c>
      <c r="H176" s="517" t="s">
        <v>12</v>
      </c>
      <c r="I176" s="518">
        <v>53</v>
      </c>
      <c r="J176" s="519">
        <v>53</v>
      </c>
      <c r="K176" s="519">
        <v>0</v>
      </c>
      <c r="L176" s="519">
        <v>53</v>
      </c>
      <c r="M176" s="519">
        <v>0</v>
      </c>
      <c r="N176" s="493">
        <v>70000</v>
      </c>
      <c r="O176" s="494">
        <v>3710000</v>
      </c>
      <c r="P176" s="520" t="s">
        <v>351</v>
      </c>
      <c r="Q176" s="520" t="s">
        <v>352</v>
      </c>
      <c r="R176" s="521">
        <v>53</v>
      </c>
      <c r="S176" s="495">
        <v>9500</v>
      </c>
      <c r="T176" s="494">
        <v>503500</v>
      </c>
      <c r="U176" s="494"/>
      <c r="V176" s="494"/>
      <c r="W176" s="493">
        <v>10000</v>
      </c>
      <c r="X176" s="495">
        <v>530000</v>
      </c>
      <c r="Y176" s="493">
        <v>150000</v>
      </c>
      <c r="Z176" s="495">
        <v>7950000</v>
      </c>
      <c r="AA176" s="494">
        <v>12693500</v>
      </c>
      <c r="AB176" s="652">
        <v>40715000</v>
      </c>
      <c r="AC176" s="493">
        <v>40000</v>
      </c>
      <c r="AD176" s="494">
        <v>2120000</v>
      </c>
      <c r="AE176" s="652">
        <v>6800000</v>
      </c>
      <c r="AF176" s="652">
        <v>47515000</v>
      </c>
      <c r="AG176" s="658"/>
      <c r="AH176" s="658"/>
      <c r="AI176" s="658"/>
      <c r="AJ176" s="658"/>
      <c r="AK176" s="522"/>
      <c r="AL176" s="522"/>
      <c r="AM176" s="522"/>
      <c r="AN176" s="523"/>
      <c r="AO176" s="523"/>
      <c r="AP176" s="522"/>
      <c r="AQ176" s="522"/>
      <c r="AR176" s="522"/>
      <c r="AS176" s="662"/>
    </row>
    <row r="177" spans="1:47" s="525" customFormat="1" ht="40.9" customHeight="1" x14ac:dyDescent="0.25">
      <c r="A177" s="657"/>
      <c r="B177" s="659"/>
      <c r="C177" s="661"/>
      <c r="D177" s="661"/>
      <c r="E177" s="515">
        <v>63</v>
      </c>
      <c r="F177" s="516">
        <v>34</v>
      </c>
      <c r="G177" s="517" t="s">
        <v>1797</v>
      </c>
      <c r="H177" s="517" t="s">
        <v>12</v>
      </c>
      <c r="I177" s="518">
        <v>117</v>
      </c>
      <c r="J177" s="519">
        <v>117</v>
      </c>
      <c r="K177" s="519">
        <v>0</v>
      </c>
      <c r="L177" s="519">
        <v>117</v>
      </c>
      <c r="M177" s="519">
        <v>0</v>
      </c>
      <c r="N177" s="493">
        <v>70000</v>
      </c>
      <c r="O177" s="494">
        <v>8190000</v>
      </c>
      <c r="P177" s="520" t="s">
        <v>351</v>
      </c>
      <c r="Q177" s="520" t="s">
        <v>352</v>
      </c>
      <c r="R177" s="521">
        <v>117</v>
      </c>
      <c r="S177" s="495">
        <v>9500</v>
      </c>
      <c r="T177" s="494">
        <v>1111500</v>
      </c>
      <c r="U177" s="494"/>
      <c r="V177" s="494"/>
      <c r="W177" s="493">
        <v>10000</v>
      </c>
      <c r="X177" s="495">
        <v>1170000</v>
      </c>
      <c r="Y177" s="493">
        <v>150000</v>
      </c>
      <c r="Z177" s="495">
        <v>17550000</v>
      </c>
      <c r="AA177" s="494">
        <v>28021500</v>
      </c>
      <c r="AB177" s="653"/>
      <c r="AC177" s="493">
        <v>40000</v>
      </c>
      <c r="AD177" s="494">
        <v>4680000</v>
      </c>
      <c r="AE177" s="653"/>
      <c r="AF177" s="653"/>
      <c r="AG177" s="659"/>
      <c r="AH177" s="659"/>
      <c r="AI177" s="659"/>
      <c r="AJ177" s="659" t="s">
        <v>2096</v>
      </c>
      <c r="AK177" s="522"/>
      <c r="AL177" s="522"/>
      <c r="AM177" s="522"/>
      <c r="AN177" s="522"/>
      <c r="AO177" s="523"/>
      <c r="AP177" s="523"/>
      <c r="AQ177" s="522"/>
      <c r="AR177" s="522"/>
      <c r="AS177" s="663">
        <v>0</v>
      </c>
      <c r="AT177" s="524"/>
    </row>
    <row r="178" spans="1:47" s="525" customFormat="1" ht="40.9" customHeight="1" x14ac:dyDescent="0.25">
      <c r="A178" s="656">
        <v>88</v>
      </c>
      <c r="B178" s="658" t="s">
        <v>2097</v>
      </c>
      <c r="C178" s="660" t="s">
        <v>2097</v>
      </c>
      <c r="D178" s="660"/>
      <c r="E178" s="515">
        <v>63</v>
      </c>
      <c r="F178" s="516">
        <v>29</v>
      </c>
      <c r="G178" s="517" t="s">
        <v>1797</v>
      </c>
      <c r="H178" s="517" t="s">
        <v>12</v>
      </c>
      <c r="I178" s="518">
        <v>98.1</v>
      </c>
      <c r="J178" s="519">
        <v>98.1</v>
      </c>
      <c r="K178" s="519">
        <v>0</v>
      </c>
      <c r="L178" s="519">
        <v>98.1</v>
      </c>
      <c r="M178" s="519">
        <v>0</v>
      </c>
      <c r="N178" s="493">
        <v>70000</v>
      </c>
      <c r="O178" s="494">
        <v>6867000</v>
      </c>
      <c r="P178" s="520" t="s">
        <v>351</v>
      </c>
      <c r="Q178" s="520" t="s">
        <v>352</v>
      </c>
      <c r="R178" s="521">
        <v>98.1</v>
      </c>
      <c r="S178" s="495">
        <v>9500</v>
      </c>
      <c r="T178" s="494">
        <v>931950</v>
      </c>
      <c r="U178" s="494"/>
      <c r="V178" s="494"/>
      <c r="W178" s="493">
        <v>10000</v>
      </c>
      <c r="X178" s="495">
        <v>981000</v>
      </c>
      <c r="Y178" s="493">
        <v>150000</v>
      </c>
      <c r="Z178" s="495">
        <v>14715000</v>
      </c>
      <c r="AA178" s="494">
        <v>23494950</v>
      </c>
      <c r="AB178" s="652">
        <v>32643850</v>
      </c>
      <c r="AC178" s="493">
        <v>40000</v>
      </c>
      <c r="AD178" s="494">
        <v>3924000</v>
      </c>
      <c r="AE178" s="652">
        <v>5452000</v>
      </c>
      <c r="AF178" s="652">
        <v>38095850</v>
      </c>
      <c r="AG178" s="658"/>
      <c r="AH178" s="658"/>
      <c r="AI178" s="658" t="s">
        <v>2097</v>
      </c>
      <c r="AJ178" s="658" t="s">
        <v>2098</v>
      </c>
      <c r="AK178" s="522"/>
      <c r="AL178" s="522"/>
      <c r="AM178" s="522"/>
      <c r="AN178" s="523"/>
      <c r="AO178" s="523"/>
      <c r="AP178" s="522"/>
      <c r="AQ178" s="522"/>
      <c r="AR178" s="522"/>
      <c r="AS178" s="662"/>
    </row>
    <row r="179" spans="1:47" s="525" customFormat="1" ht="40.9" customHeight="1" x14ac:dyDescent="0.25">
      <c r="A179" s="673"/>
      <c r="B179" s="672"/>
      <c r="C179" s="674"/>
      <c r="D179" s="674"/>
      <c r="E179" s="515">
        <v>63</v>
      </c>
      <c r="F179" s="516">
        <v>31</v>
      </c>
      <c r="G179" s="517" t="s">
        <v>1797</v>
      </c>
      <c r="H179" s="517" t="s">
        <v>12</v>
      </c>
      <c r="I179" s="518">
        <v>29.2</v>
      </c>
      <c r="J179" s="519">
        <v>29.2</v>
      </c>
      <c r="K179" s="519">
        <v>0</v>
      </c>
      <c r="L179" s="519">
        <v>29.2</v>
      </c>
      <c r="M179" s="519">
        <v>0</v>
      </c>
      <c r="N179" s="493">
        <v>70000</v>
      </c>
      <c r="O179" s="494">
        <v>2044000</v>
      </c>
      <c r="P179" s="520" t="s">
        <v>351</v>
      </c>
      <c r="Q179" s="520" t="s">
        <v>352</v>
      </c>
      <c r="R179" s="521">
        <v>29.2</v>
      </c>
      <c r="S179" s="495">
        <v>9500</v>
      </c>
      <c r="T179" s="494">
        <v>277400</v>
      </c>
      <c r="U179" s="494"/>
      <c r="V179" s="494"/>
      <c r="W179" s="493">
        <v>10000</v>
      </c>
      <c r="X179" s="495">
        <v>292000</v>
      </c>
      <c r="Y179" s="493">
        <v>150000</v>
      </c>
      <c r="Z179" s="495">
        <v>4380000</v>
      </c>
      <c r="AA179" s="494">
        <v>6993400</v>
      </c>
      <c r="AB179" s="671"/>
      <c r="AC179" s="493">
        <v>40000</v>
      </c>
      <c r="AD179" s="494">
        <v>1168000</v>
      </c>
      <c r="AE179" s="671"/>
      <c r="AF179" s="671"/>
      <c r="AG179" s="672"/>
      <c r="AH179" s="672"/>
      <c r="AI179" s="672"/>
      <c r="AJ179" s="672"/>
      <c r="AK179" s="522"/>
      <c r="AL179" s="522"/>
      <c r="AM179" s="522"/>
      <c r="AN179" s="522"/>
      <c r="AO179" s="523"/>
      <c r="AP179" s="523"/>
      <c r="AQ179" s="522"/>
      <c r="AR179" s="522"/>
      <c r="AS179" s="670"/>
      <c r="AT179" s="524"/>
    </row>
    <row r="180" spans="1:47" s="525" customFormat="1" ht="40.9" customHeight="1" x14ac:dyDescent="0.25">
      <c r="A180" s="657"/>
      <c r="B180" s="659"/>
      <c r="C180" s="661"/>
      <c r="D180" s="661"/>
      <c r="E180" s="515">
        <v>63</v>
      </c>
      <c r="F180" s="516">
        <v>28</v>
      </c>
      <c r="G180" s="517" t="s">
        <v>1797</v>
      </c>
      <c r="H180" s="517" t="s">
        <v>12</v>
      </c>
      <c r="I180" s="518">
        <v>9</v>
      </c>
      <c r="J180" s="519">
        <v>9</v>
      </c>
      <c r="K180" s="519">
        <v>0</v>
      </c>
      <c r="L180" s="519">
        <v>9</v>
      </c>
      <c r="M180" s="519">
        <v>0</v>
      </c>
      <c r="N180" s="493">
        <v>70000</v>
      </c>
      <c r="O180" s="494">
        <v>630000</v>
      </c>
      <c r="P180" s="520" t="s">
        <v>351</v>
      </c>
      <c r="Q180" s="520" t="s">
        <v>352</v>
      </c>
      <c r="R180" s="521">
        <v>9</v>
      </c>
      <c r="S180" s="495">
        <v>9500</v>
      </c>
      <c r="T180" s="494">
        <v>85500</v>
      </c>
      <c r="U180" s="494"/>
      <c r="V180" s="494"/>
      <c r="W180" s="493">
        <v>10000</v>
      </c>
      <c r="X180" s="495">
        <v>90000</v>
      </c>
      <c r="Y180" s="493">
        <v>150000</v>
      </c>
      <c r="Z180" s="495">
        <v>1350000</v>
      </c>
      <c r="AA180" s="494">
        <v>2155500</v>
      </c>
      <c r="AB180" s="653"/>
      <c r="AC180" s="493">
        <v>40000</v>
      </c>
      <c r="AD180" s="494">
        <v>360000</v>
      </c>
      <c r="AE180" s="653"/>
      <c r="AF180" s="653"/>
      <c r="AG180" s="659"/>
      <c r="AH180" s="659"/>
      <c r="AI180" s="659"/>
      <c r="AJ180" s="659"/>
      <c r="AK180" s="522"/>
      <c r="AL180" s="522"/>
      <c r="AM180" s="522"/>
      <c r="AN180" s="523"/>
      <c r="AO180" s="523"/>
      <c r="AP180" s="522"/>
      <c r="AQ180" s="522"/>
      <c r="AR180" s="522"/>
      <c r="AS180" s="663"/>
    </row>
    <row r="181" spans="1:47" s="525" customFormat="1" ht="51" customHeight="1" x14ac:dyDescent="0.25">
      <c r="A181" s="512">
        <v>89</v>
      </c>
      <c r="B181" s="513" t="s">
        <v>2099</v>
      </c>
      <c r="C181" s="514" t="s">
        <v>2099</v>
      </c>
      <c r="D181" s="514"/>
      <c r="E181" s="515">
        <v>63</v>
      </c>
      <c r="F181" s="516">
        <v>28</v>
      </c>
      <c r="G181" s="517" t="s">
        <v>1797</v>
      </c>
      <c r="H181" s="517" t="s">
        <v>12</v>
      </c>
      <c r="I181" s="518">
        <v>186.9</v>
      </c>
      <c r="J181" s="519">
        <v>186.9</v>
      </c>
      <c r="K181" s="519">
        <v>0</v>
      </c>
      <c r="L181" s="519">
        <v>186.9</v>
      </c>
      <c r="M181" s="519">
        <v>0</v>
      </c>
      <c r="N181" s="493">
        <v>70000</v>
      </c>
      <c r="O181" s="494">
        <v>13083000</v>
      </c>
      <c r="P181" s="520" t="s">
        <v>351</v>
      </c>
      <c r="Q181" s="520" t="s">
        <v>352</v>
      </c>
      <c r="R181" s="521">
        <v>186.9</v>
      </c>
      <c r="S181" s="495">
        <v>9500</v>
      </c>
      <c r="T181" s="494">
        <v>1775550</v>
      </c>
      <c r="U181" s="494"/>
      <c r="V181" s="494"/>
      <c r="W181" s="493">
        <v>10000</v>
      </c>
      <c r="X181" s="495">
        <v>1869000</v>
      </c>
      <c r="Y181" s="493">
        <v>150000</v>
      </c>
      <c r="Z181" s="495">
        <v>28035000</v>
      </c>
      <c r="AA181" s="494">
        <v>44762550</v>
      </c>
      <c r="AB181" s="495">
        <v>44762550</v>
      </c>
      <c r="AC181" s="493">
        <v>40000</v>
      </c>
      <c r="AD181" s="494">
        <v>7476000</v>
      </c>
      <c r="AE181" s="495">
        <v>7476000</v>
      </c>
      <c r="AF181" s="494">
        <v>52238550</v>
      </c>
      <c r="AG181" s="513"/>
      <c r="AH181" s="513"/>
      <c r="AI181" s="513"/>
      <c r="AJ181" s="513"/>
      <c r="AK181" s="522"/>
      <c r="AL181" s="522"/>
      <c r="AM181" s="522"/>
      <c r="AN181" s="523"/>
      <c r="AO181" s="523"/>
      <c r="AP181" s="522"/>
      <c r="AQ181" s="522"/>
      <c r="AR181" s="522"/>
      <c r="AS181" s="524"/>
    </row>
    <row r="182" spans="1:47" s="525" customFormat="1" ht="51" customHeight="1" x14ac:dyDescent="0.25">
      <c r="A182" s="512">
        <v>90</v>
      </c>
      <c r="B182" s="513" t="s">
        <v>2100</v>
      </c>
      <c r="C182" s="514" t="s">
        <v>2100</v>
      </c>
      <c r="D182" s="514"/>
      <c r="E182" s="515">
        <v>63</v>
      </c>
      <c r="F182" s="516">
        <v>28</v>
      </c>
      <c r="G182" s="517" t="s">
        <v>1797</v>
      </c>
      <c r="H182" s="517" t="s">
        <v>12</v>
      </c>
      <c r="I182" s="518">
        <v>240.8</v>
      </c>
      <c r="J182" s="519">
        <v>240.8</v>
      </c>
      <c r="K182" s="519">
        <v>0</v>
      </c>
      <c r="L182" s="519">
        <v>240.8</v>
      </c>
      <c r="M182" s="519">
        <v>0</v>
      </c>
      <c r="N182" s="493">
        <v>70000</v>
      </c>
      <c r="O182" s="494">
        <v>16856000</v>
      </c>
      <c r="P182" s="520" t="s">
        <v>351</v>
      </c>
      <c r="Q182" s="520" t="s">
        <v>352</v>
      </c>
      <c r="R182" s="521">
        <v>240.8</v>
      </c>
      <c r="S182" s="495">
        <v>9500</v>
      </c>
      <c r="T182" s="494">
        <v>2287600</v>
      </c>
      <c r="U182" s="494"/>
      <c r="V182" s="494"/>
      <c r="W182" s="493">
        <v>10000</v>
      </c>
      <c r="X182" s="495">
        <v>2408000</v>
      </c>
      <c r="Y182" s="493">
        <v>150000</v>
      </c>
      <c r="Z182" s="495">
        <v>36120000</v>
      </c>
      <c r="AA182" s="494">
        <v>57671600</v>
      </c>
      <c r="AB182" s="495">
        <v>57671600</v>
      </c>
      <c r="AC182" s="493">
        <v>40000</v>
      </c>
      <c r="AD182" s="494">
        <v>9632000</v>
      </c>
      <c r="AE182" s="495">
        <v>9632000</v>
      </c>
      <c r="AF182" s="494">
        <v>67303600</v>
      </c>
      <c r="AG182" s="513"/>
      <c r="AH182" s="513"/>
      <c r="AI182" s="513" t="s">
        <v>2100</v>
      </c>
      <c r="AJ182" s="513" t="s">
        <v>2101</v>
      </c>
      <c r="AK182" s="522"/>
      <c r="AL182" s="522"/>
      <c r="AM182" s="522"/>
      <c r="AN182" s="523"/>
      <c r="AO182" s="523"/>
      <c r="AP182" s="522"/>
      <c r="AQ182" s="522"/>
      <c r="AR182" s="522"/>
      <c r="AS182" s="524"/>
    </row>
    <row r="183" spans="1:47" s="525" customFormat="1" ht="40.9" customHeight="1" x14ac:dyDescent="0.25">
      <c r="A183" s="656">
        <v>91</v>
      </c>
      <c r="B183" s="658" t="s">
        <v>2102</v>
      </c>
      <c r="C183" s="660" t="s">
        <v>2103</v>
      </c>
      <c r="D183" s="660" t="s">
        <v>2104</v>
      </c>
      <c r="E183" s="515">
        <v>63</v>
      </c>
      <c r="F183" s="516">
        <v>96</v>
      </c>
      <c r="G183" s="517" t="s">
        <v>1797</v>
      </c>
      <c r="H183" s="517" t="s">
        <v>12</v>
      </c>
      <c r="I183" s="518">
        <v>254.5</v>
      </c>
      <c r="J183" s="519">
        <v>254.5</v>
      </c>
      <c r="K183" s="519">
        <v>0</v>
      </c>
      <c r="L183" s="519">
        <v>254.5</v>
      </c>
      <c r="M183" s="519">
        <v>0</v>
      </c>
      <c r="N183" s="493">
        <v>70000</v>
      </c>
      <c r="O183" s="494">
        <v>17815000</v>
      </c>
      <c r="P183" s="520" t="s">
        <v>351</v>
      </c>
      <c r="Q183" s="520" t="s">
        <v>352</v>
      </c>
      <c r="R183" s="521">
        <v>254.5</v>
      </c>
      <c r="S183" s="495">
        <v>9500</v>
      </c>
      <c r="T183" s="494">
        <v>2417750</v>
      </c>
      <c r="U183" s="494"/>
      <c r="V183" s="494"/>
      <c r="W183" s="493">
        <v>10000</v>
      </c>
      <c r="X183" s="495">
        <v>2545000</v>
      </c>
      <c r="Y183" s="493">
        <v>150000</v>
      </c>
      <c r="Z183" s="495">
        <v>38175000</v>
      </c>
      <c r="AA183" s="494">
        <v>60952750</v>
      </c>
      <c r="AB183" s="652">
        <v>66581000</v>
      </c>
      <c r="AC183" s="493">
        <v>40000</v>
      </c>
      <c r="AD183" s="494">
        <v>10180000</v>
      </c>
      <c r="AE183" s="652">
        <v>11120000</v>
      </c>
      <c r="AF183" s="652">
        <v>77701000</v>
      </c>
      <c r="AG183" s="658"/>
      <c r="AH183" s="658"/>
      <c r="AI183" s="658" t="s">
        <v>2105</v>
      </c>
      <c r="AJ183" s="658" t="s">
        <v>1930</v>
      </c>
      <c r="AK183" s="522"/>
      <c r="AL183" s="522"/>
      <c r="AM183" s="522"/>
      <c r="AN183" s="522"/>
      <c r="AO183" s="523"/>
      <c r="AP183" s="523"/>
      <c r="AQ183" s="522"/>
      <c r="AR183" s="522"/>
      <c r="AS183" s="662">
        <v>0</v>
      </c>
      <c r="AT183" s="524" t="s">
        <v>491</v>
      </c>
    </row>
    <row r="184" spans="1:47" s="525" customFormat="1" ht="66" customHeight="1" x14ac:dyDescent="0.25">
      <c r="A184" s="657"/>
      <c r="B184" s="659"/>
      <c r="C184" s="661"/>
      <c r="D184" s="661"/>
      <c r="E184" s="515">
        <v>63</v>
      </c>
      <c r="F184" s="516">
        <v>95</v>
      </c>
      <c r="G184" s="517" t="s">
        <v>1797</v>
      </c>
      <c r="H184" s="517" t="s">
        <v>12</v>
      </c>
      <c r="I184" s="518">
        <v>23.5</v>
      </c>
      <c r="J184" s="519">
        <v>23.5</v>
      </c>
      <c r="K184" s="519">
        <v>0</v>
      </c>
      <c r="L184" s="519">
        <v>23.5</v>
      </c>
      <c r="M184" s="519">
        <v>0</v>
      </c>
      <c r="N184" s="493">
        <v>70000</v>
      </c>
      <c r="O184" s="494">
        <v>1645000</v>
      </c>
      <c r="P184" s="520" t="s">
        <v>351</v>
      </c>
      <c r="Q184" s="520" t="s">
        <v>352</v>
      </c>
      <c r="R184" s="521">
        <v>23.5</v>
      </c>
      <c r="S184" s="495">
        <v>9500</v>
      </c>
      <c r="T184" s="494">
        <v>223250</v>
      </c>
      <c r="U184" s="494"/>
      <c r="V184" s="494"/>
      <c r="W184" s="493">
        <v>10000</v>
      </c>
      <c r="X184" s="495">
        <v>235000</v>
      </c>
      <c r="Y184" s="493">
        <v>150000</v>
      </c>
      <c r="Z184" s="495">
        <v>3525000</v>
      </c>
      <c r="AA184" s="494">
        <v>5628250</v>
      </c>
      <c r="AB184" s="653"/>
      <c r="AC184" s="493">
        <v>40000</v>
      </c>
      <c r="AD184" s="494">
        <v>940000</v>
      </c>
      <c r="AE184" s="653"/>
      <c r="AF184" s="653"/>
      <c r="AG184" s="659"/>
      <c r="AH184" s="659"/>
      <c r="AI184" s="659"/>
      <c r="AJ184" s="659"/>
      <c r="AK184" s="522"/>
      <c r="AL184" s="522"/>
      <c r="AM184" s="522"/>
      <c r="AN184" s="523"/>
      <c r="AO184" s="523"/>
      <c r="AP184" s="522"/>
      <c r="AQ184" s="522"/>
      <c r="AR184" s="522"/>
      <c r="AS184" s="663"/>
    </row>
    <row r="185" spans="1:47" s="525" customFormat="1" ht="46.15" customHeight="1" x14ac:dyDescent="0.25">
      <c r="A185" s="656">
        <v>92</v>
      </c>
      <c r="B185" s="658" t="s">
        <v>2106</v>
      </c>
      <c r="C185" s="660" t="s">
        <v>2106</v>
      </c>
      <c r="D185" s="660"/>
      <c r="E185" s="515">
        <v>63</v>
      </c>
      <c r="F185" s="516">
        <v>34</v>
      </c>
      <c r="G185" s="517" t="s">
        <v>1797</v>
      </c>
      <c r="H185" s="517" t="s">
        <v>12</v>
      </c>
      <c r="I185" s="518">
        <v>66.3</v>
      </c>
      <c r="J185" s="519">
        <v>66.3</v>
      </c>
      <c r="K185" s="519">
        <v>0</v>
      </c>
      <c r="L185" s="519">
        <v>66.3</v>
      </c>
      <c r="M185" s="519">
        <v>0</v>
      </c>
      <c r="N185" s="493">
        <v>70000</v>
      </c>
      <c r="O185" s="494">
        <v>4641000</v>
      </c>
      <c r="P185" s="520" t="s">
        <v>351</v>
      </c>
      <c r="Q185" s="520" t="s">
        <v>352</v>
      </c>
      <c r="R185" s="521">
        <v>66.3</v>
      </c>
      <c r="S185" s="495">
        <v>9500</v>
      </c>
      <c r="T185" s="494">
        <v>629850</v>
      </c>
      <c r="U185" s="494"/>
      <c r="V185" s="494"/>
      <c r="W185" s="493">
        <v>10000</v>
      </c>
      <c r="X185" s="495">
        <v>663000</v>
      </c>
      <c r="Y185" s="493">
        <v>150000</v>
      </c>
      <c r="Z185" s="495">
        <v>9945000</v>
      </c>
      <c r="AA185" s="494">
        <v>15878850</v>
      </c>
      <c r="AB185" s="652">
        <v>38703200</v>
      </c>
      <c r="AC185" s="493">
        <v>40000</v>
      </c>
      <c r="AD185" s="494">
        <v>2652000</v>
      </c>
      <c r="AE185" s="652">
        <v>6464000</v>
      </c>
      <c r="AF185" s="652">
        <v>45167200</v>
      </c>
      <c r="AG185" s="658"/>
      <c r="AH185" s="658"/>
      <c r="AI185" s="658" t="s">
        <v>2107</v>
      </c>
      <c r="AJ185" s="658" t="s">
        <v>2108</v>
      </c>
      <c r="AK185" s="522"/>
      <c r="AL185" s="522"/>
      <c r="AM185" s="522"/>
      <c r="AN185" s="522"/>
      <c r="AO185" s="523"/>
      <c r="AP185" s="523"/>
      <c r="AQ185" s="522"/>
      <c r="AR185" s="522"/>
      <c r="AS185" s="662"/>
      <c r="AT185" s="524"/>
    </row>
    <row r="186" spans="1:47" s="525" customFormat="1" ht="46.15" customHeight="1" x14ac:dyDescent="0.25">
      <c r="A186" s="657"/>
      <c r="B186" s="659"/>
      <c r="C186" s="661"/>
      <c r="D186" s="661"/>
      <c r="E186" s="515">
        <v>63</v>
      </c>
      <c r="F186" s="516">
        <v>33</v>
      </c>
      <c r="G186" s="517" t="s">
        <v>1797</v>
      </c>
      <c r="H186" s="517" t="s">
        <v>12</v>
      </c>
      <c r="I186" s="518">
        <v>95.3</v>
      </c>
      <c r="J186" s="519">
        <v>95.3</v>
      </c>
      <c r="K186" s="519">
        <v>0</v>
      </c>
      <c r="L186" s="519">
        <v>95.3</v>
      </c>
      <c r="M186" s="519">
        <v>0</v>
      </c>
      <c r="N186" s="493">
        <v>70000</v>
      </c>
      <c r="O186" s="494">
        <v>6671000</v>
      </c>
      <c r="P186" s="520" t="s">
        <v>351</v>
      </c>
      <c r="Q186" s="520" t="s">
        <v>352</v>
      </c>
      <c r="R186" s="521">
        <v>95.3</v>
      </c>
      <c r="S186" s="495">
        <v>9500</v>
      </c>
      <c r="T186" s="494">
        <v>905350</v>
      </c>
      <c r="U186" s="494"/>
      <c r="V186" s="494"/>
      <c r="W186" s="493">
        <v>10000</v>
      </c>
      <c r="X186" s="495">
        <v>953000</v>
      </c>
      <c r="Y186" s="493">
        <v>150000</v>
      </c>
      <c r="Z186" s="495">
        <v>14295000</v>
      </c>
      <c r="AA186" s="494">
        <v>22824350</v>
      </c>
      <c r="AB186" s="653"/>
      <c r="AC186" s="493">
        <v>40000</v>
      </c>
      <c r="AD186" s="494">
        <v>3812000</v>
      </c>
      <c r="AE186" s="653"/>
      <c r="AF186" s="653"/>
      <c r="AG186" s="659"/>
      <c r="AH186" s="659"/>
      <c r="AI186" s="659"/>
      <c r="AJ186" s="659"/>
      <c r="AK186" s="522"/>
      <c r="AL186" s="522"/>
      <c r="AM186" s="522"/>
      <c r="AN186" s="522"/>
      <c r="AO186" s="523"/>
      <c r="AP186" s="523"/>
      <c r="AQ186" s="522"/>
      <c r="AR186" s="522"/>
      <c r="AS186" s="663"/>
      <c r="AT186" s="524"/>
    </row>
    <row r="187" spans="1:47" s="525" customFormat="1" ht="46.15" customHeight="1" x14ac:dyDescent="0.25">
      <c r="A187" s="656">
        <v>93</v>
      </c>
      <c r="B187" s="658" t="s">
        <v>2109</v>
      </c>
      <c r="C187" s="660" t="s">
        <v>2110</v>
      </c>
      <c r="D187" s="660"/>
      <c r="E187" s="515">
        <v>63</v>
      </c>
      <c r="F187" s="516">
        <v>31</v>
      </c>
      <c r="G187" s="517" t="s">
        <v>1797</v>
      </c>
      <c r="H187" s="517" t="s">
        <v>12</v>
      </c>
      <c r="I187" s="518">
        <v>138.6</v>
      </c>
      <c r="J187" s="519">
        <v>138.6</v>
      </c>
      <c r="K187" s="519">
        <v>0</v>
      </c>
      <c r="L187" s="519">
        <v>138.6</v>
      </c>
      <c r="M187" s="519">
        <v>0</v>
      </c>
      <c r="N187" s="493">
        <v>70000</v>
      </c>
      <c r="O187" s="494">
        <v>9702000</v>
      </c>
      <c r="P187" s="520" t="s">
        <v>351</v>
      </c>
      <c r="Q187" s="520" t="s">
        <v>352</v>
      </c>
      <c r="R187" s="521">
        <v>138.6</v>
      </c>
      <c r="S187" s="495">
        <v>9500</v>
      </c>
      <c r="T187" s="494">
        <v>1316700</v>
      </c>
      <c r="U187" s="494"/>
      <c r="V187" s="494"/>
      <c r="W187" s="493">
        <v>10000</v>
      </c>
      <c r="X187" s="495">
        <v>1386000</v>
      </c>
      <c r="Y187" s="493">
        <v>150000</v>
      </c>
      <c r="Z187" s="495">
        <v>20790000</v>
      </c>
      <c r="AA187" s="494">
        <v>33194700</v>
      </c>
      <c r="AB187" s="652">
        <v>46031900</v>
      </c>
      <c r="AC187" s="493">
        <v>40000</v>
      </c>
      <c r="AD187" s="494">
        <v>5544000</v>
      </c>
      <c r="AE187" s="652">
        <v>7688000</v>
      </c>
      <c r="AF187" s="652">
        <v>53719900</v>
      </c>
      <c r="AG187" s="658"/>
      <c r="AH187" s="658"/>
      <c r="AI187" s="658" t="s">
        <v>2111</v>
      </c>
      <c r="AJ187" s="658" t="s">
        <v>2112</v>
      </c>
      <c r="AK187" s="522"/>
      <c r="AL187" s="522"/>
      <c r="AM187" s="522"/>
      <c r="AN187" s="522"/>
      <c r="AO187" s="523"/>
      <c r="AP187" s="523"/>
      <c r="AQ187" s="522"/>
      <c r="AR187" s="522"/>
      <c r="AS187" s="662" t="s">
        <v>1799</v>
      </c>
      <c r="AT187" s="524" t="s">
        <v>491</v>
      </c>
    </row>
    <row r="188" spans="1:47" s="525" customFormat="1" ht="46.15" customHeight="1" x14ac:dyDescent="0.25">
      <c r="A188" s="657"/>
      <c r="B188" s="659"/>
      <c r="C188" s="661"/>
      <c r="D188" s="661"/>
      <c r="E188" s="515">
        <v>63</v>
      </c>
      <c r="F188" s="516">
        <v>30</v>
      </c>
      <c r="G188" s="517" t="s">
        <v>1797</v>
      </c>
      <c r="H188" s="517" t="s">
        <v>12</v>
      </c>
      <c r="I188" s="518">
        <v>53.6</v>
      </c>
      <c r="J188" s="519">
        <v>53.6</v>
      </c>
      <c r="K188" s="519">
        <v>0</v>
      </c>
      <c r="L188" s="519">
        <v>53.6</v>
      </c>
      <c r="M188" s="519">
        <v>0</v>
      </c>
      <c r="N188" s="493">
        <v>70000</v>
      </c>
      <c r="O188" s="494">
        <v>3752000</v>
      </c>
      <c r="P188" s="520" t="s">
        <v>351</v>
      </c>
      <c r="Q188" s="520" t="s">
        <v>352</v>
      </c>
      <c r="R188" s="521">
        <v>53.6</v>
      </c>
      <c r="S188" s="495">
        <v>9500</v>
      </c>
      <c r="T188" s="494">
        <v>509200</v>
      </c>
      <c r="U188" s="494"/>
      <c r="V188" s="494"/>
      <c r="W188" s="493">
        <v>10000</v>
      </c>
      <c r="X188" s="495">
        <v>536000</v>
      </c>
      <c r="Y188" s="493">
        <v>150000</v>
      </c>
      <c r="Z188" s="495">
        <v>8040000</v>
      </c>
      <c r="AA188" s="494">
        <v>12837200</v>
      </c>
      <c r="AB188" s="653"/>
      <c r="AC188" s="493">
        <v>40000</v>
      </c>
      <c r="AD188" s="494">
        <v>2144000</v>
      </c>
      <c r="AE188" s="653"/>
      <c r="AF188" s="653"/>
      <c r="AG188" s="659"/>
      <c r="AH188" s="659"/>
      <c r="AI188" s="659"/>
      <c r="AJ188" s="659"/>
      <c r="AK188" s="522"/>
      <c r="AL188" s="522"/>
      <c r="AM188" s="522"/>
      <c r="AN188" s="522"/>
      <c r="AO188" s="523"/>
      <c r="AP188" s="523"/>
      <c r="AQ188" s="522"/>
      <c r="AR188" s="522"/>
      <c r="AS188" s="663"/>
      <c r="AT188" s="524"/>
    </row>
    <row r="189" spans="1:47" s="525" customFormat="1" ht="46.15" customHeight="1" x14ac:dyDescent="0.25">
      <c r="A189" s="656">
        <v>94</v>
      </c>
      <c r="B189" s="658" t="s">
        <v>2113</v>
      </c>
      <c r="C189" s="660" t="s">
        <v>85</v>
      </c>
      <c r="D189" s="660" t="s">
        <v>2114</v>
      </c>
      <c r="E189" s="515">
        <v>63</v>
      </c>
      <c r="F189" s="516">
        <v>30</v>
      </c>
      <c r="G189" s="517" t="s">
        <v>1797</v>
      </c>
      <c r="H189" s="517" t="s">
        <v>12</v>
      </c>
      <c r="I189" s="518">
        <v>184</v>
      </c>
      <c r="J189" s="519">
        <v>184</v>
      </c>
      <c r="K189" s="519">
        <v>0</v>
      </c>
      <c r="L189" s="519">
        <v>184</v>
      </c>
      <c r="M189" s="519">
        <v>0</v>
      </c>
      <c r="N189" s="493">
        <v>70000</v>
      </c>
      <c r="O189" s="494">
        <v>12880000</v>
      </c>
      <c r="P189" s="520" t="s">
        <v>351</v>
      </c>
      <c r="Q189" s="520" t="s">
        <v>352</v>
      </c>
      <c r="R189" s="521">
        <v>184</v>
      </c>
      <c r="S189" s="495">
        <v>9500</v>
      </c>
      <c r="T189" s="494">
        <v>1748000</v>
      </c>
      <c r="U189" s="494"/>
      <c r="V189" s="494"/>
      <c r="W189" s="493">
        <v>10000</v>
      </c>
      <c r="X189" s="495">
        <v>1840000</v>
      </c>
      <c r="Y189" s="493">
        <v>150000</v>
      </c>
      <c r="Z189" s="495">
        <v>27600000</v>
      </c>
      <c r="AA189" s="494">
        <v>44068000</v>
      </c>
      <c r="AB189" s="652">
        <v>51851750</v>
      </c>
      <c r="AC189" s="493">
        <v>40000</v>
      </c>
      <c r="AD189" s="494">
        <v>7360000</v>
      </c>
      <c r="AE189" s="652">
        <v>8660000</v>
      </c>
      <c r="AF189" s="652">
        <v>60511750</v>
      </c>
      <c r="AG189" s="658"/>
      <c r="AH189" s="658"/>
      <c r="AI189" s="658" t="s">
        <v>2113</v>
      </c>
      <c r="AJ189" s="658" t="s">
        <v>2115</v>
      </c>
      <c r="AK189" s="522"/>
      <c r="AL189" s="522"/>
      <c r="AM189" s="522"/>
      <c r="AN189" s="522"/>
      <c r="AO189" s="523"/>
      <c r="AP189" s="523"/>
      <c r="AQ189" s="522"/>
      <c r="AR189" s="522"/>
      <c r="AS189" s="662"/>
      <c r="AT189" s="524"/>
    </row>
    <row r="190" spans="1:47" s="525" customFormat="1" ht="46.15" customHeight="1" x14ac:dyDescent="0.25">
      <c r="A190" s="657"/>
      <c r="B190" s="659"/>
      <c r="C190" s="661"/>
      <c r="D190" s="661"/>
      <c r="E190" s="515">
        <v>63</v>
      </c>
      <c r="F190" s="516">
        <v>81</v>
      </c>
      <c r="G190" s="517" t="s">
        <v>1797</v>
      </c>
      <c r="H190" s="517" t="s">
        <v>12</v>
      </c>
      <c r="I190" s="518">
        <v>32.5</v>
      </c>
      <c r="J190" s="519">
        <v>32.5</v>
      </c>
      <c r="K190" s="519">
        <v>0</v>
      </c>
      <c r="L190" s="519">
        <v>32.5</v>
      </c>
      <c r="M190" s="519">
        <v>0</v>
      </c>
      <c r="N190" s="493">
        <v>70000</v>
      </c>
      <c r="O190" s="494">
        <v>2275000</v>
      </c>
      <c r="P190" s="520" t="s">
        <v>351</v>
      </c>
      <c r="Q190" s="520" t="s">
        <v>352</v>
      </c>
      <c r="R190" s="521">
        <v>32.5</v>
      </c>
      <c r="S190" s="495">
        <v>9500</v>
      </c>
      <c r="T190" s="494">
        <v>308750</v>
      </c>
      <c r="U190" s="494"/>
      <c r="V190" s="494"/>
      <c r="W190" s="493">
        <v>10000</v>
      </c>
      <c r="X190" s="495">
        <v>325000</v>
      </c>
      <c r="Y190" s="493">
        <v>150000</v>
      </c>
      <c r="Z190" s="495">
        <v>4875000</v>
      </c>
      <c r="AA190" s="494">
        <v>7783750</v>
      </c>
      <c r="AB190" s="653"/>
      <c r="AC190" s="493">
        <v>40000</v>
      </c>
      <c r="AD190" s="494">
        <v>1300000</v>
      </c>
      <c r="AE190" s="653"/>
      <c r="AF190" s="653"/>
      <c r="AG190" s="659"/>
      <c r="AH190" s="659"/>
      <c r="AI190" s="659"/>
      <c r="AJ190" s="659"/>
      <c r="AK190" s="522"/>
      <c r="AL190" s="522"/>
      <c r="AM190" s="522"/>
      <c r="AN190" s="523"/>
      <c r="AO190" s="523"/>
      <c r="AP190" s="522"/>
      <c r="AQ190" s="522"/>
      <c r="AR190" s="522"/>
      <c r="AS190" s="663" t="s">
        <v>484</v>
      </c>
    </row>
    <row r="191" spans="1:47" s="525" customFormat="1" ht="42" customHeight="1" x14ac:dyDescent="0.25">
      <c r="A191" s="656">
        <v>95</v>
      </c>
      <c r="B191" s="658" t="s">
        <v>2116</v>
      </c>
      <c r="C191" s="660" t="s">
        <v>2117</v>
      </c>
      <c r="D191" s="660" t="s">
        <v>2118</v>
      </c>
      <c r="E191" s="515">
        <v>63</v>
      </c>
      <c r="F191" s="516">
        <v>145</v>
      </c>
      <c r="G191" s="517" t="s">
        <v>1797</v>
      </c>
      <c r="H191" s="517" t="s">
        <v>12</v>
      </c>
      <c r="I191" s="518">
        <v>171.4</v>
      </c>
      <c r="J191" s="519">
        <v>171.4</v>
      </c>
      <c r="K191" s="519">
        <v>0</v>
      </c>
      <c r="L191" s="519">
        <v>171.4</v>
      </c>
      <c r="M191" s="519">
        <v>0</v>
      </c>
      <c r="N191" s="493">
        <v>70000</v>
      </c>
      <c r="O191" s="494">
        <v>11998000</v>
      </c>
      <c r="P191" s="520" t="s">
        <v>351</v>
      </c>
      <c r="Q191" s="520" t="s">
        <v>352</v>
      </c>
      <c r="R191" s="521">
        <v>171.4</v>
      </c>
      <c r="S191" s="495">
        <v>9500</v>
      </c>
      <c r="T191" s="494">
        <v>1628300</v>
      </c>
      <c r="U191" s="494"/>
      <c r="V191" s="494"/>
      <c r="W191" s="493">
        <v>10000</v>
      </c>
      <c r="X191" s="495">
        <v>1714000</v>
      </c>
      <c r="Y191" s="493">
        <v>150000</v>
      </c>
      <c r="Z191" s="495">
        <v>25710000</v>
      </c>
      <c r="AA191" s="494">
        <v>41050300</v>
      </c>
      <c r="AB191" s="652">
        <v>140057350</v>
      </c>
      <c r="AC191" s="493">
        <v>40000</v>
      </c>
      <c r="AD191" s="494">
        <v>6856000</v>
      </c>
      <c r="AE191" s="664">
        <v>23100000</v>
      </c>
      <c r="AF191" s="652">
        <v>163157350</v>
      </c>
      <c r="AG191" s="652">
        <v>163197350</v>
      </c>
      <c r="AH191" s="658"/>
      <c r="AI191" s="658"/>
      <c r="AJ191" s="658" t="s">
        <v>2119</v>
      </c>
      <c r="AK191" s="658" t="s">
        <v>2120</v>
      </c>
      <c r="AL191" s="522"/>
      <c r="AM191" s="522"/>
      <c r="AN191" s="522"/>
      <c r="AO191" s="522"/>
      <c r="AP191" s="523"/>
      <c r="AQ191" s="523"/>
      <c r="AR191" s="522"/>
      <c r="AS191" s="522"/>
      <c r="AT191" s="662"/>
      <c r="AU191" s="524"/>
    </row>
    <row r="192" spans="1:47" s="525" customFormat="1" ht="42" customHeight="1" x14ac:dyDescent="0.25">
      <c r="A192" s="673"/>
      <c r="B192" s="672"/>
      <c r="C192" s="674"/>
      <c r="D192" s="674"/>
      <c r="E192" s="515">
        <v>63</v>
      </c>
      <c r="F192" s="516">
        <v>129</v>
      </c>
      <c r="G192" s="517" t="s">
        <v>1797</v>
      </c>
      <c r="H192" s="517" t="s">
        <v>12</v>
      </c>
      <c r="I192" s="518">
        <v>4.8</v>
      </c>
      <c r="J192" s="519">
        <v>4.8</v>
      </c>
      <c r="K192" s="519">
        <v>0</v>
      </c>
      <c r="L192" s="519">
        <v>4.8</v>
      </c>
      <c r="M192" s="519">
        <v>0</v>
      </c>
      <c r="N192" s="493">
        <v>70000</v>
      </c>
      <c r="O192" s="494">
        <v>336000</v>
      </c>
      <c r="P192" s="520" t="s">
        <v>351</v>
      </c>
      <c r="Q192" s="520" t="s">
        <v>352</v>
      </c>
      <c r="R192" s="521">
        <v>4.8</v>
      </c>
      <c r="S192" s="495">
        <v>9500</v>
      </c>
      <c r="T192" s="494">
        <v>45600</v>
      </c>
      <c r="U192" s="494"/>
      <c r="V192" s="494"/>
      <c r="W192" s="493">
        <v>10000</v>
      </c>
      <c r="X192" s="495">
        <v>48000</v>
      </c>
      <c r="Y192" s="493">
        <v>150000</v>
      </c>
      <c r="Z192" s="495">
        <v>720000</v>
      </c>
      <c r="AA192" s="494">
        <v>1149600</v>
      </c>
      <c r="AB192" s="671"/>
      <c r="AC192" s="493">
        <v>40000</v>
      </c>
      <c r="AD192" s="494">
        <v>192000</v>
      </c>
      <c r="AE192" s="675"/>
      <c r="AF192" s="671"/>
      <c r="AG192" s="671"/>
      <c r="AH192" s="672"/>
      <c r="AI192" s="672"/>
      <c r="AJ192" s="672"/>
      <c r="AK192" s="672"/>
      <c r="AL192" s="522"/>
      <c r="AM192" s="522"/>
      <c r="AN192" s="522"/>
      <c r="AO192" s="522"/>
      <c r="AP192" s="523"/>
      <c r="AQ192" s="523"/>
      <c r="AR192" s="522"/>
      <c r="AS192" s="522"/>
      <c r="AT192" s="670"/>
      <c r="AU192" s="524"/>
    </row>
    <row r="193" spans="1:46" s="525" customFormat="1" ht="42" customHeight="1" x14ac:dyDescent="0.25">
      <c r="A193" s="673"/>
      <c r="B193" s="672"/>
      <c r="C193" s="674"/>
      <c r="D193" s="674"/>
      <c r="E193" s="515">
        <v>62</v>
      </c>
      <c r="F193" s="516">
        <v>64</v>
      </c>
      <c r="G193" s="517" t="s">
        <v>1797</v>
      </c>
      <c r="H193" s="517" t="s">
        <v>12</v>
      </c>
      <c r="I193" s="518">
        <v>273.89999999999998</v>
      </c>
      <c r="J193" s="519">
        <v>152.19999999999999</v>
      </c>
      <c r="K193" s="519">
        <v>121.7</v>
      </c>
      <c r="L193" s="519">
        <v>273.89999999999998</v>
      </c>
      <c r="M193" s="519">
        <v>0</v>
      </c>
      <c r="N193" s="493">
        <v>70000</v>
      </c>
      <c r="O193" s="494">
        <v>19173000</v>
      </c>
      <c r="P193" s="520" t="s">
        <v>351</v>
      </c>
      <c r="Q193" s="520" t="s">
        <v>352</v>
      </c>
      <c r="R193" s="521">
        <v>273.89999999999998</v>
      </c>
      <c r="S193" s="495">
        <v>9500</v>
      </c>
      <c r="T193" s="494">
        <v>2602050</v>
      </c>
      <c r="U193" s="494"/>
      <c r="V193" s="494"/>
      <c r="W193" s="493">
        <v>10000</v>
      </c>
      <c r="X193" s="495">
        <v>2739000</v>
      </c>
      <c r="Y193" s="493">
        <v>150000</v>
      </c>
      <c r="Z193" s="495">
        <v>41085000</v>
      </c>
      <c r="AA193" s="494">
        <v>65599050</v>
      </c>
      <c r="AB193" s="671"/>
      <c r="AC193" s="493">
        <v>40000</v>
      </c>
      <c r="AD193" s="494">
        <v>10956000</v>
      </c>
      <c r="AE193" s="675"/>
      <c r="AF193" s="671"/>
      <c r="AG193" s="671"/>
      <c r="AH193" s="672"/>
      <c r="AI193" s="672"/>
      <c r="AJ193" s="672"/>
      <c r="AK193" s="672"/>
      <c r="AL193" s="522"/>
      <c r="AM193" s="522"/>
      <c r="AN193" s="522"/>
      <c r="AO193" s="523"/>
      <c r="AP193" s="523"/>
      <c r="AQ193" s="522"/>
      <c r="AR193" s="522"/>
      <c r="AS193" s="522"/>
      <c r="AT193" s="670"/>
    </row>
    <row r="194" spans="1:46" s="525" customFormat="1" ht="42" customHeight="1" x14ac:dyDescent="0.25">
      <c r="A194" s="673"/>
      <c r="B194" s="672"/>
      <c r="C194" s="674"/>
      <c r="D194" s="674"/>
      <c r="E194" s="515">
        <v>62</v>
      </c>
      <c r="F194" s="516">
        <v>63</v>
      </c>
      <c r="G194" s="517" t="s">
        <v>1797</v>
      </c>
      <c r="H194" s="517" t="s">
        <v>12</v>
      </c>
      <c r="I194" s="518">
        <v>15.2</v>
      </c>
      <c r="J194" s="519">
        <v>10.9</v>
      </c>
      <c r="K194" s="519">
        <v>4.2999999999999989</v>
      </c>
      <c r="L194" s="519">
        <v>15.2</v>
      </c>
      <c r="M194" s="519">
        <v>0</v>
      </c>
      <c r="N194" s="493">
        <v>70000</v>
      </c>
      <c r="O194" s="494">
        <v>1064000</v>
      </c>
      <c r="P194" s="520" t="s">
        <v>351</v>
      </c>
      <c r="Q194" s="520" t="s">
        <v>352</v>
      </c>
      <c r="R194" s="521">
        <v>15.2</v>
      </c>
      <c r="S194" s="495">
        <v>9500</v>
      </c>
      <c r="T194" s="494">
        <v>144400</v>
      </c>
      <c r="U194" s="494"/>
      <c r="V194" s="494"/>
      <c r="W194" s="493">
        <v>10000</v>
      </c>
      <c r="X194" s="495">
        <v>152000</v>
      </c>
      <c r="Y194" s="493">
        <v>150000</v>
      </c>
      <c r="Z194" s="495">
        <v>2280000</v>
      </c>
      <c r="AA194" s="494">
        <v>3640400</v>
      </c>
      <c r="AB194" s="671"/>
      <c r="AC194" s="493">
        <v>40000</v>
      </c>
      <c r="AD194" s="494">
        <v>608000</v>
      </c>
      <c r="AE194" s="675"/>
      <c r="AF194" s="671"/>
      <c r="AG194" s="671"/>
      <c r="AH194" s="672"/>
      <c r="AI194" s="672"/>
      <c r="AJ194" s="672"/>
      <c r="AK194" s="672"/>
      <c r="AL194" s="522"/>
      <c r="AM194" s="522"/>
      <c r="AN194" s="522"/>
      <c r="AO194" s="523"/>
      <c r="AP194" s="523"/>
      <c r="AQ194" s="522"/>
      <c r="AR194" s="522"/>
      <c r="AS194" s="522"/>
      <c r="AT194" s="670"/>
    </row>
    <row r="195" spans="1:46" s="525" customFormat="1" ht="42" customHeight="1" x14ac:dyDescent="0.25">
      <c r="A195" s="673"/>
      <c r="B195" s="672"/>
      <c r="C195" s="674"/>
      <c r="D195" s="674"/>
      <c r="E195" s="515">
        <v>62</v>
      </c>
      <c r="F195" s="516">
        <v>96</v>
      </c>
      <c r="G195" s="517" t="s">
        <v>1797</v>
      </c>
      <c r="H195" s="517" t="s">
        <v>12</v>
      </c>
      <c r="I195" s="518">
        <v>112.2</v>
      </c>
      <c r="J195" s="533">
        <v>60.3</v>
      </c>
      <c r="K195" s="533">
        <v>51.900000000000006</v>
      </c>
      <c r="L195" s="519">
        <v>112.2</v>
      </c>
      <c r="M195" s="519">
        <v>0</v>
      </c>
      <c r="N195" s="493">
        <v>70000</v>
      </c>
      <c r="O195" s="494">
        <v>7854000</v>
      </c>
      <c r="P195" s="520"/>
      <c r="Q195" s="520" t="s">
        <v>352</v>
      </c>
      <c r="R195" s="521"/>
      <c r="S195" s="495"/>
      <c r="T195" s="494"/>
      <c r="U195" s="494"/>
      <c r="V195" s="494"/>
      <c r="W195" s="493">
        <v>10000</v>
      </c>
      <c r="X195" s="495">
        <v>1122000</v>
      </c>
      <c r="Y195" s="493">
        <v>150000</v>
      </c>
      <c r="Z195" s="495">
        <v>16830000</v>
      </c>
      <c r="AA195" s="494">
        <v>25806000</v>
      </c>
      <c r="AB195" s="671"/>
      <c r="AC195" s="493">
        <v>40000</v>
      </c>
      <c r="AD195" s="494">
        <v>4488000</v>
      </c>
      <c r="AE195" s="675"/>
      <c r="AF195" s="671"/>
      <c r="AG195" s="671"/>
      <c r="AH195" s="672"/>
      <c r="AI195" s="672"/>
      <c r="AJ195" s="672"/>
      <c r="AK195" s="672"/>
      <c r="AL195" s="522"/>
      <c r="AM195" s="522"/>
      <c r="AN195" s="522"/>
      <c r="AO195" s="523"/>
      <c r="AP195" s="523"/>
      <c r="AQ195" s="522"/>
      <c r="AR195" s="522"/>
      <c r="AS195" s="522"/>
      <c r="AT195" s="670"/>
    </row>
    <row r="196" spans="1:46" s="525" customFormat="1" ht="42" customHeight="1" x14ac:dyDescent="0.25">
      <c r="A196" s="673"/>
      <c r="B196" s="672"/>
      <c r="C196" s="674"/>
      <c r="D196" s="674"/>
      <c r="E196" s="515"/>
      <c r="F196" s="516"/>
      <c r="G196" s="517"/>
      <c r="H196" s="517"/>
      <c r="I196" s="518"/>
      <c r="J196" s="533"/>
      <c r="K196" s="533"/>
      <c r="L196" s="519"/>
      <c r="M196" s="519"/>
      <c r="N196" s="493"/>
      <c r="O196" s="494"/>
      <c r="P196" s="520" t="s">
        <v>2121</v>
      </c>
      <c r="Q196" s="520"/>
      <c r="R196" s="521">
        <v>5</v>
      </c>
      <c r="S196" s="495"/>
      <c r="T196" s="494"/>
      <c r="U196" s="495">
        <v>340000</v>
      </c>
      <c r="V196" s="494">
        <v>1700000</v>
      </c>
      <c r="W196" s="493"/>
      <c r="X196" s="495"/>
      <c r="Y196" s="493"/>
      <c r="Z196" s="495"/>
      <c r="AA196" s="494">
        <v>1700000</v>
      </c>
      <c r="AB196" s="671"/>
      <c r="AC196" s="540"/>
      <c r="AD196" s="494"/>
      <c r="AE196" s="675"/>
      <c r="AF196" s="671"/>
      <c r="AG196" s="671"/>
      <c r="AH196" s="672"/>
      <c r="AI196" s="672"/>
      <c r="AJ196" s="672"/>
      <c r="AK196" s="672"/>
      <c r="AL196" s="522"/>
      <c r="AM196" s="522"/>
      <c r="AN196" s="522"/>
      <c r="AO196" s="523"/>
      <c r="AP196" s="523"/>
      <c r="AQ196" s="522"/>
      <c r="AR196" s="522"/>
      <c r="AS196" s="522"/>
      <c r="AT196" s="670"/>
    </row>
    <row r="197" spans="1:46" s="525" customFormat="1" ht="62.25" customHeight="1" x14ac:dyDescent="0.25">
      <c r="A197" s="673"/>
      <c r="B197" s="672"/>
      <c r="C197" s="674"/>
      <c r="D197" s="674"/>
      <c r="E197" s="515"/>
      <c r="F197" s="516"/>
      <c r="G197" s="517"/>
      <c r="H197" s="517"/>
      <c r="I197" s="518"/>
      <c r="J197" s="533"/>
      <c r="K197" s="533"/>
      <c r="L197" s="519"/>
      <c r="M197" s="519"/>
      <c r="N197" s="493"/>
      <c r="O197" s="494"/>
      <c r="P197" s="520" t="s">
        <v>2122</v>
      </c>
      <c r="Q197" s="520"/>
      <c r="R197" s="521">
        <v>5</v>
      </c>
      <c r="S197" s="495"/>
      <c r="T197" s="494"/>
      <c r="U197" s="495">
        <v>340000</v>
      </c>
      <c r="V197" s="494"/>
      <c r="W197" s="493"/>
      <c r="X197" s="495"/>
      <c r="Y197" s="493"/>
      <c r="Z197" s="495"/>
      <c r="AA197" s="494"/>
      <c r="AB197" s="671"/>
      <c r="AC197" s="540"/>
      <c r="AD197" s="494"/>
      <c r="AE197" s="675"/>
      <c r="AF197" s="671"/>
      <c r="AG197" s="671"/>
      <c r="AH197" s="672"/>
      <c r="AI197" s="672"/>
      <c r="AJ197" s="672"/>
      <c r="AK197" s="672"/>
      <c r="AL197" s="522"/>
      <c r="AM197" s="522"/>
      <c r="AN197" s="522"/>
      <c r="AO197" s="523"/>
      <c r="AP197" s="523"/>
      <c r="AQ197" s="522"/>
      <c r="AR197" s="522"/>
      <c r="AS197" s="522"/>
      <c r="AT197" s="670"/>
    </row>
    <row r="198" spans="1:46" s="525" customFormat="1" ht="42" customHeight="1" x14ac:dyDescent="0.25">
      <c r="A198" s="673"/>
      <c r="B198" s="672"/>
      <c r="C198" s="674"/>
      <c r="D198" s="674"/>
      <c r="E198" s="515"/>
      <c r="F198" s="516"/>
      <c r="G198" s="517"/>
      <c r="H198" s="517"/>
      <c r="I198" s="518"/>
      <c r="J198" s="533"/>
      <c r="K198" s="533"/>
      <c r="L198" s="519"/>
      <c r="M198" s="519"/>
      <c r="N198" s="493"/>
      <c r="O198" s="494"/>
      <c r="P198" s="520" t="s">
        <v>2123</v>
      </c>
      <c r="Q198" s="520"/>
      <c r="R198" s="521">
        <v>2</v>
      </c>
      <c r="S198" s="495"/>
      <c r="T198" s="494"/>
      <c r="U198" s="495">
        <v>27200</v>
      </c>
      <c r="V198" s="494">
        <v>54400</v>
      </c>
      <c r="W198" s="493"/>
      <c r="X198" s="495"/>
      <c r="Y198" s="493"/>
      <c r="Z198" s="495"/>
      <c r="AA198" s="494">
        <v>54400</v>
      </c>
      <c r="AB198" s="671"/>
      <c r="AC198" s="540"/>
      <c r="AD198" s="494"/>
      <c r="AE198" s="675"/>
      <c r="AF198" s="671"/>
      <c r="AG198" s="671"/>
      <c r="AH198" s="672"/>
      <c r="AI198" s="672"/>
      <c r="AJ198" s="672"/>
      <c r="AK198" s="672"/>
      <c r="AL198" s="522"/>
      <c r="AM198" s="522"/>
      <c r="AN198" s="522"/>
      <c r="AO198" s="523"/>
      <c r="AP198" s="523"/>
      <c r="AQ198" s="522"/>
      <c r="AR198" s="522"/>
      <c r="AS198" s="522"/>
      <c r="AT198" s="670"/>
    </row>
    <row r="199" spans="1:46" s="525" customFormat="1" ht="42" customHeight="1" x14ac:dyDescent="0.25">
      <c r="A199" s="673"/>
      <c r="B199" s="672"/>
      <c r="C199" s="674"/>
      <c r="D199" s="674"/>
      <c r="E199" s="515"/>
      <c r="F199" s="516"/>
      <c r="G199" s="517"/>
      <c r="H199" s="517"/>
      <c r="I199" s="518"/>
      <c r="J199" s="533"/>
      <c r="K199" s="533"/>
      <c r="L199" s="519"/>
      <c r="M199" s="519"/>
      <c r="N199" s="493"/>
      <c r="O199" s="494"/>
      <c r="P199" s="520" t="s">
        <v>2124</v>
      </c>
      <c r="Q199" s="520"/>
      <c r="R199" s="521">
        <v>2</v>
      </c>
      <c r="S199" s="495"/>
      <c r="T199" s="494"/>
      <c r="U199" s="495">
        <v>30400</v>
      </c>
      <c r="V199" s="494">
        <v>60800</v>
      </c>
      <c r="W199" s="493"/>
      <c r="X199" s="495"/>
      <c r="Y199" s="493"/>
      <c r="Z199" s="495"/>
      <c r="AA199" s="494">
        <v>60800</v>
      </c>
      <c r="AB199" s="671"/>
      <c r="AC199" s="540"/>
      <c r="AD199" s="494"/>
      <c r="AE199" s="675"/>
      <c r="AF199" s="671"/>
      <c r="AG199" s="671"/>
      <c r="AH199" s="672"/>
      <c r="AI199" s="672"/>
      <c r="AJ199" s="672"/>
      <c r="AK199" s="672"/>
      <c r="AL199" s="522"/>
      <c r="AM199" s="522"/>
      <c r="AN199" s="522"/>
      <c r="AO199" s="523"/>
      <c r="AP199" s="523"/>
      <c r="AQ199" s="522"/>
      <c r="AR199" s="522"/>
      <c r="AS199" s="522"/>
      <c r="AT199" s="670"/>
    </row>
    <row r="200" spans="1:46" s="525" customFormat="1" ht="42" customHeight="1" x14ac:dyDescent="0.25">
      <c r="A200" s="673"/>
      <c r="B200" s="672"/>
      <c r="C200" s="674"/>
      <c r="D200" s="674"/>
      <c r="E200" s="515"/>
      <c r="F200" s="516"/>
      <c r="G200" s="517"/>
      <c r="H200" s="517"/>
      <c r="I200" s="518"/>
      <c r="J200" s="533"/>
      <c r="K200" s="533"/>
      <c r="L200" s="519"/>
      <c r="M200" s="519"/>
      <c r="N200" s="493"/>
      <c r="O200" s="494"/>
      <c r="P200" s="520" t="s">
        <v>2125</v>
      </c>
      <c r="Q200" s="520"/>
      <c r="R200" s="521">
        <v>2</v>
      </c>
      <c r="S200" s="495"/>
      <c r="T200" s="494"/>
      <c r="U200" s="495">
        <v>498400</v>
      </c>
      <c r="V200" s="494">
        <v>996800</v>
      </c>
      <c r="W200" s="493"/>
      <c r="X200" s="495"/>
      <c r="Y200" s="493"/>
      <c r="Z200" s="495"/>
      <c r="AA200" s="494">
        <v>996800</v>
      </c>
      <c r="AB200" s="671"/>
      <c r="AC200" s="540"/>
      <c r="AD200" s="494"/>
      <c r="AE200" s="675"/>
      <c r="AF200" s="671"/>
      <c r="AG200" s="671"/>
      <c r="AH200" s="672"/>
      <c r="AI200" s="672"/>
      <c r="AJ200" s="672"/>
      <c r="AK200" s="672"/>
      <c r="AL200" s="522"/>
      <c r="AM200" s="522"/>
      <c r="AN200" s="522"/>
      <c r="AO200" s="523"/>
      <c r="AP200" s="523"/>
      <c r="AQ200" s="522"/>
      <c r="AR200" s="522"/>
      <c r="AS200" s="522"/>
      <c r="AT200" s="670"/>
    </row>
    <row r="201" spans="1:46" s="525" customFormat="1" ht="42" customHeight="1" x14ac:dyDescent="0.25">
      <c r="A201" s="673"/>
      <c r="B201" s="672"/>
      <c r="C201" s="674"/>
      <c r="D201" s="674"/>
      <c r="E201" s="515"/>
      <c r="F201" s="516"/>
      <c r="G201" s="517"/>
      <c r="H201" s="517"/>
      <c r="I201" s="518"/>
      <c r="J201" s="533"/>
      <c r="K201" s="533"/>
      <c r="L201" s="519"/>
      <c r="M201" s="519"/>
      <c r="N201" s="493"/>
      <c r="O201" s="494"/>
      <c r="P201" s="520" t="s">
        <v>2126</v>
      </c>
      <c r="Q201" s="520"/>
      <c r="R201" s="521">
        <v>2</v>
      </c>
      <c r="S201" s="495"/>
      <c r="T201" s="494"/>
      <c r="U201" s="495">
        <v>160000</v>
      </c>
      <c r="V201" s="494"/>
      <c r="W201" s="493"/>
      <c r="X201" s="495"/>
      <c r="Y201" s="493"/>
      <c r="Z201" s="495"/>
      <c r="AA201" s="494"/>
      <c r="AB201" s="671"/>
      <c r="AC201" s="540"/>
      <c r="AD201" s="494"/>
      <c r="AE201" s="675"/>
      <c r="AF201" s="671"/>
      <c r="AG201" s="671"/>
      <c r="AH201" s="672"/>
      <c r="AI201" s="672"/>
      <c r="AJ201" s="672"/>
      <c r="AK201" s="672"/>
      <c r="AL201" s="522"/>
      <c r="AM201" s="522"/>
      <c r="AN201" s="522"/>
      <c r="AO201" s="523"/>
      <c r="AP201" s="523"/>
      <c r="AQ201" s="522"/>
      <c r="AR201" s="522"/>
      <c r="AS201" s="522"/>
      <c r="AT201" s="670"/>
    </row>
    <row r="202" spans="1:46" s="525" customFormat="1" ht="42" customHeight="1" x14ac:dyDescent="0.25">
      <c r="A202" s="673"/>
      <c r="B202" s="672"/>
      <c r="C202" s="674"/>
      <c r="D202" s="674"/>
      <c r="E202" s="515"/>
      <c r="F202" s="516"/>
      <c r="G202" s="517"/>
      <c r="H202" s="517"/>
      <c r="I202" s="518"/>
      <c r="J202" s="533"/>
      <c r="K202" s="533"/>
      <c r="L202" s="519"/>
      <c r="M202" s="519"/>
      <c r="N202" s="493"/>
      <c r="O202" s="494"/>
      <c r="P202" s="520" t="s">
        <v>2127</v>
      </c>
      <c r="Q202" s="520"/>
      <c r="R202" s="521">
        <v>5</v>
      </c>
      <c r="S202" s="495"/>
      <c r="T202" s="494"/>
      <c r="U202" s="495">
        <v>64000</v>
      </c>
      <c r="V202" s="494"/>
      <c r="W202" s="493"/>
      <c r="X202" s="495"/>
      <c r="Y202" s="493"/>
      <c r="Z202" s="495"/>
      <c r="AA202" s="494"/>
      <c r="AB202" s="671"/>
      <c r="AC202" s="540"/>
      <c r="AD202" s="494"/>
      <c r="AE202" s="675"/>
      <c r="AF202" s="671"/>
      <c r="AG202" s="671"/>
      <c r="AH202" s="672"/>
      <c r="AI202" s="672"/>
      <c r="AJ202" s="672"/>
      <c r="AK202" s="672"/>
      <c r="AL202" s="522"/>
      <c r="AM202" s="522"/>
      <c r="AN202" s="522"/>
      <c r="AO202" s="523"/>
      <c r="AP202" s="523"/>
      <c r="AQ202" s="522"/>
      <c r="AR202" s="522"/>
      <c r="AS202" s="522"/>
      <c r="AT202" s="670"/>
    </row>
    <row r="203" spans="1:46" s="525" customFormat="1" ht="42" customHeight="1" x14ac:dyDescent="0.25">
      <c r="A203" s="673"/>
      <c r="B203" s="672"/>
      <c r="C203" s="661"/>
      <c r="D203" s="661"/>
      <c r="E203" s="515"/>
      <c r="F203" s="516"/>
      <c r="G203" s="517"/>
      <c r="H203" s="517"/>
      <c r="I203" s="518"/>
      <c r="J203" s="533"/>
      <c r="K203" s="533"/>
      <c r="L203" s="519"/>
      <c r="M203" s="519"/>
      <c r="N203" s="493"/>
      <c r="O203" s="494"/>
      <c r="P203" s="520" t="s">
        <v>2128</v>
      </c>
      <c r="Q203" s="520"/>
      <c r="R203" s="521">
        <v>1</v>
      </c>
      <c r="S203" s="495"/>
      <c r="T203" s="494"/>
      <c r="U203" s="495">
        <v>256000</v>
      </c>
      <c r="V203" s="494"/>
      <c r="W203" s="493"/>
      <c r="X203" s="495"/>
      <c r="Y203" s="493"/>
      <c r="Z203" s="495"/>
      <c r="AA203" s="494"/>
      <c r="AB203" s="653"/>
      <c r="AC203" s="540"/>
      <c r="AD203" s="494"/>
      <c r="AE203" s="665"/>
      <c r="AF203" s="671"/>
      <c r="AG203" s="671"/>
      <c r="AH203" s="672"/>
      <c r="AI203" s="672"/>
      <c r="AJ203" s="672"/>
      <c r="AK203" s="672"/>
      <c r="AL203" s="522"/>
      <c r="AM203" s="522"/>
      <c r="AN203" s="522"/>
      <c r="AO203" s="523"/>
      <c r="AP203" s="523"/>
      <c r="AQ203" s="522"/>
      <c r="AR203" s="522"/>
      <c r="AS203" s="522"/>
      <c r="AT203" s="670"/>
    </row>
    <row r="204" spans="1:46" s="525" customFormat="1" ht="47.45" customHeight="1" x14ac:dyDescent="0.25">
      <c r="A204" s="512">
        <v>96</v>
      </c>
      <c r="B204" s="513" t="s">
        <v>2129</v>
      </c>
      <c r="C204" s="514" t="s">
        <v>2129</v>
      </c>
      <c r="D204" s="514"/>
      <c r="E204" s="515">
        <v>63</v>
      </c>
      <c r="F204" s="516">
        <v>36</v>
      </c>
      <c r="G204" s="517" t="s">
        <v>1797</v>
      </c>
      <c r="H204" s="517" t="s">
        <v>12</v>
      </c>
      <c r="I204" s="518">
        <v>122.7</v>
      </c>
      <c r="J204" s="519">
        <v>122.7</v>
      </c>
      <c r="K204" s="519">
        <v>0</v>
      </c>
      <c r="L204" s="519">
        <v>122.7</v>
      </c>
      <c r="M204" s="519">
        <v>0</v>
      </c>
      <c r="N204" s="493">
        <v>70000</v>
      </c>
      <c r="O204" s="494">
        <v>8589000</v>
      </c>
      <c r="P204" s="520" t="s">
        <v>351</v>
      </c>
      <c r="Q204" s="520" t="s">
        <v>352</v>
      </c>
      <c r="R204" s="521">
        <v>122.7</v>
      </c>
      <c r="S204" s="495">
        <v>9500</v>
      </c>
      <c r="T204" s="494">
        <v>1165650</v>
      </c>
      <c r="U204" s="494"/>
      <c r="V204" s="494"/>
      <c r="W204" s="493">
        <v>10000</v>
      </c>
      <c r="X204" s="495">
        <v>1227000</v>
      </c>
      <c r="Y204" s="493">
        <v>150000</v>
      </c>
      <c r="Z204" s="495">
        <v>18405000</v>
      </c>
      <c r="AA204" s="494">
        <v>29386650</v>
      </c>
      <c r="AB204" s="495">
        <v>29386650</v>
      </c>
      <c r="AC204" s="493">
        <v>40000</v>
      </c>
      <c r="AD204" s="494">
        <v>4908000</v>
      </c>
      <c r="AE204" s="495">
        <v>4908000</v>
      </c>
      <c r="AF204" s="494">
        <v>34294650</v>
      </c>
      <c r="AG204" s="513"/>
      <c r="AH204" s="513"/>
      <c r="AI204" s="513"/>
      <c r="AJ204" s="513"/>
      <c r="AK204" s="522"/>
      <c r="AL204" s="522"/>
      <c r="AM204" s="522"/>
      <c r="AN204" s="522"/>
      <c r="AO204" s="523"/>
      <c r="AP204" s="523"/>
      <c r="AQ204" s="522"/>
      <c r="AR204" s="522"/>
      <c r="AS204" s="524"/>
      <c r="AT204" s="524"/>
    </row>
    <row r="205" spans="1:46" s="525" customFormat="1" ht="47.45" customHeight="1" x14ac:dyDescent="0.25">
      <c r="A205" s="656">
        <v>97</v>
      </c>
      <c r="B205" s="658" t="s">
        <v>2130</v>
      </c>
      <c r="C205" s="660" t="s">
        <v>2131</v>
      </c>
      <c r="D205" s="660"/>
      <c r="E205" s="515">
        <v>63</v>
      </c>
      <c r="F205" s="516">
        <v>36</v>
      </c>
      <c r="G205" s="517" t="s">
        <v>1797</v>
      </c>
      <c r="H205" s="517" t="s">
        <v>12</v>
      </c>
      <c r="I205" s="518">
        <v>93</v>
      </c>
      <c r="J205" s="519">
        <v>93</v>
      </c>
      <c r="K205" s="519">
        <v>0</v>
      </c>
      <c r="L205" s="519">
        <v>93</v>
      </c>
      <c r="M205" s="519">
        <v>0</v>
      </c>
      <c r="N205" s="493">
        <v>70000</v>
      </c>
      <c r="O205" s="494">
        <v>6510000</v>
      </c>
      <c r="P205" s="520" t="s">
        <v>351</v>
      </c>
      <c r="Q205" s="520" t="s">
        <v>352</v>
      </c>
      <c r="R205" s="521">
        <v>93</v>
      </c>
      <c r="S205" s="495">
        <v>9500</v>
      </c>
      <c r="T205" s="494">
        <v>883500</v>
      </c>
      <c r="U205" s="494"/>
      <c r="V205" s="494"/>
      <c r="W205" s="493">
        <v>10000</v>
      </c>
      <c r="X205" s="495">
        <v>930000</v>
      </c>
      <c r="Y205" s="493">
        <v>150000</v>
      </c>
      <c r="Z205" s="495">
        <v>13950000</v>
      </c>
      <c r="AA205" s="494">
        <v>22273500</v>
      </c>
      <c r="AB205" s="652">
        <v>29099250</v>
      </c>
      <c r="AC205" s="493">
        <v>40000</v>
      </c>
      <c r="AD205" s="494">
        <v>3720000</v>
      </c>
      <c r="AE205" s="652">
        <v>4860000</v>
      </c>
      <c r="AF205" s="652">
        <v>33959250</v>
      </c>
      <c r="AG205" s="658"/>
      <c r="AH205" s="658"/>
      <c r="AI205" s="658" t="s">
        <v>2130</v>
      </c>
      <c r="AJ205" s="658" t="s">
        <v>2132</v>
      </c>
      <c r="AK205" s="522"/>
      <c r="AL205" s="522"/>
      <c r="AM205" s="522"/>
      <c r="AN205" s="522"/>
      <c r="AO205" s="523"/>
      <c r="AP205" s="523"/>
      <c r="AQ205" s="522"/>
      <c r="AR205" s="522"/>
      <c r="AS205" s="662"/>
      <c r="AT205" s="524"/>
    </row>
    <row r="206" spans="1:46" s="525" customFormat="1" ht="47.45" customHeight="1" x14ac:dyDescent="0.25">
      <c r="A206" s="657"/>
      <c r="B206" s="659"/>
      <c r="C206" s="661"/>
      <c r="D206" s="661"/>
      <c r="E206" s="515">
        <v>63</v>
      </c>
      <c r="F206" s="516">
        <v>35</v>
      </c>
      <c r="G206" s="517" t="s">
        <v>1797</v>
      </c>
      <c r="H206" s="517" t="s">
        <v>12</v>
      </c>
      <c r="I206" s="518">
        <v>28.5</v>
      </c>
      <c r="J206" s="519">
        <v>28.5</v>
      </c>
      <c r="K206" s="519">
        <v>0</v>
      </c>
      <c r="L206" s="519">
        <v>28.5</v>
      </c>
      <c r="M206" s="519">
        <v>0</v>
      </c>
      <c r="N206" s="493">
        <v>70000</v>
      </c>
      <c r="O206" s="494">
        <v>1995000</v>
      </c>
      <c r="P206" s="520" t="s">
        <v>351</v>
      </c>
      <c r="Q206" s="520" t="s">
        <v>352</v>
      </c>
      <c r="R206" s="521">
        <v>28.5</v>
      </c>
      <c r="S206" s="495">
        <v>9500</v>
      </c>
      <c r="T206" s="494">
        <v>270750</v>
      </c>
      <c r="U206" s="494"/>
      <c r="V206" s="494"/>
      <c r="W206" s="493">
        <v>10000</v>
      </c>
      <c r="X206" s="495">
        <v>285000</v>
      </c>
      <c r="Y206" s="493">
        <v>150000</v>
      </c>
      <c r="Z206" s="495">
        <v>4275000</v>
      </c>
      <c r="AA206" s="494">
        <v>6825750</v>
      </c>
      <c r="AB206" s="653"/>
      <c r="AC206" s="493">
        <v>40000</v>
      </c>
      <c r="AD206" s="494">
        <v>1140000</v>
      </c>
      <c r="AE206" s="653"/>
      <c r="AF206" s="653"/>
      <c r="AG206" s="659"/>
      <c r="AH206" s="659"/>
      <c r="AI206" s="659"/>
      <c r="AJ206" s="659"/>
      <c r="AK206" s="522"/>
      <c r="AL206" s="522"/>
      <c r="AM206" s="522"/>
      <c r="AN206" s="522"/>
      <c r="AO206" s="523"/>
      <c r="AP206" s="523"/>
      <c r="AQ206" s="522"/>
      <c r="AR206" s="522"/>
      <c r="AS206" s="663"/>
      <c r="AT206" s="524"/>
    </row>
    <row r="207" spans="1:46" s="525" customFormat="1" ht="47.45" customHeight="1" x14ac:dyDescent="0.25">
      <c r="A207" s="656">
        <v>98</v>
      </c>
      <c r="B207" s="658" t="s">
        <v>2133</v>
      </c>
      <c r="C207" s="660" t="s">
        <v>2133</v>
      </c>
      <c r="D207" s="660"/>
      <c r="E207" s="515">
        <v>63</v>
      </c>
      <c r="F207" s="516">
        <v>87</v>
      </c>
      <c r="G207" s="517" t="s">
        <v>1797</v>
      </c>
      <c r="H207" s="517" t="s">
        <v>12</v>
      </c>
      <c r="I207" s="518">
        <v>35.9</v>
      </c>
      <c r="J207" s="519">
        <v>35.9</v>
      </c>
      <c r="K207" s="519">
        <v>0</v>
      </c>
      <c r="L207" s="519">
        <v>35.9</v>
      </c>
      <c r="M207" s="519">
        <v>0</v>
      </c>
      <c r="N207" s="493">
        <v>70000</v>
      </c>
      <c r="O207" s="494">
        <v>2513000</v>
      </c>
      <c r="P207" s="520" t="s">
        <v>351</v>
      </c>
      <c r="Q207" s="520" t="s">
        <v>352</v>
      </c>
      <c r="R207" s="521">
        <v>35.9</v>
      </c>
      <c r="S207" s="495">
        <v>9500</v>
      </c>
      <c r="T207" s="494">
        <v>341050</v>
      </c>
      <c r="U207" s="494"/>
      <c r="V207" s="494"/>
      <c r="W207" s="493">
        <v>10000</v>
      </c>
      <c r="X207" s="495">
        <v>359000</v>
      </c>
      <c r="Y207" s="493">
        <v>150000</v>
      </c>
      <c r="Z207" s="495">
        <v>5385000</v>
      </c>
      <c r="AA207" s="494">
        <v>8598050</v>
      </c>
      <c r="AB207" s="652">
        <v>20237750</v>
      </c>
      <c r="AC207" s="493">
        <v>40000</v>
      </c>
      <c r="AD207" s="494">
        <v>1436000</v>
      </c>
      <c r="AE207" s="652">
        <v>3380000</v>
      </c>
      <c r="AF207" s="652">
        <v>23617750</v>
      </c>
      <c r="AG207" s="658"/>
      <c r="AH207" s="658"/>
      <c r="AI207" s="658"/>
      <c r="AJ207" s="658"/>
      <c r="AK207" s="522"/>
      <c r="AL207" s="522"/>
      <c r="AM207" s="522"/>
      <c r="AN207" s="522"/>
      <c r="AO207" s="523"/>
      <c r="AP207" s="523"/>
      <c r="AQ207" s="522"/>
      <c r="AR207" s="522"/>
      <c r="AS207" s="662"/>
      <c r="AT207" s="524"/>
    </row>
    <row r="208" spans="1:46" s="525" customFormat="1" ht="47.45" customHeight="1" x14ac:dyDescent="0.25">
      <c r="A208" s="657"/>
      <c r="B208" s="659"/>
      <c r="C208" s="661"/>
      <c r="D208" s="661"/>
      <c r="E208" s="515">
        <v>63</v>
      </c>
      <c r="F208" s="516">
        <v>88</v>
      </c>
      <c r="G208" s="517" t="s">
        <v>1797</v>
      </c>
      <c r="H208" s="517" t="s">
        <v>12</v>
      </c>
      <c r="I208" s="518">
        <v>48.6</v>
      </c>
      <c r="J208" s="519">
        <v>48.6</v>
      </c>
      <c r="K208" s="519">
        <v>0</v>
      </c>
      <c r="L208" s="519">
        <v>48.6</v>
      </c>
      <c r="M208" s="519">
        <v>0</v>
      </c>
      <c r="N208" s="493">
        <v>70000</v>
      </c>
      <c r="O208" s="494">
        <v>3402000</v>
      </c>
      <c r="P208" s="520" t="s">
        <v>351</v>
      </c>
      <c r="Q208" s="520" t="s">
        <v>352</v>
      </c>
      <c r="R208" s="521">
        <v>48.6</v>
      </c>
      <c r="S208" s="495">
        <v>9500</v>
      </c>
      <c r="T208" s="494">
        <v>461700</v>
      </c>
      <c r="U208" s="494"/>
      <c r="V208" s="494"/>
      <c r="W208" s="493">
        <v>10000</v>
      </c>
      <c r="X208" s="495">
        <v>486000</v>
      </c>
      <c r="Y208" s="493">
        <v>150000</v>
      </c>
      <c r="Z208" s="495">
        <v>7290000</v>
      </c>
      <c r="AA208" s="494">
        <v>11639700</v>
      </c>
      <c r="AB208" s="653"/>
      <c r="AC208" s="493">
        <v>40000</v>
      </c>
      <c r="AD208" s="494">
        <v>1944000</v>
      </c>
      <c r="AE208" s="653"/>
      <c r="AF208" s="653"/>
      <c r="AG208" s="659"/>
      <c r="AH208" s="659"/>
      <c r="AI208" s="659"/>
      <c r="AJ208" s="659"/>
      <c r="AK208" s="522"/>
      <c r="AL208" s="522"/>
      <c r="AM208" s="522"/>
      <c r="AN208" s="523"/>
      <c r="AO208" s="523"/>
      <c r="AP208" s="522"/>
      <c r="AQ208" s="522"/>
      <c r="AR208" s="522"/>
      <c r="AS208" s="663"/>
    </row>
    <row r="209" spans="1:46" s="525" customFormat="1" ht="83.45" customHeight="1" x14ac:dyDescent="0.25">
      <c r="A209" s="526">
        <v>99</v>
      </c>
      <c r="B209" s="527" t="s">
        <v>2134</v>
      </c>
      <c r="C209" s="528" t="s">
        <v>2135</v>
      </c>
      <c r="D209" s="528" t="s">
        <v>2136</v>
      </c>
      <c r="E209" s="515">
        <v>63</v>
      </c>
      <c r="F209" s="516">
        <v>126</v>
      </c>
      <c r="G209" s="517" t="s">
        <v>1797</v>
      </c>
      <c r="H209" s="517" t="s">
        <v>12</v>
      </c>
      <c r="I209" s="518">
        <v>91.4</v>
      </c>
      <c r="J209" s="519">
        <v>91.4</v>
      </c>
      <c r="K209" s="519">
        <v>0</v>
      </c>
      <c r="L209" s="519">
        <v>91.4</v>
      </c>
      <c r="M209" s="519">
        <v>0</v>
      </c>
      <c r="N209" s="493">
        <v>70000</v>
      </c>
      <c r="O209" s="494">
        <v>6398000</v>
      </c>
      <c r="P209" s="520" t="s">
        <v>351</v>
      </c>
      <c r="Q209" s="520" t="s">
        <v>352</v>
      </c>
      <c r="R209" s="521">
        <v>91.4</v>
      </c>
      <c r="S209" s="495">
        <v>9500</v>
      </c>
      <c r="T209" s="494">
        <v>868300</v>
      </c>
      <c r="U209" s="494"/>
      <c r="V209" s="494"/>
      <c r="W209" s="493">
        <v>10000</v>
      </c>
      <c r="X209" s="495">
        <v>914000</v>
      </c>
      <c r="Y209" s="493">
        <v>150000</v>
      </c>
      <c r="Z209" s="495">
        <v>13710000</v>
      </c>
      <c r="AA209" s="494">
        <v>21890300</v>
      </c>
      <c r="AB209" s="495">
        <v>21890300</v>
      </c>
      <c r="AC209" s="493">
        <v>40000</v>
      </c>
      <c r="AD209" s="494">
        <v>3656000</v>
      </c>
      <c r="AE209" s="495">
        <v>3656000</v>
      </c>
      <c r="AF209" s="494">
        <v>25546300</v>
      </c>
      <c r="AG209" s="527"/>
      <c r="AH209" s="527"/>
      <c r="AI209" s="527" t="s">
        <v>2134</v>
      </c>
      <c r="AJ209" s="527" t="s">
        <v>2137</v>
      </c>
      <c r="AK209" s="522"/>
      <c r="AL209" s="522"/>
      <c r="AM209" s="522"/>
      <c r="AN209" s="522"/>
      <c r="AO209" s="523"/>
      <c r="AP209" s="523"/>
      <c r="AQ209" s="522"/>
      <c r="AR209" s="522"/>
      <c r="AS209" s="530"/>
      <c r="AT209" s="524"/>
    </row>
    <row r="210" spans="1:46" s="525" customFormat="1" ht="43.9" customHeight="1" x14ac:dyDescent="0.25">
      <c r="A210" s="526">
        <v>100</v>
      </c>
      <c r="B210" s="527" t="s">
        <v>2138</v>
      </c>
      <c r="C210" s="528" t="s">
        <v>2138</v>
      </c>
      <c r="D210" s="528"/>
      <c r="E210" s="515">
        <v>63</v>
      </c>
      <c r="F210" s="516">
        <v>126</v>
      </c>
      <c r="G210" s="517" t="s">
        <v>1797</v>
      </c>
      <c r="H210" s="517" t="s">
        <v>12</v>
      </c>
      <c r="I210" s="518">
        <v>54.8</v>
      </c>
      <c r="J210" s="519">
        <v>54.8</v>
      </c>
      <c r="K210" s="519">
        <v>0</v>
      </c>
      <c r="L210" s="519">
        <v>54.8</v>
      </c>
      <c r="M210" s="519">
        <v>0</v>
      </c>
      <c r="N210" s="493">
        <v>70000</v>
      </c>
      <c r="O210" s="494">
        <v>3836000</v>
      </c>
      <c r="P210" s="520" t="s">
        <v>351</v>
      </c>
      <c r="Q210" s="520" t="s">
        <v>352</v>
      </c>
      <c r="R210" s="521">
        <v>54.8</v>
      </c>
      <c r="S210" s="495">
        <v>9500</v>
      </c>
      <c r="T210" s="494">
        <v>520600</v>
      </c>
      <c r="U210" s="494"/>
      <c r="V210" s="494"/>
      <c r="W210" s="493">
        <v>10000</v>
      </c>
      <c r="X210" s="495">
        <v>548000</v>
      </c>
      <c r="Y210" s="493">
        <v>150000</v>
      </c>
      <c r="Z210" s="495">
        <v>8220000</v>
      </c>
      <c r="AA210" s="494">
        <v>13124600</v>
      </c>
      <c r="AB210" s="495">
        <v>13124600</v>
      </c>
      <c r="AC210" s="493">
        <v>40000</v>
      </c>
      <c r="AD210" s="494">
        <v>2192000</v>
      </c>
      <c r="AE210" s="495">
        <v>2192000</v>
      </c>
      <c r="AF210" s="494">
        <v>15316600</v>
      </c>
      <c r="AG210" s="527"/>
      <c r="AH210" s="527"/>
      <c r="AI210" s="527" t="s">
        <v>2138</v>
      </c>
      <c r="AJ210" s="527" t="s">
        <v>2139</v>
      </c>
      <c r="AK210" s="522"/>
      <c r="AL210" s="522"/>
      <c r="AM210" s="522"/>
      <c r="AN210" s="522"/>
      <c r="AO210" s="523"/>
      <c r="AP210" s="523"/>
      <c r="AQ210" s="522"/>
      <c r="AR210" s="522"/>
      <c r="AS210" s="530"/>
      <c r="AT210" s="524"/>
    </row>
    <row r="211" spans="1:46" s="525" customFormat="1" ht="41.45" customHeight="1" x14ac:dyDescent="0.25">
      <c r="A211" s="656">
        <v>101</v>
      </c>
      <c r="B211" s="658" t="s">
        <v>2140</v>
      </c>
      <c r="C211" s="660" t="s">
        <v>2141</v>
      </c>
      <c r="D211" s="660"/>
      <c r="E211" s="515">
        <v>63</v>
      </c>
      <c r="F211" s="516">
        <v>126</v>
      </c>
      <c r="G211" s="517" t="s">
        <v>1797</v>
      </c>
      <c r="H211" s="517" t="s">
        <v>12</v>
      </c>
      <c r="I211" s="518">
        <v>68.5</v>
      </c>
      <c r="J211" s="519">
        <v>68.5</v>
      </c>
      <c r="K211" s="519">
        <v>0</v>
      </c>
      <c r="L211" s="519">
        <v>68.5</v>
      </c>
      <c r="M211" s="519">
        <v>0</v>
      </c>
      <c r="N211" s="493">
        <v>70000</v>
      </c>
      <c r="O211" s="494">
        <v>4795000</v>
      </c>
      <c r="P211" s="520" t="s">
        <v>351</v>
      </c>
      <c r="Q211" s="520" t="s">
        <v>352</v>
      </c>
      <c r="R211" s="521">
        <v>68.5</v>
      </c>
      <c r="S211" s="495">
        <v>9500</v>
      </c>
      <c r="T211" s="494">
        <v>650750</v>
      </c>
      <c r="U211" s="494"/>
      <c r="V211" s="494"/>
      <c r="W211" s="493">
        <v>10000</v>
      </c>
      <c r="X211" s="495">
        <v>685000</v>
      </c>
      <c r="Y211" s="493">
        <v>150000</v>
      </c>
      <c r="Z211" s="495">
        <v>10275000</v>
      </c>
      <c r="AA211" s="494">
        <v>16405750</v>
      </c>
      <c r="AB211" s="652">
        <v>30632050</v>
      </c>
      <c r="AC211" s="493">
        <v>40000</v>
      </c>
      <c r="AD211" s="494">
        <v>2740000</v>
      </c>
      <c r="AE211" s="652">
        <v>5116000</v>
      </c>
      <c r="AF211" s="652">
        <v>35748050</v>
      </c>
      <c r="AG211" s="658"/>
      <c r="AH211" s="658"/>
      <c r="AI211" s="658" t="s">
        <v>2141</v>
      </c>
      <c r="AJ211" s="658" t="s">
        <v>2142</v>
      </c>
      <c r="AK211" s="522"/>
      <c r="AL211" s="522"/>
      <c r="AM211" s="522"/>
      <c r="AN211" s="522"/>
      <c r="AO211" s="523"/>
      <c r="AP211" s="523"/>
      <c r="AQ211" s="522"/>
      <c r="AR211" s="522"/>
      <c r="AS211" s="662" t="s">
        <v>1799</v>
      </c>
      <c r="AT211" s="524"/>
    </row>
    <row r="212" spans="1:46" s="525" customFormat="1" ht="41.45" customHeight="1" x14ac:dyDescent="0.25">
      <c r="A212" s="657"/>
      <c r="B212" s="659"/>
      <c r="C212" s="661"/>
      <c r="D212" s="661"/>
      <c r="E212" s="515">
        <v>63</v>
      </c>
      <c r="F212" s="516">
        <v>127</v>
      </c>
      <c r="G212" s="517" t="s">
        <v>1797</v>
      </c>
      <c r="H212" s="517" t="s">
        <v>12</v>
      </c>
      <c r="I212" s="518">
        <v>59.4</v>
      </c>
      <c r="J212" s="519">
        <v>59.4</v>
      </c>
      <c r="K212" s="519">
        <v>0</v>
      </c>
      <c r="L212" s="519">
        <v>59.4</v>
      </c>
      <c r="M212" s="519">
        <v>0</v>
      </c>
      <c r="N212" s="493">
        <v>70000</v>
      </c>
      <c r="O212" s="494">
        <v>4158000</v>
      </c>
      <c r="P212" s="520" t="s">
        <v>351</v>
      </c>
      <c r="Q212" s="520" t="s">
        <v>352</v>
      </c>
      <c r="R212" s="521">
        <v>59.4</v>
      </c>
      <c r="S212" s="495">
        <v>9500</v>
      </c>
      <c r="T212" s="494">
        <v>564300</v>
      </c>
      <c r="U212" s="494"/>
      <c r="V212" s="494"/>
      <c r="W212" s="493">
        <v>10000</v>
      </c>
      <c r="X212" s="495">
        <v>594000</v>
      </c>
      <c r="Y212" s="493">
        <v>150000</v>
      </c>
      <c r="Z212" s="495">
        <v>8910000</v>
      </c>
      <c r="AA212" s="494">
        <v>14226300</v>
      </c>
      <c r="AB212" s="653"/>
      <c r="AC212" s="493">
        <v>40000</v>
      </c>
      <c r="AD212" s="494">
        <v>2376000</v>
      </c>
      <c r="AE212" s="653"/>
      <c r="AF212" s="653"/>
      <c r="AG212" s="659"/>
      <c r="AH212" s="659"/>
      <c r="AI212" s="659"/>
      <c r="AJ212" s="659"/>
      <c r="AK212" s="522"/>
      <c r="AL212" s="522"/>
      <c r="AM212" s="522"/>
      <c r="AN212" s="522"/>
      <c r="AO212" s="523"/>
      <c r="AP212" s="523"/>
      <c r="AQ212" s="522"/>
      <c r="AR212" s="522"/>
      <c r="AS212" s="663"/>
      <c r="AT212" s="524"/>
    </row>
    <row r="213" spans="1:46" s="525" customFormat="1" ht="55.9" customHeight="1" x14ac:dyDescent="0.25">
      <c r="A213" s="512">
        <v>102</v>
      </c>
      <c r="B213" s="513" t="s">
        <v>2143</v>
      </c>
      <c r="C213" s="514" t="s">
        <v>2144</v>
      </c>
      <c r="D213" s="514"/>
      <c r="E213" s="515">
        <v>63</v>
      </c>
      <c r="F213" s="516">
        <v>126</v>
      </c>
      <c r="G213" s="517" t="s">
        <v>1797</v>
      </c>
      <c r="H213" s="517" t="s">
        <v>12</v>
      </c>
      <c r="I213" s="518">
        <v>73.099999999999994</v>
      </c>
      <c r="J213" s="519">
        <v>73.099999999999994</v>
      </c>
      <c r="K213" s="519">
        <v>0</v>
      </c>
      <c r="L213" s="519">
        <v>73.099999999999994</v>
      </c>
      <c r="M213" s="519">
        <v>0</v>
      </c>
      <c r="N213" s="493">
        <v>70000</v>
      </c>
      <c r="O213" s="494">
        <v>5117000</v>
      </c>
      <c r="P213" s="520" t="s">
        <v>351</v>
      </c>
      <c r="Q213" s="520" t="s">
        <v>352</v>
      </c>
      <c r="R213" s="521">
        <v>73.099999999999994</v>
      </c>
      <c r="S213" s="495">
        <v>9500</v>
      </c>
      <c r="T213" s="494">
        <v>694450</v>
      </c>
      <c r="U213" s="494"/>
      <c r="V213" s="494"/>
      <c r="W213" s="493">
        <v>10000</v>
      </c>
      <c r="X213" s="495">
        <v>731000</v>
      </c>
      <c r="Y213" s="493">
        <v>150000</v>
      </c>
      <c r="Z213" s="495">
        <v>10965000</v>
      </c>
      <c r="AA213" s="494">
        <v>17507450</v>
      </c>
      <c r="AB213" s="495">
        <v>17507450</v>
      </c>
      <c r="AC213" s="493">
        <v>40000</v>
      </c>
      <c r="AD213" s="494">
        <v>2924000</v>
      </c>
      <c r="AE213" s="495">
        <v>2924000</v>
      </c>
      <c r="AF213" s="494">
        <v>20431450</v>
      </c>
      <c r="AG213" s="513"/>
      <c r="AH213" s="513"/>
      <c r="AI213" s="513" t="s">
        <v>2145</v>
      </c>
      <c r="AJ213" s="513" t="s">
        <v>2146</v>
      </c>
      <c r="AK213" s="522"/>
      <c r="AL213" s="522"/>
      <c r="AM213" s="522"/>
      <c r="AN213" s="522"/>
      <c r="AO213" s="523"/>
      <c r="AP213" s="523"/>
      <c r="AQ213" s="522"/>
      <c r="AR213" s="522"/>
      <c r="AS213" s="524"/>
      <c r="AT213" s="524"/>
    </row>
    <row r="214" spans="1:46" s="525" customFormat="1" ht="36.6" customHeight="1" x14ac:dyDescent="0.25">
      <c r="A214" s="656">
        <v>103</v>
      </c>
      <c r="B214" s="658" t="s">
        <v>2147</v>
      </c>
      <c r="C214" s="660" t="s">
        <v>2147</v>
      </c>
      <c r="D214" s="660"/>
      <c r="E214" s="515">
        <v>63</v>
      </c>
      <c r="F214" s="516">
        <v>23</v>
      </c>
      <c r="G214" s="517" t="s">
        <v>1797</v>
      </c>
      <c r="H214" s="517" t="s">
        <v>12</v>
      </c>
      <c r="I214" s="518">
        <v>102</v>
      </c>
      <c r="J214" s="519">
        <v>102</v>
      </c>
      <c r="K214" s="519">
        <v>0</v>
      </c>
      <c r="L214" s="519">
        <v>102</v>
      </c>
      <c r="M214" s="519">
        <v>0</v>
      </c>
      <c r="N214" s="493">
        <v>70000</v>
      </c>
      <c r="O214" s="494">
        <v>7140000</v>
      </c>
      <c r="P214" s="520" t="s">
        <v>351</v>
      </c>
      <c r="Q214" s="520" t="s">
        <v>352</v>
      </c>
      <c r="R214" s="521">
        <v>102</v>
      </c>
      <c r="S214" s="495">
        <v>9500</v>
      </c>
      <c r="T214" s="494">
        <v>969000</v>
      </c>
      <c r="U214" s="494"/>
      <c r="V214" s="494"/>
      <c r="W214" s="493">
        <v>10000</v>
      </c>
      <c r="X214" s="495">
        <v>1020000</v>
      </c>
      <c r="Y214" s="493">
        <v>150000</v>
      </c>
      <c r="Z214" s="495">
        <v>15300000</v>
      </c>
      <c r="AA214" s="494">
        <v>24429000</v>
      </c>
      <c r="AB214" s="652">
        <v>53360600</v>
      </c>
      <c r="AC214" s="493">
        <v>40000</v>
      </c>
      <c r="AD214" s="494">
        <v>4080000</v>
      </c>
      <c r="AE214" s="652">
        <v>8912000</v>
      </c>
      <c r="AF214" s="652">
        <v>62272600</v>
      </c>
      <c r="AG214" s="658"/>
      <c r="AH214" s="658"/>
      <c r="AI214" s="658" t="s">
        <v>2148</v>
      </c>
      <c r="AJ214" s="658" t="s">
        <v>2149</v>
      </c>
      <c r="AK214" s="522"/>
      <c r="AL214" s="522"/>
      <c r="AM214" s="522"/>
      <c r="AN214" s="522"/>
      <c r="AO214" s="523"/>
      <c r="AP214" s="523"/>
      <c r="AQ214" s="522"/>
      <c r="AR214" s="522"/>
      <c r="AS214" s="662" t="s">
        <v>1799</v>
      </c>
      <c r="AT214" s="524"/>
    </row>
    <row r="215" spans="1:46" s="525" customFormat="1" ht="36.6" customHeight="1" x14ac:dyDescent="0.25">
      <c r="A215" s="673"/>
      <c r="B215" s="672"/>
      <c r="C215" s="674"/>
      <c r="D215" s="674"/>
      <c r="E215" s="515">
        <v>63</v>
      </c>
      <c r="F215" s="516">
        <v>22</v>
      </c>
      <c r="G215" s="517" t="s">
        <v>1797</v>
      </c>
      <c r="H215" s="517" t="s">
        <v>12</v>
      </c>
      <c r="I215" s="518">
        <v>115</v>
      </c>
      <c r="J215" s="519">
        <v>115</v>
      </c>
      <c r="K215" s="519">
        <v>0</v>
      </c>
      <c r="L215" s="519">
        <v>115</v>
      </c>
      <c r="M215" s="519">
        <v>0</v>
      </c>
      <c r="N215" s="493">
        <v>70000</v>
      </c>
      <c r="O215" s="494">
        <v>8050000</v>
      </c>
      <c r="P215" s="520" t="s">
        <v>351</v>
      </c>
      <c r="Q215" s="520" t="s">
        <v>352</v>
      </c>
      <c r="R215" s="521">
        <v>115</v>
      </c>
      <c r="S215" s="495">
        <v>9500</v>
      </c>
      <c r="T215" s="494">
        <v>1092500</v>
      </c>
      <c r="U215" s="494"/>
      <c r="V215" s="494"/>
      <c r="W215" s="493">
        <v>10000</v>
      </c>
      <c r="X215" s="495">
        <v>1150000</v>
      </c>
      <c r="Y215" s="493">
        <v>150000</v>
      </c>
      <c r="Z215" s="495">
        <v>17250000</v>
      </c>
      <c r="AA215" s="494">
        <v>27542500</v>
      </c>
      <c r="AB215" s="671"/>
      <c r="AC215" s="493">
        <v>40000</v>
      </c>
      <c r="AD215" s="494">
        <v>4600000</v>
      </c>
      <c r="AE215" s="671"/>
      <c r="AF215" s="671"/>
      <c r="AG215" s="672"/>
      <c r="AH215" s="672"/>
      <c r="AI215" s="672"/>
      <c r="AJ215" s="672"/>
      <c r="AK215" s="522"/>
      <c r="AL215" s="522"/>
      <c r="AM215" s="522"/>
      <c r="AN215" s="522"/>
      <c r="AO215" s="523"/>
      <c r="AP215" s="523"/>
      <c r="AQ215" s="522"/>
      <c r="AR215" s="522"/>
      <c r="AS215" s="670"/>
      <c r="AT215" s="524"/>
    </row>
    <row r="216" spans="1:46" s="525" customFormat="1" ht="36.6" customHeight="1" x14ac:dyDescent="0.25">
      <c r="A216" s="657"/>
      <c r="B216" s="659"/>
      <c r="C216" s="661"/>
      <c r="D216" s="661"/>
      <c r="E216" s="515">
        <v>63</v>
      </c>
      <c r="F216" s="516">
        <v>21</v>
      </c>
      <c r="G216" s="517" t="s">
        <v>1797</v>
      </c>
      <c r="H216" s="517" t="s">
        <v>12</v>
      </c>
      <c r="I216" s="518">
        <v>5.8</v>
      </c>
      <c r="J216" s="519">
        <v>5.8</v>
      </c>
      <c r="K216" s="519">
        <v>0</v>
      </c>
      <c r="L216" s="519">
        <v>5.8</v>
      </c>
      <c r="M216" s="519">
        <v>0</v>
      </c>
      <c r="N216" s="493">
        <v>70000</v>
      </c>
      <c r="O216" s="494">
        <v>406000</v>
      </c>
      <c r="P216" s="520" t="s">
        <v>351</v>
      </c>
      <c r="Q216" s="520" t="s">
        <v>352</v>
      </c>
      <c r="R216" s="521">
        <v>5.8</v>
      </c>
      <c r="S216" s="495">
        <v>9500</v>
      </c>
      <c r="T216" s="494">
        <v>55100</v>
      </c>
      <c r="U216" s="494"/>
      <c r="V216" s="494"/>
      <c r="W216" s="493">
        <v>10000</v>
      </c>
      <c r="X216" s="495">
        <v>58000</v>
      </c>
      <c r="Y216" s="493">
        <v>150000</v>
      </c>
      <c r="Z216" s="495">
        <v>870000</v>
      </c>
      <c r="AA216" s="494">
        <v>1389100</v>
      </c>
      <c r="AB216" s="653"/>
      <c r="AC216" s="493">
        <v>40000</v>
      </c>
      <c r="AD216" s="494">
        <v>232000</v>
      </c>
      <c r="AE216" s="653"/>
      <c r="AF216" s="653"/>
      <c r="AG216" s="659"/>
      <c r="AH216" s="659"/>
      <c r="AI216" s="659"/>
      <c r="AJ216" s="659"/>
      <c r="AK216" s="522"/>
      <c r="AL216" s="522"/>
      <c r="AM216" s="522"/>
      <c r="AN216" s="522"/>
      <c r="AO216" s="523"/>
      <c r="AP216" s="523"/>
      <c r="AQ216" s="522"/>
      <c r="AR216" s="522"/>
      <c r="AS216" s="663"/>
      <c r="AT216" s="524"/>
    </row>
    <row r="217" spans="1:46" s="525" customFormat="1" ht="36.6" customHeight="1" x14ac:dyDescent="0.25">
      <c r="A217" s="656">
        <v>104</v>
      </c>
      <c r="B217" s="658" t="s">
        <v>2150</v>
      </c>
      <c r="C217" s="660" t="s">
        <v>2151</v>
      </c>
      <c r="D217" s="660"/>
      <c r="E217" s="515">
        <v>63</v>
      </c>
      <c r="F217" s="516">
        <v>148</v>
      </c>
      <c r="G217" s="517" t="s">
        <v>1797</v>
      </c>
      <c r="H217" s="517" t="s">
        <v>12</v>
      </c>
      <c r="I217" s="518">
        <v>87</v>
      </c>
      <c r="J217" s="519">
        <v>87</v>
      </c>
      <c r="K217" s="519">
        <v>0</v>
      </c>
      <c r="L217" s="519">
        <v>87</v>
      </c>
      <c r="M217" s="519">
        <v>0</v>
      </c>
      <c r="N217" s="493">
        <v>70000</v>
      </c>
      <c r="O217" s="494">
        <v>6090000</v>
      </c>
      <c r="P217" s="520" t="s">
        <v>351</v>
      </c>
      <c r="Q217" s="520" t="s">
        <v>352</v>
      </c>
      <c r="R217" s="521">
        <v>87</v>
      </c>
      <c r="S217" s="495">
        <v>9500</v>
      </c>
      <c r="T217" s="494">
        <v>826500</v>
      </c>
      <c r="U217" s="494"/>
      <c r="V217" s="494"/>
      <c r="W217" s="493">
        <v>10000</v>
      </c>
      <c r="X217" s="495">
        <v>870000</v>
      </c>
      <c r="Y217" s="493">
        <v>150000</v>
      </c>
      <c r="Z217" s="495">
        <v>13050000</v>
      </c>
      <c r="AA217" s="494">
        <v>20836500</v>
      </c>
      <c r="AB217" s="652">
        <v>21890300</v>
      </c>
      <c r="AC217" s="493">
        <v>40000</v>
      </c>
      <c r="AD217" s="494">
        <v>3480000</v>
      </c>
      <c r="AE217" s="652">
        <v>3656000</v>
      </c>
      <c r="AF217" s="652">
        <v>25546300</v>
      </c>
      <c r="AG217" s="658"/>
      <c r="AH217" s="658"/>
      <c r="AI217" s="658" t="s">
        <v>2152</v>
      </c>
      <c r="AJ217" s="658" t="s">
        <v>2153</v>
      </c>
      <c r="AK217" s="522"/>
      <c r="AL217" s="522"/>
      <c r="AM217" s="522"/>
      <c r="AN217" s="522"/>
      <c r="AO217" s="523"/>
      <c r="AP217" s="523"/>
      <c r="AQ217" s="522"/>
      <c r="AR217" s="522"/>
      <c r="AS217" s="662"/>
      <c r="AT217" s="524" t="s">
        <v>491</v>
      </c>
    </row>
    <row r="218" spans="1:46" s="525" customFormat="1" ht="36.6" customHeight="1" x14ac:dyDescent="0.25">
      <c r="A218" s="657"/>
      <c r="B218" s="659"/>
      <c r="C218" s="661"/>
      <c r="D218" s="661"/>
      <c r="E218" s="515">
        <v>63</v>
      </c>
      <c r="F218" s="516">
        <v>188</v>
      </c>
      <c r="G218" s="517" t="s">
        <v>1797</v>
      </c>
      <c r="H218" s="517" t="s">
        <v>12</v>
      </c>
      <c r="I218" s="518">
        <v>4.4000000000000004</v>
      </c>
      <c r="J218" s="519">
        <v>4.4000000000000004</v>
      </c>
      <c r="K218" s="519">
        <v>0</v>
      </c>
      <c r="L218" s="519">
        <v>4.4000000000000004</v>
      </c>
      <c r="M218" s="519">
        <v>0</v>
      </c>
      <c r="N218" s="493">
        <v>70000</v>
      </c>
      <c r="O218" s="494">
        <v>308000</v>
      </c>
      <c r="P218" s="520" t="s">
        <v>351</v>
      </c>
      <c r="Q218" s="520" t="s">
        <v>352</v>
      </c>
      <c r="R218" s="521">
        <v>4.4000000000000004</v>
      </c>
      <c r="S218" s="495">
        <v>9500</v>
      </c>
      <c r="T218" s="494">
        <v>41800</v>
      </c>
      <c r="U218" s="494"/>
      <c r="V218" s="494"/>
      <c r="W218" s="493">
        <v>10000</v>
      </c>
      <c r="X218" s="495">
        <v>44000</v>
      </c>
      <c r="Y218" s="493">
        <v>150000</v>
      </c>
      <c r="Z218" s="495">
        <v>660000</v>
      </c>
      <c r="AA218" s="494">
        <v>1053800</v>
      </c>
      <c r="AB218" s="653"/>
      <c r="AC218" s="493">
        <v>40000</v>
      </c>
      <c r="AD218" s="494">
        <v>176000</v>
      </c>
      <c r="AE218" s="653"/>
      <c r="AF218" s="653"/>
      <c r="AG218" s="659"/>
      <c r="AH218" s="659"/>
      <c r="AI218" s="659"/>
      <c r="AJ218" s="659"/>
      <c r="AK218" s="522"/>
      <c r="AL218" s="522"/>
      <c r="AM218" s="522"/>
      <c r="AN218" s="522"/>
      <c r="AO218" s="523"/>
      <c r="AP218" s="523"/>
      <c r="AQ218" s="522"/>
      <c r="AR218" s="522"/>
      <c r="AS218" s="663"/>
      <c r="AT218" s="524"/>
    </row>
    <row r="219" spans="1:46" s="525" customFormat="1" ht="57.6" customHeight="1" x14ac:dyDescent="0.25">
      <c r="A219" s="512">
        <v>105</v>
      </c>
      <c r="B219" s="513" t="s">
        <v>2154</v>
      </c>
      <c r="C219" s="514" t="s">
        <v>2155</v>
      </c>
      <c r="D219" s="514"/>
      <c r="E219" s="515">
        <v>63</v>
      </c>
      <c r="F219" s="516">
        <v>188</v>
      </c>
      <c r="G219" s="517" t="s">
        <v>1797</v>
      </c>
      <c r="H219" s="517" t="s">
        <v>12</v>
      </c>
      <c r="I219" s="518">
        <v>73.099999999999994</v>
      </c>
      <c r="J219" s="519">
        <v>73.099999999999994</v>
      </c>
      <c r="K219" s="519">
        <v>0</v>
      </c>
      <c r="L219" s="519">
        <v>73.099999999999994</v>
      </c>
      <c r="M219" s="519">
        <v>0</v>
      </c>
      <c r="N219" s="493">
        <v>70000</v>
      </c>
      <c r="O219" s="494">
        <v>5117000</v>
      </c>
      <c r="P219" s="520" t="s">
        <v>351</v>
      </c>
      <c r="Q219" s="520" t="s">
        <v>352</v>
      </c>
      <c r="R219" s="521">
        <v>73.099999999999994</v>
      </c>
      <c r="S219" s="495">
        <v>9500</v>
      </c>
      <c r="T219" s="494">
        <v>694450</v>
      </c>
      <c r="U219" s="494"/>
      <c r="V219" s="494"/>
      <c r="W219" s="493">
        <v>10000</v>
      </c>
      <c r="X219" s="495">
        <v>731000</v>
      </c>
      <c r="Y219" s="493">
        <v>150000</v>
      </c>
      <c r="Z219" s="495">
        <v>10965000</v>
      </c>
      <c r="AA219" s="494">
        <v>17507450</v>
      </c>
      <c r="AB219" s="495">
        <v>17507450</v>
      </c>
      <c r="AC219" s="493">
        <v>40000</v>
      </c>
      <c r="AD219" s="494">
        <v>2924000</v>
      </c>
      <c r="AE219" s="495">
        <v>2924000</v>
      </c>
      <c r="AF219" s="494">
        <v>20431450</v>
      </c>
      <c r="AG219" s="513"/>
      <c r="AH219" s="513"/>
      <c r="AI219" s="513" t="s">
        <v>1850</v>
      </c>
      <c r="AJ219" s="513" t="s">
        <v>1852</v>
      </c>
      <c r="AK219" s="522"/>
      <c r="AL219" s="522"/>
      <c r="AM219" s="522"/>
      <c r="AN219" s="522"/>
      <c r="AO219" s="523"/>
      <c r="AP219" s="523"/>
      <c r="AQ219" s="522"/>
      <c r="AR219" s="522"/>
      <c r="AS219" s="524"/>
      <c r="AT219" s="524"/>
    </row>
    <row r="220" spans="1:46" s="525" customFormat="1" ht="48.6" customHeight="1" x14ac:dyDescent="0.3">
      <c r="A220" s="512">
        <v>106</v>
      </c>
      <c r="B220" s="513" t="s">
        <v>2156</v>
      </c>
      <c r="C220" s="514" t="s">
        <v>2156</v>
      </c>
      <c r="D220" s="514"/>
      <c r="E220" s="515">
        <v>63</v>
      </c>
      <c r="F220" s="516">
        <v>63</v>
      </c>
      <c r="G220" s="517" t="s">
        <v>1797</v>
      </c>
      <c r="H220" s="517" t="s">
        <v>12</v>
      </c>
      <c r="I220" s="518">
        <v>82.2</v>
      </c>
      <c r="J220" s="519">
        <v>82.2</v>
      </c>
      <c r="K220" s="519">
        <v>0</v>
      </c>
      <c r="L220" s="519">
        <v>82.2</v>
      </c>
      <c r="M220" s="519">
        <v>0</v>
      </c>
      <c r="N220" s="493">
        <v>70000</v>
      </c>
      <c r="O220" s="494">
        <v>5754000</v>
      </c>
      <c r="P220" s="520" t="s">
        <v>351</v>
      </c>
      <c r="Q220" s="520" t="s">
        <v>352</v>
      </c>
      <c r="R220" s="521">
        <v>82.2</v>
      </c>
      <c r="S220" s="495">
        <v>9500</v>
      </c>
      <c r="T220" s="494">
        <v>780900</v>
      </c>
      <c r="U220" s="494"/>
      <c r="V220" s="494"/>
      <c r="W220" s="493">
        <v>10000</v>
      </c>
      <c r="X220" s="495">
        <v>822000</v>
      </c>
      <c r="Y220" s="493">
        <v>150000</v>
      </c>
      <c r="Z220" s="495">
        <v>12330000</v>
      </c>
      <c r="AA220" s="494">
        <v>19686900</v>
      </c>
      <c r="AB220" s="495">
        <v>19686900</v>
      </c>
      <c r="AC220" s="493">
        <v>40000</v>
      </c>
      <c r="AD220" s="494">
        <v>3288000</v>
      </c>
      <c r="AE220" s="495">
        <v>3288000</v>
      </c>
      <c r="AF220" s="494">
        <v>22974900</v>
      </c>
      <c r="AG220" s="545"/>
      <c r="AH220" s="545"/>
      <c r="AI220" s="513" t="s">
        <v>2157</v>
      </c>
      <c r="AJ220" s="545" t="s">
        <v>2158</v>
      </c>
      <c r="AK220" s="522"/>
      <c r="AL220" s="522"/>
      <c r="AM220" s="522"/>
      <c r="AN220" s="522"/>
      <c r="AO220" s="523"/>
      <c r="AP220" s="523"/>
      <c r="AQ220" s="522"/>
      <c r="AR220" s="522"/>
      <c r="AS220" s="546"/>
      <c r="AT220" s="524"/>
    </row>
    <row r="221" spans="1:46" s="525" customFormat="1" ht="36.6" customHeight="1" x14ac:dyDescent="0.25">
      <c r="A221" s="656">
        <v>107</v>
      </c>
      <c r="B221" s="658" t="s">
        <v>2159</v>
      </c>
      <c r="C221" s="660" t="s">
        <v>2160</v>
      </c>
      <c r="D221" s="660" t="s">
        <v>2161</v>
      </c>
      <c r="E221" s="515">
        <v>63</v>
      </c>
      <c r="F221" s="516">
        <v>63</v>
      </c>
      <c r="G221" s="517" t="s">
        <v>1797</v>
      </c>
      <c r="H221" s="517" t="s">
        <v>12</v>
      </c>
      <c r="I221" s="518">
        <v>71.599999999999994</v>
      </c>
      <c r="J221" s="519">
        <v>71.599999999999994</v>
      </c>
      <c r="K221" s="519">
        <v>0</v>
      </c>
      <c r="L221" s="519">
        <v>71.599999999999994</v>
      </c>
      <c r="M221" s="519">
        <v>0</v>
      </c>
      <c r="N221" s="493">
        <v>70000</v>
      </c>
      <c r="O221" s="494">
        <v>5012000</v>
      </c>
      <c r="P221" s="520" t="s">
        <v>351</v>
      </c>
      <c r="Q221" s="520" t="s">
        <v>352</v>
      </c>
      <c r="R221" s="521">
        <v>71.599999999999994</v>
      </c>
      <c r="S221" s="495">
        <v>9500</v>
      </c>
      <c r="T221" s="494">
        <v>680200</v>
      </c>
      <c r="U221" s="494"/>
      <c r="V221" s="494"/>
      <c r="W221" s="493">
        <v>10000</v>
      </c>
      <c r="X221" s="495">
        <v>716000</v>
      </c>
      <c r="Y221" s="493">
        <v>150000</v>
      </c>
      <c r="Z221" s="495">
        <v>10740000</v>
      </c>
      <c r="AA221" s="494">
        <v>17148200</v>
      </c>
      <c r="AB221" s="652">
        <v>24069750</v>
      </c>
      <c r="AC221" s="493">
        <v>40000</v>
      </c>
      <c r="AD221" s="494">
        <v>2864000</v>
      </c>
      <c r="AE221" s="652">
        <v>4020000</v>
      </c>
      <c r="AF221" s="652">
        <v>28089750</v>
      </c>
      <c r="AG221" s="658"/>
      <c r="AH221" s="658"/>
      <c r="AI221" s="658" t="s">
        <v>2162</v>
      </c>
      <c r="AJ221" s="658" t="s">
        <v>2163</v>
      </c>
      <c r="AK221" s="522"/>
      <c r="AL221" s="522"/>
      <c r="AM221" s="522"/>
      <c r="AN221" s="522"/>
      <c r="AO221" s="523"/>
      <c r="AP221" s="523"/>
      <c r="AQ221" s="522"/>
      <c r="AR221" s="522"/>
      <c r="AS221" s="662"/>
      <c r="AT221" s="524"/>
    </row>
    <row r="222" spans="1:46" s="525" customFormat="1" ht="54.6" customHeight="1" x14ac:dyDescent="0.25">
      <c r="A222" s="657"/>
      <c r="B222" s="659"/>
      <c r="C222" s="661"/>
      <c r="D222" s="661"/>
      <c r="E222" s="515">
        <v>63</v>
      </c>
      <c r="F222" s="516">
        <v>99</v>
      </c>
      <c r="G222" s="517" t="s">
        <v>1797</v>
      </c>
      <c r="H222" s="517" t="s">
        <v>12</v>
      </c>
      <c r="I222" s="518">
        <v>28.9</v>
      </c>
      <c r="J222" s="519">
        <v>28.9</v>
      </c>
      <c r="K222" s="519">
        <v>0</v>
      </c>
      <c r="L222" s="519">
        <v>28.9</v>
      </c>
      <c r="M222" s="519">
        <v>0</v>
      </c>
      <c r="N222" s="493">
        <v>70000</v>
      </c>
      <c r="O222" s="494">
        <v>2023000</v>
      </c>
      <c r="P222" s="520" t="s">
        <v>351</v>
      </c>
      <c r="Q222" s="520" t="s">
        <v>352</v>
      </c>
      <c r="R222" s="521">
        <v>28.9</v>
      </c>
      <c r="S222" s="495">
        <v>9500</v>
      </c>
      <c r="T222" s="494">
        <v>274550</v>
      </c>
      <c r="U222" s="494"/>
      <c r="V222" s="494"/>
      <c r="W222" s="493">
        <v>10000</v>
      </c>
      <c r="X222" s="495">
        <v>289000</v>
      </c>
      <c r="Y222" s="493">
        <v>150000</v>
      </c>
      <c r="Z222" s="495">
        <v>4335000</v>
      </c>
      <c r="AA222" s="494">
        <v>6921550</v>
      </c>
      <c r="AB222" s="653"/>
      <c r="AC222" s="493">
        <v>40000</v>
      </c>
      <c r="AD222" s="494">
        <v>1156000</v>
      </c>
      <c r="AE222" s="653"/>
      <c r="AF222" s="653"/>
      <c r="AG222" s="659"/>
      <c r="AH222" s="659"/>
      <c r="AI222" s="659"/>
      <c r="AJ222" s="659"/>
      <c r="AK222" s="522"/>
      <c r="AL222" s="522"/>
      <c r="AM222" s="522"/>
      <c r="AN222" s="522"/>
      <c r="AO222" s="523"/>
      <c r="AP222" s="523"/>
      <c r="AQ222" s="522"/>
      <c r="AR222" s="522"/>
      <c r="AS222" s="663"/>
      <c r="AT222" s="524"/>
    </row>
    <row r="223" spans="1:46" s="525" customFormat="1" ht="72" customHeight="1" x14ac:dyDescent="0.3">
      <c r="A223" s="512">
        <v>108</v>
      </c>
      <c r="B223" s="513" t="s">
        <v>2164</v>
      </c>
      <c r="C223" s="514" t="s">
        <v>2165</v>
      </c>
      <c r="D223" s="514" t="s">
        <v>2166</v>
      </c>
      <c r="E223" s="515">
        <v>63</v>
      </c>
      <c r="F223" s="516">
        <v>63</v>
      </c>
      <c r="G223" s="517" t="s">
        <v>1797</v>
      </c>
      <c r="H223" s="517" t="s">
        <v>12</v>
      </c>
      <c r="I223" s="518">
        <v>36.5</v>
      </c>
      <c r="J223" s="519">
        <v>36.5</v>
      </c>
      <c r="K223" s="519">
        <v>0</v>
      </c>
      <c r="L223" s="519">
        <v>36.5</v>
      </c>
      <c r="M223" s="519">
        <v>0</v>
      </c>
      <c r="N223" s="493">
        <v>70000</v>
      </c>
      <c r="O223" s="494">
        <v>2555000</v>
      </c>
      <c r="P223" s="520" t="s">
        <v>351</v>
      </c>
      <c r="Q223" s="520" t="s">
        <v>352</v>
      </c>
      <c r="R223" s="521">
        <v>36.5</v>
      </c>
      <c r="S223" s="495">
        <v>9500</v>
      </c>
      <c r="T223" s="494">
        <v>346750</v>
      </c>
      <c r="U223" s="494"/>
      <c r="V223" s="494"/>
      <c r="W223" s="493">
        <v>10000</v>
      </c>
      <c r="X223" s="495">
        <v>365000</v>
      </c>
      <c r="Y223" s="493">
        <v>150000</v>
      </c>
      <c r="Z223" s="495">
        <v>5475000</v>
      </c>
      <c r="AA223" s="494">
        <v>8741750</v>
      </c>
      <c r="AB223" s="495">
        <v>8741750</v>
      </c>
      <c r="AC223" s="493">
        <v>40000</v>
      </c>
      <c r="AD223" s="494">
        <v>1460000</v>
      </c>
      <c r="AE223" s="495">
        <v>1460000</v>
      </c>
      <c r="AF223" s="494">
        <v>10201750</v>
      </c>
      <c r="AG223" s="545"/>
      <c r="AH223" s="545"/>
      <c r="AI223" s="545" t="s">
        <v>2165</v>
      </c>
      <c r="AJ223" s="545" t="s">
        <v>2167</v>
      </c>
      <c r="AK223" s="522"/>
      <c r="AL223" s="522"/>
      <c r="AM223" s="522"/>
      <c r="AN223" s="522"/>
      <c r="AO223" s="523"/>
      <c r="AP223" s="523"/>
      <c r="AQ223" s="522"/>
      <c r="AR223" s="522"/>
      <c r="AS223" s="546"/>
      <c r="AT223" s="524"/>
    </row>
    <row r="224" spans="1:46" s="525" customFormat="1" ht="50.25" customHeight="1" x14ac:dyDescent="0.25">
      <c r="A224" s="512">
        <v>109</v>
      </c>
      <c r="B224" s="513" t="s">
        <v>2168</v>
      </c>
      <c r="C224" s="514" t="s">
        <v>2168</v>
      </c>
      <c r="D224" s="514"/>
      <c r="E224" s="515">
        <v>63</v>
      </c>
      <c r="F224" s="516">
        <v>100</v>
      </c>
      <c r="G224" s="517" t="s">
        <v>1797</v>
      </c>
      <c r="H224" s="517" t="s">
        <v>12</v>
      </c>
      <c r="I224" s="518">
        <v>100.5</v>
      </c>
      <c r="J224" s="519">
        <v>100.5</v>
      </c>
      <c r="K224" s="519">
        <v>0</v>
      </c>
      <c r="L224" s="519">
        <v>100.5</v>
      </c>
      <c r="M224" s="519">
        <v>0</v>
      </c>
      <c r="N224" s="493">
        <v>70000</v>
      </c>
      <c r="O224" s="494">
        <v>7035000</v>
      </c>
      <c r="P224" s="520" t="s">
        <v>351</v>
      </c>
      <c r="Q224" s="520" t="s">
        <v>352</v>
      </c>
      <c r="R224" s="521">
        <v>100.5</v>
      </c>
      <c r="S224" s="495">
        <v>9500</v>
      </c>
      <c r="T224" s="494">
        <v>954750</v>
      </c>
      <c r="U224" s="494"/>
      <c r="V224" s="494"/>
      <c r="W224" s="493">
        <v>10000</v>
      </c>
      <c r="X224" s="495">
        <v>1005000</v>
      </c>
      <c r="Y224" s="493">
        <v>150000</v>
      </c>
      <c r="Z224" s="495">
        <v>15075000</v>
      </c>
      <c r="AA224" s="494">
        <v>24069750</v>
      </c>
      <c r="AB224" s="495">
        <v>24069750</v>
      </c>
      <c r="AC224" s="493">
        <v>40000</v>
      </c>
      <c r="AD224" s="494">
        <v>4020000</v>
      </c>
      <c r="AE224" s="495">
        <v>4020000</v>
      </c>
      <c r="AF224" s="494">
        <v>28089750</v>
      </c>
      <c r="AG224" s="513"/>
      <c r="AH224" s="513"/>
      <c r="AI224" s="513" t="s">
        <v>2168</v>
      </c>
      <c r="AJ224" s="513" t="s">
        <v>2169</v>
      </c>
      <c r="AK224" s="522"/>
      <c r="AL224" s="522"/>
      <c r="AM224" s="522"/>
      <c r="AN224" s="522"/>
      <c r="AO224" s="523"/>
      <c r="AP224" s="523"/>
      <c r="AQ224" s="522"/>
      <c r="AR224" s="522"/>
      <c r="AS224" s="524"/>
      <c r="AT224" s="524"/>
    </row>
    <row r="225" spans="1:46" s="525" customFormat="1" ht="36.6" customHeight="1" x14ac:dyDescent="0.25">
      <c r="A225" s="656">
        <v>110</v>
      </c>
      <c r="B225" s="658" t="s">
        <v>2170</v>
      </c>
      <c r="C225" s="660" t="s">
        <v>2171</v>
      </c>
      <c r="D225" s="660" t="s">
        <v>2172</v>
      </c>
      <c r="E225" s="515">
        <v>63</v>
      </c>
      <c r="F225" s="516">
        <v>150</v>
      </c>
      <c r="G225" s="517" t="s">
        <v>1797</v>
      </c>
      <c r="H225" s="517" t="s">
        <v>12</v>
      </c>
      <c r="I225" s="518">
        <v>53.2</v>
      </c>
      <c r="J225" s="519">
        <v>53.2</v>
      </c>
      <c r="K225" s="519">
        <v>0</v>
      </c>
      <c r="L225" s="519">
        <v>53.2</v>
      </c>
      <c r="M225" s="519">
        <v>0</v>
      </c>
      <c r="N225" s="493">
        <v>70000</v>
      </c>
      <c r="O225" s="494">
        <v>3724000</v>
      </c>
      <c r="P225" s="520" t="s">
        <v>351</v>
      </c>
      <c r="Q225" s="520" t="s">
        <v>352</v>
      </c>
      <c r="R225" s="521">
        <v>53.2</v>
      </c>
      <c r="S225" s="495">
        <v>9500</v>
      </c>
      <c r="T225" s="494">
        <v>505400</v>
      </c>
      <c r="U225" s="494"/>
      <c r="V225" s="494"/>
      <c r="W225" s="493">
        <v>10000</v>
      </c>
      <c r="X225" s="495">
        <v>532000</v>
      </c>
      <c r="Y225" s="493">
        <v>150000</v>
      </c>
      <c r="Z225" s="495">
        <v>7980000</v>
      </c>
      <c r="AA225" s="494">
        <v>12741400</v>
      </c>
      <c r="AB225" s="652">
        <v>21890300</v>
      </c>
      <c r="AC225" s="493">
        <v>40000</v>
      </c>
      <c r="AD225" s="494">
        <v>2128000</v>
      </c>
      <c r="AE225" s="652">
        <v>3656000</v>
      </c>
      <c r="AF225" s="652">
        <v>25546300</v>
      </c>
      <c r="AG225" s="658"/>
      <c r="AH225" s="658"/>
      <c r="AI225" s="658" t="s">
        <v>2173</v>
      </c>
      <c r="AJ225" s="658" t="s">
        <v>2174</v>
      </c>
      <c r="AK225" s="522"/>
      <c r="AL225" s="522"/>
      <c r="AM225" s="522"/>
      <c r="AN225" s="522"/>
      <c r="AO225" s="523"/>
      <c r="AP225" s="523"/>
      <c r="AQ225" s="522"/>
      <c r="AR225" s="522"/>
      <c r="AS225" s="662"/>
      <c r="AT225" s="524"/>
    </row>
    <row r="226" spans="1:46" s="525" customFormat="1" ht="36.6" customHeight="1" x14ac:dyDescent="0.25">
      <c r="A226" s="657"/>
      <c r="B226" s="659"/>
      <c r="C226" s="661"/>
      <c r="D226" s="661"/>
      <c r="E226" s="515">
        <v>63</v>
      </c>
      <c r="F226" s="516">
        <v>100</v>
      </c>
      <c r="G226" s="517" t="s">
        <v>1797</v>
      </c>
      <c r="H226" s="517" t="s">
        <v>12</v>
      </c>
      <c r="I226" s="518">
        <v>38.200000000000003</v>
      </c>
      <c r="J226" s="519">
        <v>38.200000000000003</v>
      </c>
      <c r="K226" s="519">
        <v>0</v>
      </c>
      <c r="L226" s="519">
        <v>38.200000000000003</v>
      </c>
      <c r="M226" s="519">
        <v>0</v>
      </c>
      <c r="N226" s="493">
        <v>70000</v>
      </c>
      <c r="O226" s="494">
        <v>2674000</v>
      </c>
      <c r="P226" s="520" t="s">
        <v>351</v>
      </c>
      <c r="Q226" s="520" t="s">
        <v>352</v>
      </c>
      <c r="R226" s="521">
        <v>38.200000000000003</v>
      </c>
      <c r="S226" s="495">
        <v>9500</v>
      </c>
      <c r="T226" s="494">
        <v>362900</v>
      </c>
      <c r="U226" s="494"/>
      <c r="V226" s="494"/>
      <c r="W226" s="493">
        <v>10000</v>
      </c>
      <c r="X226" s="495">
        <v>382000</v>
      </c>
      <c r="Y226" s="493">
        <v>150000</v>
      </c>
      <c r="Z226" s="495">
        <v>5730000</v>
      </c>
      <c r="AA226" s="494">
        <v>9148900</v>
      </c>
      <c r="AB226" s="653"/>
      <c r="AC226" s="493">
        <v>40000</v>
      </c>
      <c r="AD226" s="494">
        <v>1528000</v>
      </c>
      <c r="AE226" s="653"/>
      <c r="AF226" s="653"/>
      <c r="AG226" s="659"/>
      <c r="AH226" s="659"/>
      <c r="AI226" s="659"/>
      <c r="AJ226" s="659"/>
      <c r="AK226" s="522"/>
      <c r="AL226" s="522"/>
      <c r="AM226" s="522"/>
      <c r="AN226" s="522"/>
      <c r="AO226" s="523"/>
      <c r="AP226" s="523"/>
      <c r="AQ226" s="522"/>
      <c r="AR226" s="522"/>
      <c r="AS226" s="663"/>
      <c r="AT226" s="544"/>
    </row>
    <row r="227" spans="1:46" s="525" customFormat="1" ht="36.6" customHeight="1" x14ac:dyDescent="0.25">
      <c r="A227" s="656">
        <v>111</v>
      </c>
      <c r="B227" s="658" t="s">
        <v>2175</v>
      </c>
      <c r="C227" s="660" t="s">
        <v>1854</v>
      </c>
      <c r="D227" s="660"/>
      <c r="E227" s="515">
        <v>63</v>
      </c>
      <c r="F227" s="516">
        <v>147</v>
      </c>
      <c r="G227" s="517" t="s">
        <v>1797</v>
      </c>
      <c r="H227" s="517" t="s">
        <v>12</v>
      </c>
      <c r="I227" s="518">
        <v>160.9</v>
      </c>
      <c r="J227" s="519">
        <v>160.9</v>
      </c>
      <c r="K227" s="519">
        <v>0</v>
      </c>
      <c r="L227" s="519">
        <v>160.9</v>
      </c>
      <c r="M227" s="519">
        <v>0</v>
      </c>
      <c r="N227" s="493">
        <v>70000</v>
      </c>
      <c r="O227" s="494">
        <v>11263000</v>
      </c>
      <c r="P227" s="520" t="s">
        <v>351</v>
      </c>
      <c r="Q227" s="520" t="s">
        <v>352</v>
      </c>
      <c r="R227" s="521">
        <v>160.9</v>
      </c>
      <c r="S227" s="495">
        <v>9500</v>
      </c>
      <c r="T227" s="494">
        <v>1528550</v>
      </c>
      <c r="U227" s="494"/>
      <c r="V227" s="494"/>
      <c r="W227" s="493">
        <v>10000</v>
      </c>
      <c r="X227" s="495">
        <v>1609000</v>
      </c>
      <c r="Y227" s="493">
        <v>150000</v>
      </c>
      <c r="Z227" s="495">
        <v>24135000</v>
      </c>
      <c r="AA227" s="494">
        <v>38535550</v>
      </c>
      <c r="AB227" s="652">
        <v>60809050</v>
      </c>
      <c r="AC227" s="493">
        <v>40000</v>
      </c>
      <c r="AD227" s="494">
        <v>6436000</v>
      </c>
      <c r="AE227" s="652">
        <v>10156000</v>
      </c>
      <c r="AF227" s="652">
        <v>70965050</v>
      </c>
      <c r="AG227" s="658"/>
      <c r="AH227" s="658"/>
      <c r="AI227" s="658" t="s">
        <v>2176</v>
      </c>
      <c r="AJ227" s="658" t="s">
        <v>1989</v>
      </c>
      <c r="AK227" s="522"/>
      <c r="AL227" s="522"/>
      <c r="AM227" s="522"/>
      <c r="AN227" s="523"/>
      <c r="AO227" s="523"/>
      <c r="AP227" s="522"/>
      <c r="AQ227" s="522"/>
      <c r="AR227" s="522"/>
      <c r="AS227" s="662"/>
    </row>
    <row r="228" spans="1:46" s="525" customFormat="1" ht="36.6" customHeight="1" x14ac:dyDescent="0.25">
      <c r="A228" s="657"/>
      <c r="B228" s="659"/>
      <c r="C228" s="661"/>
      <c r="D228" s="661"/>
      <c r="E228" s="515">
        <v>63</v>
      </c>
      <c r="F228" s="516">
        <v>128</v>
      </c>
      <c r="G228" s="517" t="s">
        <v>1797</v>
      </c>
      <c r="H228" s="517" t="s">
        <v>12</v>
      </c>
      <c r="I228" s="518">
        <v>93</v>
      </c>
      <c r="J228" s="519">
        <v>93</v>
      </c>
      <c r="K228" s="519">
        <v>0</v>
      </c>
      <c r="L228" s="519">
        <v>93</v>
      </c>
      <c r="M228" s="519">
        <v>0</v>
      </c>
      <c r="N228" s="493">
        <v>70000</v>
      </c>
      <c r="O228" s="494">
        <v>6510000</v>
      </c>
      <c r="P228" s="520" t="s">
        <v>351</v>
      </c>
      <c r="Q228" s="520" t="s">
        <v>352</v>
      </c>
      <c r="R228" s="521">
        <v>93</v>
      </c>
      <c r="S228" s="495">
        <v>9500</v>
      </c>
      <c r="T228" s="494">
        <v>883500</v>
      </c>
      <c r="U228" s="494"/>
      <c r="V228" s="494"/>
      <c r="W228" s="493">
        <v>10000</v>
      </c>
      <c r="X228" s="495">
        <v>930000</v>
      </c>
      <c r="Y228" s="493">
        <v>150000</v>
      </c>
      <c r="Z228" s="495">
        <v>13950000</v>
      </c>
      <c r="AA228" s="494">
        <v>22273500</v>
      </c>
      <c r="AB228" s="653"/>
      <c r="AC228" s="493">
        <v>40000</v>
      </c>
      <c r="AD228" s="494">
        <v>3720000</v>
      </c>
      <c r="AE228" s="653"/>
      <c r="AF228" s="653"/>
      <c r="AG228" s="659"/>
      <c r="AH228" s="659"/>
      <c r="AI228" s="659"/>
      <c r="AJ228" s="659"/>
      <c r="AK228" s="522"/>
      <c r="AL228" s="522"/>
      <c r="AM228" s="522"/>
      <c r="AN228" s="522"/>
      <c r="AO228" s="523"/>
      <c r="AP228" s="523"/>
      <c r="AQ228" s="532"/>
      <c r="AR228" s="532"/>
      <c r="AS228" s="663"/>
      <c r="AT228" s="524"/>
    </row>
    <row r="229" spans="1:46" s="525" customFormat="1" ht="36.6" customHeight="1" x14ac:dyDescent="0.25">
      <c r="A229" s="656">
        <v>112</v>
      </c>
      <c r="B229" s="658" t="s">
        <v>2177</v>
      </c>
      <c r="C229" s="660" t="s">
        <v>2178</v>
      </c>
      <c r="D229" s="660"/>
      <c r="E229" s="515">
        <v>63</v>
      </c>
      <c r="F229" s="516">
        <v>128</v>
      </c>
      <c r="G229" s="517" t="s">
        <v>1797</v>
      </c>
      <c r="H229" s="517" t="s">
        <v>12</v>
      </c>
      <c r="I229" s="518">
        <v>46.3</v>
      </c>
      <c r="J229" s="519">
        <v>46.3</v>
      </c>
      <c r="K229" s="519">
        <v>0</v>
      </c>
      <c r="L229" s="519">
        <v>46.3</v>
      </c>
      <c r="M229" s="519">
        <v>0</v>
      </c>
      <c r="N229" s="493">
        <v>70000</v>
      </c>
      <c r="O229" s="494">
        <v>3241000</v>
      </c>
      <c r="P229" s="520" t="s">
        <v>351</v>
      </c>
      <c r="Q229" s="520" t="s">
        <v>352</v>
      </c>
      <c r="R229" s="521">
        <v>46.3</v>
      </c>
      <c r="S229" s="495">
        <v>9500</v>
      </c>
      <c r="T229" s="494">
        <v>439850</v>
      </c>
      <c r="U229" s="494"/>
      <c r="V229" s="494"/>
      <c r="W229" s="493">
        <v>10000</v>
      </c>
      <c r="X229" s="495">
        <v>463000</v>
      </c>
      <c r="Y229" s="493">
        <v>150000</v>
      </c>
      <c r="Z229" s="495">
        <v>6945000</v>
      </c>
      <c r="AA229" s="494">
        <v>11088850</v>
      </c>
      <c r="AB229" s="652">
        <v>44307500</v>
      </c>
      <c r="AC229" s="493">
        <v>40000</v>
      </c>
      <c r="AD229" s="494">
        <v>1852000</v>
      </c>
      <c r="AE229" s="652">
        <v>7400000</v>
      </c>
      <c r="AF229" s="652">
        <v>51707500</v>
      </c>
      <c r="AG229" s="658"/>
      <c r="AH229" s="658"/>
      <c r="AI229" s="658" t="s">
        <v>2178</v>
      </c>
      <c r="AJ229" s="658" t="s">
        <v>2179</v>
      </c>
      <c r="AK229" s="522"/>
      <c r="AL229" s="522"/>
      <c r="AM229" s="522"/>
      <c r="AN229" s="522"/>
      <c r="AO229" s="523"/>
      <c r="AP229" s="523"/>
      <c r="AQ229" s="532"/>
      <c r="AR229" s="532"/>
      <c r="AS229" s="662"/>
      <c r="AT229" s="524"/>
    </row>
    <row r="230" spans="1:46" s="525" customFormat="1" ht="36.6" customHeight="1" x14ac:dyDescent="0.25">
      <c r="A230" s="657"/>
      <c r="B230" s="659"/>
      <c r="C230" s="661"/>
      <c r="D230" s="661"/>
      <c r="E230" s="515">
        <v>63</v>
      </c>
      <c r="F230" s="516">
        <v>97</v>
      </c>
      <c r="G230" s="517" t="s">
        <v>1797</v>
      </c>
      <c r="H230" s="517" t="s">
        <v>12</v>
      </c>
      <c r="I230" s="518">
        <v>138.69999999999999</v>
      </c>
      <c r="J230" s="519">
        <v>138.69999999999999</v>
      </c>
      <c r="K230" s="519">
        <v>0</v>
      </c>
      <c r="L230" s="519">
        <v>138.69999999999999</v>
      </c>
      <c r="M230" s="519">
        <v>0</v>
      </c>
      <c r="N230" s="493">
        <v>70000</v>
      </c>
      <c r="O230" s="494">
        <v>9709000</v>
      </c>
      <c r="P230" s="520" t="s">
        <v>351</v>
      </c>
      <c r="Q230" s="520" t="s">
        <v>352</v>
      </c>
      <c r="R230" s="521">
        <v>138.69999999999999</v>
      </c>
      <c r="S230" s="495">
        <v>9500</v>
      </c>
      <c r="T230" s="494">
        <v>1317650</v>
      </c>
      <c r="U230" s="494"/>
      <c r="V230" s="494"/>
      <c r="W230" s="493">
        <v>10000</v>
      </c>
      <c r="X230" s="495">
        <v>1387000</v>
      </c>
      <c r="Y230" s="493">
        <v>150000</v>
      </c>
      <c r="Z230" s="495">
        <v>20805000</v>
      </c>
      <c r="AA230" s="494">
        <v>33218650</v>
      </c>
      <c r="AB230" s="653"/>
      <c r="AC230" s="493">
        <v>40000</v>
      </c>
      <c r="AD230" s="494">
        <v>5548000</v>
      </c>
      <c r="AE230" s="653"/>
      <c r="AF230" s="653"/>
      <c r="AG230" s="659"/>
      <c r="AH230" s="659"/>
      <c r="AI230" s="659"/>
      <c r="AJ230" s="659"/>
      <c r="AK230" s="522"/>
      <c r="AL230" s="522"/>
      <c r="AM230" s="522"/>
      <c r="AN230" s="522"/>
      <c r="AO230" s="523"/>
      <c r="AP230" s="523"/>
      <c r="AQ230" s="522"/>
      <c r="AR230" s="522"/>
      <c r="AS230" s="663"/>
      <c r="AT230" s="524"/>
    </row>
    <row r="231" spans="1:46" s="525" customFormat="1" ht="36.6" customHeight="1" x14ac:dyDescent="0.25">
      <c r="A231" s="656">
        <v>113</v>
      </c>
      <c r="B231" s="658" t="s">
        <v>2180</v>
      </c>
      <c r="C231" s="660" t="s">
        <v>2180</v>
      </c>
      <c r="D231" s="660"/>
      <c r="E231" s="515">
        <v>63</v>
      </c>
      <c r="F231" s="516">
        <v>127</v>
      </c>
      <c r="G231" s="517" t="s">
        <v>1797</v>
      </c>
      <c r="H231" s="517" t="s">
        <v>12</v>
      </c>
      <c r="I231" s="518">
        <v>50.7</v>
      </c>
      <c r="J231" s="519">
        <v>50.7</v>
      </c>
      <c r="K231" s="519">
        <v>0</v>
      </c>
      <c r="L231" s="519">
        <v>50.7</v>
      </c>
      <c r="M231" s="519">
        <v>0</v>
      </c>
      <c r="N231" s="493">
        <v>70000</v>
      </c>
      <c r="O231" s="494">
        <v>3549000</v>
      </c>
      <c r="P231" s="520" t="s">
        <v>351</v>
      </c>
      <c r="Q231" s="520" t="s">
        <v>352</v>
      </c>
      <c r="R231" s="521">
        <v>50.7</v>
      </c>
      <c r="S231" s="495">
        <v>9500</v>
      </c>
      <c r="T231" s="494">
        <v>481650</v>
      </c>
      <c r="U231" s="494"/>
      <c r="V231" s="494"/>
      <c r="W231" s="493">
        <v>10000</v>
      </c>
      <c r="X231" s="495">
        <v>507000</v>
      </c>
      <c r="Y231" s="493">
        <v>150000</v>
      </c>
      <c r="Z231" s="495">
        <v>7605000</v>
      </c>
      <c r="AA231" s="494">
        <v>12142650</v>
      </c>
      <c r="AB231" s="652">
        <v>13124600</v>
      </c>
      <c r="AC231" s="493">
        <v>40000</v>
      </c>
      <c r="AD231" s="494">
        <v>2028000</v>
      </c>
      <c r="AE231" s="652">
        <v>2192000</v>
      </c>
      <c r="AF231" s="652">
        <v>15316600</v>
      </c>
      <c r="AG231" s="658"/>
      <c r="AH231" s="658"/>
      <c r="AI231" s="658" t="s">
        <v>2181</v>
      </c>
      <c r="AJ231" s="658" t="s">
        <v>2182</v>
      </c>
      <c r="AK231" s="522"/>
      <c r="AL231" s="522"/>
      <c r="AM231" s="522"/>
      <c r="AN231" s="522"/>
      <c r="AO231" s="523"/>
      <c r="AP231" s="523"/>
      <c r="AQ231" s="522"/>
      <c r="AR231" s="522"/>
      <c r="AS231" s="662"/>
      <c r="AT231" s="524"/>
    </row>
    <row r="232" spans="1:46" s="525" customFormat="1" ht="36.6" customHeight="1" x14ac:dyDescent="0.25">
      <c r="A232" s="657"/>
      <c r="B232" s="659"/>
      <c r="C232" s="661"/>
      <c r="D232" s="661"/>
      <c r="E232" s="515">
        <v>63</v>
      </c>
      <c r="F232" s="516">
        <v>151</v>
      </c>
      <c r="G232" s="517" t="s">
        <v>1797</v>
      </c>
      <c r="H232" s="517" t="s">
        <v>12</v>
      </c>
      <c r="I232" s="518">
        <v>4.0999999999999996</v>
      </c>
      <c r="J232" s="519">
        <v>4.0999999999999996</v>
      </c>
      <c r="K232" s="519">
        <v>0</v>
      </c>
      <c r="L232" s="519">
        <v>4.0999999999999996</v>
      </c>
      <c r="M232" s="519">
        <v>0</v>
      </c>
      <c r="N232" s="493">
        <v>70000</v>
      </c>
      <c r="O232" s="494">
        <v>287000</v>
      </c>
      <c r="P232" s="520" t="s">
        <v>351</v>
      </c>
      <c r="Q232" s="520" t="s">
        <v>352</v>
      </c>
      <c r="R232" s="521">
        <v>4.0999999999999996</v>
      </c>
      <c r="S232" s="495">
        <v>9500</v>
      </c>
      <c r="T232" s="494">
        <v>38950</v>
      </c>
      <c r="U232" s="494"/>
      <c r="V232" s="494"/>
      <c r="W232" s="493">
        <v>10000</v>
      </c>
      <c r="X232" s="495">
        <v>41000</v>
      </c>
      <c r="Y232" s="493">
        <v>150000</v>
      </c>
      <c r="Z232" s="495">
        <v>615000</v>
      </c>
      <c r="AA232" s="494">
        <v>981950</v>
      </c>
      <c r="AB232" s="653"/>
      <c r="AC232" s="493">
        <v>40000</v>
      </c>
      <c r="AD232" s="494">
        <v>164000</v>
      </c>
      <c r="AE232" s="653"/>
      <c r="AF232" s="653"/>
      <c r="AG232" s="659"/>
      <c r="AH232" s="659"/>
      <c r="AI232" s="659"/>
      <c r="AJ232" s="659"/>
      <c r="AK232" s="522"/>
      <c r="AL232" s="522"/>
      <c r="AM232" s="522"/>
      <c r="AN232" s="522"/>
      <c r="AO232" s="523"/>
      <c r="AP232" s="523"/>
      <c r="AQ232" s="522"/>
      <c r="AR232" s="522"/>
      <c r="AS232" s="663"/>
      <c r="AT232" s="524"/>
    </row>
    <row r="233" spans="1:46" s="525" customFormat="1" ht="70.900000000000006" customHeight="1" x14ac:dyDescent="0.25">
      <c r="A233" s="538">
        <v>114</v>
      </c>
      <c r="B233" s="506" t="s">
        <v>2183</v>
      </c>
      <c r="C233" s="539" t="s">
        <v>2184</v>
      </c>
      <c r="D233" s="539"/>
      <c r="E233" s="515">
        <v>63</v>
      </c>
      <c r="F233" s="516">
        <v>151</v>
      </c>
      <c r="G233" s="517" t="s">
        <v>1797</v>
      </c>
      <c r="H233" s="517" t="s">
        <v>12</v>
      </c>
      <c r="I233" s="518">
        <v>91.4</v>
      </c>
      <c r="J233" s="519">
        <v>91.4</v>
      </c>
      <c r="K233" s="519">
        <v>0</v>
      </c>
      <c r="L233" s="519">
        <v>91.4</v>
      </c>
      <c r="M233" s="519">
        <v>0</v>
      </c>
      <c r="N233" s="493">
        <v>70000</v>
      </c>
      <c r="O233" s="494">
        <v>6398000</v>
      </c>
      <c r="P233" s="520" t="s">
        <v>351</v>
      </c>
      <c r="Q233" s="520" t="s">
        <v>352</v>
      </c>
      <c r="R233" s="521">
        <v>91.4</v>
      </c>
      <c r="S233" s="495">
        <v>9500</v>
      </c>
      <c r="T233" s="494">
        <v>868300</v>
      </c>
      <c r="U233" s="494"/>
      <c r="V233" s="494"/>
      <c r="W233" s="493">
        <v>10000</v>
      </c>
      <c r="X233" s="495">
        <v>914000</v>
      </c>
      <c r="Y233" s="493">
        <v>150000</v>
      </c>
      <c r="Z233" s="495">
        <v>13710000</v>
      </c>
      <c r="AA233" s="494">
        <v>21890300</v>
      </c>
      <c r="AB233" s="495">
        <v>21890300</v>
      </c>
      <c r="AC233" s="493">
        <v>40000</v>
      </c>
      <c r="AD233" s="494">
        <v>3656000</v>
      </c>
      <c r="AE233" s="495">
        <v>3656000</v>
      </c>
      <c r="AF233" s="494">
        <v>25546300</v>
      </c>
      <c r="AG233" s="506"/>
      <c r="AH233" s="506"/>
      <c r="AI233" s="506" t="s">
        <v>2184</v>
      </c>
      <c r="AJ233" s="506" t="s">
        <v>2185</v>
      </c>
      <c r="AK233" s="522"/>
      <c r="AL233" s="522"/>
      <c r="AM233" s="522"/>
      <c r="AN233" s="522"/>
      <c r="AO233" s="523"/>
      <c r="AP233" s="523"/>
      <c r="AQ233" s="522"/>
      <c r="AR233" s="522"/>
      <c r="AS233" s="542"/>
      <c r="AT233" s="524"/>
    </row>
    <row r="234" spans="1:46" s="525" customFormat="1" ht="36.6" customHeight="1" x14ac:dyDescent="0.25">
      <c r="A234" s="656">
        <v>115</v>
      </c>
      <c r="B234" s="658" t="s">
        <v>2186</v>
      </c>
      <c r="C234" s="660" t="s">
        <v>2187</v>
      </c>
      <c r="D234" s="660"/>
      <c r="E234" s="515">
        <v>62</v>
      </c>
      <c r="F234" s="516">
        <v>97</v>
      </c>
      <c r="G234" s="517" t="s">
        <v>1797</v>
      </c>
      <c r="H234" s="517" t="s">
        <v>12</v>
      </c>
      <c r="I234" s="518">
        <v>66.7</v>
      </c>
      <c r="J234" s="519">
        <v>66.7</v>
      </c>
      <c r="K234" s="519">
        <v>0</v>
      </c>
      <c r="L234" s="519">
        <v>66.7</v>
      </c>
      <c r="M234" s="519">
        <v>0</v>
      </c>
      <c r="N234" s="493">
        <v>70000</v>
      </c>
      <c r="O234" s="494">
        <v>4669000</v>
      </c>
      <c r="P234" s="520" t="s">
        <v>351</v>
      </c>
      <c r="Q234" s="520" t="s">
        <v>352</v>
      </c>
      <c r="R234" s="521">
        <v>66.7</v>
      </c>
      <c r="S234" s="495">
        <v>9500</v>
      </c>
      <c r="T234" s="494">
        <v>633650</v>
      </c>
      <c r="U234" s="494"/>
      <c r="V234" s="494"/>
      <c r="W234" s="493">
        <v>10000</v>
      </c>
      <c r="X234" s="495">
        <v>667000</v>
      </c>
      <c r="Y234" s="493">
        <v>150000</v>
      </c>
      <c r="Z234" s="495">
        <v>10005000</v>
      </c>
      <c r="AA234" s="494">
        <v>15974650</v>
      </c>
      <c r="AB234" s="652">
        <v>64209950</v>
      </c>
      <c r="AC234" s="493">
        <v>40000</v>
      </c>
      <c r="AD234" s="494">
        <v>2668000</v>
      </c>
      <c r="AE234" s="652">
        <v>10724000</v>
      </c>
      <c r="AF234" s="652">
        <v>74933950</v>
      </c>
      <c r="AG234" s="658"/>
      <c r="AH234" s="658"/>
      <c r="AI234" s="658" t="s">
        <v>2186</v>
      </c>
      <c r="AJ234" s="658" t="s">
        <v>2188</v>
      </c>
      <c r="AK234" s="522"/>
      <c r="AL234" s="522"/>
      <c r="AM234" s="522"/>
      <c r="AN234" s="523"/>
      <c r="AO234" s="523"/>
      <c r="AP234" s="522"/>
      <c r="AQ234" s="522"/>
      <c r="AR234" s="522"/>
      <c r="AS234" s="662"/>
    </row>
    <row r="235" spans="1:46" s="525" customFormat="1" ht="36.6" customHeight="1" x14ac:dyDescent="0.25">
      <c r="A235" s="657"/>
      <c r="B235" s="659"/>
      <c r="C235" s="661"/>
      <c r="D235" s="661"/>
      <c r="E235" s="515">
        <v>63</v>
      </c>
      <c r="F235" s="516">
        <v>91</v>
      </c>
      <c r="G235" s="517" t="s">
        <v>1797</v>
      </c>
      <c r="H235" s="517" t="s">
        <v>12</v>
      </c>
      <c r="I235" s="518">
        <v>201.4</v>
      </c>
      <c r="J235" s="519">
        <v>201.4</v>
      </c>
      <c r="K235" s="519">
        <v>0</v>
      </c>
      <c r="L235" s="519">
        <v>201.4</v>
      </c>
      <c r="M235" s="519">
        <v>0</v>
      </c>
      <c r="N235" s="493">
        <v>70000</v>
      </c>
      <c r="O235" s="494">
        <v>14098000</v>
      </c>
      <c r="P235" s="520" t="s">
        <v>351</v>
      </c>
      <c r="Q235" s="520" t="s">
        <v>352</v>
      </c>
      <c r="R235" s="521">
        <v>201.4</v>
      </c>
      <c r="S235" s="495">
        <v>9500</v>
      </c>
      <c r="T235" s="494">
        <v>1913300</v>
      </c>
      <c r="U235" s="494"/>
      <c r="V235" s="494"/>
      <c r="W235" s="493">
        <v>10000</v>
      </c>
      <c r="X235" s="495">
        <v>2014000</v>
      </c>
      <c r="Y235" s="493">
        <v>150000</v>
      </c>
      <c r="Z235" s="495">
        <v>30210000</v>
      </c>
      <c r="AA235" s="494">
        <v>48235300</v>
      </c>
      <c r="AB235" s="653"/>
      <c r="AC235" s="493">
        <v>40000</v>
      </c>
      <c r="AD235" s="494">
        <v>8056000</v>
      </c>
      <c r="AE235" s="653"/>
      <c r="AF235" s="653"/>
      <c r="AG235" s="659"/>
      <c r="AH235" s="659"/>
      <c r="AI235" s="659"/>
      <c r="AJ235" s="659"/>
      <c r="AK235" s="522"/>
      <c r="AL235" s="522"/>
      <c r="AM235" s="522"/>
      <c r="AN235" s="523"/>
      <c r="AO235" s="523"/>
      <c r="AP235" s="522"/>
      <c r="AQ235" s="522"/>
      <c r="AR235" s="522"/>
      <c r="AS235" s="663"/>
    </row>
    <row r="236" spans="1:46" s="525" customFormat="1" ht="65.45" customHeight="1" x14ac:dyDescent="0.25">
      <c r="A236" s="512">
        <v>116</v>
      </c>
      <c r="B236" s="513" t="s">
        <v>2189</v>
      </c>
      <c r="C236" s="514" t="s">
        <v>2190</v>
      </c>
      <c r="D236" s="514"/>
      <c r="E236" s="515">
        <v>63</v>
      </c>
      <c r="F236" s="516">
        <v>91</v>
      </c>
      <c r="G236" s="517" t="s">
        <v>1797</v>
      </c>
      <c r="H236" s="517" t="s">
        <v>12</v>
      </c>
      <c r="I236" s="518">
        <v>123.7</v>
      </c>
      <c r="J236" s="519">
        <v>123.7</v>
      </c>
      <c r="K236" s="519">
        <v>0</v>
      </c>
      <c r="L236" s="519">
        <v>123.7</v>
      </c>
      <c r="M236" s="519">
        <v>0</v>
      </c>
      <c r="N236" s="493">
        <v>70000</v>
      </c>
      <c r="O236" s="494">
        <v>8659000</v>
      </c>
      <c r="P236" s="520" t="s">
        <v>351</v>
      </c>
      <c r="Q236" s="520" t="s">
        <v>352</v>
      </c>
      <c r="R236" s="521">
        <v>123.7</v>
      </c>
      <c r="S236" s="495">
        <v>9500</v>
      </c>
      <c r="T236" s="494">
        <v>1175150</v>
      </c>
      <c r="U236" s="494"/>
      <c r="V236" s="494"/>
      <c r="W236" s="493">
        <v>10000</v>
      </c>
      <c r="X236" s="495">
        <v>1237000</v>
      </c>
      <c r="Y236" s="493">
        <v>150000</v>
      </c>
      <c r="Z236" s="495">
        <v>18555000</v>
      </c>
      <c r="AA236" s="494">
        <v>29626150</v>
      </c>
      <c r="AB236" s="495">
        <v>29626150</v>
      </c>
      <c r="AC236" s="493">
        <v>40000</v>
      </c>
      <c r="AD236" s="494">
        <v>4948000</v>
      </c>
      <c r="AE236" s="495">
        <v>4948000</v>
      </c>
      <c r="AF236" s="494">
        <v>34574150</v>
      </c>
      <c r="AG236" s="513"/>
      <c r="AH236" s="513"/>
      <c r="AI236" s="513"/>
      <c r="AJ236" s="513"/>
      <c r="AK236" s="522"/>
      <c r="AL236" s="522"/>
      <c r="AM236" s="522"/>
      <c r="AN236" s="522"/>
      <c r="AO236" s="523"/>
      <c r="AP236" s="523"/>
      <c r="AQ236" s="522"/>
      <c r="AR236" s="522"/>
      <c r="AS236" s="524"/>
      <c r="AT236" s="524"/>
    </row>
    <row r="237" spans="1:46" s="525" customFormat="1" ht="43.15" customHeight="1" x14ac:dyDescent="0.25">
      <c r="A237" s="512">
        <v>117</v>
      </c>
      <c r="B237" s="513" t="s">
        <v>2191</v>
      </c>
      <c r="C237" s="514" t="s">
        <v>2192</v>
      </c>
      <c r="D237" s="514" t="s">
        <v>2193</v>
      </c>
      <c r="E237" s="515">
        <v>63</v>
      </c>
      <c r="F237" s="516">
        <v>91</v>
      </c>
      <c r="G237" s="517" t="s">
        <v>1797</v>
      </c>
      <c r="H237" s="517" t="s">
        <v>12</v>
      </c>
      <c r="I237" s="518">
        <v>83.2</v>
      </c>
      <c r="J237" s="519">
        <v>83.2</v>
      </c>
      <c r="K237" s="519">
        <v>0</v>
      </c>
      <c r="L237" s="519">
        <v>83.2</v>
      </c>
      <c r="M237" s="519">
        <v>0</v>
      </c>
      <c r="N237" s="493">
        <v>70000</v>
      </c>
      <c r="O237" s="494">
        <v>5824000</v>
      </c>
      <c r="P237" s="520" t="s">
        <v>351</v>
      </c>
      <c r="Q237" s="520" t="s">
        <v>352</v>
      </c>
      <c r="R237" s="521">
        <v>83.2</v>
      </c>
      <c r="S237" s="495">
        <v>9500</v>
      </c>
      <c r="T237" s="494">
        <v>790400</v>
      </c>
      <c r="U237" s="494"/>
      <c r="V237" s="494"/>
      <c r="W237" s="493">
        <v>10000</v>
      </c>
      <c r="X237" s="495">
        <v>832000</v>
      </c>
      <c r="Y237" s="493">
        <v>150000</v>
      </c>
      <c r="Z237" s="495">
        <v>12480000</v>
      </c>
      <c r="AA237" s="494">
        <v>19926400</v>
      </c>
      <c r="AB237" s="495">
        <v>19926400</v>
      </c>
      <c r="AC237" s="493">
        <v>40000</v>
      </c>
      <c r="AD237" s="494">
        <v>3328000</v>
      </c>
      <c r="AE237" s="495">
        <v>3328000</v>
      </c>
      <c r="AF237" s="494">
        <v>23254400</v>
      </c>
      <c r="AG237" s="513"/>
      <c r="AH237" s="513"/>
      <c r="AI237" s="513" t="s">
        <v>2194</v>
      </c>
      <c r="AJ237" s="513" t="s">
        <v>2195</v>
      </c>
      <c r="AK237" s="522"/>
      <c r="AL237" s="522"/>
      <c r="AM237" s="522"/>
      <c r="AN237" s="522"/>
      <c r="AO237" s="523"/>
      <c r="AP237" s="523"/>
      <c r="AQ237" s="522"/>
      <c r="AR237" s="522"/>
      <c r="AS237" s="524"/>
      <c r="AT237" s="524"/>
    </row>
    <row r="238" spans="1:46" s="525" customFormat="1" ht="36.6" customHeight="1" x14ac:dyDescent="0.25">
      <c r="A238" s="656">
        <v>118</v>
      </c>
      <c r="B238" s="658" t="s">
        <v>2196</v>
      </c>
      <c r="C238" s="660" t="s">
        <v>87</v>
      </c>
      <c r="D238" s="660" t="s">
        <v>2197</v>
      </c>
      <c r="E238" s="515">
        <v>63</v>
      </c>
      <c r="F238" s="516">
        <v>91</v>
      </c>
      <c r="G238" s="517" t="s">
        <v>1797</v>
      </c>
      <c r="H238" s="517" t="s">
        <v>12</v>
      </c>
      <c r="I238" s="518">
        <v>56.3</v>
      </c>
      <c r="J238" s="519">
        <v>56.3</v>
      </c>
      <c r="K238" s="519">
        <v>0</v>
      </c>
      <c r="L238" s="519">
        <v>56.3</v>
      </c>
      <c r="M238" s="519">
        <v>0</v>
      </c>
      <c r="N238" s="493">
        <v>70000</v>
      </c>
      <c r="O238" s="494">
        <v>3941000</v>
      </c>
      <c r="P238" s="520" t="s">
        <v>351</v>
      </c>
      <c r="Q238" s="520" t="s">
        <v>352</v>
      </c>
      <c r="R238" s="521">
        <v>56.3</v>
      </c>
      <c r="S238" s="495">
        <v>9500</v>
      </c>
      <c r="T238" s="494">
        <v>534850</v>
      </c>
      <c r="U238" s="494"/>
      <c r="V238" s="494"/>
      <c r="W238" s="493">
        <v>10000</v>
      </c>
      <c r="X238" s="495">
        <v>563000</v>
      </c>
      <c r="Y238" s="493">
        <v>150000</v>
      </c>
      <c r="Z238" s="495">
        <v>8445000</v>
      </c>
      <c r="AA238" s="494">
        <v>13483850</v>
      </c>
      <c r="AB238" s="652">
        <v>67898250</v>
      </c>
      <c r="AC238" s="493">
        <v>40000</v>
      </c>
      <c r="AD238" s="494">
        <v>2252000</v>
      </c>
      <c r="AE238" s="652">
        <v>11340000</v>
      </c>
      <c r="AF238" s="652">
        <v>79238250</v>
      </c>
      <c r="AG238" s="658"/>
      <c r="AH238" s="658"/>
      <c r="AI238" s="658" t="s">
        <v>87</v>
      </c>
      <c r="AJ238" s="658" t="s">
        <v>2198</v>
      </c>
      <c r="AK238" s="522"/>
      <c r="AL238" s="522"/>
      <c r="AM238" s="522"/>
      <c r="AN238" s="522"/>
      <c r="AO238" s="523"/>
      <c r="AP238" s="523"/>
      <c r="AQ238" s="522"/>
      <c r="AR238" s="522"/>
      <c r="AS238" s="662"/>
      <c r="AT238" s="524"/>
    </row>
    <row r="239" spans="1:46" s="525" customFormat="1" ht="36.6" customHeight="1" x14ac:dyDescent="0.25">
      <c r="A239" s="673"/>
      <c r="B239" s="672"/>
      <c r="C239" s="674"/>
      <c r="D239" s="674"/>
      <c r="E239" s="515">
        <v>63</v>
      </c>
      <c r="F239" s="516">
        <v>92</v>
      </c>
      <c r="G239" s="517" t="s">
        <v>1797</v>
      </c>
      <c r="H239" s="517" t="s">
        <v>12</v>
      </c>
      <c r="I239" s="518">
        <v>218.3</v>
      </c>
      <c r="J239" s="519">
        <v>218.3</v>
      </c>
      <c r="K239" s="519">
        <v>0</v>
      </c>
      <c r="L239" s="519">
        <v>218.3</v>
      </c>
      <c r="M239" s="519">
        <v>0</v>
      </c>
      <c r="N239" s="493">
        <v>70000</v>
      </c>
      <c r="O239" s="494">
        <v>15281000</v>
      </c>
      <c r="P239" s="520" t="s">
        <v>351</v>
      </c>
      <c r="Q239" s="520" t="s">
        <v>352</v>
      </c>
      <c r="R239" s="521">
        <v>218.3</v>
      </c>
      <c r="S239" s="495">
        <v>9500</v>
      </c>
      <c r="T239" s="494">
        <v>2073850</v>
      </c>
      <c r="U239" s="494"/>
      <c r="V239" s="494"/>
      <c r="W239" s="493">
        <v>10000</v>
      </c>
      <c r="X239" s="495">
        <v>2183000</v>
      </c>
      <c r="Y239" s="493">
        <v>150000</v>
      </c>
      <c r="Z239" s="495">
        <v>32745000</v>
      </c>
      <c r="AA239" s="494">
        <v>52282850</v>
      </c>
      <c r="AB239" s="671"/>
      <c r="AC239" s="493">
        <v>40000</v>
      </c>
      <c r="AD239" s="494">
        <v>8732000</v>
      </c>
      <c r="AE239" s="671"/>
      <c r="AF239" s="671"/>
      <c r="AG239" s="672"/>
      <c r="AH239" s="672"/>
      <c r="AI239" s="672"/>
      <c r="AJ239" s="672"/>
      <c r="AK239" s="522"/>
      <c r="AL239" s="522"/>
      <c r="AM239" s="522"/>
      <c r="AN239" s="522"/>
      <c r="AO239" s="523"/>
      <c r="AP239" s="523"/>
      <c r="AQ239" s="522"/>
      <c r="AR239" s="522"/>
      <c r="AS239" s="670"/>
      <c r="AT239" s="524"/>
    </row>
    <row r="240" spans="1:46" s="525" customFormat="1" ht="36.6" customHeight="1" x14ac:dyDescent="0.25">
      <c r="A240" s="657"/>
      <c r="B240" s="659"/>
      <c r="C240" s="661"/>
      <c r="D240" s="661"/>
      <c r="E240" s="515">
        <v>63</v>
      </c>
      <c r="F240" s="516">
        <v>93</v>
      </c>
      <c r="G240" s="517" t="s">
        <v>1797</v>
      </c>
      <c r="H240" s="517" t="s">
        <v>12</v>
      </c>
      <c r="I240" s="518">
        <v>8.9</v>
      </c>
      <c r="J240" s="519">
        <v>8.9</v>
      </c>
      <c r="K240" s="519">
        <v>0</v>
      </c>
      <c r="L240" s="519">
        <v>8.9</v>
      </c>
      <c r="M240" s="519">
        <v>0</v>
      </c>
      <c r="N240" s="493">
        <v>70000</v>
      </c>
      <c r="O240" s="494">
        <v>623000</v>
      </c>
      <c r="P240" s="520" t="s">
        <v>351</v>
      </c>
      <c r="Q240" s="520" t="s">
        <v>352</v>
      </c>
      <c r="R240" s="521">
        <v>8.9</v>
      </c>
      <c r="S240" s="495">
        <v>9500</v>
      </c>
      <c r="T240" s="494">
        <v>84550</v>
      </c>
      <c r="U240" s="494"/>
      <c r="V240" s="494"/>
      <c r="W240" s="493">
        <v>10000</v>
      </c>
      <c r="X240" s="495">
        <v>89000</v>
      </c>
      <c r="Y240" s="493">
        <v>150000</v>
      </c>
      <c r="Z240" s="495">
        <v>1335000</v>
      </c>
      <c r="AA240" s="494">
        <v>2131550</v>
      </c>
      <c r="AB240" s="653"/>
      <c r="AC240" s="493">
        <v>40000</v>
      </c>
      <c r="AD240" s="494">
        <v>356000</v>
      </c>
      <c r="AE240" s="653"/>
      <c r="AF240" s="653"/>
      <c r="AG240" s="659"/>
      <c r="AH240" s="659"/>
      <c r="AI240" s="659"/>
      <c r="AJ240" s="659"/>
      <c r="AK240" s="522"/>
      <c r="AL240" s="522"/>
      <c r="AM240" s="522"/>
      <c r="AN240" s="523"/>
      <c r="AO240" s="523"/>
      <c r="AP240" s="522"/>
      <c r="AQ240" s="522"/>
      <c r="AR240" s="522"/>
      <c r="AS240" s="663"/>
    </row>
    <row r="241" spans="1:46" s="525" customFormat="1" ht="42.6" customHeight="1" x14ac:dyDescent="0.25">
      <c r="A241" s="526">
        <v>119</v>
      </c>
      <c r="B241" s="527" t="s">
        <v>2199</v>
      </c>
      <c r="C241" s="528" t="s">
        <v>2199</v>
      </c>
      <c r="D241" s="528"/>
      <c r="E241" s="515">
        <v>63</v>
      </c>
      <c r="F241" s="516">
        <v>124</v>
      </c>
      <c r="G241" s="517" t="s">
        <v>1797</v>
      </c>
      <c r="H241" s="517" t="s">
        <v>12</v>
      </c>
      <c r="I241" s="518">
        <v>127.9</v>
      </c>
      <c r="J241" s="519">
        <v>127.9</v>
      </c>
      <c r="K241" s="519">
        <v>0</v>
      </c>
      <c r="L241" s="519">
        <v>127.9</v>
      </c>
      <c r="M241" s="519">
        <v>0</v>
      </c>
      <c r="N241" s="493">
        <v>70000</v>
      </c>
      <c r="O241" s="494">
        <v>8953000</v>
      </c>
      <c r="P241" s="520" t="s">
        <v>351</v>
      </c>
      <c r="Q241" s="520" t="s">
        <v>352</v>
      </c>
      <c r="R241" s="521">
        <v>127.9</v>
      </c>
      <c r="S241" s="495">
        <v>9500</v>
      </c>
      <c r="T241" s="494">
        <v>1215050</v>
      </c>
      <c r="U241" s="494"/>
      <c r="V241" s="494"/>
      <c r="W241" s="493">
        <v>10000</v>
      </c>
      <c r="X241" s="495">
        <v>1279000</v>
      </c>
      <c r="Y241" s="493">
        <v>150000</v>
      </c>
      <c r="Z241" s="495">
        <v>19185000</v>
      </c>
      <c r="AA241" s="494">
        <v>30632050</v>
      </c>
      <c r="AB241" s="495">
        <v>30632050</v>
      </c>
      <c r="AC241" s="493">
        <v>40000</v>
      </c>
      <c r="AD241" s="494">
        <v>5116000</v>
      </c>
      <c r="AE241" s="495">
        <v>5116000</v>
      </c>
      <c r="AF241" s="494">
        <v>35748050</v>
      </c>
      <c r="AG241" s="527"/>
      <c r="AH241" s="527"/>
      <c r="AI241" s="527" t="s">
        <v>2200</v>
      </c>
      <c r="AJ241" s="527" t="s">
        <v>2201</v>
      </c>
      <c r="AK241" s="522"/>
      <c r="AL241" s="522"/>
      <c r="AM241" s="522"/>
      <c r="AN241" s="522"/>
      <c r="AO241" s="523"/>
      <c r="AP241" s="523"/>
      <c r="AQ241" s="522"/>
      <c r="AR241" s="522"/>
      <c r="AS241" s="530"/>
      <c r="AT241" s="524"/>
    </row>
    <row r="242" spans="1:46" s="525" customFormat="1" ht="42.6" customHeight="1" x14ac:dyDescent="0.25">
      <c r="A242" s="512">
        <v>120</v>
      </c>
      <c r="B242" s="513" t="s">
        <v>2202</v>
      </c>
      <c r="C242" s="514" t="s">
        <v>2202</v>
      </c>
      <c r="D242" s="514"/>
      <c r="E242" s="515">
        <v>63</v>
      </c>
      <c r="F242" s="516">
        <v>124</v>
      </c>
      <c r="G242" s="517" t="s">
        <v>1797</v>
      </c>
      <c r="H242" s="517" t="s">
        <v>12</v>
      </c>
      <c r="I242" s="518">
        <v>118.8</v>
      </c>
      <c r="J242" s="519">
        <v>118.8</v>
      </c>
      <c r="K242" s="519">
        <v>0</v>
      </c>
      <c r="L242" s="519">
        <v>118.8</v>
      </c>
      <c r="M242" s="519">
        <v>0</v>
      </c>
      <c r="N242" s="493">
        <v>70000</v>
      </c>
      <c r="O242" s="494">
        <v>8316000</v>
      </c>
      <c r="P242" s="520" t="s">
        <v>351</v>
      </c>
      <c r="Q242" s="520" t="s">
        <v>352</v>
      </c>
      <c r="R242" s="521">
        <v>118.8</v>
      </c>
      <c r="S242" s="495">
        <v>9500</v>
      </c>
      <c r="T242" s="494">
        <v>1128600</v>
      </c>
      <c r="U242" s="494"/>
      <c r="V242" s="494"/>
      <c r="W242" s="493">
        <v>10000</v>
      </c>
      <c r="X242" s="495">
        <v>1188000</v>
      </c>
      <c r="Y242" s="493">
        <v>150000</v>
      </c>
      <c r="Z242" s="495">
        <v>17820000</v>
      </c>
      <c r="AA242" s="494">
        <v>28452600</v>
      </c>
      <c r="AB242" s="495">
        <v>28452600</v>
      </c>
      <c r="AC242" s="493">
        <v>40000</v>
      </c>
      <c r="AD242" s="494">
        <v>4752000</v>
      </c>
      <c r="AE242" s="495">
        <v>4752000</v>
      </c>
      <c r="AF242" s="494">
        <v>33204600</v>
      </c>
      <c r="AG242" s="513"/>
      <c r="AH242" s="513"/>
      <c r="AI242" s="513" t="s">
        <v>2203</v>
      </c>
      <c r="AJ242" s="513" t="s">
        <v>2204</v>
      </c>
      <c r="AK242" s="522"/>
      <c r="AL242" s="522"/>
      <c r="AM242" s="522"/>
      <c r="AN242" s="522"/>
      <c r="AO242" s="523"/>
      <c r="AP242" s="523"/>
      <c r="AQ242" s="522"/>
      <c r="AR242" s="522"/>
      <c r="AS242" s="524"/>
      <c r="AT242" s="524"/>
    </row>
    <row r="243" spans="1:46" s="525" customFormat="1" ht="36.6" customHeight="1" x14ac:dyDescent="0.25">
      <c r="A243" s="656">
        <v>121</v>
      </c>
      <c r="B243" s="658" t="s">
        <v>2205</v>
      </c>
      <c r="C243" s="660" t="s">
        <v>2206</v>
      </c>
      <c r="D243" s="660" t="s">
        <v>2207</v>
      </c>
      <c r="E243" s="515">
        <v>63</v>
      </c>
      <c r="F243" s="516">
        <v>153</v>
      </c>
      <c r="G243" s="517" t="s">
        <v>1797</v>
      </c>
      <c r="H243" s="517" t="s">
        <v>12</v>
      </c>
      <c r="I243" s="518">
        <v>94</v>
      </c>
      <c r="J243" s="519">
        <v>94</v>
      </c>
      <c r="K243" s="519">
        <v>0</v>
      </c>
      <c r="L243" s="519">
        <v>94</v>
      </c>
      <c r="M243" s="519">
        <v>0</v>
      </c>
      <c r="N243" s="493">
        <v>70000</v>
      </c>
      <c r="O243" s="494">
        <v>6580000</v>
      </c>
      <c r="P243" s="520" t="s">
        <v>351</v>
      </c>
      <c r="Q243" s="520" t="s">
        <v>352</v>
      </c>
      <c r="R243" s="521">
        <v>94</v>
      </c>
      <c r="S243" s="495">
        <v>9500</v>
      </c>
      <c r="T243" s="494">
        <v>893000</v>
      </c>
      <c r="U243" s="494"/>
      <c r="V243" s="494"/>
      <c r="W243" s="493">
        <v>10000</v>
      </c>
      <c r="X243" s="495">
        <v>940000</v>
      </c>
      <c r="Y243" s="493">
        <v>150000</v>
      </c>
      <c r="Z243" s="495">
        <v>14100000</v>
      </c>
      <c r="AA243" s="494">
        <v>22513000</v>
      </c>
      <c r="AB243" s="652">
        <v>30632050</v>
      </c>
      <c r="AC243" s="493">
        <v>40000</v>
      </c>
      <c r="AD243" s="494">
        <v>3760000</v>
      </c>
      <c r="AE243" s="652">
        <v>5116000</v>
      </c>
      <c r="AF243" s="652">
        <v>35748050</v>
      </c>
      <c r="AG243" s="658"/>
      <c r="AH243" s="658"/>
      <c r="AI243" s="658" t="s">
        <v>2208</v>
      </c>
      <c r="AJ243" s="658" t="s">
        <v>2209</v>
      </c>
      <c r="AK243" s="522"/>
      <c r="AL243" s="522"/>
      <c r="AM243" s="522"/>
      <c r="AN243" s="522"/>
      <c r="AO243" s="523"/>
      <c r="AP243" s="523"/>
      <c r="AQ243" s="522"/>
      <c r="AR243" s="522"/>
      <c r="AS243" s="662"/>
      <c r="AT243" s="544"/>
    </row>
    <row r="244" spans="1:46" s="525" customFormat="1" ht="36.6" customHeight="1" x14ac:dyDescent="0.25">
      <c r="A244" s="657"/>
      <c r="B244" s="659"/>
      <c r="C244" s="661"/>
      <c r="D244" s="661"/>
      <c r="E244" s="515">
        <v>63</v>
      </c>
      <c r="F244" s="516">
        <v>124</v>
      </c>
      <c r="G244" s="517" t="s">
        <v>1797</v>
      </c>
      <c r="H244" s="517" t="s">
        <v>12</v>
      </c>
      <c r="I244" s="518">
        <v>33.9</v>
      </c>
      <c r="J244" s="519">
        <v>33.9</v>
      </c>
      <c r="K244" s="519">
        <v>0</v>
      </c>
      <c r="L244" s="519">
        <v>33.9</v>
      </c>
      <c r="M244" s="519">
        <v>0</v>
      </c>
      <c r="N244" s="493">
        <v>70000</v>
      </c>
      <c r="O244" s="494">
        <v>2373000</v>
      </c>
      <c r="P244" s="520" t="s">
        <v>351</v>
      </c>
      <c r="Q244" s="520" t="s">
        <v>352</v>
      </c>
      <c r="R244" s="521">
        <v>33.9</v>
      </c>
      <c r="S244" s="495">
        <v>9500</v>
      </c>
      <c r="T244" s="494">
        <v>322050</v>
      </c>
      <c r="U244" s="494"/>
      <c r="V244" s="494"/>
      <c r="W244" s="493">
        <v>10000</v>
      </c>
      <c r="X244" s="495">
        <v>339000</v>
      </c>
      <c r="Y244" s="493">
        <v>150000</v>
      </c>
      <c r="Z244" s="495">
        <v>5085000</v>
      </c>
      <c r="AA244" s="494">
        <v>8119050</v>
      </c>
      <c r="AB244" s="653"/>
      <c r="AC244" s="493">
        <v>40000</v>
      </c>
      <c r="AD244" s="494">
        <v>1356000</v>
      </c>
      <c r="AE244" s="653"/>
      <c r="AF244" s="653"/>
      <c r="AG244" s="659"/>
      <c r="AH244" s="659"/>
      <c r="AI244" s="659"/>
      <c r="AJ244" s="659"/>
      <c r="AK244" s="522"/>
      <c r="AL244" s="522"/>
      <c r="AM244" s="522"/>
      <c r="AN244" s="522"/>
      <c r="AO244" s="523"/>
      <c r="AP244" s="523"/>
      <c r="AQ244" s="522"/>
      <c r="AR244" s="522"/>
      <c r="AS244" s="663"/>
      <c r="AT244" s="544"/>
    </row>
    <row r="245" spans="1:46" s="525" customFormat="1" ht="36.6" customHeight="1" x14ac:dyDescent="0.25">
      <c r="A245" s="656">
        <v>122</v>
      </c>
      <c r="B245" s="658" t="s">
        <v>2210</v>
      </c>
      <c r="C245" s="660" t="s">
        <v>2210</v>
      </c>
      <c r="D245" s="660"/>
      <c r="E245" s="515">
        <v>63</v>
      </c>
      <c r="F245" s="516">
        <v>152</v>
      </c>
      <c r="G245" s="517" t="s">
        <v>1797</v>
      </c>
      <c r="H245" s="517" t="s">
        <v>12</v>
      </c>
      <c r="I245" s="518">
        <v>44.7</v>
      </c>
      <c r="J245" s="519">
        <v>44.7</v>
      </c>
      <c r="K245" s="519">
        <v>0</v>
      </c>
      <c r="L245" s="519">
        <v>44.7</v>
      </c>
      <c r="M245" s="519">
        <v>0</v>
      </c>
      <c r="N245" s="493">
        <v>70000</v>
      </c>
      <c r="O245" s="494">
        <v>3129000</v>
      </c>
      <c r="P245" s="520" t="s">
        <v>351</v>
      </c>
      <c r="Q245" s="520" t="s">
        <v>352</v>
      </c>
      <c r="R245" s="521">
        <v>44.7</v>
      </c>
      <c r="S245" s="495">
        <v>9500</v>
      </c>
      <c r="T245" s="494">
        <v>424650</v>
      </c>
      <c r="U245" s="494"/>
      <c r="V245" s="494"/>
      <c r="W245" s="493">
        <v>10000</v>
      </c>
      <c r="X245" s="495">
        <v>447000</v>
      </c>
      <c r="Y245" s="493">
        <v>150000</v>
      </c>
      <c r="Z245" s="495">
        <v>6705000</v>
      </c>
      <c r="AA245" s="494">
        <v>10705650</v>
      </c>
      <c r="AB245" s="652">
        <v>24069750</v>
      </c>
      <c r="AC245" s="493">
        <v>40000</v>
      </c>
      <c r="AD245" s="494">
        <v>1788000</v>
      </c>
      <c r="AE245" s="652">
        <v>4020000</v>
      </c>
      <c r="AF245" s="652">
        <v>28089750</v>
      </c>
      <c r="AG245" s="658"/>
      <c r="AH245" s="658"/>
      <c r="AI245" s="658" t="s">
        <v>2210</v>
      </c>
      <c r="AJ245" s="658" t="s">
        <v>2211</v>
      </c>
      <c r="AK245" s="522"/>
      <c r="AL245" s="522"/>
      <c r="AM245" s="522"/>
      <c r="AN245" s="522"/>
      <c r="AO245" s="523"/>
      <c r="AP245" s="523"/>
      <c r="AQ245" s="522"/>
      <c r="AR245" s="522"/>
      <c r="AS245" s="662"/>
      <c r="AT245" s="544"/>
    </row>
    <row r="246" spans="1:46" s="525" customFormat="1" ht="36.6" customHeight="1" x14ac:dyDescent="0.25">
      <c r="A246" s="657"/>
      <c r="B246" s="659"/>
      <c r="C246" s="661"/>
      <c r="D246" s="661"/>
      <c r="E246" s="515">
        <v>63</v>
      </c>
      <c r="F246" s="516">
        <v>153</v>
      </c>
      <c r="G246" s="517" t="s">
        <v>1797</v>
      </c>
      <c r="H246" s="517" t="s">
        <v>12</v>
      </c>
      <c r="I246" s="518">
        <v>55.8</v>
      </c>
      <c r="J246" s="519">
        <v>55.8</v>
      </c>
      <c r="K246" s="519">
        <v>0</v>
      </c>
      <c r="L246" s="519">
        <v>55.8</v>
      </c>
      <c r="M246" s="519">
        <v>0</v>
      </c>
      <c r="N246" s="493">
        <v>70000</v>
      </c>
      <c r="O246" s="494">
        <v>3906000</v>
      </c>
      <c r="P246" s="520" t="s">
        <v>351</v>
      </c>
      <c r="Q246" s="520" t="s">
        <v>352</v>
      </c>
      <c r="R246" s="521">
        <v>55.8</v>
      </c>
      <c r="S246" s="495">
        <v>9500</v>
      </c>
      <c r="T246" s="494">
        <v>530100</v>
      </c>
      <c r="U246" s="494"/>
      <c r="V246" s="494"/>
      <c r="W246" s="493">
        <v>10000</v>
      </c>
      <c r="X246" s="495">
        <v>558000</v>
      </c>
      <c r="Y246" s="493">
        <v>150000</v>
      </c>
      <c r="Z246" s="495">
        <v>8370000</v>
      </c>
      <c r="AA246" s="494">
        <v>13364100</v>
      </c>
      <c r="AB246" s="653"/>
      <c r="AC246" s="493">
        <v>40000</v>
      </c>
      <c r="AD246" s="494">
        <v>2232000</v>
      </c>
      <c r="AE246" s="653"/>
      <c r="AF246" s="653"/>
      <c r="AG246" s="659"/>
      <c r="AH246" s="659"/>
      <c r="AI246" s="659"/>
      <c r="AJ246" s="659"/>
      <c r="AK246" s="522"/>
      <c r="AL246" s="522"/>
      <c r="AM246" s="522"/>
      <c r="AN246" s="522"/>
      <c r="AO246" s="523"/>
      <c r="AP246" s="523"/>
      <c r="AQ246" s="522"/>
      <c r="AR246" s="522"/>
      <c r="AS246" s="663"/>
      <c r="AT246" s="544"/>
    </row>
    <row r="247" spans="1:46" s="525" customFormat="1" ht="63" customHeight="1" x14ac:dyDescent="0.25">
      <c r="A247" s="512">
        <v>123</v>
      </c>
      <c r="B247" s="519" t="s">
        <v>2212</v>
      </c>
      <c r="C247" s="547" t="s">
        <v>2213</v>
      </c>
      <c r="D247" s="514" t="s">
        <v>2214</v>
      </c>
      <c r="E247" s="515">
        <v>63</v>
      </c>
      <c r="F247" s="516">
        <v>97</v>
      </c>
      <c r="G247" s="517" t="s">
        <v>1797</v>
      </c>
      <c r="H247" s="517" t="s">
        <v>12</v>
      </c>
      <c r="I247" s="518">
        <v>199.2</v>
      </c>
      <c r="J247" s="519">
        <v>199.2</v>
      </c>
      <c r="K247" s="519">
        <v>0</v>
      </c>
      <c r="L247" s="519">
        <v>199.2</v>
      </c>
      <c r="M247" s="519">
        <v>0</v>
      </c>
      <c r="N247" s="493">
        <v>70000</v>
      </c>
      <c r="O247" s="494">
        <v>13944000</v>
      </c>
      <c r="P247" s="520" t="s">
        <v>351</v>
      </c>
      <c r="Q247" s="520" t="s">
        <v>352</v>
      </c>
      <c r="R247" s="521">
        <v>199.2</v>
      </c>
      <c r="S247" s="495">
        <v>9500</v>
      </c>
      <c r="T247" s="494">
        <v>1892400</v>
      </c>
      <c r="U247" s="494"/>
      <c r="V247" s="494"/>
      <c r="W247" s="493">
        <v>10000</v>
      </c>
      <c r="X247" s="495">
        <v>1992000</v>
      </c>
      <c r="Y247" s="493">
        <v>150000</v>
      </c>
      <c r="Z247" s="495">
        <v>29880000</v>
      </c>
      <c r="AA247" s="494">
        <v>47708400</v>
      </c>
      <c r="AB247" s="495">
        <v>47708400</v>
      </c>
      <c r="AC247" s="493">
        <v>40000</v>
      </c>
      <c r="AD247" s="494">
        <v>7968000</v>
      </c>
      <c r="AE247" s="495">
        <v>7968000</v>
      </c>
      <c r="AF247" s="494">
        <v>55676400</v>
      </c>
      <c r="AG247" s="519"/>
      <c r="AH247" s="519"/>
      <c r="AI247" s="519" t="s">
        <v>2215</v>
      </c>
      <c r="AJ247" s="519" t="s">
        <v>2216</v>
      </c>
      <c r="AK247" s="522"/>
      <c r="AL247" s="522"/>
      <c r="AM247" s="522"/>
      <c r="AN247" s="522"/>
      <c r="AO247" s="523"/>
      <c r="AP247" s="523"/>
      <c r="AQ247" s="522"/>
      <c r="AR247" s="522"/>
      <c r="AS247" s="522"/>
      <c r="AT247" s="524"/>
    </row>
    <row r="248" spans="1:46" s="525" customFormat="1" ht="36.6" customHeight="1" x14ac:dyDescent="0.25">
      <c r="A248" s="656">
        <v>124</v>
      </c>
      <c r="B248" s="654" t="s">
        <v>2217</v>
      </c>
      <c r="C248" s="668" t="s">
        <v>2218</v>
      </c>
      <c r="D248" s="668"/>
      <c r="E248" s="515">
        <v>63</v>
      </c>
      <c r="F248" s="516">
        <v>97</v>
      </c>
      <c r="G248" s="517" t="s">
        <v>1797</v>
      </c>
      <c r="H248" s="517" t="s">
        <v>12</v>
      </c>
      <c r="I248" s="518">
        <v>10.8</v>
      </c>
      <c r="J248" s="519">
        <v>10.8</v>
      </c>
      <c r="K248" s="519">
        <v>0</v>
      </c>
      <c r="L248" s="519">
        <v>10.8</v>
      </c>
      <c r="M248" s="519">
        <v>0</v>
      </c>
      <c r="N248" s="493">
        <v>70000</v>
      </c>
      <c r="O248" s="494">
        <v>756000</v>
      </c>
      <c r="P248" s="520" t="s">
        <v>351</v>
      </c>
      <c r="Q248" s="520" t="s">
        <v>352</v>
      </c>
      <c r="R248" s="521">
        <v>10.8</v>
      </c>
      <c r="S248" s="495">
        <v>9500</v>
      </c>
      <c r="T248" s="494">
        <v>102600</v>
      </c>
      <c r="U248" s="494"/>
      <c r="V248" s="494"/>
      <c r="W248" s="493">
        <v>10000</v>
      </c>
      <c r="X248" s="495">
        <v>108000</v>
      </c>
      <c r="Y248" s="493">
        <v>150000</v>
      </c>
      <c r="Z248" s="495">
        <v>1620000</v>
      </c>
      <c r="AA248" s="494">
        <v>2586600</v>
      </c>
      <c r="AB248" s="652">
        <v>43517150</v>
      </c>
      <c r="AC248" s="493">
        <v>40000</v>
      </c>
      <c r="AD248" s="494">
        <v>432000</v>
      </c>
      <c r="AE248" s="652">
        <v>7268000</v>
      </c>
      <c r="AF248" s="652">
        <v>50785150</v>
      </c>
      <c r="AG248" s="654"/>
      <c r="AH248" s="654"/>
      <c r="AI248" s="654" t="s">
        <v>2219</v>
      </c>
      <c r="AJ248" s="654" t="s">
        <v>2220</v>
      </c>
      <c r="AK248" s="522"/>
      <c r="AL248" s="522"/>
      <c r="AM248" s="522"/>
      <c r="AN248" s="522"/>
      <c r="AO248" s="523"/>
      <c r="AP248" s="523"/>
      <c r="AQ248" s="522"/>
      <c r="AR248" s="522"/>
      <c r="AS248" s="666"/>
      <c r="AT248" s="524"/>
    </row>
    <row r="249" spans="1:46" s="525" customFormat="1" ht="36.6" customHeight="1" x14ac:dyDescent="0.25">
      <c r="A249" s="657"/>
      <c r="B249" s="655"/>
      <c r="C249" s="669"/>
      <c r="D249" s="669"/>
      <c r="E249" s="515">
        <v>63</v>
      </c>
      <c r="F249" s="516">
        <v>96</v>
      </c>
      <c r="G249" s="517" t="s">
        <v>1797</v>
      </c>
      <c r="H249" s="517" t="s">
        <v>12</v>
      </c>
      <c r="I249" s="518">
        <v>170.9</v>
      </c>
      <c r="J249" s="519">
        <v>170.9</v>
      </c>
      <c r="K249" s="519">
        <v>0</v>
      </c>
      <c r="L249" s="519">
        <v>170.9</v>
      </c>
      <c r="M249" s="519">
        <v>0</v>
      </c>
      <c r="N249" s="493">
        <v>70000</v>
      </c>
      <c r="O249" s="494">
        <v>11963000</v>
      </c>
      <c r="P249" s="520" t="s">
        <v>351</v>
      </c>
      <c r="Q249" s="520" t="s">
        <v>352</v>
      </c>
      <c r="R249" s="521">
        <v>170.9</v>
      </c>
      <c r="S249" s="495">
        <v>9500</v>
      </c>
      <c r="T249" s="494">
        <v>1623550</v>
      </c>
      <c r="U249" s="494"/>
      <c r="V249" s="494"/>
      <c r="W249" s="493">
        <v>10000</v>
      </c>
      <c r="X249" s="495">
        <v>1709000</v>
      </c>
      <c r="Y249" s="493">
        <v>150000</v>
      </c>
      <c r="Z249" s="495">
        <v>25635000</v>
      </c>
      <c r="AA249" s="494">
        <v>40930550</v>
      </c>
      <c r="AB249" s="653"/>
      <c r="AC249" s="493">
        <v>40000</v>
      </c>
      <c r="AD249" s="494">
        <v>6836000</v>
      </c>
      <c r="AE249" s="653"/>
      <c r="AF249" s="653"/>
      <c r="AG249" s="655"/>
      <c r="AH249" s="655"/>
      <c r="AI249" s="655"/>
      <c r="AJ249" s="655"/>
      <c r="AK249" s="522"/>
      <c r="AL249" s="522"/>
      <c r="AM249" s="522"/>
      <c r="AN249" s="522"/>
      <c r="AO249" s="523"/>
      <c r="AP249" s="523"/>
      <c r="AQ249" s="522"/>
      <c r="AR249" s="522"/>
      <c r="AS249" s="667"/>
      <c r="AT249" s="524"/>
    </row>
    <row r="250" spans="1:46" s="525" customFormat="1" ht="36.6" customHeight="1" x14ac:dyDescent="0.25">
      <c r="A250" s="656">
        <v>125</v>
      </c>
      <c r="B250" s="658" t="s">
        <v>2221</v>
      </c>
      <c r="C250" s="660" t="s">
        <v>2221</v>
      </c>
      <c r="D250" s="660"/>
      <c r="E250" s="515">
        <v>63</v>
      </c>
      <c r="F250" s="516">
        <v>185</v>
      </c>
      <c r="G250" s="517" t="s">
        <v>1797</v>
      </c>
      <c r="H250" s="517" t="s">
        <v>12</v>
      </c>
      <c r="I250" s="518">
        <v>103.8</v>
      </c>
      <c r="J250" s="519">
        <v>103.8</v>
      </c>
      <c r="K250" s="519">
        <v>0</v>
      </c>
      <c r="L250" s="519">
        <v>103.8</v>
      </c>
      <c r="M250" s="519">
        <v>0</v>
      </c>
      <c r="N250" s="493">
        <v>70000</v>
      </c>
      <c r="O250" s="494">
        <v>7266000</v>
      </c>
      <c r="P250" s="520" t="s">
        <v>351</v>
      </c>
      <c r="Q250" s="520" t="s">
        <v>352</v>
      </c>
      <c r="R250" s="521">
        <v>103.8</v>
      </c>
      <c r="S250" s="495">
        <v>9500</v>
      </c>
      <c r="T250" s="494">
        <v>986100</v>
      </c>
      <c r="U250" s="494"/>
      <c r="V250" s="494"/>
      <c r="W250" s="493">
        <v>10000</v>
      </c>
      <c r="X250" s="495">
        <v>1038000</v>
      </c>
      <c r="Y250" s="493">
        <v>150000</v>
      </c>
      <c r="Z250" s="495">
        <v>15570000</v>
      </c>
      <c r="AA250" s="494">
        <v>24860100</v>
      </c>
      <c r="AB250" s="652">
        <v>28452600</v>
      </c>
      <c r="AC250" s="493">
        <v>40000</v>
      </c>
      <c r="AD250" s="494">
        <v>4152000</v>
      </c>
      <c r="AE250" s="652">
        <v>4752000</v>
      </c>
      <c r="AF250" s="652">
        <v>33204600</v>
      </c>
      <c r="AG250" s="658"/>
      <c r="AH250" s="658"/>
      <c r="AI250" s="658" t="s">
        <v>2221</v>
      </c>
      <c r="AJ250" s="658" t="s">
        <v>2222</v>
      </c>
      <c r="AK250" s="522"/>
      <c r="AL250" s="522"/>
      <c r="AM250" s="522"/>
      <c r="AN250" s="522"/>
      <c r="AO250" s="523"/>
      <c r="AP250" s="523"/>
      <c r="AQ250" s="522"/>
      <c r="AR250" s="522"/>
      <c r="AS250" s="662" t="s">
        <v>1799</v>
      </c>
      <c r="AT250" s="524"/>
    </row>
    <row r="251" spans="1:46" s="525" customFormat="1" ht="36.6" customHeight="1" x14ac:dyDescent="0.25">
      <c r="A251" s="657"/>
      <c r="B251" s="659"/>
      <c r="C251" s="661"/>
      <c r="D251" s="661"/>
      <c r="E251" s="515">
        <v>63</v>
      </c>
      <c r="F251" s="516">
        <v>150</v>
      </c>
      <c r="G251" s="517" t="s">
        <v>1797</v>
      </c>
      <c r="H251" s="517" t="s">
        <v>12</v>
      </c>
      <c r="I251" s="518">
        <v>15</v>
      </c>
      <c r="J251" s="519">
        <v>15</v>
      </c>
      <c r="K251" s="519">
        <v>0</v>
      </c>
      <c r="L251" s="519">
        <v>15</v>
      </c>
      <c r="M251" s="519">
        <v>0</v>
      </c>
      <c r="N251" s="493">
        <v>70000</v>
      </c>
      <c r="O251" s="494">
        <v>1050000</v>
      </c>
      <c r="P251" s="520" t="s">
        <v>351</v>
      </c>
      <c r="Q251" s="520" t="s">
        <v>352</v>
      </c>
      <c r="R251" s="521">
        <v>15</v>
      </c>
      <c r="S251" s="495">
        <v>9500</v>
      </c>
      <c r="T251" s="494">
        <v>142500</v>
      </c>
      <c r="U251" s="494"/>
      <c r="V251" s="494"/>
      <c r="W251" s="493">
        <v>10000</v>
      </c>
      <c r="X251" s="495">
        <v>150000</v>
      </c>
      <c r="Y251" s="493">
        <v>150000</v>
      </c>
      <c r="Z251" s="495">
        <v>2250000</v>
      </c>
      <c r="AA251" s="494">
        <v>3592500</v>
      </c>
      <c r="AB251" s="653"/>
      <c r="AC251" s="493">
        <v>40000</v>
      </c>
      <c r="AD251" s="494">
        <v>600000</v>
      </c>
      <c r="AE251" s="653"/>
      <c r="AF251" s="653"/>
      <c r="AG251" s="659"/>
      <c r="AH251" s="659"/>
      <c r="AI251" s="659"/>
      <c r="AJ251" s="659"/>
      <c r="AK251" s="522"/>
      <c r="AL251" s="522"/>
      <c r="AM251" s="522"/>
      <c r="AN251" s="522"/>
      <c r="AO251" s="523"/>
      <c r="AP251" s="523"/>
      <c r="AQ251" s="522"/>
      <c r="AR251" s="522"/>
      <c r="AS251" s="663"/>
      <c r="AT251" s="524"/>
    </row>
    <row r="252" spans="1:46" s="525" customFormat="1" ht="44.45" customHeight="1" x14ac:dyDescent="0.25">
      <c r="A252" s="512">
        <v>126</v>
      </c>
      <c r="B252" s="513" t="s">
        <v>2223</v>
      </c>
      <c r="C252" s="514" t="s">
        <v>2223</v>
      </c>
      <c r="D252" s="514"/>
      <c r="E252" s="515">
        <v>63</v>
      </c>
      <c r="F252" s="516">
        <v>185</v>
      </c>
      <c r="G252" s="517" t="s">
        <v>1797</v>
      </c>
      <c r="H252" s="517" t="s">
        <v>12</v>
      </c>
      <c r="I252" s="518">
        <v>73.099999999999994</v>
      </c>
      <c r="J252" s="519">
        <v>73.099999999999994</v>
      </c>
      <c r="K252" s="519">
        <v>0</v>
      </c>
      <c r="L252" s="519">
        <v>73.099999999999994</v>
      </c>
      <c r="M252" s="519">
        <v>0</v>
      </c>
      <c r="N252" s="493">
        <v>70000</v>
      </c>
      <c r="O252" s="494">
        <v>5117000</v>
      </c>
      <c r="P252" s="520" t="s">
        <v>351</v>
      </c>
      <c r="Q252" s="520" t="s">
        <v>352</v>
      </c>
      <c r="R252" s="521">
        <v>73.099999999999994</v>
      </c>
      <c r="S252" s="495">
        <v>9500</v>
      </c>
      <c r="T252" s="494">
        <v>694450</v>
      </c>
      <c r="U252" s="494"/>
      <c r="V252" s="494"/>
      <c r="W252" s="493">
        <v>10000</v>
      </c>
      <c r="X252" s="495">
        <v>731000</v>
      </c>
      <c r="Y252" s="493">
        <v>150000</v>
      </c>
      <c r="Z252" s="495">
        <v>10965000</v>
      </c>
      <c r="AA252" s="494">
        <v>17507450</v>
      </c>
      <c r="AB252" s="495">
        <v>17507450</v>
      </c>
      <c r="AC252" s="493">
        <v>40000</v>
      </c>
      <c r="AD252" s="494">
        <v>2924000</v>
      </c>
      <c r="AE252" s="495">
        <v>2924000</v>
      </c>
      <c r="AF252" s="494">
        <v>20431450</v>
      </c>
      <c r="AG252" s="513"/>
      <c r="AH252" s="513"/>
      <c r="AI252" s="513" t="s">
        <v>2224</v>
      </c>
      <c r="AJ252" s="513" t="s">
        <v>2225</v>
      </c>
      <c r="AK252" s="522"/>
      <c r="AL252" s="522"/>
      <c r="AM252" s="522"/>
      <c r="AN252" s="522"/>
      <c r="AO252" s="523"/>
      <c r="AP252" s="523"/>
      <c r="AQ252" s="522"/>
      <c r="AR252" s="522"/>
      <c r="AS252" s="524"/>
      <c r="AT252" s="524"/>
    </row>
    <row r="253" spans="1:46" s="525" customFormat="1" ht="48" customHeight="1" x14ac:dyDescent="0.25">
      <c r="A253" s="512">
        <v>127</v>
      </c>
      <c r="B253" s="513" t="s">
        <v>2226</v>
      </c>
      <c r="C253" s="514" t="s">
        <v>2227</v>
      </c>
      <c r="D253" s="514" t="s">
        <v>2228</v>
      </c>
      <c r="E253" s="515">
        <v>63</v>
      </c>
      <c r="F253" s="516">
        <v>188</v>
      </c>
      <c r="G253" s="517" t="s">
        <v>1797</v>
      </c>
      <c r="H253" s="517" t="s">
        <v>12</v>
      </c>
      <c r="I253" s="518">
        <v>54.8</v>
      </c>
      <c r="J253" s="519">
        <v>54.8</v>
      </c>
      <c r="K253" s="519">
        <v>0</v>
      </c>
      <c r="L253" s="519">
        <v>54.8</v>
      </c>
      <c r="M253" s="519">
        <v>0</v>
      </c>
      <c r="N253" s="493">
        <v>70000</v>
      </c>
      <c r="O253" s="494">
        <v>3836000</v>
      </c>
      <c r="P253" s="520" t="s">
        <v>351</v>
      </c>
      <c r="Q253" s="520" t="s">
        <v>352</v>
      </c>
      <c r="R253" s="521">
        <v>54.8</v>
      </c>
      <c r="S253" s="495">
        <v>9500</v>
      </c>
      <c r="T253" s="494">
        <v>520600</v>
      </c>
      <c r="U253" s="494"/>
      <c r="V253" s="494"/>
      <c r="W253" s="493">
        <v>10000</v>
      </c>
      <c r="X253" s="495">
        <v>548000</v>
      </c>
      <c r="Y253" s="493">
        <v>150000</v>
      </c>
      <c r="Z253" s="495">
        <v>8220000</v>
      </c>
      <c r="AA253" s="494">
        <v>13124600</v>
      </c>
      <c r="AB253" s="495">
        <v>13124600</v>
      </c>
      <c r="AC253" s="493">
        <v>40000</v>
      </c>
      <c r="AD253" s="494">
        <v>2192000</v>
      </c>
      <c r="AE253" s="495">
        <v>2192000</v>
      </c>
      <c r="AF253" s="494">
        <v>15316600</v>
      </c>
      <c r="AG253" s="513"/>
      <c r="AH253" s="513"/>
      <c r="AI253" s="513"/>
      <c r="AJ253" s="513"/>
      <c r="AK253" s="522"/>
      <c r="AL253" s="522"/>
      <c r="AM253" s="522"/>
      <c r="AN253" s="522"/>
      <c r="AO253" s="523"/>
      <c r="AP253" s="523"/>
      <c r="AQ253" s="522"/>
      <c r="AR253" s="522"/>
      <c r="AS253" s="524"/>
      <c r="AT253" s="524"/>
    </row>
    <row r="254" spans="1:46" s="525" customFormat="1" ht="36.6" customHeight="1" x14ac:dyDescent="0.25">
      <c r="A254" s="656">
        <v>128</v>
      </c>
      <c r="B254" s="658" t="s">
        <v>2229</v>
      </c>
      <c r="C254" s="660" t="s">
        <v>2229</v>
      </c>
      <c r="D254" s="660"/>
      <c r="E254" s="515">
        <v>63</v>
      </c>
      <c r="F254" s="516">
        <v>188</v>
      </c>
      <c r="G254" s="517" t="s">
        <v>1797</v>
      </c>
      <c r="H254" s="517" t="s">
        <v>12</v>
      </c>
      <c r="I254" s="518">
        <v>54.3</v>
      </c>
      <c r="J254" s="519">
        <v>54.3</v>
      </c>
      <c r="K254" s="519">
        <v>0</v>
      </c>
      <c r="L254" s="519">
        <v>54.3</v>
      </c>
      <c r="M254" s="519">
        <v>0</v>
      </c>
      <c r="N254" s="493">
        <v>70000</v>
      </c>
      <c r="O254" s="494">
        <v>3801000</v>
      </c>
      <c r="P254" s="520" t="s">
        <v>351</v>
      </c>
      <c r="Q254" s="520" t="s">
        <v>352</v>
      </c>
      <c r="R254" s="521">
        <v>54.3</v>
      </c>
      <c r="S254" s="495">
        <v>9500</v>
      </c>
      <c r="T254" s="494">
        <v>515850</v>
      </c>
      <c r="U254" s="494"/>
      <c r="V254" s="494"/>
      <c r="W254" s="493">
        <v>10000</v>
      </c>
      <c r="X254" s="495">
        <v>543000</v>
      </c>
      <c r="Y254" s="493">
        <v>150000</v>
      </c>
      <c r="Z254" s="495">
        <v>8145000</v>
      </c>
      <c r="AA254" s="494">
        <v>13004850</v>
      </c>
      <c r="AB254" s="652">
        <v>26249200</v>
      </c>
      <c r="AC254" s="493">
        <v>40000</v>
      </c>
      <c r="AD254" s="494">
        <v>2172000</v>
      </c>
      <c r="AE254" s="652">
        <v>4384000</v>
      </c>
      <c r="AF254" s="652">
        <v>30633200</v>
      </c>
      <c r="AG254" s="658"/>
      <c r="AH254" s="658"/>
      <c r="AI254" s="658"/>
      <c r="AJ254" s="658"/>
      <c r="AK254" s="522"/>
      <c r="AL254" s="522"/>
      <c r="AM254" s="522"/>
      <c r="AN254" s="522"/>
      <c r="AO254" s="523"/>
      <c r="AP254" s="523"/>
      <c r="AQ254" s="522"/>
      <c r="AR254" s="522"/>
      <c r="AS254" s="662"/>
      <c r="AT254" s="524"/>
    </row>
    <row r="255" spans="1:46" s="525" customFormat="1" ht="36.6" customHeight="1" x14ac:dyDescent="0.25">
      <c r="A255" s="657"/>
      <c r="B255" s="659"/>
      <c r="C255" s="661"/>
      <c r="D255" s="661"/>
      <c r="E255" s="515">
        <v>63</v>
      </c>
      <c r="F255" s="516">
        <v>185</v>
      </c>
      <c r="G255" s="517" t="s">
        <v>1797</v>
      </c>
      <c r="H255" s="517" t="s">
        <v>12</v>
      </c>
      <c r="I255" s="518">
        <v>55.3</v>
      </c>
      <c r="J255" s="519">
        <v>55.3</v>
      </c>
      <c r="K255" s="519">
        <v>0</v>
      </c>
      <c r="L255" s="519">
        <v>55.3</v>
      </c>
      <c r="M255" s="519">
        <v>0</v>
      </c>
      <c r="N255" s="493">
        <v>70000</v>
      </c>
      <c r="O255" s="494">
        <v>3871000</v>
      </c>
      <c r="P255" s="520" t="s">
        <v>351</v>
      </c>
      <c r="Q255" s="520" t="s">
        <v>352</v>
      </c>
      <c r="R255" s="521">
        <v>55.3</v>
      </c>
      <c r="S255" s="495">
        <v>9500</v>
      </c>
      <c r="T255" s="494">
        <v>525350</v>
      </c>
      <c r="U255" s="494"/>
      <c r="V255" s="494"/>
      <c r="W255" s="493">
        <v>10000</v>
      </c>
      <c r="X255" s="495">
        <v>553000</v>
      </c>
      <c r="Y255" s="493">
        <v>150000</v>
      </c>
      <c r="Z255" s="495">
        <v>8295000</v>
      </c>
      <c r="AA255" s="494">
        <v>13244350</v>
      </c>
      <c r="AB255" s="653"/>
      <c r="AC255" s="493">
        <v>40000</v>
      </c>
      <c r="AD255" s="494">
        <v>2212000</v>
      </c>
      <c r="AE255" s="653"/>
      <c r="AF255" s="653"/>
      <c r="AG255" s="659"/>
      <c r="AH255" s="659"/>
      <c r="AI255" s="659"/>
      <c r="AJ255" s="659"/>
      <c r="AK255" s="522"/>
      <c r="AL255" s="522"/>
      <c r="AM255" s="522"/>
      <c r="AN255" s="522"/>
      <c r="AO255" s="523"/>
      <c r="AP255" s="523"/>
      <c r="AQ255" s="522"/>
      <c r="AR255" s="522"/>
      <c r="AS255" s="663"/>
      <c r="AT255" s="524"/>
    </row>
    <row r="256" spans="1:46" s="525" customFormat="1" ht="108" customHeight="1" x14ac:dyDescent="0.25">
      <c r="A256" s="526">
        <v>129</v>
      </c>
      <c r="B256" s="527" t="s">
        <v>2230</v>
      </c>
      <c r="C256" s="528" t="s">
        <v>2231</v>
      </c>
      <c r="D256" s="514" t="s">
        <v>2232</v>
      </c>
      <c r="E256" s="515">
        <v>63</v>
      </c>
      <c r="F256" s="516">
        <v>188</v>
      </c>
      <c r="G256" s="517" t="s">
        <v>1797</v>
      </c>
      <c r="H256" s="517" t="s">
        <v>12</v>
      </c>
      <c r="I256" s="518">
        <v>73.099999999999994</v>
      </c>
      <c r="J256" s="519">
        <v>73.099999999999994</v>
      </c>
      <c r="K256" s="519">
        <v>0</v>
      </c>
      <c r="L256" s="519">
        <v>73.099999999999994</v>
      </c>
      <c r="M256" s="519">
        <v>0</v>
      </c>
      <c r="N256" s="493">
        <v>70000</v>
      </c>
      <c r="O256" s="494">
        <v>5117000</v>
      </c>
      <c r="P256" s="520" t="s">
        <v>351</v>
      </c>
      <c r="Q256" s="520" t="s">
        <v>352</v>
      </c>
      <c r="R256" s="521">
        <v>73.099999999999994</v>
      </c>
      <c r="S256" s="495">
        <v>9500</v>
      </c>
      <c r="T256" s="494">
        <v>694450</v>
      </c>
      <c r="U256" s="494"/>
      <c r="V256" s="494"/>
      <c r="W256" s="493">
        <v>10000</v>
      </c>
      <c r="X256" s="495">
        <v>731000</v>
      </c>
      <c r="Y256" s="493">
        <v>150000</v>
      </c>
      <c r="Z256" s="495">
        <v>10965000</v>
      </c>
      <c r="AA256" s="494">
        <v>17507450</v>
      </c>
      <c r="AB256" s="495">
        <v>17507450</v>
      </c>
      <c r="AC256" s="493">
        <v>40000</v>
      </c>
      <c r="AD256" s="494">
        <v>2924000</v>
      </c>
      <c r="AE256" s="495">
        <v>2924000</v>
      </c>
      <c r="AF256" s="494">
        <v>20431450</v>
      </c>
      <c r="AG256" s="527"/>
      <c r="AH256" s="527"/>
      <c r="AI256" s="527"/>
      <c r="AJ256" s="527"/>
      <c r="AK256" s="522"/>
      <c r="AL256" s="522"/>
      <c r="AM256" s="522"/>
      <c r="AN256" s="522"/>
      <c r="AO256" s="523"/>
      <c r="AP256" s="523"/>
      <c r="AQ256" s="522"/>
      <c r="AR256" s="522"/>
      <c r="AS256" s="530"/>
      <c r="AT256" s="524"/>
    </row>
    <row r="257" spans="1:46" s="525" customFormat="1" ht="36.6" customHeight="1" x14ac:dyDescent="0.25">
      <c r="A257" s="512">
        <v>130</v>
      </c>
      <c r="B257" s="513" t="s">
        <v>2233</v>
      </c>
      <c r="C257" s="514" t="s">
        <v>2233</v>
      </c>
      <c r="D257" s="514"/>
      <c r="E257" s="515">
        <v>63</v>
      </c>
      <c r="F257" s="516">
        <v>99</v>
      </c>
      <c r="G257" s="517" t="s">
        <v>1797</v>
      </c>
      <c r="H257" s="517" t="s">
        <v>12</v>
      </c>
      <c r="I257" s="518">
        <v>73.099999999999994</v>
      </c>
      <c r="J257" s="519">
        <v>73.099999999999994</v>
      </c>
      <c r="K257" s="519">
        <v>0</v>
      </c>
      <c r="L257" s="519">
        <v>73.099999999999994</v>
      </c>
      <c r="M257" s="519">
        <v>0</v>
      </c>
      <c r="N257" s="493">
        <v>70000</v>
      </c>
      <c r="O257" s="494">
        <v>5117000</v>
      </c>
      <c r="P257" s="520" t="s">
        <v>351</v>
      </c>
      <c r="Q257" s="520" t="s">
        <v>352</v>
      </c>
      <c r="R257" s="521">
        <v>73.099999999999994</v>
      </c>
      <c r="S257" s="495">
        <v>9500</v>
      </c>
      <c r="T257" s="494">
        <v>694450</v>
      </c>
      <c r="U257" s="494"/>
      <c r="V257" s="494"/>
      <c r="W257" s="493">
        <v>10000</v>
      </c>
      <c r="X257" s="495">
        <v>731000</v>
      </c>
      <c r="Y257" s="493">
        <v>150000</v>
      </c>
      <c r="Z257" s="495">
        <v>10965000</v>
      </c>
      <c r="AA257" s="494">
        <v>17507450</v>
      </c>
      <c r="AB257" s="495">
        <v>17507450</v>
      </c>
      <c r="AC257" s="493">
        <v>40000</v>
      </c>
      <c r="AD257" s="494">
        <v>2924000</v>
      </c>
      <c r="AE257" s="495">
        <v>2924000</v>
      </c>
      <c r="AF257" s="494">
        <v>20431450</v>
      </c>
      <c r="AG257" s="513"/>
      <c r="AH257" s="513"/>
      <c r="AI257" s="513" t="s">
        <v>2234</v>
      </c>
      <c r="AJ257" s="513" t="s">
        <v>2235</v>
      </c>
      <c r="AK257" s="522"/>
      <c r="AL257" s="522"/>
      <c r="AM257" s="522"/>
      <c r="AN257" s="522"/>
      <c r="AO257" s="523"/>
      <c r="AP257" s="523"/>
      <c r="AQ257" s="522"/>
      <c r="AR257" s="522"/>
      <c r="AS257" s="524"/>
      <c r="AT257" s="524"/>
    </row>
    <row r="258" spans="1:46" s="525" customFormat="1" ht="75.75" customHeight="1" x14ac:dyDescent="0.25">
      <c r="A258" s="512">
        <v>131</v>
      </c>
      <c r="B258" s="513" t="s">
        <v>2236</v>
      </c>
      <c r="C258" s="514" t="s">
        <v>2237</v>
      </c>
      <c r="D258" s="514" t="s">
        <v>2238</v>
      </c>
      <c r="E258" s="515">
        <v>63</v>
      </c>
      <c r="F258" s="516">
        <v>99</v>
      </c>
      <c r="G258" s="517" t="s">
        <v>1797</v>
      </c>
      <c r="H258" s="517" t="s">
        <v>12</v>
      </c>
      <c r="I258" s="518">
        <v>82.2</v>
      </c>
      <c r="J258" s="519">
        <v>82.2</v>
      </c>
      <c r="K258" s="519">
        <v>0</v>
      </c>
      <c r="L258" s="519">
        <v>82.2</v>
      </c>
      <c r="M258" s="519">
        <v>0</v>
      </c>
      <c r="N258" s="493">
        <v>70000</v>
      </c>
      <c r="O258" s="494">
        <v>5754000</v>
      </c>
      <c r="P258" s="520" t="s">
        <v>351</v>
      </c>
      <c r="Q258" s="520" t="s">
        <v>352</v>
      </c>
      <c r="R258" s="521">
        <v>82.2</v>
      </c>
      <c r="S258" s="495">
        <v>9500</v>
      </c>
      <c r="T258" s="494">
        <v>780900</v>
      </c>
      <c r="U258" s="494"/>
      <c r="V258" s="494"/>
      <c r="W258" s="493">
        <v>10000</v>
      </c>
      <c r="X258" s="495">
        <v>822000</v>
      </c>
      <c r="Y258" s="493">
        <v>150000</v>
      </c>
      <c r="Z258" s="495">
        <v>12330000</v>
      </c>
      <c r="AA258" s="494">
        <v>19686900</v>
      </c>
      <c r="AB258" s="495">
        <v>19686900</v>
      </c>
      <c r="AC258" s="493">
        <v>40000</v>
      </c>
      <c r="AD258" s="494">
        <v>3288000</v>
      </c>
      <c r="AE258" s="495">
        <v>3288000</v>
      </c>
      <c r="AF258" s="494">
        <v>22974900</v>
      </c>
      <c r="AG258" s="513"/>
      <c r="AH258" s="513"/>
      <c r="AI258" s="513" t="s">
        <v>2239</v>
      </c>
      <c r="AJ258" s="513" t="s">
        <v>2240</v>
      </c>
      <c r="AK258" s="522"/>
      <c r="AL258" s="522"/>
      <c r="AM258" s="522"/>
      <c r="AN258" s="523"/>
      <c r="AO258" s="523"/>
      <c r="AP258" s="522"/>
      <c r="AQ258" s="522"/>
      <c r="AR258" s="522"/>
      <c r="AS258" s="524" t="s">
        <v>1799</v>
      </c>
    </row>
    <row r="259" spans="1:46" s="525" customFormat="1" ht="36.6" customHeight="1" x14ac:dyDescent="0.25">
      <c r="A259" s="656">
        <v>132</v>
      </c>
      <c r="B259" s="658" t="s">
        <v>2241</v>
      </c>
      <c r="C259" s="660" t="s">
        <v>2242</v>
      </c>
      <c r="D259" s="660" t="s">
        <v>2243</v>
      </c>
      <c r="E259" s="515">
        <v>63</v>
      </c>
      <c r="F259" s="516">
        <v>99</v>
      </c>
      <c r="G259" s="517" t="s">
        <v>1797</v>
      </c>
      <c r="H259" s="517" t="s">
        <v>12</v>
      </c>
      <c r="I259" s="518">
        <v>73.5</v>
      </c>
      <c r="J259" s="519">
        <v>73.5</v>
      </c>
      <c r="K259" s="519">
        <v>0</v>
      </c>
      <c r="L259" s="519">
        <v>73.5</v>
      </c>
      <c r="M259" s="519">
        <v>0</v>
      </c>
      <c r="N259" s="493">
        <v>70000</v>
      </c>
      <c r="O259" s="494">
        <v>5145000</v>
      </c>
      <c r="P259" s="520" t="s">
        <v>351</v>
      </c>
      <c r="Q259" s="520" t="s">
        <v>352</v>
      </c>
      <c r="R259" s="521">
        <v>73.5</v>
      </c>
      <c r="S259" s="495">
        <v>9500</v>
      </c>
      <c r="T259" s="494">
        <v>698250</v>
      </c>
      <c r="U259" s="494"/>
      <c r="V259" s="494"/>
      <c r="W259" s="493">
        <v>10000</v>
      </c>
      <c r="X259" s="495">
        <v>735000</v>
      </c>
      <c r="Y259" s="493">
        <v>150000</v>
      </c>
      <c r="Z259" s="495">
        <v>11025000</v>
      </c>
      <c r="AA259" s="494">
        <v>17603250</v>
      </c>
      <c r="AB259" s="652">
        <v>26249200</v>
      </c>
      <c r="AC259" s="493">
        <v>40000</v>
      </c>
      <c r="AD259" s="494">
        <v>2940000</v>
      </c>
      <c r="AE259" s="652">
        <v>4384000</v>
      </c>
      <c r="AF259" s="652">
        <v>30633200</v>
      </c>
      <c r="AG259" s="658"/>
      <c r="AH259" s="658"/>
      <c r="AI259" s="658" t="s">
        <v>2244</v>
      </c>
      <c r="AJ259" s="658" t="s">
        <v>2245</v>
      </c>
      <c r="AK259" s="522"/>
      <c r="AL259" s="522"/>
      <c r="AM259" s="522"/>
      <c r="AN259" s="523"/>
      <c r="AO259" s="523"/>
      <c r="AP259" s="522"/>
      <c r="AQ259" s="522"/>
      <c r="AR259" s="522"/>
      <c r="AS259" s="662"/>
    </row>
    <row r="260" spans="1:46" s="525" customFormat="1" ht="36.6" customHeight="1" x14ac:dyDescent="0.25">
      <c r="A260" s="657"/>
      <c r="B260" s="659"/>
      <c r="C260" s="661"/>
      <c r="D260" s="661"/>
      <c r="E260" s="515">
        <v>63</v>
      </c>
      <c r="F260" s="516">
        <v>126</v>
      </c>
      <c r="G260" s="517" t="s">
        <v>1797</v>
      </c>
      <c r="H260" s="517" t="s">
        <v>12</v>
      </c>
      <c r="I260" s="518">
        <v>36.1</v>
      </c>
      <c r="J260" s="519">
        <v>36.1</v>
      </c>
      <c r="K260" s="519">
        <v>0</v>
      </c>
      <c r="L260" s="519">
        <v>36.1</v>
      </c>
      <c r="M260" s="519">
        <v>0</v>
      </c>
      <c r="N260" s="493">
        <v>70000</v>
      </c>
      <c r="O260" s="494">
        <v>2527000</v>
      </c>
      <c r="P260" s="520" t="s">
        <v>351</v>
      </c>
      <c r="Q260" s="520" t="s">
        <v>352</v>
      </c>
      <c r="R260" s="521">
        <v>36.1</v>
      </c>
      <c r="S260" s="495">
        <v>9500</v>
      </c>
      <c r="T260" s="494">
        <v>342950</v>
      </c>
      <c r="U260" s="494"/>
      <c r="V260" s="494"/>
      <c r="W260" s="493">
        <v>10000</v>
      </c>
      <c r="X260" s="495">
        <v>361000</v>
      </c>
      <c r="Y260" s="493">
        <v>150000</v>
      </c>
      <c r="Z260" s="495">
        <v>5415000</v>
      </c>
      <c r="AA260" s="494">
        <v>8645950</v>
      </c>
      <c r="AB260" s="653"/>
      <c r="AC260" s="493">
        <v>40000</v>
      </c>
      <c r="AD260" s="494">
        <v>1444000</v>
      </c>
      <c r="AE260" s="653"/>
      <c r="AF260" s="653"/>
      <c r="AG260" s="659"/>
      <c r="AH260" s="659"/>
      <c r="AI260" s="659"/>
      <c r="AJ260" s="659"/>
      <c r="AK260" s="522"/>
      <c r="AL260" s="522"/>
      <c r="AM260" s="522"/>
      <c r="AN260" s="522"/>
      <c r="AO260" s="523"/>
      <c r="AP260" s="523"/>
      <c r="AQ260" s="522"/>
      <c r="AR260" s="522"/>
      <c r="AS260" s="663"/>
      <c r="AT260" s="524"/>
    </row>
    <row r="261" spans="1:46" s="525" customFormat="1" ht="36.6" customHeight="1" x14ac:dyDescent="0.25">
      <c r="A261" s="656">
        <v>133</v>
      </c>
      <c r="B261" s="658" t="s">
        <v>2246</v>
      </c>
      <c r="C261" s="660" t="s">
        <v>2247</v>
      </c>
      <c r="D261" s="660" t="s">
        <v>2248</v>
      </c>
      <c r="E261" s="515">
        <v>64</v>
      </c>
      <c r="F261" s="516">
        <v>92</v>
      </c>
      <c r="G261" s="517" t="s">
        <v>1797</v>
      </c>
      <c r="H261" s="517" t="s">
        <v>12</v>
      </c>
      <c r="I261" s="518">
        <v>50.6</v>
      </c>
      <c r="J261" s="519">
        <v>19.5</v>
      </c>
      <c r="K261" s="519">
        <v>31.1</v>
      </c>
      <c r="L261" s="519">
        <v>50.6</v>
      </c>
      <c r="M261" s="519">
        <v>0</v>
      </c>
      <c r="N261" s="493">
        <v>70000</v>
      </c>
      <c r="O261" s="494">
        <v>3542000</v>
      </c>
      <c r="P261" s="520" t="s">
        <v>351</v>
      </c>
      <c r="Q261" s="520" t="s">
        <v>352</v>
      </c>
      <c r="R261" s="521">
        <v>50.6</v>
      </c>
      <c r="S261" s="495">
        <v>9500</v>
      </c>
      <c r="T261" s="494">
        <v>480700</v>
      </c>
      <c r="U261" s="494"/>
      <c r="V261" s="494"/>
      <c r="W261" s="493">
        <v>10000</v>
      </c>
      <c r="X261" s="495">
        <v>506000</v>
      </c>
      <c r="Y261" s="493">
        <v>150000</v>
      </c>
      <c r="Z261" s="495">
        <v>7590000</v>
      </c>
      <c r="AA261" s="494">
        <v>12118700</v>
      </c>
      <c r="AB261" s="652">
        <v>49600450</v>
      </c>
      <c r="AC261" s="493">
        <v>40000</v>
      </c>
      <c r="AD261" s="494">
        <v>2024000</v>
      </c>
      <c r="AE261" s="652">
        <v>8284000</v>
      </c>
      <c r="AF261" s="664">
        <v>57884450</v>
      </c>
      <c r="AG261" s="658"/>
      <c r="AH261" s="658"/>
      <c r="AI261" s="658" t="s">
        <v>2249</v>
      </c>
      <c r="AJ261" s="658" t="s">
        <v>2250</v>
      </c>
      <c r="AK261" s="522"/>
      <c r="AL261" s="522"/>
      <c r="AM261" s="522"/>
      <c r="AN261" s="523"/>
      <c r="AO261" s="523"/>
      <c r="AP261" s="522"/>
      <c r="AQ261" s="522"/>
      <c r="AR261" s="522"/>
      <c r="AS261" s="662" t="s">
        <v>1799</v>
      </c>
    </row>
    <row r="262" spans="1:46" s="525" customFormat="1" ht="36.6" customHeight="1" x14ac:dyDescent="0.25">
      <c r="A262" s="657"/>
      <c r="B262" s="659"/>
      <c r="C262" s="661"/>
      <c r="D262" s="661"/>
      <c r="E262" s="515">
        <v>64</v>
      </c>
      <c r="F262" s="516">
        <v>93</v>
      </c>
      <c r="G262" s="517" t="s">
        <v>1797</v>
      </c>
      <c r="H262" s="517" t="s">
        <v>12</v>
      </c>
      <c r="I262" s="518">
        <v>156.5</v>
      </c>
      <c r="J262" s="519">
        <v>72</v>
      </c>
      <c r="K262" s="519">
        <v>84.5</v>
      </c>
      <c r="L262" s="519">
        <v>156.5</v>
      </c>
      <c r="M262" s="519">
        <v>0</v>
      </c>
      <c r="N262" s="493">
        <v>70000</v>
      </c>
      <c r="O262" s="494">
        <v>10955000</v>
      </c>
      <c r="P262" s="520" t="s">
        <v>351</v>
      </c>
      <c r="Q262" s="520" t="s">
        <v>352</v>
      </c>
      <c r="R262" s="521">
        <v>156.5</v>
      </c>
      <c r="S262" s="495">
        <v>9500</v>
      </c>
      <c r="T262" s="494">
        <v>1486750</v>
      </c>
      <c r="U262" s="494"/>
      <c r="V262" s="494"/>
      <c r="W262" s="493">
        <v>10000</v>
      </c>
      <c r="X262" s="495">
        <v>1565000</v>
      </c>
      <c r="Y262" s="493">
        <v>150000</v>
      </c>
      <c r="Z262" s="495">
        <v>23475000</v>
      </c>
      <c r="AA262" s="494">
        <v>37481750</v>
      </c>
      <c r="AB262" s="653"/>
      <c r="AC262" s="493">
        <v>40000</v>
      </c>
      <c r="AD262" s="494">
        <v>6260000</v>
      </c>
      <c r="AE262" s="653"/>
      <c r="AF262" s="665"/>
      <c r="AG262" s="659"/>
      <c r="AH262" s="659"/>
      <c r="AI262" s="659"/>
      <c r="AJ262" s="659"/>
      <c r="AK262" s="522"/>
      <c r="AL262" s="522"/>
      <c r="AM262" s="522"/>
      <c r="AN262" s="523"/>
      <c r="AO262" s="523"/>
      <c r="AP262" s="522"/>
      <c r="AQ262" s="522"/>
      <c r="AR262" s="522"/>
      <c r="AS262" s="663"/>
    </row>
    <row r="263" spans="1:46" s="525" customFormat="1" ht="36.6" customHeight="1" x14ac:dyDescent="0.25">
      <c r="A263" s="656">
        <v>134</v>
      </c>
      <c r="B263" s="658" t="s">
        <v>2251</v>
      </c>
      <c r="C263" s="660" t="s">
        <v>2252</v>
      </c>
      <c r="D263" s="660" t="s">
        <v>2253</v>
      </c>
      <c r="E263" s="515">
        <v>64</v>
      </c>
      <c r="F263" s="516">
        <v>92</v>
      </c>
      <c r="G263" s="517" t="s">
        <v>1797</v>
      </c>
      <c r="H263" s="517" t="s">
        <v>12</v>
      </c>
      <c r="I263" s="518">
        <v>104.4</v>
      </c>
      <c r="J263" s="519">
        <v>40.200000000000003</v>
      </c>
      <c r="K263" s="519">
        <v>64.2</v>
      </c>
      <c r="L263" s="519">
        <v>104.4</v>
      </c>
      <c r="M263" s="519">
        <v>0</v>
      </c>
      <c r="N263" s="493">
        <v>70000</v>
      </c>
      <c r="O263" s="494">
        <v>7308000</v>
      </c>
      <c r="P263" s="520" t="s">
        <v>351</v>
      </c>
      <c r="Q263" s="520" t="s">
        <v>352</v>
      </c>
      <c r="R263" s="521">
        <v>104.4</v>
      </c>
      <c r="S263" s="495">
        <v>9500</v>
      </c>
      <c r="T263" s="494">
        <v>991800</v>
      </c>
      <c r="U263" s="494"/>
      <c r="V263" s="494"/>
      <c r="W263" s="493">
        <v>10000</v>
      </c>
      <c r="X263" s="495">
        <v>1044000</v>
      </c>
      <c r="Y263" s="493">
        <v>150000</v>
      </c>
      <c r="Z263" s="495">
        <v>15660000</v>
      </c>
      <c r="AA263" s="494">
        <v>25003800</v>
      </c>
      <c r="AB263" s="652">
        <v>36547700</v>
      </c>
      <c r="AC263" s="493">
        <v>40000</v>
      </c>
      <c r="AD263" s="494">
        <v>4176000</v>
      </c>
      <c r="AE263" s="652">
        <v>6104000</v>
      </c>
      <c r="AF263" s="652">
        <v>42651700</v>
      </c>
      <c r="AG263" s="658"/>
      <c r="AH263" s="658"/>
      <c r="AI263" s="658" t="s">
        <v>2254</v>
      </c>
      <c r="AJ263" s="658" t="s">
        <v>2255</v>
      </c>
      <c r="AK263" s="522"/>
      <c r="AL263" s="522"/>
      <c r="AM263" s="522"/>
      <c r="AN263" s="523"/>
      <c r="AO263" s="523"/>
      <c r="AP263" s="522"/>
      <c r="AQ263" s="522"/>
      <c r="AR263" s="522"/>
      <c r="AS263" s="662"/>
    </row>
    <row r="264" spans="1:46" s="525" customFormat="1" ht="36.6" customHeight="1" x14ac:dyDescent="0.25">
      <c r="A264" s="657"/>
      <c r="B264" s="659"/>
      <c r="C264" s="661"/>
      <c r="D264" s="661"/>
      <c r="E264" s="515">
        <v>64</v>
      </c>
      <c r="F264" s="516">
        <v>91</v>
      </c>
      <c r="G264" s="517" t="s">
        <v>1797</v>
      </c>
      <c r="H264" s="517" t="s">
        <v>12</v>
      </c>
      <c r="I264" s="518">
        <v>48.2</v>
      </c>
      <c r="J264" s="519">
        <v>15.9</v>
      </c>
      <c r="K264" s="519">
        <v>32.299999999999997</v>
      </c>
      <c r="L264" s="519">
        <v>48.199999999999996</v>
      </c>
      <c r="M264" s="519">
        <v>0</v>
      </c>
      <c r="N264" s="493">
        <v>70000</v>
      </c>
      <c r="O264" s="494">
        <v>3373999.9999999995</v>
      </c>
      <c r="P264" s="520" t="s">
        <v>351</v>
      </c>
      <c r="Q264" s="520" t="s">
        <v>352</v>
      </c>
      <c r="R264" s="521">
        <v>48.199999999999996</v>
      </c>
      <c r="S264" s="495">
        <v>9500</v>
      </c>
      <c r="T264" s="494">
        <v>457899.99999999994</v>
      </c>
      <c r="U264" s="494"/>
      <c r="V264" s="494"/>
      <c r="W264" s="493">
        <v>10000</v>
      </c>
      <c r="X264" s="495">
        <v>481999.99999999994</v>
      </c>
      <c r="Y264" s="493">
        <v>150000</v>
      </c>
      <c r="Z264" s="495">
        <v>7229999.9999999991</v>
      </c>
      <c r="AA264" s="494">
        <v>11543899.999999998</v>
      </c>
      <c r="AB264" s="653"/>
      <c r="AC264" s="493">
        <v>40000</v>
      </c>
      <c r="AD264" s="494">
        <v>1927999.9999999998</v>
      </c>
      <c r="AE264" s="653"/>
      <c r="AF264" s="653"/>
      <c r="AG264" s="659"/>
      <c r="AH264" s="659"/>
      <c r="AI264" s="659"/>
      <c r="AJ264" s="659"/>
      <c r="AK264" s="522"/>
      <c r="AL264" s="522"/>
      <c r="AM264" s="522"/>
      <c r="AN264" s="523"/>
      <c r="AO264" s="523"/>
      <c r="AP264" s="522"/>
      <c r="AQ264" s="522"/>
      <c r="AR264" s="522"/>
      <c r="AS264" s="663"/>
    </row>
    <row r="265" spans="1:46" s="525" customFormat="1" ht="113.25" customHeight="1" x14ac:dyDescent="0.25">
      <c r="A265" s="512">
        <v>135</v>
      </c>
      <c r="B265" s="513" t="s">
        <v>2256</v>
      </c>
      <c r="C265" s="514" t="s">
        <v>2254</v>
      </c>
      <c r="D265" s="514" t="s">
        <v>2257</v>
      </c>
      <c r="E265" s="515">
        <v>64</v>
      </c>
      <c r="F265" s="516">
        <v>91</v>
      </c>
      <c r="G265" s="517" t="s">
        <v>1797</v>
      </c>
      <c r="H265" s="517" t="s">
        <v>12</v>
      </c>
      <c r="I265" s="518">
        <v>194</v>
      </c>
      <c r="J265" s="519">
        <v>63.8</v>
      </c>
      <c r="K265" s="519">
        <v>130.19999999999999</v>
      </c>
      <c r="L265" s="519">
        <v>194</v>
      </c>
      <c r="M265" s="519">
        <v>0</v>
      </c>
      <c r="N265" s="493">
        <v>70000</v>
      </c>
      <c r="O265" s="494">
        <v>13580000</v>
      </c>
      <c r="P265" s="520" t="s">
        <v>351</v>
      </c>
      <c r="Q265" s="520" t="s">
        <v>352</v>
      </c>
      <c r="R265" s="521">
        <v>194</v>
      </c>
      <c r="S265" s="495">
        <v>9500</v>
      </c>
      <c r="T265" s="494">
        <v>1843000</v>
      </c>
      <c r="U265" s="494"/>
      <c r="V265" s="494"/>
      <c r="W265" s="493">
        <v>10000</v>
      </c>
      <c r="X265" s="495">
        <v>1940000</v>
      </c>
      <c r="Y265" s="493">
        <v>150000</v>
      </c>
      <c r="Z265" s="495">
        <v>29100000</v>
      </c>
      <c r="AA265" s="494">
        <v>46463000</v>
      </c>
      <c r="AB265" s="495">
        <v>46463000</v>
      </c>
      <c r="AC265" s="493">
        <v>40000</v>
      </c>
      <c r="AD265" s="494">
        <v>7760000</v>
      </c>
      <c r="AE265" s="495">
        <v>7760000</v>
      </c>
      <c r="AF265" s="494">
        <v>54223000</v>
      </c>
      <c r="AG265" s="513"/>
      <c r="AH265" s="513"/>
      <c r="AI265" s="513" t="s">
        <v>2258</v>
      </c>
      <c r="AJ265" s="513" t="s">
        <v>2259</v>
      </c>
      <c r="AK265" s="522"/>
      <c r="AL265" s="522"/>
      <c r="AM265" s="522"/>
      <c r="AN265" s="523"/>
      <c r="AO265" s="523"/>
      <c r="AP265" s="522"/>
      <c r="AQ265" s="522"/>
      <c r="AR265" s="522"/>
      <c r="AS265" s="524" t="s">
        <v>1799</v>
      </c>
    </row>
    <row r="266" spans="1:46" s="525" customFormat="1" ht="64.900000000000006" customHeight="1" x14ac:dyDescent="0.25">
      <c r="A266" s="512">
        <v>136</v>
      </c>
      <c r="B266" s="513" t="s">
        <v>2260</v>
      </c>
      <c r="C266" s="514" t="s">
        <v>2261</v>
      </c>
      <c r="D266" s="514" t="s">
        <v>2262</v>
      </c>
      <c r="E266" s="515">
        <v>64</v>
      </c>
      <c r="F266" s="516">
        <v>93</v>
      </c>
      <c r="G266" s="517" t="s">
        <v>1797</v>
      </c>
      <c r="H266" s="517" t="s">
        <v>12</v>
      </c>
      <c r="I266" s="518">
        <v>166.7</v>
      </c>
      <c r="J266" s="519">
        <v>76.7</v>
      </c>
      <c r="K266" s="519">
        <v>90</v>
      </c>
      <c r="L266" s="519">
        <v>166.7</v>
      </c>
      <c r="M266" s="519">
        <v>0</v>
      </c>
      <c r="N266" s="493">
        <v>70000</v>
      </c>
      <c r="O266" s="494">
        <v>11669000</v>
      </c>
      <c r="P266" s="520" t="s">
        <v>351</v>
      </c>
      <c r="Q266" s="520" t="s">
        <v>352</v>
      </c>
      <c r="R266" s="521">
        <v>166.7</v>
      </c>
      <c r="S266" s="495">
        <v>9500</v>
      </c>
      <c r="T266" s="494">
        <v>1583650</v>
      </c>
      <c r="U266" s="494"/>
      <c r="V266" s="494"/>
      <c r="W266" s="493">
        <v>10000</v>
      </c>
      <c r="X266" s="495">
        <v>1667000</v>
      </c>
      <c r="Y266" s="493">
        <v>150000</v>
      </c>
      <c r="Z266" s="495">
        <v>25005000</v>
      </c>
      <c r="AA266" s="494">
        <v>39924650</v>
      </c>
      <c r="AB266" s="495">
        <v>39924650</v>
      </c>
      <c r="AC266" s="493">
        <v>40000</v>
      </c>
      <c r="AD266" s="494">
        <v>6668000</v>
      </c>
      <c r="AE266" s="495">
        <v>6668000</v>
      </c>
      <c r="AF266" s="494">
        <v>46592650</v>
      </c>
      <c r="AG266" s="513"/>
      <c r="AH266" s="513"/>
      <c r="AI266" s="513" t="s">
        <v>2260</v>
      </c>
      <c r="AJ266" s="513" t="s">
        <v>2263</v>
      </c>
      <c r="AK266" s="522"/>
      <c r="AL266" s="522"/>
      <c r="AM266" s="522"/>
      <c r="AN266" s="523"/>
      <c r="AO266" s="523"/>
      <c r="AP266" s="522"/>
      <c r="AQ266" s="522"/>
      <c r="AR266" s="522"/>
      <c r="AS266" s="524"/>
    </row>
    <row r="267" spans="1:46" s="525" customFormat="1" ht="36.6" customHeight="1" x14ac:dyDescent="0.25">
      <c r="A267" s="656">
        <v>137</v>
      </c>
      <c r="B267" s="658" t="s">
        <v>2264</v>
      </c>
      <c r="C267" s="660" t="s">
        <v>2265</v>
      </c>
      <c r="D267" s="660"/>
      <c r="E267" s="515">
        <v>63</v>
      </c>
      <c r="F267" s="516">
        <v>147</v>
      </c>
      <c r="G267" s="517" t="s">
        <v>1797</v>
      </c>
      <c r="H267" s="517" t="s">
        <v>12</v>
      </c>
      <c r="I267" s="518">
        <v>29.3</v>
      </c>
      <c r="J267" s="519">
        <v>29.3</v>
      </c>
      <c r="K267" s="519">
        <v>0</v>
      </c>
      <c r="L267" s="519">
        <v>29.3</v>
      </c>
      <c r="M267" s="519">
        <v>0</v>
      </c>
      <c r="N267" s="493">
        <v>70000</v>
      </c>
      <c r="O267" s="494">
        <v>2051000</v>
      </c>
      <c r="P267" s="520" t="s">
        <v>351</v>
      </c>
      <c r="Q267" s="520" t="s">
        <v>352</v>
      </c>
      <c r="R267" s="521">
        <v>29.3</v>
      </c>
      <c r="S267" s="495">
        <v>9500</v>
      </c>
      <c r="T267" s="494">
        <v>278350</v>
      </c>
      <c r="U267" s="494"/>
      <c r="V267" s="494"/>
      <c r="W267" s="493">
        <v>10000</v>
      </c>
      <c r="X267" s="495">
        <v>293000</v>
      </c>
      <c r="Y267" s="493">
        <v>150000</v>
      </c>
      <c r="Z267" s="495">
        <v>4395000</v>
      </c>
      <c r="AA267" s="494">
        <v>7017350</v>
      </c>
      <c r="AB267" s="652">
        <v>45121800</v>
      </c>
      <c r="AC267" s="493">
        <v>40000</v>
      </c>
      <c r="AD267" s="494">
        <v>1172000</v>
      </c>
      <c r="AE267" s="652">
        <v>7536000</v>
      </c>
      <c r="AF267" s="652">
        <v>52657800</v>
      </c>
      <c r="AG267" s="658"/>
      <c r="AH267" s="654"/>
      <c r="AI267" s="658" t="s">
        <v>2265</v>
      </c>
      <c r="AJ267" s="658" t="s">
        <v>2266</v>
      </c>
      <c r="AK267" s="522"/>
      <c r="AL267" s="522"/>
      <c r="AM267" s="522"/>
      <c r="AN267" s="523"/>
      <c r="AO267" s="523"/>
      <c r="AP267" s="522"/>
      <c r="AQ267" s="522"/>
      <c r="AR267" s="522"/>
      <c r="AS267" s="662"/>
    </row>
    <row r="268" spans="1:46" s="525" customFormat="1" ht="36.6" customHeight="1" x14ac:dyDescent="0.25">
      <c r="A268" s="657"/>
      <c r="B268" s="659"/>
      <c r="C268" s="661"/>
      <c r="D268" s="661"/>
      <c r="E268" s="515">
        <v>63</v>
      </c>
      <c r="F268" s="516">
        <v>146</v>
      </c>
      <c r="G268" s="517" t="s">
        <v>1797</v>
      </c>
      <c r="H268" s="517" t="s">
        <v>12</v>
      </c>
      <c r="I268" s="518">
        <v>159.1</v>
      </c>
      <c r="J268" s="519">
        <v>159.1</v>
      </c>
      <c r="K268" s="519">
        <v>0</v>
      </c>
      <c r="L268" s="519">
        <v>159.1</v>
      </c>
      <c r="M268" s="519">
        <v>0</v>
      </c>
      <c r="N268" s="493">
        <v>70000</v>
      </c>
      <c r="O268" s="494">
        <v>11137000</v>
      </c>
      <c r="P268" s="520" t="s">
        <v>351</v>
      </c>
      <c r="Q268" s="520" t="s">
        <v>352</v>
      </c>
      <c r="R268" s="521">
        <v>159.1</v>
      </c>
      <c r="S268" s="495">
        <v>9500</v>
      </c>
      <c r="T268" s="494">
        <v>1511450</v>
      </c>
      <c r="U268" s="494"/>
      <c r="V268" s="494"/>
      <c r="W268" s="493">
        <v>10000</v>
      </c>
      <c r="X268" s="495">
        <v>1591000</v>
      </c>
      <c r="Y268" s="493">
        <v>150000</v>
      </c>
      <c r="Z268" s="495">
        <v>23865000</v>
      </c>
      <c r="AA268" s="494">
        <v>38104450</v>
      </c>
      <c r="AB268" s="653"/>
      <c r="AC268" s="493">
        <v>40000</v>
      </c>
      <c r="AD268" s="494">
        <v>6364000</v>
      </c>
      <c r="AE268" s="653"/>
      <c r="AF268" s="653"/>
      <c r="AG268" s="659"/>
      <c r="AH268" s="655"/>
      <c r="AI268" s="659"/>
      <c r="AJ268" s="659"/>
      <c r="AK268" s="522"/>
      <c r="AL268" s="522"/>
      <c r="AM268" s="522"/>
      <c r="AN268" s="523"/>
      <c r="AO268" s="523"/>
      <c r="AP268" s="522"/>
      <c r="AQ268" s="522"/>
      <c r="AR268" s="522"/>
      <c r="AS268" s="663"/>
      <c r="AT268" s="525" t="s">
        <v>2267</v>
      </c>
    </row>
    <row r="269" spans="1:46" s="525" customFormat="1" ht="93" customHeight="1" x14ac:dyDescent="0.25">
      <c r="A269" s="538">
        <v>138</v>
      </c>
      <c r="B269" s="506" t="s">
        <v>2268</v>
      </c>
      <c r="C269" s="539" t="s">
        <v>2269</v>
      </c>
      <c r="D269" s="539" t="s">
        <v>2270</v>
      </c>
      <c r="E269" s="515">
        <v>62</v>
      </c>
      <c r="F269" s="516">
        <v>185</v>
      </c>
      <c r="G269" s="517" t="s">
        <v>1797</v>
      </c>
      <c r="H269" s="517" t="s">
        <v>12</v>
      </c>
      <c r="I269" s="518">
        <v>69.599999999999994</v>
      </c>
      <c r="J269" s="519">
        <v>4.5</v>
      </c>
      <c r="K269" s="519"/>
      <c r="L269" s="519">
        <v>4.5</v>
      </c>
      <c r="M269" s="519">
        <v>65.099999999999994</v>
      </c>
      <c r="N269" s="493">
        <v>70000</v>
      </c>
      <c r="O269" s="494">
        <v>315000</v>
      </c>
      <c r="P269" s="520" t="s">
        <v>351</v>
      </c>
      <c r="Q269" s="520"/>
      <c r="R269" s="521">
        <v>4.5</v>
      </c>
      <c r="S269" s="495">
        <v>9500</v>
      </c>
      <c r="T269" s="494">
        <v>42750</v>
      </c>
      <c r="U269" s="494"/>
      <c r="V269" s="494"/>
      <c r="W269" s="493">
        <v>10000</v>
      </c>
      <c r="X269" s="495">
        <v>45000</v>
      </c>
      <c r="Y269" s="493">
        <v>150000</v>
      </c>
      <c r="Z269" s="495">
        <v>675000</v>
      </c>
      <c r="AA269" s="494">
        <v>1077750</v>
      </c>
      <c r="AB269" s="548">
        <v>1077750</v>
      </c>
      <c r="AC269" s="493">
        <v>40000</v>
      </c>
      <c r="AD269" s="494">
        <v>180000</v>
      </c>
      <c r="AE269" s="548">
        <v>180000</v>
      </c>
      <c r="AF269" s="548">
        <v>1257750</v>
      </c>
      <c r="AG269" s="506"/>
      <c r="AH269" s="549"/>
      <c r="AI269" s="506"/>
      <c r="AJ269" s="506"/>
      <c r="AK269" s="522"/>
      <c r="AL269" s="522"/>
      <c r="AM269" s="522"/>
      <c r="AN269" s="523"/>
      <c r="AO269" s="523"/>
      <c r="AP269" s="522"/>
      <c r="AQ269" s="522"/>
      <c r="AR269" s="522"/>
      <c r="AS269" s="542"/>
    </row>
    <row r="270" spans="1:46" s="525" customFormat="1" ht="36.6" customHeight="1" x14ac:dyDescent="0.25">
      <c r="A270" s="656">
        <v>139</v>
      </c>
      <c r="B270" s="658" t="s">
        <v>2271</v>
      </c>
      <c r="C270" s="660" t="s">
        <v>2272</v>
      </c>
      <c r="D270" s="660" t="s">
        <v>2273</v>
      </c>
      <c r="E270" s="515">
        <v>62</v>
      </c>
      <c r="F270" s="516">
        <v>185</v>
      </c>
      <c r="G270" s="517" t="s">
        <v>1797</v>
      </c>
      <c r="H270" s="517" t="s">
        <v>12</v>
      </c>
      <c r="I270" s="518">
        <v>39.700000000000003</v>
      </c>
      <c r="J270" s="519">
        <v>2.5</v>
      </c>
      <c r="K270" s="519"/>
      <c r="L270" s="519">
        <v>2.5</v>
      </c>
      <c r="M270" s="519">
        <v>37.200000000000003</v>
      </c>
      <c r="N270" s="493">
        <v>70000</v>
      </c>
      <c r="O270" s="494">
        <v>175000</v>
      </c>
      <c r="P270" s="520" t="s">
        <v>351</v>
      </c>
      <c r="Q270" s="520"/>
      <c r="R270" s="521">
        <v>2.5</v>
      </c>
      <c r="S270" s="495">
        <v>9500</v>
      </c>
      <c r="T270" s="494">
        <v>23750</v>
      </c>
      <c r="U270" s="494"/>
      <c r="V270" s="494"/>
      <c r="W270" s="493">
        <v>10000</v>
      </c>
      <c r="X270" s="495">
        <v>25000</v>
      </c>
      <c r="Y270" s="493">
        <v>150000</v>
      </c>
      <c r="Z270" s="495">
        <v>375000</v>
      </c>
      <c r="AA270" s="494">
        <v>598750</v>
      </c>
      <c r="AB270" s="652">
        <v>1269350</v>
      </c>
      <c r="AC270" s="550">
        <v>40000</v>
      </c>
      <c r="AD270" s="494">
        <v>100000</v>
      </c>
      <c r="AE270" s="652">
        <v>212000</v>
      </c>
      <c r="AF270" s="652">
        <v>1481350</v>
      </c>
      <c r="AG270" s="506"/>
      <c r="AH270" s="654"/>
      <c r="AI270" s="506"/>
      <c r="AJ270" s="506"/>
      <c r="AK270" s="522"/>
      <c r="AL270" s="522"/>
      <c r="AM270" s="522"/>
      <c r="AN270" s="523"/>
      <c r="AO270" s="523"/>
      <c r="AP270" s="522"/>
      <c r="AQ270" s="522"/>
      <c r="AR270" s="522"/>
      <c r="AS270" s="542"/>
    </row>
    <row r="271" spans="1:46" s="525" customFormat="1" ht="88.5" customHeight="1" x14ac:dyDescent="0.25">
      <c r="A271" s="657"/>
      <c r="B271" s="659"/>
      <c r="C271" s="661"/>
      <c r="D271" s="661"/>
      <c r="E271" s="551">
        <v>62</v>
      </c>
      <c r="F271" s="516">
        <v>184</v>
      </c>
      <c r="G271" s="517" t="s">
        <v>1797</v>
      </c>
      <c r="H271" s="517" t="s">
        <v>12</v>
      </c>
      <c r="I271" s="518">
        <v>21</v>
      </c>
      <c r="J271" s="519">
        <v>2.8</v>
      </c>
      <c r="K271" s="519"/>
      <c r="L271" s="519">
        <v>2.8</v>
      </c>
      <c r="M271" s="519">
        <v>18.2</v>
      </c>
      <c r="N271" s="493">
        <v>70000</v>
      </c>
      <c r="O271" s="494">
        <v>196000</v>
      </c>
      <c r="P271" s="520" t="s">
        <v>351</v>
      </c>
      <c r="Q271" s="520"/>
      <c r="R271" s="521">
        <v>2.8</v>
      </c>
      <c r="S271" s="495">
        <v>9500</v>
      </c>
      <c r="T271" s="494">
        <v>26600</v>
      </c>
      <c r="U271" s="494"/>
      <c r="V271" s="494"/>
      <c r="W271" s="493">
        <v>10000</v>
      </c>
      <c r="X271" s="495">
        <v>28000</v>
      </c>
      <c r="Y271" s="493">
        <v>150000</v>
      </c>
      <c r="Z271" s="495">
        <v>420000</v>
      </c>
      <c r="AA271" s="494">
        <v>670600</v>
      </c>
      <c r="AB271" s="653"/>
      <c r="AC271" s="550">
        <v>40000</v>
      </c>
      <c r="AD271" s="494">
        <v>112000</v>
      </c>
      <c r="AE271" s="653"/>
      <c r="AF271" s="653"/>
      <c r="AG271" s="506"/>
      <c r="AH271" s="655"/>
      <c r="AI271" s="506"/>
      <c r="AJ271" s="506"/>
      <c r="AK271" s="522"/>
      <c r="AL271" s="522"/>
      <c r="AM271" s="522"/>
      <c r="AN271" s="523"/>
      <c r="AO271" s="523"/>
      <c r="AP271" s="522"/>
      <c r="AQ271" s="522"/>
      <c r="AR271" s="522"/>
      <c r="AS271" s="542"/>
    </row>
    <row r="272" spans="1:46" s="525" customFormat="1" ht="142.5" customHeight="1" x14ac:dyDescent="0.25">
      <c r="A272" s="538">
        <v>140</v>
      </c>
      <c r="B272" s="506" t="s">
        <v>2274</v>
      </c>
      <c r="C272" s="539" t="s">
        <v>85</v>
      </c>
      <c r="D272" s="539" t="s">
        <v>2275</v>
      </c>
      <c r="E272" s="515">
        <v>62</v>
      </c>
      <c r="F272" s="516">
        <v>184</v>
      </c>
      <c r="G272" s="517" t="s">
        <v>1797</v>
      </c>
      <c r="H272" s="517" t="s">
        <v>12</v>
      </c>
      <c r="I272" s="518">
        <v>95.8</v>
      </c>
      <c r="J272" s="519">
        <v>12.6</v>
      </c>
      <c r="K272" s="519"/>
      <c r="L272" s="519">
        <v>12.6</v>
      </c>
      <c r="M272" s="519">
        <v>83.2</v>
      </c>
      <c r="N272" s="493">
        <v>70000</v>
      </c>
      <c r="O272" s="494">
        <v>882000</v>
      </c>
      <c r="P272" s="520" t="s">
        <v>351</v>
      </c>
      <c r="Q272" s="520"/>
      <c r="R272" s="521">
        <v>12.6</v>
      </c>
      <c r="S272" s="495">
        <v>9500</v>
      </c>
      <c r="T272" s="494">
        <v>119700</v>
      </c>
      <c r="U272" s="494"/>
      <c r="V272" s="494"/>
      <c r="W272" s="493">
        <v>10000</v>
      </c>
      <c r="X272" s="495">
        <v>126000</v>
      </c>
      <c r="Y272" s="493">
        <v>150000</v>
      </c>
      <c r="Z272" s="495">
        <v>1890000</v>
      </c>
      <c r="AA272" s="494">
        <v>3017700</v>
      </c>
      <c r="AB272" s="548">
        <v>3017700</v>
      </c>
      <c r="AC272" s="493">
        <v>40000</v>
      </c>
      <c r="AD272" s="494">
        <v>504000</v>
      </c>
      <c r="AE272" s="548">
        <v>504000</v>
      </c>
      <c r="AF272" s="548">
        <v>3521700</v>
      </c>
      <c r="AG272" s="506"/>
      <c r="AH272" s="549"/>
      <c r="AI272" s="506"/>
      <c r="AJ272" s="506"/>
      <c r="AK272" s="522"/>
      <c r="AL272" s="522"/>
      <c r="AM272" s="522"/>
      <c r="AN272" s="523"/>
      <c r="AO272" s="523"/>
      <c r="AP272" s="522"/>
      <c r="AQ272" s="522"/>
      <c r="AR272" s="522"/>
      <c r="AS272" s="542"/>
    </row>
    <row r="273" spans="1:45" s="525" customFormat="1" ht="36.6" customHeight="1" x14ac:dyDescent="0.25">
      <c r="A273" s="656">
        <v>141</v>
      </c>
      <c r="B273" s="658" t="s">
        <v>2276</v>
      </c>
      <c r="C273" s="660" t="s">
        <v>282</v>
      </c>
      <c r="D273" s="660" t="s">
        <v>2277</v>
      </c>
      <c r="E273" s="515">
        <v>62</v>
      </c>
      <c r="F273" s="516">
        <v>184</v>
      </c>
      <c r="G273" s="517" t="s">
        <v>1797</v>
      </c>
      <c r="H273" s="517" t="s">
        <v>12</v>
      </c>
      <c r="I273" s="518">
        <v>3.3</v>
      </c>
      <c r="J273" s="519">
        <v>0.4</v>
      </c>
      <c r="K273" s="519"/>
      <c r="L273" s="519">
        <v>0.4</v>
      </c>
      <c r="M273" s="519">
        <v>2.9</v>
      </c>
      <c r="N273" s="493">
        <v>70000</v>
      </c>
      <c r="O273" s="494">
        <v>28000</v>
      </c>
      <c r="P273" s="520" t="s">
        <v>351</v>
      </c>
      <c r="Q273" s="520"/>
      <c r="R273" s="521">
        <v>0.4</v>
      </c>
      <c r="S273" s="495">
        <v>9500</v>
      </c>
      <c r="T273" s="494">
        <v>3800</v>
      </c>
      <c r="U273" s="494"/>
      <c r="V273" s="494"/>
      <c r="W273" s="493">
        <v>10000</v>
      </c>
      <c r="X273" s="495">
        <v>4000</v>
      </c>
      <c r="Y273" s="493">
        <v>150000</v>
      </c>
      <c r="Z273" s="495">
        <v>60000</v>
      </c>
      <c r="AA273" s="494">
        <v>95800</v>
      </c>
      <c r="AB273" s="652">
        <v>981950</v>
      </c>
      <c r="AC273" s="550">
        <v>40000</v>
      </c>
      <c r="AD273" s="494">
        <v>16000</v>
      </c>
      <c r="AE273" s="652">
        <v>164000</v>
      </c>
      <c r="AF273" s="652">
        <v>1145950</v>
      </c>
      <c r="AG273" s="506"/>
      <c r="AH273" s="654"/>
      <c r="AI273" s="506"/>
      <c r="AJ273" s="506"/>
      <c r="AK273" s="522"/>
      <c r="AL273" s="522"/>
      <c r="AM273" s="522"/>
      <c r="AN273" s="523"/>
      <c r="AO273" s="523"/>
      <c r="AP273" s="522"/>
      <c r="AQ273" s="522"/>
      <c r="AR273" s="522"/>
      <c r="AS273" s="542"/>
    </row>
    <row r="274" spans="1:45" s="525" customFormat="1" ht="36.6" customHeight="1" x14ac:dyDescent="0.25">
      <c r="A274" s="657"/>
      <c r="B274" s="659"/>
      <c r="C274" s="661"/>
      <c r="D274" s="661"/>
      <c r="E274" s="515">
        <v>62</v>
      </c>
      <c r="F274" s="516">
        <v>183</v>
      </c>
      <c r="G274" s="517" t="s">
        <v>1797</v>
      </c>
      <c r="H274" s="517" t="s">
        <v>12</v>
      </c>
      <c r="I274" s="518">
        <v>67</v>
      </c>
      <c r="J274" s="519">
        <v>3.7</v>
      </c>
      <c r="K274" s="519"/>
      <c r="L274" s="519">
        <v>3.7</v>
      </c>
      <c r="M274" s="519">
        <v>63.3</v>
      </c>
      <c r="N274" s="493">
        <v>70000</v>
      </c>
      <c r="O274" s="494">
        <v>259000</v>
      </c>
      <c r="P274" s="520" t="s">
        <v>351</v>
      </c>
      <c r="Q274" s="520"/>
      <c r="R274" s="521">
        <v>3.7</v>
      </c>
      <c r="S274" s="495">
        <v>9500</v>
      </c>
      <c r="T274" s="494">
        <v>35150</v>
      </c>
      <c r="U274" s="494"/>
      <c r="V274" s="494"/>
      <c r="W274" s="493">
        <v>10000</v>
      </c>
      <c r="X274" s="495">
        <v>37000</v>
      </c>
      <c r="Y274" s="493">
        <v>150000</v>
      </c>
      <c r="Z274" s="495">
        <v>555000</v>
      </c>
      <c r="AA274" s="494">
        <v>886150</v>
      </c>
      <c r="AB274" s="653"/>
      <c r="AC274" s="550">
        <v>40000</v>
      </c>
      <c r="AD274" s="494">
        <v>148000</v>
      </c>
      <c r="AE274" s="653"/>
      <c r="AF274" s="653"/>
      <c r="AG274" s="506"/>
      <c r="AH274" s="655"/>
      <c r="AI274" s="506"/>
      <c r="AJ274" s="506"/>
      <c r="AK274" s="522"/>
      <c r="AL274" s="522"/>
      <c r="AM274" s="522"/>
      <c r="AN274" s="523"/>
      <c r="AO274" s="523"/>
      <c r="AP274" s="522"/>
      <c r="AQ274" s="522"/>
      <c r="AR274" s="522"/>
      <c r="AS274" s="542"/>
    </row>
    <row r="275" spans="1:45" s="525" customFormat="1" ht="43.15" customHeight="1" x14ac:dyDescent="0.25">
      <c r="A275" s="538">
        <v>142</v>
      </c>
      <c r="B275" s="506" t="s">
        <v>2278</v>
      </c>
      <c r="C275" s="539" t="s">
        <v>2278</v>
      </c>
      <c r="D275" s="539"/>
      <c r="E275" s="515">
        <v>62</v>
      </c>
      <c r="F275" s="516">
        <v>183</v>
      </c>
      <c r="G275" s="517" t="s">
        <v>1797</v>
      </c>
      <c r="H275" s="517" t="s">
        <v>12</v>
      </c>
      <c r="I275" s="518">
        <v>45.2</v>
      </c>
      <c r="J275" s="519">
        <v>2.5</v>
      </c>
      <c r="K275" s="519"/>
      <c r="L275" s="519">
        <v>2.5</v>
      </c>
      <c r="M275" s="519">
        <v>42.7</v>
      </c>
      <c r="N275" s="493">
        <v>70000</v>
      </c>
      <c r="O275" s="494">
        <v>175000</v>
      </c>
      <c r="P275" s="520" t="s">
        <v>351</v>
      </c>
      <c r="Q275" s="520"/>
      <c r="R275" s="521">
        <v>2.5</v>
      </c>
      <c r="S275" s="495">
        <v>9500</v>
      </c>
      <c r="T275" s="494">
        <v>23750</v>
      </c>
      <c r="U275" s="494"/>
      <c r="V275" s="494"/>
      <c r="W275" s="493">
        <v>10000</v>
      </c>
      <c r="X275" s="495">
        <v>25000</v>
      </c>
      <c r="Y275" s="493">
        <v>150000</v>
      </c>
      <c r="Z275" s="495">
        <v>375000</v>
      </c>
      <c r="AA275" s="494">
        <v>598750</v>
      </c>
      <c r="AB275" s="548">
        <v>598750</v>
      </c>
      <c r="AC275" s="493">
        <v>40000</v>
      </c>
      <c r="AD275" s="494">
        <v>100000</v>
      </c>
      <c r="AE275" s="548">
        <v>100000</v>
      </c>
      <c r="AF275" s="548">
        <v>698750</v>
      </c>
      <c r="AG275" s="506"/>
      <c r="AH275" s="549"/>
      <c r="AI275" s="506"/>
      <c r="AJ275" s="506"/>
      <c r="AK275" s="522"/>
      <c r="AL275" s="522"/>
      <c r="AM275" s="522"/>
      <c r="AN275" s="523"/>
      <c r="AO275" s="523"/>
      <c r="AP275" s="522"/>
      <c r="AQ275" s="522"/>
      <c r="AR275" s="522"/>
      <c r="AS275" s="542"/>
    </row>
    <row r="276" spans="1:45" s="525" customFormat="1" ht="42.6" customHeight="1" x14ac:dyDescent="0.25">
      <c r="A276" s="552"/>
      <c r="B276" s="513" t="s">
        <v>978</v>
      </c>
      <c r="C276" s="514"/>
      <c r="D276" s="514"/>
      <c r="E276" s="515"/>
      <c r="F276" s="516"/>
      <c r="G276" s="517"/>
      <c r="H276" s="517"/>
      <c r="I276" s="493">
        <v>25845.600000000002</v>
      </c>
      <c r="J276" s="493">
        <v>22284.999999999996</v>
      </c>
      <c r="K276" s="518">
        <v>2669.1</v>
      </c>
      <c r="L276" s="553">
        <v>24954.100000000002</v>
      </c>
      <c r="M276" s="553">
        <v>891.50000000000011</v>
      </c>
      <c r="N276" s="493"/>
      <c r="O276" s="493">
        <v>1746787000</v>
      </c>
      <c r="P276" s="493">
        <v>0</v>
      </c>
      <c r="Q276" s="493">
        <v>0</v>
      </c>
      <c r="R276" s="493">
        <v>25056.100000000002</v>
      </c>
      <c r="S276" s="493"/>
      <c r="T276" s="493">
        <v>232091650</v>
      </c>
      <c r="U276" s="493"/>
      <c r="V276" s="493">
        <v>11490400</v>
      </c>
      <c r="W276" s="493"/>
      <c r="X276" s="493">
        <v>249541000</v>
      </c>
      <c r="Y276" s="493"/>
      <c r="Z276" s="493">
        <v>3743115000</v>
      </c>
      <c r="AA276" s="493">
        <v>5983025050</v>
      </c>
      <c r="AB276" s="493">
        <v>5983025050</v>
      </c>
      <c r="AC276" s="493"/>
      <c r="AD276" s="493">
        <v>998164000</v>
      </c>
      <c r="AE276" s="493">
        <v>998164000</v>
      </c>
      <c r="AF276" s="493">
        <v>6981189050</v>
      </c>
      <c r="AG276" s="493">
        <v>317721300</v>
      </c>
      <c r="AH276" s="520"/>
      <c r="AI276" s="519"/>
      <c r="AJ276" s="519"/>
      <c r="AK276" s="522"/>
      <c r="AL276" s="522"/>
      <c r="AM276" s="522"/>
      <c r="AN276" s="523"/>
      <c r="AO276" s="523"/>
      <c r="AP276" s="522"/>
      <c r="AQ276" s="522"/>
      <c r="AR276" s="522"/>
      <c r="AS276" s="522"/>
    </row>
    <row r="277" spans="1:45" ht="24" customHeight="1" x14ac:dyDescent="0.3"/>
    <row r="278" spans="1:45" ht="16.5" customHeight="1" x14ac:dyDescent="0.3"/>
  </sheetData>
  <mergeCells count="970">
    <mergeCell ref="J3:L4"/>
    <mergeCell ref="M3:M5"/>
    <mergeCell ref="N3:O4"/>
    <mergeCell ref="P3:P5"/>
    <mergeCell ref="Q3:Q5"/>
    <mergeCell ref="R3:R5"/>
    <mergeCell ref="A1:AH2"/>
    <mergeCell ref="A3:A5"/>
    <mergeCell ref="B3:B5"/>
    <mergeCell ref="C3:C5"/>
    <mergeCell ref="D3:D5"/>
    <mergeCell ref="E3:E5"/>
    <mergeCell ref="F3:F5"/>
    <mergeCell ref="G3:G5"/>
    <mergeCell ref="H3:H5"/>
    <mergeCell ref="I3:I5"/>
    <mergeCell ref="AG3:AG5"/>
    <mergeCell ref="AH3:AH5"/>
    <mergeCell ref="AI3:AS4"/>
    <mergeCell ref="S4:T4"/>
    <mergeCell ref="U4:V4"/>
    <mergeCell ref="W4:X4"/>
    <mergeCell ref="Y4:Z4"/>
    <mergeCell ref="S3:T3"/>
    <mergeCell ref="U3:Z3"/>
    <mergeCell ref="AA3:AA5"/>
    <mergeCell ref="AB3:AB5"/>
    <mergeCell ref="AC3:AE4"/>
    <mergeCell ref="AF3:AF5"/>
    <mergeCell ref="AF8:AF10"/>
    <mergeCell ref="AG8:AG10"/>
    <mergeCell ref="AH8:AH10"/>
    <mergeCell ref="AI8:AI10"/>
    <mergeCell ref="AJ8:AJ10"/>
    <mergeCell ref="AS8:AS10"/>
    <mergeCell ref="A8:A10"/>
    <mergeCell ref="B8:B10"/>
    <mergeCell ref="C8:C10"/>
    <mergeCell ref="D8:D10"/>
    <mergeCell ref="AB8:AB10"/>
    <mergeCell ref="AE8:AE10"/>
    <mergeCell ref="AF11:AF13"/>
    <mergeCell ref="AG11:AG13"/>
    <mergeCell ref="AH11:AH13"/>
    <mergeCell ref="AI11:AI13"/>
    <mergeCell ref="AJ11:AJ13"/>
    <mergeCell ref="AS11:AS13"/>
    <mergeCell ref="A11:A13"/>
    <mergeCell ref="B11:B13"/>
    <mergeCell ref="C11:C13"/>
    <mergeCell ref="D11:D13"/>
    <mergeCell ref="AB11:AB13"/>
    <mergeCell ref="AE11:AE13"/>
    <mergeCell ref="AF14:AF15"/>
    <mergeCell ref="AG14:AG15"/>
    <mergeCell ref="AH14:AH15"/>
    <mergeCell ref="AI14:AI15"/>
    <mergeCell ref="AJ14:AJ15"/>
    <mergeCell ref="AS14:AS15"/>
    <mergeCell ref="A14:A15"/>
    <mergeCell ref="B14:B15"/>
    <mergeCell ref="C14:C15"/>
    <mergeCell ref="D14:D15"/>
    <mergeCell ref="AB14:AB15"/>
    <mergeCell ref="AE14:AE15"/>
    <mergeCell ref="AF17:AF20"/>
    <mergeCell ref="AG17:AG20"/>
    <mergeCell ref="AH17:AH20"/>
    <mergeCell ref="AI17:AI20"/>
    <mergeCell ref="AJ17:AJ20"/>
    <mergeCell ref="AS17:AS20"/>
    <mergeCell ref="A17:A20"/>
    <mergeCell ref="B17:B20"/>
    <mergeCell ref="C17:C20"/>
    <mergeCell ref="D17:D20"/>
    <mergeCell ref="AB17:AB20"/>
    <mergeCell ref="AE17:AE20"/>
    <mergeCell ref="AF21:AF23"/>
    <mergeCell ref="AG21:AG23"/>
    <mergeCell ref="AH21:AH23"/>
    <mergeCell ref="AI21:AI23"/>
    <mergeCell ref="AJ21:AJ23"/>
    <mergeCell ref="AS21:AS23"/>
    <mergeCell ref="A21:A23"/>
    <mergeCell ref="B21:B23"/>
    <mergeCell ref="C21:C23"/>
    <mergeCell ref="D21:D23"/>
    <mergeCell ref="AB21:AB23"/>
    <mergeCell ref="AE21:AE23"/>
    <mergeCell ref="AF24:AF27"/>
    <mergeCell ref="AG24:AG27"/>
    <mergeCell ref="AH24:AH27"/>
    <mergeCell ref="AI24:AI27"/>
    <mergeCell ref="AJ24:AJ27"/>
    <mergeCell ref="AS24:AS27"/>
    <mergeCell ref="A24:A27"/>
    <mergeCell ref="B24:B27"/>
    <mergeCell ref="C24:C27"/>
    <mergeCell ref="D24:D27"/>
    <mergeCell ref="AB24:AB27"/>
    <mergeCell ref="AE24:AE27"/>
    <mergeCell ref="AF28:AF29"/>
    <mergeCell ref="AG28:AG29"/>
    <mergeCell ref="AH28:AH29"/>
    <mergeCell ref="AI28:AI29"/>
    <mergeCell ref="AJ28:AJ29"/>
    <mergeCell ref="AS28:AS29"/>
    <mergeCell ref="A28:A29"/>
    <mergeCell ref="B28:B29"/>
    <mergeCell ref="C28:C29"/>
    <mergeCell ref="D28:D29"/>
    <mergeCell ref="AB28:AB29"/>
    <mergeCell ref="AE28:AE29"/>
    <mergeCell ref="AF30:AF31"/>
    <mergeCell ref="AG30:AG31"/>
    <mergeCell ref="AH30:AH31"/>
    <mergeCell ref="AI30:AI31"/>
    <mergeCell ref="AJ30:AJ31"/>
    <mergeCell ref="AS30:AS31"/>
    <mergeCell ref="A30:A31"/>
    <mergeCell ref="B30:B31"/>
    <mergeCell ref="C30:C31"/>
    <mergeCell ref="D30:D31"/>
    <mergeCell ref="AB30:AB31"/>
    <mergeCell ref="AE30:AE31"/>
    <mergeCell ref="AF32:AF35"/>
    <mergeCell ref="AG32:AG35"/>
    <mergeCell ref="AH32:AH35"/>
    <mergeCell ref="AI32:AI35"/>
    <mergeCell ref="AJ32:AJ35"/>
    <mergeCell ref="AS32:AS35"/>
    <mergeCell ref="A32:A35"/>
    <mergeCell ref="B32:B35"/>
    <mergeCell ref="C32:C35"/>
    <mergeCell ref="D32:D35"/>
    <mergeCell ref="AB32:AB35"/>
    <mergeCell ref="AE32:AE35"/>
    <mergeCell ref="AF37:AF38"/>
    <mergeCell ref="AG37:AG38"/>
    <mergeCell ref="AH37:AH38"/>
    <mergeCell ref="AI37:AI38"/>
    <mergeCell ref="AJ37:AJ38"/>
    <mergeCell ref="AS37:AS38"/>
    <mergeCell ref="A37:A38"/>
    <mergeCell ref="B37:B38"/>
    <mergeCell ref="C37:C38"/>
    <mergeCell ref="D37:D38"/>
    <mergeCell ref="AB37:AB38"/>
    <mergeCell ref="AE37:AE38"/>
    <mergeCell ref="AF39:AF42"/>
    <mergeCell ref="AG39:AG42"/>
    <mergeCell ref="AH39:AH42"/>
    <mergeCell ref="AI39:AI42"/>
    <mergeCell ref="AJ39:AJ42"/>
    <mergeCell ref="AS39:AS42"/>
    <mergeCell ref="A39:A42"/>
    <mergeCell ref="B39:B42"/>
    <mergeCell ref="C39:C42"/>
    <mergeCell ref="D39:D42"/>
    <mergeCell ref="AB39:AB42"/>
    <mergeCell ref="AE39:AE42"/>
    <mergeCell ref="AF43:AF44"/>
    <mergeCell ref="AG43:AG44"/>
    <mergeCell ref="AH43:AH44"/>
    <mergeCell ref="AI43:AI44"/>
    <mergeCell ref="AJ43:AJ44"/>
    <mergeCell ref="AS43:AS44"/>
    <mergeCell ref="A43:A44"/>
    <mergeCell ref="B43:B44"/>
    <mergeCell ref="C43:C44"/>
    <mergeCell ref="D43:D44"/>
    <mergeCell ref="AB43:AB44"/>
    <mergeCell ref="AE43:AE44"/>
    <mergeCell ref="AF45:AF46"/>
    <mergeCell ref="AG45:AG46"/>
    <mergeCell ref="AH45:AH46"/>
    <mergeCell ref="AI45:AI46"/>
    <mergeCell ref="AJ45:AJ46"/>
    <mergeCell ref="AS45:AS46"/>
    <mergeCell ref="A45:A46"/>
    <mergeCell ref="B45:B46"/>
    <mergeCell ref="C45:C46"/>
    <mergeCell ref="D45:D46"/>
    <mergeCell ref="AB45:AB46"/>
    <mergeCell ref="AE45:AE46"/>
    <mergeCell ref="AF47:AF50"/>
    <mergeCell ref="AG47:AG50"/>
    <mergeCell ref="AH47:AH50"/>
    <mergeCell ref="AI47:AI50"/>
    <mergeCell ref="AJ47:AJ50"/>
    <mergeCell ref="AS47:AS50"/>
    <mergeCell ref="A47:A50"/>
    <mergeCell ref="B47:B50"/>
    <mergeCell ref="C47:C50"/>
    <mergeCell ref="D47:D50"/>
    <mergeCell ref="AB47:AB50"/>
    <mergeCell ref="AE47:AE50"/>
    <mergeCell ref="AF51:AF52"/>
    <mergeCell ref="AG51:AG52"/>
    <mergeCell ref="AH51:AH52"/>
    <mergeCell ref="AI51:AI52"/>
    <mergeCell ref="AJ51:AJ52"/>
    <mergeCell ref="AS51:AS52"/>
    <mergeCell ref="A51:A52"/>
    <mergeCell ref="B51:B52"/>
    <mergeCell ref="C51:C52"/>
    <mergeCell ref="D51:D52"/>
    <mergeCell ref="AB51:AB52"/>
    <mergeCell ref="AE51:AE52"/>
    <mergeCell ref="AF53:AF55"/>
    <mergeCell ref="AG53:AG55"/>
    <mergeCell ref="AH53:AH55"/>
    <mergeCell ref="AI53:AI55"/>
    <mergeCell ref="AJ53:AJ55"/>
    <mergeCell ref="AS53:AS55"/>
    <mergeCell ref="A53:A55"/>
    <mergeCell ref="B53:B55"/>
    <mergeCell ref="C53:C55"/>
    <mergeCell ref="D53:D55"/>
    <mergeCell ref="AB53:AB55"/>
    <mergeCell ref="AE53:AE55"/>
    <mergeCell ref="AF56:AF57"/>
    <mergeCell ref="AG56:AG57"/>
    <mergeCell ref="AH56:AH57"/>
    <mergeCell ref="AI56:AI57"/>
    <mergeCell ref="AJ56:AJ57"/>
    <mergeCell ref="AS56:AS57"/>
    <mergeCell ref="A56:A57"/>
    <mergeCell ref="B56:B57"/>
    <mergeCell ref="C56:C57"/>
    <mergeCell ref="D56:D57"/>
    <mergeCell ref="AB56:AB57"/>
    <mergeCell ref="AE56:AE57"/>
    <mergeCell ref="AF59:AF62"/>
    <mergeCell ref="AG59:AG62"/>
    <mergeCell ref="AH59:AH62"/>
    <mergeCell ref="AI59:AI62"/>
    <mergeCell ref="AJ59:AJ62"/>
    <mergeCell ref="AS59:AS62"/>
    <mergeCell ref="A59:A62"/>
    <mergeCell ref="B59:B62"/>
    <mergeCell ref="C59:C62"/>
    <mergeCell ref="D59:D62"/>
    <mergeCell ref="AB59:AB62"/>
    <mergeCell ref="AE59:AE62"/>
    <mergeCell ref="AF63:AF64"/>
    <mergeCell ref="AG63:AG64"/>
    <mergeCell ref="AH63:AH64"/>
    <mergeCell ref="AI63:AI64"/>
    <mergeCell ref="AJ63:AJ64"/>
    <mergeCell ref="AS63:AS64"/>
    <mergeCell ref="A63:A64"/>
    <mergeCell ref="B63:B64"/>
    <mergeCell ref="C63:C64"/>
    <mergeCell ref="D63:D64"/>
    <mergeCell ref="AB63:AB64"/>
    <mergeCell ref="AE63:AE64"/>
    <mergeCell ref="AF65:AF67"/>
    <mergeCell ref="AG65:AG67"/>
    <mergeCell ref="AH65:AH67"/>
    <mergeCell ref="AI65:AI67"/>
    <mergeCell ref="AJ65:AJ67"/>
    <mergeCell ref="AS65:AS67"/>
    <mergeCell ref="A65:A67"/>
    <mergeCell ref="B65:B67"/>
    <mergeCell ref="C65:C67"/>
    <mergeCell ref="D65:D67"/>
    <mergeCell ref="AB65:AB67"/>
    <mergeCell ref="AE65:AE67"/>
    <mergeCell ref="AF70:AF72"/>
    <mergeCell ref="AG70:AG72"/>
    <mergeCell ref="AH70:AH72"/>
    <mergeCell ref="AI70:AI72"/>
    <mergeCell ref="AJ70:AJ72"/>
    <mergeCell ref="AS70:AS72"/>
    <mergeCell ref="A70:A72"/>
    <mergeCell ref="B70:B72"/>
    <mergeCell ref="C70:C72"/>
    <mergeCell ref="D70:D72"/>
    <mergeCell ref="AB70:AB72"/>
    <mergeCell ref="AE70:AE72"/>
    <mergeCell ref="AT73:AT79"/>
    <mergeCell ref="A80:A81"/>
    <mergeCell ref="B80:B81"/>
    <mergeCell ref="C80:C81"/>
    <mergeCell ref="D80:D81"/>
    <mergeCell ref="AB80:AB81"/>
    <mergeCell ref="AE80:AE81"/>
    <mergeCell ref="AF80:AF81"/>
    <mergeCell ref="AG80:AG81"/>
    <mergeCell ref="AH80:AH81"/>
    <mergeCell ref="AF73:AF79"/>
    <mergeCell ref="AG73:AG79"/>
    <mergeCell ref="AH73:AH79"/>
    <mergeCell ref="AI73:AI79"/>
    <mergeCell ref="AJ73:AJ79"/>
    <mergeCell ref="AK73:AK79"/>
    <mergeCell ref="A73:A79"/>
    <mergeCell ref="B73:B79"/>
    <mergeCell ref="C73:C79"/>
    <mergeCell ref="D73:D79"/>
    <mergeCell ref="AB73:AB79"/>
    <mergeCell ref="AE73:AE79"/>
    <mergeCell ref="AI80:AI81"/>
    <mergeCell ref="AJ80:AJ81"/>
    <mergeCell ref="AS80:AS81"/>
    <mergeCell ref="A82:A83"/>
    <mergeCell ref="B82:B83"/>
    <mergeCell ref="C82:C83"/>
    <mergeCell ref="D82:D83"/>
    <mergeCell ref="AB82:AB83"/>
    <mergeCell ref="AE82:AE83"/>
    <mergeCell ref="AF82:AF83"/>
    <mergeCell ref="AG82:AG83"/>
    <mergeCell ref="AH82:AH83"/>
    <mergeCell ref="AI82:AI83"/>
    <mergeCell ref="AJ82:AJ83"/>
    <mergeCell ref="AS82:AS83"/>
    <mergeCell ref="A84:A85"/>
    <mergeCell ref="B84:B85"/>
    <mergeCell ref="C84:C85"/>
    <mergeCell ref="D84:D85"/>
    <mergeCell ref="AB84:AB85"/>
    <mergeCell ref="AS84:AS85"/>
    <mergeCell ref="A86:A87"/>
    <mergeCell ref="B86:B87"/>
    <mergeCell ref="C86:C87"/>
    <mergeCell ref="D86:D87"/>
    <mergeCell ref="AB86:AB87"/>
    <mergeCell ref="AE86:AE87"/>
    <mergeCell ref="AF86:AF87"/>
    <mergeCell ref="AG86:AG87"/>
    <mergeCell ref="AH86:AH87"/>
    <mergeCell ref="AE84:AE85"/>
    <mergeCell ref="AF84:AF85"/>
    <mergeCell ref="AG84:AG85"/>
    <mergeCell ref="AH84:AH85"/>
    <mergeCell ref="AI84:AI85"/>
    <mergeCell ref="AJ84:AJ85"/>
    <mergeCell ref="AI86:AI87"/>
    <mergeCell ref="AJ86:AJ87"/>
    <mergeCell ref="AS86:AS87"/>
    <mergeCell ref="A90:A93"/>
    <mergeCell ref="B90:B93"/>
    <mergeCell ref="C90:C93"/>
    <mergeCell ref="D90:D93"/>
    <mergeCell ref="AB90:AB93"/>
    <mergeCell ref="AE90:AE93"/>
    <mergeCell ref="AF90:AF93"/>
    <mergeCell ref="AG90:AG93"/>
    <mergeCell ref="AH90:AH93"/>
    <mergeCell ref="AI90:AI93"/>
    <mergeCell ref="AJ90:AJ93"/>
    <mergeCell ref="AS90:AS93"/>
    <mergeCell ref="A94:A96"/>
    <mergeCell ref="B94:B96"/>
    <mergeCell ref="C94:C96"/>
    <mergeCell ref="D94:D96"/>
    <mergeCell ref="AB94:AB96"/>
    <mergeCell ref="AS94:AS96"/>
    <mergeCell ref="A97:A98"/>
    <mergeCell ref="B97:B98"/>
    <mergeCell ref="C97:C98"/>
    <mergeCell ref="D97:D98"/>
    <mergeCell ref="AB97:AB98"/>
    <mergeCell ref="AE97:AE98"/>
    <mergeCell ref="AF97:AF98"/>
    <mergeCell ref="AG97:AG98"/>
    <mergeCell ref="AH97:AH98"/>
    <mergeCell ref="AE94:AE96"/>
    <mergeCell ref="AF94:AF96"/>
    <mergeCell ref="AG94:AG96"/>
    <mergeCell ref="AH94:AH96"/>
    <mergeCell ref="AI94:AI96"/>
    <mergeCell ref="AJ94:AJ96"/>
    <mergeCell ref="AI97:AI98"/>
    <mergeCell ref="AJ97:AJ98"/>
    <mergeCell ref="AS97:AS98"/>
    <mergeCell ref="A100:A102"/>
    <mergeCell ref="B100:B102"/>
    <mergeCell ref="C100:C102"/>
    <mergeCell ref="D100:D102"/>
    <mergeCell ref="AB100:AB102"/>
    <mergeCell ref="AE100:AE102"/>
    <mergeCell ref="AF100:AF102"/>
    <mergeCell ref="AG100:AG102"/>
    <mergeCell ref="AH100:AH102"/>
    <mergeCell ref="AI100:AI102"/>
    <mergeCell ref="AJ100:AJ102"/>
    <mergeCell ref="AS100:AS102"/>
    <mergeCell ref="A103:A105"/>
    <mergeCell ref="B103:B105"/>
    <mergeCell ref="C103:C105"/>
    <mergeCell ref="D103:D105"/>
    <mergeCell ref="AB103:AB105"/>
    <mergeCell ref="AS103:AS105"/>
    <mergeCell ref="A106:A107"/>
    <mergeCell ref="B106:B107"/>
    <mergeCell ref="C106:C107"/>
    <mergeCell ref="D106:D107"/>
    <mergeCell ref="AB106:AB107"/>
    <mergeCell ref="AE106:AE107"/>
    <mergeCell ref="AF106:AF107"/>
    <mergeCell ref="AG106:AG107"/>
    <mergeCell ref="AH106:AH107"/>
    <mergeCell ref="AE103:AE105"/>
    <mergeCell ref="AF103:AF105"/>
    <mergeCell ref="AG103:AG105"/>
    <mergeCell ref="AH103:AH105"/>
    <mergeCell ref="AI103:AI105"/>
    <mergeCell ref="AJ103:AJ105"/>
    <mergeCell ref="AI106:AI107"/>
    <mergeCell ref="AJ106:AJ107"/>
    <mergeCell ref="AS106:AS107"/>
    <mergeCell ref="A108:A109"/>
    <mergeCell ref="B108:B109"/>
    <mergeCell ref="C108:C109"/>
    <mergeCell ref="D108:D109"/>
    <mergeCell ref="AB108:AB109"/>
    <mergeCell ref="AE108:AE109"/>
    <mergeCell ref="AF108:AF109"/>
    <mergeCell ref="AG108:AG109"/>
    <mergeCell ref="AH108:AH109"/>
    <mergeCell ref="AI108:AI109"/>
    <mergeCell ref="AJ108:AJ109"/>
    <mergeCell ref="AS108:AS109"/>
    <mergeCell ref="A110:A111"/>
    <mergeCell ref="B110:B111"/>
    <mergeCell ref="C110:C111"/>
    <mergeCell ref="D110:D111"/>
    <mergeCell ref="AB110:AB111"/>
    <mergeCell ref="AS110:AS111"/>
    <mergeCell ref="A115:A116"/>
    <mergeCell ref="B115:B116"/>
    <mergeCell ref="C115:C116"/>
    <mergeCell ref="D115:D116"/>
    <mergeCell ref="AB115:AB116"/>
    <mergeCell ref="AE115:AE116"/>
    <mergeCell ref="AF115:AF116"/>
    <mergeCell ref="AG115:AG116"/>
    <mergeCell ref="AH115:AH116"/>
    <mergeCell ref="AE110:AE111"/>
    <mergeCell ref="AF110:AF111"/>
    <mergeCell ref="AG110:AG111"/>
    <mergeCell ref="AH110:AH111"/>
    <mergeCell ref="AI110:AI111"/>
    <mergeCell ref="AJ110:AJ111"/>
    <mergeCell ref="A134:A135"/>
    <mergeCell ref="B134:B135"/>
    <mergeCell ref="C134:C135"/>
    <mergeCell ref="D134:D135"/>
    <mergeCell ref="AB134:AB135"/>
    <mergeCell ref="AE134:AE135"/>
    <mergeCell ref="AI115:AI116"/>
    <mergeCell ref="AJ115:AJ116"/>
    <mergeCell ref="AS115:AS116"/>
    <mergeCell ref="A124:A126"/>
    <mergeCell ref="B124:B126"/>
    <mergeCell ref="C124:C126"/>
    <mergeCell ref="D124:D126"/>
    <mergeCell ref="AB124:AB126"/>
    <mergeCell ref="AE124:AE126"/>
    <mergeCell ref="AF124:AF126"/>
    <mergeCell ref="AF134:AF135"/>
    <mergeCell ref="AG134:AG135"/>
    <mergeCell ref="AH134:AH135"/>
    <mergeCell ref="AI134:AI135"/>
    <mergeCell ref="AJ134:AJ135"/>
    <mergeCell ref="AS134:AS135"/>
    <mergeCell ref="AG124:AG126"/>
    <mergeCell ref="AI124:AI126"/>
    <mergeCell ref="AJ124:AJ126"/>
    <mergeCell ref="AS124:AS126"/>
    <mergeCell ref="AF139:AF140"/>
    <mergeCell ref="AG139:AG140"/>
    <mergeCell ref="AH139:AH140"/>
    <mergeCell ref="AI139:AI140"/>
    <mergeCell ref="AJ139:AJ140"/>
    <mergeCell ref="AS139:AS140"/>
    <mergeCell ref="A139:A140"/>
    <mergeCell ref="B139:B140"/>
    <mergeCell ref="C139:C140"/>
    <mergeCell ref="D139:D140"/>
    <mergeCell ref="AB139:AB140"/>
    <mergeCell ref="AE139:AE140"/>
    <mergeCell ref="AF143:AF148"/>
    <mergeCell ref="AG143:AG148"/>
    <mergeCell ref="AH143:AH148"/>
    <mergeCell ref="AI143:AI148"/>
    <mergeCell ref="AJ143:AJ148"/>
    <mergeCell ref="AS143:AS148"/>
    <mergeCell ref="A143:A148"/>
    <mergeCell ref="B143:B148"/>
    <mergeCell ref="C143:C148"/>
    <mergeCell ref="D143:D148"/>
    <mergeCell ref="AB143:AB148"/>
    <mergeCell ref="AE143:AE148"/>
    <mergeCell ref="AF150:AF151"/>
    <mergeCell ref="AG150:AG151"/>
    <mergeCell ref="AH150:AH151"/>
    <mergeCell ref="AI150:AI151"/>
    <mergeCell ref="AJ150:AJ151"/>
    <mergeCell ref="AS150:AS151"/>
    <mergeCell ref="A150:A151"/>
    <mergeCell ref="B150:B151"/>
    <mergeCell ref="C150:C151"/>
    <mergeCell ref="D150:D151"/>
    <mergeCell ref="AB150:AB151"/>
    <mergeCell ref="AE150:AE151"/>
    <mergeCell ref="AF154:AF155"/>
    <mergeCell ref="AG154:AG155"/>
    <mergeCell ref="AH154:AH155"/>
    <mergeCell ref="AI154:AI155"/>
    <mergeCell ref="AJ154:AJ155"/>
    <mergeCell ref="AS154:AS155"/>
    <mergeCell ref="A154:A155"/>
    <mergeCell ref="B154:B155"/>
    <mergeCell ref="C154:C155"/>
    <mergeCell ref="D154:D155"/>
    <mergeCell ref="AB154:AB155"/>
    <mergeCell ref="AE154:AE155"/>
    <mergeCell ref="AF157:AF158"/>
    <mergeCell ref="AG157:AG158"/>
    <mergeCell ref="AH157:AH158"/>
    <mergeCell ref="AI157:AI158"/>
    <mergeCell ref="AJ157:AJ158"/>
    <mergeCell ref="AS157:AS158"/>
    <mergeCell ref="A157:A158"/>
    <mergeCell ref="B157:B158"/>
    <mergeCell ref="C157:C158"/>
    <mergeCell ref="D157:D158"/>
    <mergeCell ref="AB157:AB158"/>
    <mergeCell ref="AE157:AE158"/>
    <mergeCell ref="AF159:AF160"/>
    <mergeCell ref="AG159:AG160"/>
    <mergeCell ref="AH159:AH160"/>
    <mergeCell ref="AI159:AI160"/>
    <mergeCell ref="AJ159:AJ160"/>
    <mergeCell ref="AS159:AS160"/>
    <mergeCell ref="A159:A160"/>
    <mergeCell ref="B159:B160"/>
    <mergeCell ref="C159:C160"/>
    <mergeCell ref="D159:D160"/>
    <mergeCell ref="AB159:AB160"/>
    <mergeCell ref="AE159:AE160"/>
    <mergeCell ref="AF162:AF163"/>
    <mergeCell ref="AG162:AG163"/>
    <mergeCell ref="AH162:AH163"/>
    <mergeCell ref="AI162:AI163"/>
    <mergeCell ref="AJ162:AJ163"/>
    <mergeCell ref="AS162:AS163"/>
    <mergeCell ref="A162:A163"/>
    <mergeCell ref="B162:B163"/>
    <mergeCell ref="C162:C163"/>
    <mergeCell ref="D162:D163"/>
    <mergeCell ref="AB162:AB163"/>
    <mergeCell ref="AE162:AE163"/>
    <mergeCell ref="AF165:AF166"/>
    <mergeCell ref="AG165:AG166"/>
    <mergeCell ref="AH165:AH166"/>
    <mergeCell ref="AI165:AI166"/>
    <mergeCell ref="AJ165:AJ166"/>
    <mergeCell ref="AS165:AS166"/>
    <mergeCell ref="A165:A166"/>
    <mergeCell ref="B165:B166"/>
    <mergeCell ref="C165:C166"/>
    <mergeCell ref="D165:D166"/>
    <mergeCell ref="AB165:AB166"/>
    <mergeCell ref="AE165:AE166"/>
    <mergeCell ref="AF167:AF169"/>
    <mergeCell ref="AG167:AG169"/>
    <mergeCell ref="AH167:AH169"/>
    <mergeCell ref="AI167:AI169"/>
    <mergeCell ref="AJ167:AJ169"/>
    <mergeCell ref="AS167:AS169"/>
    <mergeCell ref="A167:A169"/>
    <mergeCell ref="B167:B169"/>
    <mergeCell ref="C167:C169"/>
    <mergeCell ref="D167:D169"/>
    <mergeCell ref="AB167:AB169"/>
    <mergeCell ref="AE167:AE169"/>
    <mergeCell ref="AF170:AF171"/>
    <mergeCell ref="AG170:AG171"/>
    <mergeCell ref="AH170:AH171"/>
    <mergeCell ref="AI170:AI171"/>
    <mergeCell ref="AJ170:AJ171"/>
    <mergeCell ref="AS170:AS171"/>
    <mergeCell ref="A170:A171"/>
    <mergeCell ref="B170:B171"/>
    <mergeCell ref="C170:C171"/>
    <mergeCell ref="D170:D171"/>
    <mergeCell ref="AB170:AB171"/>
    <mergeCell ref="AE170:AE171"/>
    <mergeCell ref="AF172:AF173"/>
    <mergeCell ref="AG172:AG173"/>
    <mergeCell ref="AH172:AH173"/>
    <mergeCell ref="AI172:AI173"/>
    <mergeCell ref="AJ172:AJ173"/>
    <mergeCell ref="AS172:AS173"/>
    <mergeCell ref="A172:A173"/>
    <mergeCell ref="B172:B173"/>
    <mergeCell ref="C172:C173"/>
    <mergeCell ref="D172:D173"/>
    <mergeCell ref="AB172:AB173"/>
    <mergeCell ref="AE172:AE173"/>
    <mergeCell ref="AF174:AF175"/>
    <mergeCell ref="AG174:AG175"/>
    <mergeCell ref="AH174:AH175"/>
    <mergeCell ref="AI174:AI175"/>
    <mergeCell ref="AJ174:AJ175"/>
    <mergeCell ref="AS174:AS175"/>
    <mergeCell ref="A174:A175"/>
    <mergeCell ref="B174:B175"/>
    <mergeCell ref="C174:C175"/>
    <mergeCell ref="D174:D175"/>
    <mergeCell ref="AB174:AB175"/>
    <mergeCell ref="AE174:AE175"/>
    <mergeCell ref="AF176:AF177"/>
    <mergeCell ref="AG176:AG177"/>
    <mergeCell ref="AH176:AH177"/>
    <mergeCell ref="AI176:AI177"/>
    <mergeCell ref="AJ176:AJ177"/>
    <mergeCell ref="AS176:AS177"/>
    <mergeCell ref="A176:A177"/>
    <mergeCell ref="B176:B177"/>
    <mergeCell ref="C176:C177"/>
    <mergeCell ref="D176:D177"/>
    <mergeCell ref="AB176:AB177"/>
    <mergeCell ref="AE176:AE177"/>
    <mergeCell ref="AF178:AF180"/>
    <mergeCell ref="AG178:AG180"/>
    <mergeCell ref="AH178:AH180"/>
    <mergeCell ref="AI178:AI180"/>
    <mergeCell ref="AJ178:AJ180"/>
    <mergeCell ref="AS178:AS180"/>
    <mergeCell ref="A178:A180"/>
    <mergeCell ref="B178:B180"/>
    <mergeCell ref="C178:C180"/>
    <mergeCell ref="D178:D180"/>
    <mergeCell ref="AB178:AB180"/>
    <mergeCell ref="AE178:AE180"/>
    <mergeCell ref="AF183:AF184"/>
    <mergeCell ref="AG183:AG184"/>
    <mergeCell ref="AH183:AH184"/>
    <mergeCell ref="AI183:AI184"/>
    <mergeCell ref="AJ183:AJ184"/>
    <mergeCell ref="AS183:AS184"/>
    <mergeCell ref="A183:A184"/>
    <mergeCell ref="B183:B184"/>
    <mergeCell ref="C183:C184"/>
    <mergeCell ref="D183:D184"/>
    <mergeCell ref="AB183:AB184"/>
    <mergeCell ref="AE183:AE184"/>
    <mergeCell ref="AF185:AF186"/>
    <mergeCell ref="AG185:AG186"/>
    <mergeCell ref="AH185:AH186"/>
    <mergeCell ref="AI185:AI186"/>
    <mergeCell ref="AJ185:AJ186"/>
    <mergeCell ref="AS185:AS186"/>
    <mergeCell ref="A185:A186"/>
    <mergeCell ref="B185:B186"/>
    <mergeCell ref="C185:C186"/>
    <mergeCell ref="D185:D186"/>
    <mergeCell ref="AB185:AB186"/>
    <mergeCell ref="AE185:AE186"/>
    <mergeCell ref="AF187:AF188"/>
    <mergeCell ref="AG187:AG188"/>
    <mergeCell ref="AH187:AH188"/>
    <mergeCell ref="AI187:AI188"/>
    <mergeCell ref="AJ187:AJ188"/>
    <mergeCell ref="AS187:AS188"/>
    <mergeCell ref="A187:A188"/>
    <mergeCell ref="B187:B188"/>
    <mergeCell ref="C187:C188"/>
    <mergeCell ref="D187:D188"/>
    <mergeCell ref="AB187:AB188"/>
    <mergeCell ref="AE187:AE188"/>
    <mergeCell ref="AF189:AF190"/>
    <mergeCell ref="AG189:AG190"/>
    <mergeCell ref="AH189:AH190"/>
    <mergeCell ref="AI189:AI190"/>
    <mergeCell ref="AJ189:AJ190"/>
    <mergeCell ref="AS189:AS190"/>
    <mergeCell ref="A189:A190"/>
    <mergeCell ref="B189:B190"/>
    <mergeCell ref="C189:C190"/>
    <mergeCell ref="D189:D190"/>
    <mergeCell ref="AB189:AB190"/>
    <mergeCell ref="AE189:AE190"/>
    <mergeCell ref="AT191:AT203"/>
    <mergeCell ref="A205:A206"/>
    <mergeCell ref="B205:B206"/>
    <mergeCell ref="C205:C206"/>
    <mergeCell ref="D205:D206"/>
    <mergeCell ref="AB205:AB206"/>
    <mergeCell ref="AE205:AE206"/>
    <mergeCell ref="AF205:AF206"/>
    <mergeCell ref="AG205:AG206"/>
    <mergeCell ref="AH205:AH206"/>
    <mergeCell ref="AF191:AF203"/>
    <mergeCell ref="AG191:AG203"/>
    <mergeCell ref="AH191:AH203"/>
    <mergeCell ref="AI191:AI203"/>
    <mergeCell ref="AJ191:AJ203"/>
    <mergeCell ref="AK191:AK203"/>
    <mergeCell ref="A191:A203"/>
    <mergeCell ref="B191:B203"/>
    <mergeCell ref="C191:C203"/>
    <mergeCell ref="D191:D203"/>
    <mergeCell ref="AB191:AB203"/>
    <mergeCell ref="AE191:AE203"/>
    <mergeCell ref="AI205:AI206"/>
    <mergeCell ref="AJ205:AJ206"/>
    <mergeCell ref="AS205:AS206"/>
    <mergeCell ref="A207:A208"/>
    <mergeCell ref="B207:B208"/>
    <mergeCell ref="C207:C208"/>
    <mergeCell ref="D207:D208"/>
    <mergeCell ref="AB207:AB208"/>
    <mergeCell ref="AE207:AE208"/>
    <mergeCell ref="AF207:AF208"/>
    <mergeCell ref="AG207:AG208"/>
    <mergeCell ref="AH207:AH208"/>
    <mergeCell ref="AI207:AI208"/>
    <mergeCell ref="AJ207:AJ208"/>
    <mergeCell ref="AS207:AS208"/>
    <mergeCell ref="A211:A212"/>
    <mergeCell ref="B211:B212"/>
    <mergeCell ref="C211:C212"/>
    <mergeCell ref="D211:D212"/>
    <mergeCell ref="AB211:AB212"/>
    <mergeCell ref="AS211:AS212"/>
    <mergeCell ref="A214:A216"/>
    <mergeCell ref="B214:B216"/>
    <mergeCell ref="C214:C216"/>
    <mergeCell ref="D214:D216"/>
    <mergeCell ref="AB214:AB216"/>
    <mergeCell ref="AE214:AE216"/>
    <mergeCell ref="AF214:AF216"/>
    <mergeCell ref="AG214:AG216"/>
    <mergeCell ref="AH214:AH216"/>
    <mergeCell ref="AE211:AE212"/>
    <mergeCell ref="AF211:AF212"/>
    <mergeCell ref="AG211:AG212"/>
    <mergeCell ref="AH211:AH212"/>
    <mergeCell ref="AI211:AI212"/>
    <mergeCell ref="AJ211:AJ212"/>
    <mergeCell ref="AI214:AI216"/>
    <mergeCell ref="AJ214:AJ216"/>
    <mergeCell ref="AS214:AS216"/>
    <mergeCell ref="A217:A218"/>
    <mergeCell ref="B217:B218"/>
    <mergeCell ref="C217:C218"/>
    <mergeCell ref="D217:D218"/>
    <mergeCell ref="AB217:AB218"/>
    <mergeCell ref="AE217:AE218"/>
    <mergeCell ref="AF217:AF218"/>
    <mergeCell ref="AG217:AG218"/>
    <mergeCell ref="AH217:AH218"/>
    <mergeCell ref="AI217:AI218"/>
    <mergeCell ref="AJ217:AJ218"/>
    <mergeCell ref="AS217:AS218"/>
    <mergeCell ref="A221:A222"/>
    <mergeCell ref="B221:B222"/>
    <mergeCell ref="C221:C222"/>
    <mergeCell ref="D221:D222"/>
    <mergeCell ref="AB221:AB222"/>
    <mergeCell ref="AS221:AS222"/>
    <mergeCell ref="A225:A226"/>
    <mergeCell ref="B225:B226"/>
    <mergeCell ref="C225:C226"/>
    <mergeCell ref="D225:D226"/>
    <mergeCell ref="AB225:AB226"/>
    <mergeCell ref="AE225:AE226"/>
    <mergeCell ref="AF225:AF226"/>
    <mergeCell ref="AG225:AG226"/>
    <mergeCell ref="AH225:AH226"/>
    <mergeCell ref="AE221:AE222"/>
    <mergeCell ref="AF221:AF222"/>
    <mergeCell ref="AG221:AG222"/>
    <mergeCell ref="AH221:AH222"/>
    <mergeCell ref="AI221:AI222"/>
    <mergeCell ref="AJ221:AJ222"/>
    <mergeCell ref="AI225:AI226"/>
    <mergeCell ref="AJ225:AJ226"/>
    <mergeCell ref="AS225:AS226"/>
    <mergeCell ref="A227:A228"/>
    <mergeCell ref="B227:B228"/>
    <mergeCell ref="C227:C228"/>
    <mergeCell ref="D227:D228"/>
    <mergeCell ref="AB227:AB228"/>
    <mergeCell ref="AE227:AE228"/>
    <mergeCell ref="AF227:AF228"/>
    <mergeCell ref="AG227:AG228"/>
    <mergeCell ref="AH227:AH228"/>
    <mergeCell ref="AI227:AI228"/>
    <mergeCell ref="AJ227:AJ228"/>
    <mergeCell ref="AS227:AS228"/>
    <mergeCell ref="A229:A230"/>
    <mergeCell ref="B229:B230"/>
    <mergeCell ref="C229:C230"/>
    <mergeCell ref="D229:D230"/>
    <mergeCell ref="AB229:AB230"/>
    <mergeCell ref="AS229:AS230"/>
    <mergeCell ref="A231:A232"/>
    <mergeCell ref="B231:B232"/>
    <mergeCell ref="C231:C232"/>
    <mergeCell ref="D231:D232"/>
    <mergeCell ref="AB231:AB232"/>
    <mergeCell ref="AE231:AE232"/>
    <mergeCell ref="AF231:AF232"/>
    <mergeCell ref="AG231:AG232"/>
    <mergeCell ref="AH231:AH232"/>
    <mergeCell ref="AE229:AE230"/>
    <mergeCell ref="AF229:AF230"/>
    <mergeCell ref="AG229:AG230"/>
    <mergeCell ref="AH229:AH230"/>
    <mergeCell ref="AI229:AI230"/>
    <mergeCell ref="AJ229:AJ230"/>
    <mergeCell ref="AI231:AI232"/>
    <mergeCell ref="AJ231:AJ232"/>
    <mergeCell ref="AS231:AS232"/>
    <mergeCell ref="A234:A235"/>
    <mergeCell ref="B234:B235"/>
    <mergeCell ref="C234:C235"/>
    <mergeCell ref="D234:D235"/>
    <mergeCell ref="AB234:AB235"/>
    <mergeCell ref="AE234:AE235"/>
    <mergeCell ref="AF234:AF235"/>
    <mergeCell ref="AG234:AG235"/>
    <mergeCell ref="AH234:AH235"/>
    <mergeCell ref="AI234:AI235"/>
    <mergeCell ref="AJ234:AJ235"/>
    <mergeCell ref="AS234:AS235"/>
    <mergeCell ref="A238:A240"/>
    <mergeCell ref="B238:B240"/>
    <mergeCell ref="C238:C240"/>
    <mergeCell ref="D238:D240"/>
    <mergeCell ref="AB238:AB240"/>
    <mergeCell ref="AS238:AS240"/>
    <mergeCell ref="A243:A244"/>
    <mergeCell ref="B243:B244"/>
    <mergeCell ref="C243:C244"/>
    <mergeCell ref="D243:D244"/>
    <mergeCell ref="AB243:AB244"/>
    <mergeCell ref="AE243:AE244"/>
    <mergeCell ref="AF243:AF244"/>
    <mergeCell ref="AG243:AG244"/>
    <mergeCell ref="AH243:AH244"/>
    <mergeCell ref="AE238:AE240"/>
    <mergeCell ref="AF238:AF240"/>
    <mergeCell ref="AG238:AG240"/>
    <mergeCell ref="AH238:AH240"/>
    <mergeCell ref="AI238:AI240"/>
    <mergeCell ref="AJ238:AJ240"/>
    <mergeCell ref="AI243:AI244"/>
    <mergeCell ref="AJ243:AJ244"/>
    <mergeCell ref="AS243:AS244"/>
    <mergeCell ref="A245:A246"/>
    <mergeCell ref="B245:B246"/>
    <mergeCell ref="C245:C246"/>
    <mergeCell ref="D245:D246"/>
    <mergeCell ref="AB245:AB246"/>
    <mergeCell ref="AE245:AE246"/>
    <mergeCell ref="AF245:AF246"/>
    <mergeCell ref="AG245:AG246"/>
    <mergeCell ref="AH245:AH246"/>
    <mergeCell ref="AI245:AI246"/>
    <mergeCell ref="AJ245:AJ246"/>
    <mergeCell ref="AS245:AS246"/>
    <mergeCell ref="A248:A249"/>
    <mergeCell ref="B248:B249"/>
    <mergeCell ref="C248:C249"/>
    <mergeCell ref="D248:D249"/>
    <mergeCell ref="AB248:AB249"/>
    <mergeCell ref="AS248:AS249"/>
    <mergeCell ref="A250:A251"/>
    <mergeCell ref="B250:B251"/>
    <mergeCell ref="C250:C251"/>
    <mergeCell ref="D250:D251"/>
    <mergeCell ref="AB250:AB251"/>
    <mergeCell ref="AE250:AE251"/>
    <mergeCell ref="AF250:AF251"/>
    <mergeCell ref="AG250:AG251"/>
    <mergeCell ref="AH250:AH251"/>
    <mergeCell ref="AE248:AE249"/>
    <mergeCell ref="AF248:AF249"/>
    <mergeCell ref="AG248:AG249"/>
    <mergeCell ref="AH248:AH249"/>
    <mergeCell ref="AI248:AI249"/>
    <mergeCell ref="AJ248:AJ249"/>
    <mergeCell ref="AI250:AI251"/>
    <mergeCell ref="AJ250:AJ251"/>
    <mergeCell ref="AS250:AS251"/>
    <mergeCell ref="A254:A255"/>
    <mergeCell ref="B254:B255"/>
    <mergeCell ref="C254:C255"/>
    <mergeCell ref="D254:D255"/>
    <mergeCell ref="AB254:AB255"/>
    <mergeCell ref="AE254:AE255"/>
    <mergeCell ref="AF254:AF255"/>
    <mergeCell ref="AG254:AG255"/>
    <mergeCell ref="AH254:AH255"/>
    <mergeCell ref="AI254:AI255"/>
    <mergeCell ref="AJ254:AJ255"/>
    <mergeCell ref="AS254:AS255"/>
    <mergeCell ref="A259:A260"/>
    <mergeCell ref="B259:B260"/>
    <mergeCell ref="C259:C260"/>
    <mergeCell ref="D259:D260"/>
    <mergeCell ref="AB259:AB260"/>
    <mergeCell ref="AS259:AS260"/>
    <mergeCell ref="A261:A262"/>
    <mergeCell ref="B261:B262"/>
    <mergeCell ref="C261:C262"/>
    <mergeCell ref="D261:D262"/>
    <mergeCell ref="AB261:AB262"/>
    <mergeCell ref="AE261:AE262"/>
    <mergeCell ref="AF261:AF262"/>
    <mergeCell ref="AG261:AG262"/>
    <mergeCell ref="AH261:AH262"/>
    <mergeCell ref="AE259:AE260"/>
    <mergeCell ref="AF259:AF260"/>
    <mergeCell ref="AG259:AG260"/>
    <mergeCell ref="AH259:AH260"/>
    <mergeCell ref="AI259:AI260"/>
    <mergeCell ref="AJ259:AJ260"/>
    <mergeCell ref="AI261:AI262"/>
    <mergeCell ref="AJ261:AJ262"/>
    <mergeCell ref="AS261:AS262"/>
    <mergeCell ref="A263:A264"/>
    <mergeCell ref="B263:B264"/>
    <mergeCell ref="C263:C264"/>
    <mergeCell ref="D263:D264"/>
    <mergeCell ref="AB263:AB264"/>
    <mergeCell ref="AE263:AE264"/>
    <mergeCell ref="AF263:AF264"/>
    <mergeCell ref="AG263:AG264"/>
    <mergeCell ref="AH263:AH264"/>
    <mergeCell ref="AI263:AI264"/>
    <mergeCell ref="AJ263:AJ264"/>
    <mergeCell ref="AS263:AS264"/>
    <mergeCell ref="A267:A268"/>
    <mergeCell ref="B267:B268"/>
    <mergeCell ref="C267:C268"/>
    <mergeCell ref="D267:D268"/>
    <mergeCell ref="AB267:AB268"/>
    <mergeCell ref="AF273:AF274"/>
    <mergeCell ref="AH273:AH274"/>
    <mergeCell ref="A273:A274"/>
    <mergeCell ref="B273:B274"/>
    <mergeCell ref="C273:C274"/>
    <mergeCell ref="D273:D274"/>
    <mergeCell ref="AB273:AB274"/>
    <mergeCell ref="AE273:AE274"/>
    <mergeCell ref="AS267:AS268"/>
    <mergeCell ref="A270:A271"/>
    <mergeCell ref="B270:B271"/>
    <mergeCell ref="C270:C271"/>
    <mergeCell ref="D270:D271"/>
    <mergeCell ref="AB270:AB271"/>
    <mergeCell ref="AE270:AE271"/>
    <mergeCell ref="AF270:AF271"/>
    <mergeCell ref="AH270:AH271"/>
    <mergeCell ref="AE267:AE268"/>
    <mergeCell ref="AF267:AF268"/>
    <mergeCell ref="AG267:AG268"/>
    <mergeCell ref="AH267:AH268"/>
    <mergeCell ref="AI267:AI268"/>
    <mergeCell ref="AJ267:AJ268"/>
  </mergeCells>
  <pageMargins left="0.39370078740157483" right="0.19685039370078741" top="0.39370078740157483" bottom="0.39370078740157483" header="0.27559055118110237" footer="0.31496062992125984"/>
  <pageSetup paperSize="8" scale="4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911"/>
  <sheetViews>
    <sheetView topLeftCell="A55" zoomScale="115" zoomScaleNormal="115" workbookViewId="0">
      <selection activeCell="D27" sqref="D27:D31"/>
    </sheetView>
  </sheetViews>
  <sheetFormatPr defaultColWidth="9.140625" defaultRowHeight="15" x14ac:dyDescent="0.25"/>
  <cols>
    <col min="1" max="1" width="9.140625" style="10"/>
    <col min="2" max="2" width="14.42578125" style="10" customWidth="1"/>
    <col min="3" max="3" width="15.140625" style="10" customWidth="1"/>
    <col min="4" max="5" width="17.42578125" style="10" customWidth="1"/>
    <col min="6" max="6" width="15.42578125" style="10" customWidth="1"/>
    <col min="7" max="7" width="15.28515625" style="10" customWidth="1"/>
    <col min="8" max="8" width="11.140625" style="10" customWidth="1"/>
    <col min="9" max="9" width="10.7109375" style="10" customWidth="1"/>
    <col min="10" max="10" width="12.7109375" style="10" customWidth="1"/>
    <col min="11" max="11" width="13.42578125" style="10" customWidth="1"/>
    <col min="12" max="12" width="9.140625" style="10" customWidth="1"/>
    <col min="13" max="16384" width="9.140625" style="10"/>
  </cols>
  <sheetData>
    <row r="1" spans="1:14" x14ac:dyDescent="0.25">
      <c r="A1" s="991" t="s">
        <v>188</v>
      </c>
      <c r="B1" s="991"/>
      <c r="C1" s="991"/>
      <c r="D1" s="991"/>
      <c r="E1" s="991"/>
      <c r="F1" s="991"/>
      <c r="G1" s="991"/>
      <c r="H1" s="991"/>
      <c r="I1" s="991"/>
      <c r="J1" s="991"/>
      <c r="K1" s="991"/>
    </row>
    <row r="2" spans="1:14" ht="28.5" x14ac:dyDescent="0.25">
      <c r="A2" s="12" t="s">
        <v>90</v>
      </c>
      <c r="B2" s="12" t="s">
        <v>91</v>
      </c>
      <c r="C2" s="12" t="s">
        <v>161</v>
      </c>
      <c r="D2" s="1001" t="s">
        <v>177</v>
      </c>
      <c r="E2" s="1001"/>
      <c r="F2" s="12" t="s">
        <v>164</v>
      </c>
      <c r="G2" s="12" t="s">
        <v>185</v>
      </c>
      <c r="H2" s="12" t="s">
        <v>186</v>
      </c>
      <c r="I2" s="12" t="s">
        <v>162</v>
      </c>
      <c r="J2" s="12" t="s">
        <v>187</v>
      </c>
      <c r="K2" s="12" t="s">
        <v>163</v>
      </c>
      <c r="N2" s="11"/>
    </row>
    <row r="3" spans="1:14" x14ac:dyDescent="0.25">
      <c r="A3" s="13">
        <v>1</v>
      </c>
      <c r="B3" s="13" t="s">
        <v>124</v>
      </c>
      <c r="C3" s="14">
        <v>85</v>
      </c>
      <c r="D3" s="1002">
        <f>SUM(C3:C9)</f>
        <v>1147</v>
      </c>
      <c r="E3" s="1002">
        <f>SUM(D3:D26)</f>
        <v>4183</v>
      </c>
      <c r="F3" s="996">
        <v>4578.93</v>
      </c>
      <c r="G3" s="996">
        <f t="shared" ref="G3:G32" si="0">F3-E3</f>
        <v>395.93000000000029</v>
      </c>
      <c r="H3" s="996">
        <f t="shared" ref="H3" si="1">COUNTA(B3:B26)</f>
        <v>24</v>
      </c>
      <c r="I3" s="13">
        <f t="shared" ref="I3:I26" si="2">C3/$E$3*100</f>
        <v>2.0320344250537894</v>
      </c>
      <c r="J3" s="15">
        <f t="shared" ref="J3:J26" si="3">ROUNDUP(I3*$G$3/100,4)</f>
        <v>8.0455000000000005</v>
      </c>
      <c r="K3" s="16">
        <f t="shared" ref="K3:K62" si="4">J3+C3</f>
        <v>93.045500000000004</v>
      </c>
      <c r="N3" s="11"/>
    </row>
    <row r="4" spans="1:14" x14ac:dyDescent="0.25">
      <c r="A4" s="13">
        <v>2</v>
      </c>
      <c r="B4" s="13" t="s">
        <v>103</v>
      </c>
      <c r="C4" s="14">
        <v>169</v>
      </c>
      <c r="D4" s="1002"/>
      <c r="E4" s="1002"/>
      <c r="F4" s="996"/>
      <c r="G4" s="996"/>
      <c r="H4" s="996"/>
      <c r="I4" s="13">
        <f t="shared" si="2"/>
        <v>4.0401625627540048</v>
      </c>
      <c r="J4" s="13">
        <f t="shared" si="3"/>
        <v>15.9963</v>
      </c>
      <c r="K4" s="16">
        <f t="shared" si="4"/>
        <v>184.99629999999999</v>
      </c>
      <c r="N4" s="11"/>
    </row>
    <row r="5" spans="1:14" x14ac:dyDescent="0.25">
      <c r="A5" s="13">
        <v>3</v>
      </c>
      <c r="B5" s="13" t="s">
        <v>165</v>
      </c>
      <c r="C5" s="14">
        <v>182</v>
      </c>
      <c r="D5" s="1002"/>
      <c r="E5" s="1002"/>
      <c r="F5" s="996"/>
      <c r="G5" s="996"/>
      <c r="H5" s="996"/>
      <c r="I5" s="13">
        <f t="shared" si="2"/>
        <v>4.3509442983504663</v>
      </c>
      <c r="J5" s="13">
        <f t="shared" si="3"/>
        <v>17.226700000000001</v>
      </c>
      <c r="K5" s="16">
        <f t="shared" si="4"/>
        <v>199.22669999999999</v>
      </c>
      <c r="N5" s="11"/>
    </row>
    <row r="6" spans="1:14" x14ac:dyDescent="0.25">
      <c r="A6" s="13">
        <v>4</v>
      </c>
      <c r="B6" s="13" t="s">
        <v>156</v>
      </c>
      <c r="C6" s="14">
        <v>166</v>
      </c>
      <c r="D6" s="1002"/>
      <c r="E6" s="1002"/>
      <c r="F6" s="996"/>
      <c r="G6" s="996"/>
      <c r="H6" s="996"/>
      <c r="I6" s="13">
        <f t="shared" si="2"/>
        <v>3.9684437006932827</v>
      </c>
      <c r="J6" s="13">
        <f t="shared" si="3"/>
        <v>15.712299999999999</v>
      </c>
      <c r="K6" s="16">
        <f t="shared" si="4"/>
        <v>181.7123</v>
      </c>
      <c r="N6" s="11"/>
    </row>
    <row r="7" spans="1:14" x14ac:dyDescent="0.25">
      <c r="A7" s="13">
        <v>5</v>
      </c>
      <c r="B7" s="13" t="s">
        <v>166</v>
      </c>
      <c r="C7" s="14">
        <v>254</v>
      </c>
      <c r="D7" s="1002"/>
      <c r="E7" s="1002"/>
      <c r="F7" s="996"/>
      <c r="G7" s="996"/>
      <c r="H7" s="996"/>
      <c r="I7" s="13">
        <f t="shared" si="2"/>
        <v>6.0721969878077937</v>
      </c>
      <c r="J7" s="13">
        <f t="shared" si="3"/>
        <v>24.041699999999999</v>
      </c>
      <c r="K7" s="16">
        <f t="shared" si="4"/>
        <v>278.04169999999999</v>
      </c>
      <c r="N7" s="11"/>
    </row>
    <row r="8" spans="1:14" x14ac:dyDescent="0.25">
      <c r="A8" s="13">
        <v>6</v>
      </c>
      <c r="B8" s="13" t="s">
        <v>167</v>
      </c>
      <c r="C8" s="14">
        <v>65</v>
      </c>
      <c r="D8" s="1002"/>
      <c r="E8" s="1002"/>
      <c r="F8" s="996"/>
      <c r="G8" s="996"/>
      <c r="H8" s="996"/>
      <c r="I8" s="13">
        <f t="shared" si="2"/>
        <v>1.5539086779823095</v>
      </c>
      <c r="J8" s="13">
        <f t="shared" si="3"/>
        <v>6.1524000000000001</v>
      </c>
      <c r="K8" s="16">
        <f t="shared" si="4"/>
        <v>71.1524</v>
      </c>
      <c r="N8" s="11"/>
    </row>
    <row r="9" spans="1:14" x14ac:dyDescent="0.25">
      <c r="A9" s="13">
        <v>7</v>
      </c>
      <c r="B9" s="13" t="s">
        <v>168</v>
      </c>
      <c r="C9" s="14">
        <f>156+70</f>
        <v>226</v>
      </c>
      <c r="D9" s="1002"/>
      <c r="E9" s="1002"/>
      <c r="F9" s="996"/>
      <c r="G9" s="996"/>
      <c r="H9" s="996"/>
      <c r="I9" s="13">
        <f t="shared" si="2"/>
        <v>5.4028209419077218</v>
      </c>
      <c r="J9" s="13">
        <f t="shared" si="3"/>
        <v>21.391400000000001</v>
      </c>
      <c r="K9" s="16">
        <f t="shared" si="4"/>
        <v>247.3914</v>
      </c>
      <c r="N9" s="11"/>
    </row>
    <row r="10" spans="1:14" x14ac:dyDescent="0.25">
      <c r="A10" s="13">
        <v>8</v>
      </c>
      <c r="B10" s="13" t="s">
        <v>124</v>
      </c>
      <c r="C10" s="17">
        <v>147</v>
      </c>
      <c r="D10" s="1003">
        <f>SUM(C10:C14)</f>
        <v>902</v>
      </c>
      <c r="E10" s="1002"/>
      <c r="F10" s="996"/>
      <c r="G10" s="996"/>
      <c r="H10" s="996"/>
      <c r="I10" s="13">
        <f t="shared" si="2"/>
        <v>3.5142242409753761</v>
      </c>
      <c r="J10" s="13">
        <f t="shared" si="3"/>
        <v>13.9139</v>
      </c>
      <c r="K10" s="16">
        <f t="shared" si="4"/>
        <v>160.91390000000001</v>
      </c>
      <c r="N10" s="11"/>
    </row>
    <row r="11" spans="1:14" x14ac:dyDescent="0.25">
      <c r="A11" s="13">
        <v>9</v>
      </c>
      <c r="B11" s="13" t="s">
        <v>158</v>
      </c>
      <c r="C11" s="17">
        <v>172</v>
      </c>
      <c r="D11" s="1003"/>
      <c r="E11" s="1002"/>
      <c r="F11" s="996"/>
      <c r="G11" s="996"/>
      <c r="H11" s="996"/>
      <c r="I11" s="13">
        <f t="shared" si="2"/>
        <v>4.111881424814726</v>
      </c>
      <c r="J11" s="13">
        <f t="shared" si="3"/>
        <v>16.280200000000001</v>
      </c>
      <c r="K11" s="16">
        <f t="shared" si="4"/>
        <v>188.28020000000001</v>
      </c>
      <c r="N11" s="11"/>
    </row>
    <row r="12" spans="1:14" x14ac:dyDescent="0.25">
      <c r="A12" s="13">
        <v>10</v>
      </c>
      <c r="B12" s="13" t="s">
        <v>144</v>
      </c>
      <c r="C12" s="17">
        <v>161</v>
      </c>
      <c r="D12" s="1003"/>
      <c r="E12" s="1002"/>
      <c r="F12" s="996"/>
      <c r="G12" s="996"/>
      <c r="H12" s="996"/>
      <c r="I12" s="13">
        <f t="shared" si="2"/>
        <v>3.8489122639254121</v>
      </c>
      <c r="J12" s="13">
        <f t="shared" si="3"/>
        <v>15.238999999999999</v>
      </c>
      <c r="K12" s="16">
        <f t="shared" si="4"/>
        <v>176.239</v>
      </c>
      <c r="N12" s="11"/>
    </row>
    <row r="13" spans="1:14" x14ac:dyDescent="0.25">
      <c r="A13" s="13">
        <v>11</v>
      </c>
      <c r="B13" s="13" t="s">
        <v>147</v>
      </c>
      <c r="C13" s="17">
        <v>262</v>
      </c>
      <c r="D13" s="1003"/>
      <c r="E13" s="1002"/>
      <c r="F13" s="996"/>
      <c r="G13" s="996"/>
      <c r="H13" s="996"/>
      <c r="I13" s="13">
        <f t="shared" si="2"/>
        <v>6.2634472866363851</v>
      </c>
      <c r="J13" s="13">
        <f t="shared" si="3"/>
        <v>24.7989</v>
      </c>
      <c r="K13" s="16">
        <f t="shared" si="4"/>
        <v>286.7989</v>
      </c>
      <c r="N13" s="11"/>
    </row>
    <row r="14" spans="1:14" x14ac:dyDescent="0.25">
      <c r="A14" s="13">
        <v>12</v>
      </c>
      <c r="B14" s="13" t="s">
        <v>115</v>
      </c>
      <c r="C14" s="17">
        <v>160</v>
      </c>
      <c r="D14" s="1003"/>
      <c r="E14" s="1002"/>
      <c r="F14" s="996"/>
      <c r="G14" s="996"/>
      <c r="H14" s="996"/>
      <c r="I14" s="13">
        <f t="shared" si="2"/>
        <v>3.8250059765718381</v>
      </c>
      <c r="J14" s="13">
        <f t="shared" si="3"/>
        <v>15.144399999999999</v>
      </c>
      <c r="K14" s="16">
        <f t="shared" si="4"/>
        <v>175.14439999999999</v>
      </c>
      <c r="N14" s="11"/>
    </row>
    <row r="15" spans="1:14" x14ac:dyDescent="0.25">
      <c r="A15" s="13">
        <v>13</v>
      </c>
      <c r="B15" s="13" t="s">
        <v>169</v>
      </c>
      <c r="C15" s="18">
        <v>166</v>
      </c>
      <c r="D15" s="1004">
        <f>SUM(C15:C26)</f>
        <v>2134</v>
      </c>
      <c r="E15" s="1002"/>
      <c r="F15" s="996"/>
      <c r="G15" s="996"/>
      <c r="H15" s="996"/>
      <c r="I15" s="13">
        <f t="shared" si="2"/>
        <v>3.9684437006932827</v>
      </c>
      <c r="J15" s="13">
        <f t="shared" si="3"/>
        <v>15.712299999999999</v>
      </c>
      <c r="K15" s="16">
        <f t="shared" si="4"/>
        <v>181.7123</v>
      </c>
      <c r="N15" s="11"/>
    </row>
    <row r="16" spans="1:14" x14ac:dyDescent="0.25">
      <c r="A16" s="13">
        <v>14</v>
      </c>
      <c r="B16" s="13" t="s">
        <v>170</v>
      </c>
      <c r="C16" s="18">
        <v>262</v>
      </c>
      <c r="D16" s="1004"/>
      <c r="E16" s="1002"/>
      <c r="F16" s="996"/>
      <c r="G16" s="996"/>
      <c r="H16" s="996"/>
      <c r="I16" s="13">
        <f t="shared" si="2"/>
        <v>6.2634472866363851</v>
      </c>
      <c r="J16" s="13">
        <f t="shared" si="3"/>
        <v>24.7989</v>
      </c>
      <c r="K16" s="16">
        <f t="shared" si="4"/>
        <v>286.7989</v>
      </c>
      <c r="N16" s="11"/>
    </row>
    <row r="17" spans="1:14" x14ac:dyDescent="0.25">
      <c r="A17" s="13">
        <v>15</v>
      </c>
      <c r="B17" s="13" t="s">
        <v>155</v>
      </c>
      <c r="C17" s="18">
        <v>231</v>
      </c>
      <c r="D17" s="1004"/>
      <c r="E17" s="1002"/>
      <c r="F17" s="996"/>
      <c r="G17" s="996"/>
      <c r="H17" s="996"/>
      <c r="I17" s="13">
        <f t="shared" si="2"/>
        <v>5.522352378675591</v>
      </c>
      <c r="J17" s="13">
        <f t="shared" si="3"/>
        <v>21.864699999999999</v>
      </c>
      <c r="K17" s="16">
        <f t="shared" si="4"/>
        <v>252.8647</v>
      </c>
      <c r="N17" s="11"/>
    </row>
    <row r="18" spans="1:14" x14ac:dyDescent="0.25">
      <c r="A18" s="13">
        <v>16</v>
      </c>
      <c r="B18" s="13" t="s">
        <v>138</v>
      </c>
      <c r="C18" s="18">
        <v>259</v>
      </c>
      <c r="D18" s="1004"/>
      <c r="E18" s="1002"/>
      <c r="F18" s="996"/>
      <c r="G18" s="996"/>
      <c r="H18" s="996"/>
      <c r="I18" s="13">
        <f t="shared" si="2"/>
        <v>6.191728424575663</v>
      </c>
      <c r="J18" s="13">
        <f t="shared" si="3"/>
        <v>24.515000000000001</v>
      </c>
      <c r="K18" s="16">
        <f t="shared" si="4"/>
        <v>283.51499999999999</v>
      </c>
      <c r="N18" s="11"/>
    </row>
    <row r="19" spans="1:14" x14ac:dyDescent="0.25">
      <c r="A19" s="13">
        <v>17</v>
      </c>
      <c r="B19" s="13" t="s">
        <v>110</v>
      </c>
      <c r="C19" s="18">
        <v>113</v>
      </c>
      <c r="D19" s="1004"/>
      <c r="E19" s="1002"/>
      <c r="F19" s="996"/>
      <c r="G19" s="996"/>
      <c r="H19" s="996"/>
      <c r="I19" s="13">
        <f t="shared" si="2"/>
        <v>2.7014104709538609</v>
      </c>
      <c r="J19" s="13">
        <f t="shared" si="3"/>
        <v>10.6957</v>
      </c>
      <c r="K19" s="16">
        <f t="shared" si="4"/>
        <v>123.6957</v>
      </c>
      <c r="N19" s="11"/>
    </row>
    <row r="20" spans="1:14" x14ac:dyDescent="0.25">
      <c r="A20" s="13">
        <v>18</v>
      </c>
      <c r="B20" s="13" t="s">
        <v>135</v>
      </c>
      <c r="C20" s="18">
        <v>76</v>
      </c>
      <c r="D20" s="1004"/>
      <c r="E20" s="1002"/>
      <c r="F20" s="996"/>
      <c r="G20" s="996"/>
      <c r="H20" s="996"/>
      <c r="I20" s="13">
        <f t="shared" si="2"/>
        <v>1.8168778388716234</v>
      </c>
      <c r="J20" s="13">
        <f t="shared" si="3"/>
        <v>7.1936</v>
      </c>
      <c r="K20" s="16">
        <f t="shared" si="4"/>
        <v>83.193600000000004</v>
      </c>
      <c r="N20" s="11"/>
    </row>
    <row r="21" spans="1:14" x14ac:dyDescent="0.25">
      <c r="A21" s="13">
        <v>19</v>
      </c>
      <c r="B21" s="13" t="s">
        <v>171</v>
      </c>
      <c r="C21" s="18">
        <v>184</v>
      </c>
      <c r="D21" s="1004"/>
      <c r="E21" s="1002"/>
      <c r="F21" s="996"/>
      <c r="G21" s="996"/>
      <c r="H21" s="996"/>
      <c r="I21" s="13">
        <f t="shared" si="2"/>
        <v>4.3987568730576143</v>
      </c>
      <c r="J21" s="13">
        <f t="shared" si="3"/>
        <v>17.416</v>
      </c>
      <c r="K21" s="16">
        <f t="shared" si="4"/>
        <v>201.416</v>
      </c>
      <c r="N21" s="11"/>
    </row>
    <row r="22" spans="1:14" x14ac:dyDescent="0.25">
      <c r="A22" s="13">
        <v>20</v>
      </c>
      <c r="B22" s="13" t="s">
        <v>172</v>
      </c>
      <c r="C22" s="18">
        <v>295</v>
      </c>
      <c r="D22" s="1004"/>
      <c r="E22" s="1002"/>
      <c r="F22" s="996"/>
      <c r="G22" s="996"/>
      <c r="H22" s="996"/>
      <c r="I22" s="13">
        <f t="shared" si="2"/>
        <v>7.0523547693043271</v>
      </c>
      <c r="J22" s="13">
        <f t="shared" si="3"/>
        <v>27.9224</v>
      </c>
      <c r="K22" s="16">
        <f t="shared" si="4"/>
        <v>322.92239999999998</v>
      </c>
      <c r="N22" s="11"/>
    </row>
    <row r="23" spans="1:14" x14ac:dyDescent="0.25">
      <c r="A23" s="13">
        <v>21</v>
      </c>
      <c r="B23" s="13" t="s">
        <v>93</v>
      </c>
      <c r="C23" s="18">
        <v>165</v>
      </c>
      <c r="D23" s="1004"/>
      <c r="E23" s="1002"/>
      <c r="F23" s="996"/>
      <c r="G23" s="996"/>
      <c r="H23" s="996"/>
      <c r="I23" s="13">
        <f t="shared" si="2"/>
        <v>3.9445374133397082</v>
      </c>
      <c r="J23" s="13">
        <f t="shared" si="3"/>
        <v>15.617699999999999</v>
      </c>
      <c r="K23" s="16">
        <f t="shared" si="4"/>
        <v>180.61770000000001</v>
      </c>
      <c r="N23" s="11"/>
    </row>
    <row r="24" spans="1:14" x14ac:dyDescent="0.25">
      <c r="A24" s="13">
        <v>22</v>
      </c>
      <c r="B24" s="13" t="s">
        <v>126</v>
      </c>
      <c r="C24" s="18">
        <v>74</v>
      </c>
      <c r="D24" s="1004"/>
      <c r="E24" s="1002"/>
      <c r="F24" s="996"/>
      <c r="G24" s="996"/>
      <c r="H24" s="996"/>
      <c r="I24" s="13">
        <f t="shared" si="2"/>
        <v>1.7690652641644753</v>
      </c>
      <c r="J24" s="13">
        <f t="shared" si="3"/>
        <v>7.0042999999999997</v>
      </c>
      <c r="K24" s="16">
        <f t="shared" si="4"/>
        <v>81.004300000000001</v>
      </c>
      <c r="N24" s="11"/>
    </row>
    <row r="25" spans="1:14" x14ac:dyDescent="0.25">
      <c r="A25" s="13">
        <v>23</v>
      </c>
      <c r="B25" s="13" t="s">
        <v>122</v>
      </c>
      <c r="C25" s="18">
        <v>252</v>
      </c>
      <c r="D25" s="1004"/>
      <c r="E25" s="1002"/>
      <c r="F25" s="996"/>
      <c r="G25" s="996"/>
      <c r="H25" s="996"/>
      <c r="I25" s="13">
        <f t="shared" si="2"/>
        <v>6.0243844131006457</v>
      </c>
      <c r="J25" s="13">
        <f t="shared" si="3"/>
        <v>23.852399999999999</v>
      </c>
      <c r="K25" s="16">
        <f t="shared" si="4"/>
        <v>275.85239999999999</v>
      </c>
      <c r="N25" s="11"/>
    </row>
    <row r="26" spans="1:14" x14ac:dyDescent="0.25">
      <c r="A26" s="13">
        <v>24</v>
      </c>
      <c r="B26" s="13" t="s">
        <v>151</v>
      </c>
      <c r="C26" s="18">
        <v>57</v>
      </c>
      <c r="D26" s="1004"/>
      <c r="E26" s="1002"/>
      <c r="F26" s="996"/>
      <c r="G26" s="996"/>
      <c r="H26" s="996"/>
      <c r="I26" s="13">
        <f t="shared" si="2"/>
        <v>1.3626583791537175</v>
      </c>
      <c r="J26" s="13">
        <f t="shared" si="3"/>
        <v>5.3952</v>
      </c>
      <c r="K26" s="16">
        <f t="shared" si="4"/>
        <v>62.395200000000003</v>
      </c>
      <c r="N26" s="11"/>
    </row>
    <row r="27" spans="1:14" x14ac:dyDescent="0.25">
      <c r="A27" s="13">
        <v>25</v>
      </c>
      <c r="B27" s="13" t="s">
        <v>151</v>
      </c>
      <c r="C27" s="19">
        <v>197</v>
      </c>
      <c r="D27" s="995">
        <f>SUM(C27:C31)</f>
        <v>804</v>
      </c>
      <c r="E27" s="995">
        <f>D27</f>
        <v>804</v>
      </c>
      <c r="F27" s="996">
        <v>906.18</v>
      </c>
      <c r="G27" s="996">
        <f t="shared" si="0"/>
        <v>102.17999999999995</v>
      </c>
      <c r="H27" s="996">
        <f>COUNTA(B27:B31)</f>
        <v>5</v>
      </c>
      <c r="I27" s="13">
        <f t="shared" ref="I27:I31" si="5">C27/$E$27*100</f>
        <v>24.502487562189053</v>
      </c>
      <c r="J27" s="13">
        <f t="shared" ref="J27:J31" si="6">ROUNDUP(I27*$G$27/100,4)</f>
        <v>25.0367</v>
      </c>
      <c r="K27" s="16">
        <f t="shared" si="4"/>
        <v>222.0367</v>
      </c>
      <c r="N27" s="11"/>
    </row>
    <row r="28" spans="1:14" x14ac:dyDescent="0.25">
      <c r="A28" s="13">
        <v>26</v>
      </c>
      <c r="B28" s="13" t="s">
        <v>101</v>
      </c>
      <c r="C28" s="19">
        <v>108</v>
      </c>
      <c r="D28" s="995"/>
      <c r="E28" s="995"/>
      <c r="F28" s="996"/>
      <c r="G28" s="996"/>
      <c r="H28" s="996"/>
      <c r="I28" s="13">
        <f t="shared" si="5"/>
        <v>13.432835820895523</v>
      </c>
      <c r="J28" s="13">
        <f t="shared" si="6"/>
        <v>13.7257</v>
      </c>
      <c r="K28" s="16">
        <f t="shared" si="4"/>
        <v>121.7257</v>
      </c>
      <c r="N28" s="11"/>
    </row>
    <row r="29" spans="1:14" x14ac:dyDescent="0.25">
      <c r="A29" s="13">
        <v>27</v>
      </c>
      <c r="B29" s="13" t="s">
        <v>173</v>
      </c>
      <c r="C29" s="19">
        <v>109</v>
      </c>
      <c r="D29" s="995"/>
      <c r="E29" s="995"/>
      <c r="F29" s="996"/>
      <c r="G29" s="996"/>
      <c r="H29" s="996"/>
      <c r="I29" s="13">
        <f t="shared" si="5"/>
        <v>13.557213930348258</v>
      </c>
      <c r="J29" s="13">
        <f t="shared" si="6"/>
        <v>13.8528</v>
      </c>
      <c r="K29" s="16">
        <f t="shared" si="4"/>
        <v>122.8528</v>
      </c>
      <c r="N29" s="11"/>
    </row>
    <row r="30" spans="1:14" x14ac:dyDescent="0.25">
      <c r="A30" s="13">
        <v>28</v>
      </c>
      <c r="B30" s="13" t="s">
        <v>142</v>
      </c>
      <c r="C30" s="19">
        <v>190</v>
      </c>
      <c r="D30" s="995"/>
      <c r="E30" s="995"/>
      <c r="F30" s="996"/>
      <c r="G30" s="996"/>
      <c r="H30" s="996"/>
      <c r="I30" s="13">
        <f t="shared" si="5"/>
        <v>23.631840796019901</v>
      </c>
      <c r="J30" s="13">
        <f t="shared" si="6"/>
        <v>24.147099999999998</v>
      </c>
      <c r="K30" s="16">
        <f t="shared" si="4"/>
        <v>214.14709999999999</v>
      </c>
      <c r="N30" s="11"/>
    </row>
    <row r="31" spans="1:14" x14ac:dyDescent="0.25">
      <c r="A31" s="13">
        <v>29</v>
      </c>
      <c r="B31" s="13" t="s">
        <v>174</v>
      </c>
      <c r="C31" s="19">
        <v>200</v>
      </c>
      <c r="D31" s="995"/>
      <c r="E31" s="995"/>
      <c r="F31" s="996"/>
      <c r="G31" s="996"/>
      <c r="H31" s="996"/>
      <c r="I31" s="13">
        <f t="shared" si="5"/>
        <v>24.875621890547265</v>
      </c>
      <c r="J31" s="13">
        <f t="shared" si="6"/>
        <v>25.417999999999999</v>
      </c>
      <c r="K31" s="16">
        <f t="shared" si="4"/>
        <v>225.41800000000001</v>
      </c>
      <c r="N31" s="11"/>
    </row>
    <row r="32" spans="1:14" x14ac:dyDescent="0.25">
      <c r="A32" s="13">
        <v>30</v>
      </c>
      <c r="B32" s="13" t="s">
        <v>175</v>
      </c>
      <c r="C32" s="20">
        <v>297</v>
      </c>
      <c r="D32" s="1000">
        <f>SUM(C32:C41)</f>
        <v>1773</v>
      </c>
      <c r="E32" s="1000">
        <f>SUM(D32:D62)</f>
        <v>5114.7</v>
      </c>
      <c r="F32" s="996">
        <v>5400.77</v>
      </c>
      <c r="G32" s="996">
        <f t="shared" si="0"/>
        <v>286.07000000000062</v>
      </c>
      <c r="H32" s="996">
        <f>COUNTA(B32:B62)</f>
        <v>31</v>
      </c>
      <c r="I32" s="13">
        <f t="shared" ref="I32:I62" si="7">C32/$E$32*100</f>
        <v>5.8067921872250574</v>
      </c>
      <c r="J32" s="13">
        <f t="shared" ref="J32:J62" si="8">ROUNDUP(I32*$G$32/100,4)</f>
        <v>16.611499999999999</v>
      </c>
      <c r="K32" s="16">
        <f t="shared" si="4"/>
        <v>313.61149999999998</v>
      </c>
      <c r="N32" s="11"/>
    </row>
    <row r="33" spans="1:14" x14ac:dyDescent="0.25">
      <c r="A33" s="13">
        <v>31</v>
      </c>
      <c r="B33" s="13" t="s">
        <v>146</v>
      </c>
      <c r="C33" s="20">
        <v>79</v>
      </c>
      <c r="D33" s="1000"/>
      <c r="E33" s="1000"/>
      <c r="F33" s="996"/>
      <c r="G33" s="996"/>
      <c r="H33" s="996"/>
      <c r="I33" s="13">
        <f t="shared" si="7"/>
        <v>1.5445676188241735</v>
      </c>
      <c r="J33" s="13">
        <f t="shared" si="8"/>
        <v>4.4185999999999996</v>
      </c>
      <c r="K33" s="16">
        <f t="shared" si="4"/>
        <v>83.418599999999998</v>
      </c>
      <c r="N33" s="11"/>
    </row>
    <row r="34" spans="1:14" x14ac:dyDescent="0.25">
      <c r="A34" s="13">
        <v>32</v>
      </c>
      <c r="B34" s="13" t="s">
        <v>108</v>
      </c>
      <c r="C34" s="20">
        <f>127+84</f>
        <v>211</v>
      </c>
      <c r="D34" s="1000"/>
      <c r="E34" s="1000"/>
      <c r="F34" s="996"/>
      <c r="G34" s="996"/>
      <c r="H34" s="996"/>
      <c r="I34" s="13">
        <f t="shared" si="7"/>
        <v>4.1253641464797548</v>
      </c>
      <c r="J34" s="13">
        <f t="shared" si="8"/>
        <v>11.801499999999999</v>
      </c>
      <c r="K34" s="16">
        <f t="shared" si="4"/>
        <v>222.8015</v>
      </c>
      <c r="N34" s="11"/>
    </row>
    <row r="35" spans="1:14" x14ac:dyDescent="0.25">
      <c r="A35" s="13">
        <v>33</v>
      </c>
      <c r="B35" s="13" t="s">
        <v>112</v>
      </c>
      <c r="C35" s="20">
        <v>131</v>
      </c>
      <c r="D35" s="1000"/>
      <c r="E35" s="1000"/>
      <c r="F35" s="996"/>
      <c r="G35" s="996"/>
      <c r="H35" s="996"/>
      <c r="I35" s="13">
        <f t="shared" si="7"/>
        <v>2.5612450388097052</v>
      </c>
      <c r="J35" s="13">
        <f t="shared" si="8"/>
        <v>7.327</v>
      </c>
      <c r="K35" s="16">
        <f t="shared" si="4"/>
        <v>138.327</v>
      </c>
      <c r="N35" s="11"/>
    </row>
    <row r="36" spans="1:14" x14ac:dyDescent="0.25">
      <c r="A36" s="13">
        <v>34</v>
      </c>
      <c r="B36" s="13" t="s">
        <v>176</v>
      </c>
      <c r="C36" s="20">
        <v>110</v>
      </c>
      <c r="D36" s="1000"/>
      <c r="E36" s="1000"/>
      <c r="F36" s="996"/>
      <c r="G36" s="996"/>
      <c r="H36" s="996"/>
      <c r="I36" s="13">
        <f t="shared" si="7"/>
        <v>2.1506637730463174</v>
      </c>
      <c r="J36" s="13">
        <f t="shared" si="8"/>
        <v>6.1524999999999999</v>
      </c>
      <c r="K36" s="16">
        <f t="shared" si="4"/>
        <v>116.1525</v>
      </c>
      <c r="N36" s="11"/>
    </row>
    <row r="37" spans="1:14" x14ac:dyDescent="0.25">
      <c r="A37" s="13">
        <v>35</v>
      </c>
      <c r="B37" s="13" t="s">
        <v>149</v>
      </c>
      <c r="C37" s="20">
        <v>167</v>
      </c>
      <c r="D37" s="1000"/>
      <c r="E37" s="1000"/>
      <c r="F37" s="996"/>
      <c r="G37" s="996"/>
      <c r="H37" s="996"/>
      <c r="I37" s="13">
        <f t="shared" si="7"/>
        <v>3.2650986372612274</v>
      </c>
      <c r="J37" s="13">
        <f t="shared" si="8"/>
        <v>9.3405000000000005</v>
      </c>
      <c r="K37" s="16">
        <f t="shared" si="4"/>
        <v>176.34049999999999</v>
      </c>
      <c r="N37" s="11"/>
    </row>
    <row r="38" spans="1:14" x14ac:dyDescent="0.25">
      <c r="A38" s="13">
        <v>36</v>
      </c>
      <c r="B38" s="13" t="s">
        <v>98</v>
      </c>
      <c r="C38" s="20">
        <v>165</v>
      </c>
      <c r="D38" s="1000"/>
      <c r="E38" s="1000"/>
      <c r="F38" s="996"/>
      <c r="G38" s="996"/>
      <c r="H38" s="996"/>
      <c r="I38" s="13">
        <f t="shared" si="7"/>
        <v>3.2259956595694765</v>
      </c>
      <c r="J38" s="13">
        <f t="shared" si="8"/>
        <v>9.2286999999999999</v>
      </c>
      <c r="K38" s="16">
        <f t="shared" si="4"/>
        <v>174.2287</v>
      </c>
      <c r="N38" s="11"/>
    </row>
    <row r="39" spans="1:14" x14ac:dyDescent="0.25">
      <c r="A39" s="13">
        <v>37</v>
      </c>
      <c r="B39" s="13" t="s">
        <v>143</v>
      </c>
      <c r="C39" s="20">
        <v>198</v>
      </c>
      <c r="D39" s="1000"/>
      <c r="E39" s="1000"/>
      <c r="F39" s="996"/>
      <c r="G39" s="996"/>
      <c r="H39" s="996"/>
      <c r="I39" s="13">
        <f t="shared" si="7"/>
        <v>3.8711947914833718</v>
      </c>
      <c r="J39" s="13">
        <f t="shared" si="8"/>
        <v>11.074399999999999</v>
      </c>
      <c r="K39" s="16">
        <f t="shared" si="4"/>
        <v>209.0744</v>
      </c>
      <c r="N39" s="11"/>
    </row>
    <row r="40" spans="1:14" x14ac:dyDescent="0.25">
      <c r="A40" s="13">
        <v>38</v>
      </c>
      <c r="B40" s="13" t="s">
        <v>150</v>
      </c>
      <c r="C40" s="20">
        <v>187</v>
      </c>
      <c r="D40" s="1000"/>
      <c r="E40" s="1000"/>
      <c r="F40" s="996"/>
      <c r="G40" s="996"/>
      <c r="H40" s="996"/>
      <c r="I40" s="13">
        <f t="shared" si="7"/>
        <v>3.65612841417874</v>
      </c>
      <c r="J40" s="13">
        <f t="shared" si="8"/>
        <v>10.459099999999999</v>
      </c>
      <c r="K40" s="16">
        <f t="shared" si="4"/>
        <v>197.45910000000001</v>
      </c>
      <c r="N40" s="11"/>
    </row>
    <row r="41" spans="1:14" x14ac:dyDescent="0.25">
      <c r="A41" s="13">
        <v>39</v>
      </c>
      <c r="B41" s="13" t="s">
        <v>139</v>
      </c>
      <c r="C41" s="20">
        <v>228</v>
      </c>
      <c r="D41" s="1000"/>
      <c r="E41" s="1000"/>
      <c r="F41" s="996"/>
      <c r="G41" s="996"/>
      <c r="H41" s="996"/>
      <c r="I41" s="13">
        <f t="shared" si="7"/>
        <v>4.45773945685964</v>
      </c>
      <c r="J41" s="13">
        <f t="shared" si="8"/>
        <v>12.7523</v>
      </c>
      <c r="K41" s="16">
        <f t="shared" si="4"/>
        <v>240.75229999999999</v>
      </c>
      <c r="N41" s="11"/>
    </row>
    <row r="42" spans="1:14" ht="15" customHeight="1" x14ac:dyDescent="0.25">
      <c r="A42" s="13">
        <v>40</v>
      </c>
      <c r="B42" s="13" t="s">
        <v>132</v>
      </c>
      <c r="C42" s="21">
        <v>177</v>
      </c>
      <c r="D42" s="997">
        <f>SUM(C42:C44)</f>
        <v>467</v>
      </c>
      <c r="E42" s="1000"/>
      <c r="F42" s="996"/>
      <c r="G42" s="996"/>
      <c r="H42" s="996"/>
      <c r="I42" s="13">
        <f t="shared" si="7"/>
        <v>3.4606135257199835</v>
      </c>
      <c r="J42" s="13">
        <f t="shared" si="8"/>
        <v>9.899799999999999</v>
      </c>
      <c r="K42" s="16">
        <f t="shared" si="4"/>
        <v>186.8998</v>
      </c>
      <c r="N42" s="11"/>
    </row>
    <row r="43" spans="1:14" ht="30.75" customHeight="1" x14ac:dyDescent="0.25">
      <c r="A43" s="13">
        <v>41</v>
      </c>
      <c r="B43" s="13" t="s">
        <v>116</v>
      </c>
      <c r="C43" s="21">
        <v>129</v>
      </c>
      <c r="D43" s="997"/>
      <c r="E43" s="1000"/>
      <c r="F43" s="996"/>
      <c r="G43" s="996"/>
      <c r="H43" s="996"/>
      <c r="I43" s="13">
        <f t="shared" si="7"/>
        <v>2.5221420611179544</v>
      </c>
      <c r="J43" s="13">
        <f t="shared" si="8"/>
        <v>7.2150999999999996</v>
      </c>
      <c r="K43" s="16">
        <f t="shared" si="4"/>
        <v>136.21510000000001</v>
      </c>
      <c r="N43" s="11"/>
    </row>
    <row r="44" spans="1:14" x14ac:dyDescent="0.25">
      <c r="A44" s="13">
        <v>42</v>
      </c>
      <c r="B44" s="13" t="s">
        <v>102</v>
      </c>
      <c r="C44" s="21">
        <v>161</v>
      </c>
      <c r="D44" s="997"/>
      <c r="E44" s="1000"/>
      <c r="F44" s="996"/>
      <c r="G44" s="996"/>
      <c r="H44" s="996"/>
      <c r="I44" s="13">
        <f t="shared" si="7"/>
        <v>3.1477897041859735</v>
      </c>
      <c r="J44" s="13">
        <f t="shared" si="8"/>
        <v>9.0048999999999992</v>
      </c>
      <c r="K44" s="16">
        <f t="shared" si="4"/>
        <v>170.00489999999999</v>
      </c>
      <c r="N44" s="11"/>
    </row>
    <row r="45" spans="1:14" x14ac:dyDescent="0.25">
      <c r="A45" s="13">
        <v>43</v>
      </c>
      <c r="B45" s="13" t="s">
        <v>178</v>
      </c>
      <c r="C45" s="22">
        <v>182</v>
      </c>
      <c r="D45" s="998">
        <f>SUM(C45:C51)</f>
        <v>1312.7</v>
      </c>
      <c r="E45" s="1000"/>
      <c r="F45" s="996"/>
      <c r="G45" s="996"/>
      <c r="H45" s="996"/>
      <c r="I45" s="13">
        <f t="shared" si="7"/>
        <v>3.5583709699493622</v>
      </c>
      <c r="J45" s="13">
        <f t="shared" si="8"/>
        <v>10.179499999999999</v>
      </c>
      <c r="K45" s="16">
        <f t="shared" si="4"/>
        <v>192.17949999999999</v>
      </c>
      <c r="N45" s="11"/>
    </row>
    <row r="46" spans="1:14" x14ac:dyDescent="0.25">
      <c r="A46" s="13">
        <v>44</v>
      </c>
      <c r="B46" s="13" t="s">
        <v>179</v>
      </c>
      <c r="C46" s="22">
        <v>205</v>
      </c>
      <c r="D46" s="998"/>
      <c r="E46" s="1000"/>
      <c r="F46" s="996"/>
      <c r="G46" s="996"/>
      <c r="H46" s="996"/>
      <c r="I46" s="13">
        <f t="shared" si="7"/>
        <v>4.0080552134045009</v>
      </c>
      <c r="J46" s="13">
        <f t="shared" si="8"/>
        <v>11.4659</v>
      </c>
      <c r="K46" s="16">
        <f t="shared" si="4"/>
        <v>216.4659</v>
      </c>
      <c r="N46" s="11"/>
    </row>
    <row r="47" spans="1:14" x14ac:dyDescent="0.25">
      <c r="A47" s="13">
        <v>45</v>
      </c>
      <c r="B47" s="13" t="s">
        <v>180</v>
      </c>
      <c r="C47" s="22">
        <v>129</v>
      </c>
      <c r="D47" s="998"/>
      <c r="E47" s="1000"/>
      <c r="F47" s="996"/>
      <c r="G47" s="996"/>
      <c r="H47" s="996"/>
      <c r="I47" s="13">
        <f t="shared" si="7"/>
        <v>2.5221420611179544</v>
      </c>
      <c r="J47" s="13">
        <f t="shared" si="8"/>
        <v>7.2150999999999996</v>
      </c>
      <c r="K47" s="16">
        <f t="shared" si="4"/>
        <v>136.21510000000001</v>
      </c>
      <c r="N47" s="11"/>
    </row>
    <row r="48" spans="1:14" x14ac:dyDescent="0.25">
      <c r="A48" s="13">
        <v>46</v>
      </c>
      <c r="B48" s="13" t="s">
        <v>153</v>
      </c>
      <c r="C48" s="22">
        <v>146</v>
      </c>
      <c r="D48" s="998"/>
      <c r="E48" s="1000"/>
      <c r="F48" s="996"/>
      <c r="G48" s="996"/>
      <c r="H48" s="996"/>
      <c r="I48" s="13">
        <f t="shared" si="7"/>
        <v>2.8545173714978396</v>
      </c>
      <c r="J48" s="13">
        <f t="shared" si="8"/>
        <v>8.1660000000000004</v>
      </c>
      <c r="K48" s="16">
        <f t="shared" si="4"/>
        <v>154.166</v>
      </c>
      <c r="N48" s="11"/>
    </row>
    <row r="49" spans="1:14" x14ac:dyDescent="0.25">
      <c r="A49" s="13">
        <v>47</v>
      </c>
      <c r="B49" s="13" t="s">
        <v>181</v>
      </c>
      <c r="C49" s="22">
        <v>258</v>
      </c>
      <c r="D49" s="998"/>
      <c r="E49" s="1000"/>
      <c r="F49" s="996"/>
      <c r="G49" s="996"/>
      <c r="H49" s="996"/>
      <c r="I49" s="13">
        <f t="shared" si="7"/>
        <v>5.0442841222359087</v>
      </c>
      <c r="J49" s="13">
        <f t="shared" si="8"/>
        <v>14.430199999999999</v>
      </c>
      <c r="K49" s="16">
        <f t="shared" si="4"/>
        <v>272.43020000000001</v>
      </c>
      <c r="N49" s="11"/>
    </row>
    <row r="50" spans="1:14" x14ac:dyDescent="0.25">
      <c r="A50" s="13">
        <v>48</v>
      </c>
      <c r="B50" s="13" t="s">
        <v>94</v>
      </c>
      <c r="C50" s="22">
        <v>140</v>
      </c>
      <c r="D50" s="998"/>
      <c r="E50" s="1000"/>
      <c r="F50" s="996"/>
      <c r="G50" s="996"/>
      <c r="H50" s="996"/>
      <c r="I50" s="13">
        <f t="shared" si="7"/>
        <v>2.7372084384225861</v>
      </c>
      <c r="J50" s="13">
        <f t="shared" si="8"/>
        <v>7.8304</v>
      </c>
      <c r="K50" s="16">
        <f t="shared" si="4"/>
        <v>147.8304</v>
      </c>
      <c r="N50" s="11"/>
    </row>
    <row r="51" spans="1:14" x14ac:dyDescent="0.25">
      <c r="A51" s="13">
        <v>49</v>
      </c>
      <c r="B51" s="13" t="s">
        <v>148</v>
      </c>
      <c r="C51" s="22">
        <v>252.7</v>
      </c>
      <c r="D51" s="998"/>
      <c r="E51" s="1000"/>
      <c r="F51" s="996"/>
      <c r="G51" s="996"/>
      <c r="H51" s="996"/>
      <c r="I51" s="13">
        <f t="shared" si="7"/>
        <v>4.9406612313527676</v>
      </c>
      <c r="J51" s="13">
        <f t="shared" si="8"/>
        <v>14.133799999999999</v>
      </c>
      <c r="K51" s="16">
        <f t="shared" si="4"/>
        <v>266.8338</v>
      </c>
      <c r="N51" s="11"/>
    </row>
    <row r="52" spans="1:14" x14ac:dyDescent="0.25">
      <c r="A52" s="13">
        <v>50</v>
      </c>
      <c r="B52" s="13" t="s">
        <v>182</v>
      </c>
      <c r="C52" s="23">
        <v>114</v>
      </c>
      <c r="D52" s="999">
        <f>SUM(C52:C62)</f>
        <v>1562</v>
      </c>
      <c r="E52" s="1000"/>
      <c r="F52" s="996"/>
      <c r="G52" s="996"/>
      <c r="H52" s="996"/>
      <c r="I52" s="13">
        <f t="shared" si="7"/>
        <v>2.22886972842982</v>
      </c>
      <c r="J52" s="13">
        <f t="shared" si="8"/>
        <v>6.3761999999999999</v>
      </c>
      <c r="K52" s="16">
        <f t="shared" si="4"/>
        <v>120.3762</v>
      </c>
      <c r="N52" s="11"/>
    </row>
    <row r="53" spans="1:14" x14ac:dyDescent="0.25">
      <c r="A53" s="13">
        <v>51</v>
      </c>
      <c r="B53" s="13" t="s">
        <v>154</v>
      </c>
      <c r="C53" s="23">
        <v>80</v>
      </c>
      <c r="D53" s="999"/>
      <c r="E53" s="1000"/>
      <c r="F53" s="996"/>
      <c r="G53" s="996"/>
      <c r="H53" s="996"/>
      <c r="I53" s="13">
        <f t="shared" si="7"/>
        <v>1.5641191076700491</v>
      </c>
      <c r="J53" s="13">
        <f t="shared" si="8"/>
        <v>4.4744999999999999</v>
      </c>
      <c r="K53" s="16">
        <f t="shared" si="4"/>
        <v>84.474500000000006</v>
      </c>
      <c r="N53" s="11"/>
    </row>
    <row r="54" spans="1:14" x14ac:dyDescent="0.25">
      <c r="A54" s="13">
        <v>52</v>
      </c>
      <c r="B54" s="13" t="s">
        <v>152</v>
      </c>
      <c r="C54" s="23">
        <v>182</v>
      </c>
      <c r="D54" s="999"/>
      <c r="E54" s="1000"/>
      <c r="F54" s="996"/>
      <c r="G54" s="996"/>
      <c r="H54" s="996"/>
      <c r="I54" s="13">
        <f t="shared" si="7"/>
        <v>3.5583709699493622</v>
      </c>
      <c r="J54" s="13">
        <f t="shared" si="8"/>
        <v>10.179499999999999</v>
      </c>
      <c r="K54" s="16">
        <f t="shared" si="4"/>
        <v>192.17949999999999</v>
      </c>
      <c r="N54" s="11"/>
    </row>
    <row r="55" spans="1:14" x14ac:dyDescent="0.25">
      <c r="A55" s="13">
        <v>53</v>
      </c>
      <c r="B55" s="13" t="s">
        <v>97</v>
      </c>
      <c r="C55" s="23">
        <v>165</v>
      </c>
      <c r="D55" s="999"/>
      <c r="E55" s="1000"/>
      <c r="F55" s="996"/>
      <c r="G55" s="996"/>
      <c r="H55" s="996"/>
      <c r="I55" s="13">
        <f t="shared" si="7"/>
        <v>3.2259956595694765</v>
      </c>
      <c r="J55" s="13">
        <f t="shared" si="8"/>
        <v>9.2286999999999999</v>
      </c>
      <c r="K55" s="16">
        <f t="shared" si="4"/>
        <v>174.2287</v>
      </c>
      <c r="N55" s="11"/>
    </row>
    <row r="56" spans="1:14" x14ac:dyDescent="0.25">
      <c r="A56" s="13">
        <v>54</v>
      </c>
      <c r="B56" s="13" t="s">
        <v>131</v>
      </c>
      <c r="C56" s="23">
        <v>142</v>
      </c>
      <c r="D56" s="999"/>
      <c r="E56" s="1000"/>
      <c r="F56" s="996"/>
      <c r="G56" s="996"/>
      <c r="H56" s="996"/>
      <c r="I56" s="13">
        <f t="shared" si="7"/>
        <v>2.776311416114337</v>
      </c>
      <c r="J56" s="13">
        <f t="shared" si="8"/>
        <v>7.9421999999999997</v>
      </c>
      <c r="K56" s="16">
        <f t="shared" si="4"/>
        <v>149.94220000000001</v>
      </c>
      <c r="N56" s="11"/>
    </row>
    <row r="57" spans="1:14" x14ac:dyDescent="0.25">
      <c r="A57" s="13">
        <v>55</v>
      </c>
      <c r="B57" s="13" t="s">
        <v>119</v>
      </c>
      <c r="C57" s="23">
        <v>270</v>
      </c>
      <c r="D57" s="999"/>
      <c r="E57" s="1000"/>
      <c r="F57" s="996"/>
      <c r="G57" s="996"/>
      <c r="H57" s="996"/>
      <c r="I57" s="13">
        <f t="shared" si="7"/>
        <v>5.2789019883864157</v>
      </c>
      <c r="J57" s="13">
        <f t="shared" si="8"/>
        <v>15.1014</v>
      </c>
      <c r="K57" s="16">
        <f t="shared" si="4"/>
        <v>285.10140000000001</v>
      </c>
      <c r="N57" s="11"/>
    </row>
    <row r="58" spans="1:14" x14ac:dyDescent="0.25">
      <c r="A58" s="13">
        <v>56</v>
      </c>
      <c r="B58" s="13" t="s">
        <v>141</v>
      </c>
      <c r="C58" s="23">
        <v>81</v>
      </c>
      <c r="D58" s="999"/>
      <c r="E58" s="1000"/>
      <c r="F58" s="996"/>
      <c r="G58" s="996"/>
      <c r="H58" s="996"/>
      <c r="I58" s="13">
        <f t="shared" si="7"/>
        <v>1.5836705965159248</v>
      </c>
      <c r="J58" s="13">
        <f t="shared" si="8"/>
        <v>4.5305</v>
      </c>
      <c r="K58" s="16">
        <f t="shared" si="4"/>
        <v>85.530500000000004</v>
      </c>
      <c r="N58" s="11"/>
    </row>
    <row r="59" spans="1:14" x14ac:dyDescent="0.25">
      <c r="A59" s="13">
        <v>57</v>
      </c>
      <c r="B59" s="13" t="s">
        <v>140</v>
      </c>
      <c r="C59" s="23">
        <v>83</v>
      </c>
      <c r="D59" s="999"/>
      <c r="E59" s="1000"/>
      <c r="F59" s="996"/>
      <c r="G59" s="996"/>
      <c r="H59" s="996"/>
      <c r="I59" s="13">
        <f t="shared" si="7"/>
        <v>1.6227735742076761</v>
      </c>
      <c r="J59" s="13">
        <f t="shared" si="8"/>
        <v>4.6422999999999996</v>
      </c>
      <c r="K59" s="16">
        <f t="shared" si="4"/>
        <v>87.642300000000006</v>
      </c>
      <c r="N59" s="11"/>
    </row>
    <row r="60" spans="1:14" x14ac:dyDescent="0.25">
      <c r="A60" s="13">
        <v>58</v>
      </c>
      <c r="B60" s="13" t="s">
        <v>183</v>
      </c>
      <c r="C60" s="23">
        <v>132</v>
      </c>
      <c r="D60" s="999"/>
      <c r="E60" s="1000"/>
      <c r="F60" s="996"/>
      <c r="G60" s="996"/>
      <c r="H60" s="996"/>
      <c r="I60" s="13">
        <f t="shared" si="7"/>
        <v>2.5807965276555813</v>
      </c>
      <c r="J60" s="13">
        <f t="shared" si="8"/>
        <v>7.3828999999999994</v>
      </c>
      <c r="K60" s="16">
        <f t="shared" si="4"/>
        <v>139.38290000000001</v>
      </c>
      <c r="N60" s="11"/>
    </row>
    <row r="61" spans="1:14" x14ac:dyDescent="0.25">
      <c r="A61" s="13">
        <v>59</v>
      </c>
      <c r="B61" s="13" t="s">
        <v>184</v>
      </c>
      <c r="C61" s="23">
        <v>153</v>
      </c>
      <c r="D61" s="999"/>
      <c r="E61" s="1000"/>
      <c r="F61" s="996"/>
      <c r="G61" s="996"/>
      <c r="H61" s="996"/>
      <c r="I61" s="13">
        <f t="shared" si="7"/>
        <v>2.9913777934189691</v>
      </c>
      <c r="J61" s="13">
        <f t="shared" si="8"/>
        <v>8.5574999999999992</v>
      </c>
      <c r="K61" s="16">
        <f t="shared" si="4"/>
        <v>161.5575</v>
      </c>
      <c r="N61" s="11"/>
    </row>
    <row r="62" spans="1:14" x14ac:dyDescent="0.25">
      <c r="A62" s="13">
        <v>60</v>
      </c>
      <c r="B62" s="13" t="s">
        <v>114</v>
      </c>
      <c r="C62" s="23">
        <v>160</v>
      </c>
      <c r="D62" s="999"/>
      <c r="E62" s="1000"/>
      <c r="F62" s="996"/>
      <c r="G62" s="996"/>
      <c r="H62" s="996"/>
      <c r="I62" s="13">
        <f t="shared" si="7"/>
        <v>3.1282382153400983</v>
      </c>
      <c r="J62" s="13">
        <f t="shared" si="8"/>
        <v>8.9489999999999998</v>
      </c>
      <c r="K62" s="16">
        <f t="shared" si="4"/>
        <v>168.94900000000001</v>
      </c>
      <c r="N62" s="11"/>
    </row>
    <row r="63" spans="1:14" x14ac:dyDescent="0.25">
      <c r="N63" s="11"/>
    </row>
    <row r="64" spans="1:14" x14ac:dyDescent="0.25">
      <c r="N64" s="11"/>
    </row>
    <row r="65" spans="1:14" x14ac:dyDescent="0.25">
      <c r="N65" s="11"/>
    </row>
    <row r="66" spans="1:14" x14ac:dyDescent="0.25">
      <c r="A66" s="991" t="s">
        <v>218</v>
      </c>
      <c r="B66" s="991"/>
      <c r="C66" s="991"/>
      <c r="D66" s="991"/>
      <c r="E66" s="991"/>
      <c r="F66" s="991"/>
      <c r="G66" s="991"/>
      <c r="H66" s="991"/>
      <c r="I66" s="991"/>
      <c r="J66" s="991"/>
      <c r="K66" s="991"/>
      <c r="N66" s="11"/>
    </row>
    <row r="67" spans="1:14" ht="47.25" x14ac:dyDescent="0.25">
      <c r="A67" s="24" t="s">
        <v>90</v>
      </c>
      <c r="B67" s="24" t="s">
        <v>91</v>
      </c>
      <c r="C67" s="24" t="s">
        <v>161</v>
      </c>
      <c r="D67" s="992" t="s">
        <v>177</v>
      </c>
      <c r="E67" s="992"/>
      <c r="F67" s="24" t="s">
        <v>164</v>
      </c>
      <c r="G67" s="24" t="s">
        <v>185</v>
      </c>
      <c r="H67" s="24" t="s">
        <v>186</v>
      </c>
      <c r="I67" s="24" t="s">
        <v>162</v>
      </c>
      <c r="J67" s="24" t="s">
        <v>187</v>
      </c>
      <c r="K67" s="24" t="s">
        <v>163</v>
      </c>
      <c r="N67" s="11"/>
    </row>
    <row r="68" spans="1:14" ht="15.75" x14ac:dyDescent="0.25">
      <c r="A68" s="25">
        <v>1</v>
      </c>
      <c r="B68" s="25" t="s">
        <v>189</v>
      </c>
      <c r="C68" s="26">
        <v>99</v>
      </c>
      <c r="D68" s="993">
        <f>SUM(C68:C126)</f>
        <v>4814</v>
      </c>
      <c r="E68" s="25"/>
      <c r="F68" s="993">
        <v>4965.66</v>
      </c>
      <c r="G68" s="993">
        <f>F68-D68</f>
        <v>151.65999999999985</v>
      </c>
      <c r="H68" s="25"/>
      <c r="I68" s="25">
        <f t="shared" ref="I68:I126" si="9">C68/$D$68</f>
        <v>2.0565018695471542E-2</v>
      </c>
      <c r="J68" s="25">
        <f t="shared" ref="J68:J126" si="10">ROUNDUP(I68*$G$68,4)</f>
        <v>3.1189</v>
      </c>
      <c r="K68" s="25">
        <f t="shared" ref="K68:K126" si="11">C68+J68</f>
        <v>102.1189</v>
      </c>
      <c r="N68" s="11"/>
    </row>
    <row r="69" spans="1:14" ht="15.75" x14ac:dyDescent="0.25">
      <c r="A69" s="25">
        <v>2</v>
      </c>
      <c r="B69" s="25" t="s">
        <v>190</v>
      </c>
      <c r="C69" s="26">
        <v>36</v>
      </c>
      <c r="D69" s="994"/>
      <c r="E69" s="25"/>
      <c r="F69" s="994"/>
      <c r="G69" s="994"/>
      <c r="H69" s="25"/>
      <c r="I69" s="25">
        <f t="shared" si="9"/>
        <v>7.4781886165351062E-3</v>
      </c>
      <c r="J69" s="25">
        <f t="shared" si="10"/>
        <v>1.1342000000000001</v>
      </c>
      <c r="K69" s="25">
        <f t="shared" si="11"/>
        <v>37.1342</v>
      </c>
      <c r="N69" s="11"/>
    </row>
    <row r="70" spans="1:14" ht="15.75" x14ac:dyDescent="0.25">
      <c r="A70" s="25">
        <v>3</v>
      </c>
      <c r="B70" s="25" t="s">
        <v>95</v>
      </c>
      <c r="C70" s="26">
        <v>81</v>
      </c>
      <c r="D70" s="994"/>
      <c r="E70" s="25"/>
      <c r="F70" s="994"/>
      <c r="G70" s="994"/>
      <c r="H70" s="25"/>
      <c r="I70" s="25">
        <f t="shared" si="9"/>
        <v>1.6825924387203987E-2</v>
      </c>
      <c r="J70" s="25">
        <f t="shared" si="10"/>
        <v>2.5519000000000003</v>
      </c>
      <c r="K70" s="25">
        <f t="shared" si="11"/>
        <v>83.551900000000003</v>
      </c>
      <c r="N70" s="11"/>
    </row>
    <row r="71" spans="1:14" ht="15.75" x14ac:dyDescent="0.25">
      <c r="A71" s="25">
        <v>4</v>
      </c>
      <c r="B71" s="25" t="s">
        <v>133</v>
      </c>
      <c r="C71" s="26">
        <v>72</v>
      </c>
      <c r="D71" s="994"/>
      <c r="E71" s="25"/>
      <c r="F71" s="994"/>
      <c r="G71" s="994"/>
      <c r="H71" s="25"/>
      <c r="I71" s="25">
        <f t="shared" si="9"/>
        <v>1.4956377233070212E-2</v>
      </c>
      <c r="J71" s="25">
        <f t="shared" si="10"/>
        <v>2.2683000000000004</v>
      </c>
      <c r="K71" s="25">
        <f t="shared" si="11"/>
        <v>74.268299999999996</v>
      </c>
      <c r="N71" s="11"/>
    </row>
    <row r="72" spans="1:14" ht="15.75" x14ac:dyDescent="0.25">
      <c r="A72" s="25">
        <v>5</v>
      </c>
      <c r="B72" s="25" t="s">
        <v>191</v>
      </c>
      <c r="C72" s="26">
        <v>72</v>
      </c>
      <c r="D72" s="994"/>
      <c r="E72" s="25"/>
      <c r="F72" s="994"/>
      <c r="G72" s="994"/>
      <c r="H72" s="25"/>
      <c r="I72" s="25">
        <f t="shared" si="9"/>
        <v>1.4956377233070212E-2</v>
      </c>
      <c r="J72" s="25">
        <f t="shared" si="10"/>
        <v>2.2683000000000004</v>
      </c>
      <c r="K72" s="25">
        <f t="shared" si="11"/>
        <v>74.268299999999996</v>
      </c>
      <c r="N72" s="11"/>
    </row>
    <row r="73" spans="1:14" ht="15.75" x14ac:dyDescent="0.25">
      <c r="A73" s="25">
        <v>6</v>
      </c>
      <c r="B73" s="25" t="s">
        <v>106</v>
      </c>
      <c r="C73" s="26">
        <v>108</v>
      </c>
      <c r="D73" s="994"/>
      <c r="E73" s="25"/>
      <c r="F73" s="994"/>
      <c r="G73" s="994"/>
      <c r="H73" s="25"/>
      <c r="I73" s="25">
        <f t="shared" si="9"/>
        <v>2.2434565849605317E-2</v>
      </c>
      <c r="J73" s="25">
        <f t="shared" si="10"/>
        <v>3.4025000000000003</v>
      </c>
      <c r="K73" s="25">
        <f t="shared" si="11"/>
        <v>111.4025</v>
      </c>
      <c r="N73" s="11"/>
    </row>
    <row r="74" spans="1:14" ht="15.75" x14ac:dyDescent="0.25">
      <c r="A74" s="25">
        <v>7</v>
      </c>
      <c r="B74" s="25" t="s">
        <v>92</v>
      </c>
      <c r="C74" s="26">
        <v>126</v>
      </c>
      <c r="D74" s="994"/>
      <c r="E74" s="25"/>
      <c r="F74" s="994"/>
      <c r="G74" s="994"/>
      <c r="H74" s="25"/>
      <c r="I74" s="25">
        <f t="shared" si="9"/>
        <v>2.6173660157872872E-2</v>
      </c>
      <c r="J74" s="25">
        <f t="shared" si="10"/>
        <v>3.9695</v>
      </c>
      <c r="K74" s="25">
        <f t="shared" si="11"/>
        <v>129.96950000000001</v>
      </c>
      <c r="N74" s="11"/>
    </row>
    <row r="75" spans="1:14" ht="15.75" x14ac:dyDescent="0.25">
      <c r="A75" s="25">
        <v>8</v>
      </c>
      <c r="B75" s="25" t="s">
        <v>117</v>
      </c>
      <c r="C75" s="26">
        <v>54</v>
      </c>
      <c r="D75" s="994"/>
      <c r="E75" s="25"/>
      <c r="F75" s="994"/>
      <c r="G75" s="994"/>
      <c r="H75" s="25"/>
      <c r="I75" s="25">
        <f t="shared" si="9"/>
        <v>1.1217282924802658E-2</v>
      </c>
      <c r="J75" s="25">
        <f t="shared" si="10"/>
        <v>1.7013</v>
      </c>
      <c r="K75" s="25">
        <f t="shared" si="11"/>
        <v>55.701300000000003</v>
      </c>
      <c r="N75" s="11"/>
    </row>
    <row r="76" spans="1:14" ht="15.75" x14ac:dyDescent="0.25">
      <c r="A76" s="25">
        <v>9</v>
      </c>
      <c r="B76" s="25" t="s">
        <v>192</v>
      </c>
      <c r="C76" s="26">
        <v>90</v>
      </c>
      <c r="D76" s="994"/>
      <c r="E76" s="25"/>
      <c r="F76" s="994"/>
      <c r="G76" s="994"/>
      <c r="H76" s="25"/>
      <c r="I76" s="25">
        <f t="shared" si="9"/>
        <v>1.8695471541337765E-2</v>
      </c>
      <c r="J76" s="25">
        <f t="shared" si="10"/>
        <v>2.8354000000000004</v>
      </c>
      <c r="K76" s="25">
        <f t="shared" si="11"/>
        <v>92.835400000000007</v>
      </c>
      <c r="N76" s="11"/>
    </row>
    <row r="77" spans="1:14" ht="15.75" x14ac:dyDescent="0.25">
      <c r="A77" s="25">
        <v>10</v>
      </c>
      <c r="B77" s="25" t="s">
        <v>157</v>
      </c>
      <c r="C77" s="26">
        <v>90</v>
      </c>
      <c r="D77" s="994"/>
      <c r="E77" s="25"/>
      <c r="F77" s="994"/>
      <c r="G77" s="994"/>
      <c r="H77" s="25"/>
      <c r="I77" s="25">
        <f t="shared" si="9"/>
        <v>1.8695471541337765E-2</v>
      </c>
      <c r="J77" s="25">
        <f t="shared" si="10"/>
        <v>2.8354000000000004</v>
      </c>
      <c r="K77" s="25">
        <f t="shared" si="11"/>
        <v>92.835400000000007</v>
      </c>
      <c r="N77" s="11"/>
    </row>
    <row r="78" spans="1:14" ht="15.75" x14ac:dyDescent="0.25">
      <c r="A78" s="25">
        <v>11</v>
      </c>
      <c r="B78" s="25" t="s">
        <v>129</v>
      </c>
      <c r="C78" s="26">
        <v>36</v>
      </c>
      <c r="D78" s="994"/>
      <c r="E78" s="25"/>
      <c r="F78" s="994"/>
      <c r="G78" s="994"/>
      <c r="H78" s="25"/>
      <c r="I78" s="25">
        <f t="shared" si="9"/>
        <v>7.4781886165351062E-3</v>
      </c>
      <c r="J78" s="25">
        <f t="shared" si="10"/>
        <v>1.1342000000000001</v>
      </c>
      <c r="K78" s="25">
        <f t="shared" si="11"/>
        <v>37.1342</v>
      </c>
      <c r="N78" s="11"/>
    </row>
    <row r="79" spans="1:14" ht="15.75" x14ac:dyDescent="0.25">
      <c r="A79" s="25">
        <v>12</v>
      </c>
      <c r="B79" s="25" t="s">
        <v>193</v>
      </c>
      <c r="C79" s="26">
        <v>36</v>
      </c>
      <c r="D79" s="994"/>
      <c r="E79" s="25"/>
      <c r="F79" s="994"/>
      <c r="G79" s="994"/>
      <c r="H79" s="25"/>
      <c r="I79" s="25">
        <f t="shared" si="9"/>
        <v>7.4781886165351062E-3</v>
      </c>
      <c r="J79" s="25">
        <f t="shared" si="10"/>
        <v>1.1342000000000001</v>
      </c>
      <c r="K79" s="25">
        <f t="shared" si="11"/>
        <v>37.1342</v>
      </c>
      <c r="N79" s="11"/>
    </row>
    <row r="80" spans="1:14" ht="15.75" x14ac:dyDescent="0.25">
      <c r="A80" s="25">
        <v>13</v>
      </c>
      <c r="B80" s="25" t="s">
        <v>178</v>
      </c>
      <c r="C80" s="26">
        <v>126</v>
      </c>
      <c r="D80" s="994"/>
      <c r="E80" s="25"/>
      <c r="F80" s="994"/>
      <c r="G80" s="994"/>
      <c r="H80" s="25"/>
      <c r="I80" s="25">
        <f t="shared" si="9"/>
        <v>2.6173660157872872E-2</v>
      </c>
      <c r="J80" s="25">
        <f t="shared" si="10"/>
        <v>3.9695</v>
      </c>
      <c r="K80" s="25">
        <f t="shared" si="11"/>
        <v>129.96950000000001</v>
      </c>
      <c r="N80" s="11"/>
    </row>
    <row r="81" spans="1:14" ht="15.75" x14ac:dyDescent="0.25">
      <c r="A81" s="25">
        <v>14</v>
      </c>
      <c r="B81" s="25" t="s">
        <v>194</v>
      </c>
      <c r="C81" s="26">
        <v>99</v>
      </c>
      <c r="D81" s="994"/>
      <c r="E81" s="25"/>
      <c r="F81" s="994"/>
      <c r="G81" s="994"/>
      <c r="H81" s="25"/>
      <c r="I81" s="25">
        <f t="shared" si="9"/>
        <v>2.0565018695471542E-2</v>
      </c>
      <c r="J81" s="25">
        <f t="shared" si="10"/>
        <v>3.1189</v>
      </c>
      <c r="K81" s="25">
        <f t="shared" si="11"/>
        <v>102.1189</v>
      </c>
      <c r="N81" s="11"/>
    </row>
    <row r="82" spans="1:14" ht="15.75" x14ac:dyDescent="0.25">
      <c r="A82" s="25">
        <v>15</v>
      </c>
      <c r="B82" s="25" t="s">
        <v>128</v>
      </c>
      <c r="C82" s="26">
        <v>90</v>
      </c>
      <c r="D82" s="994"/>
      <c r="E82" s="25"/>
      <c r="F82" s="994"/>
      <c r="G82" s="994"/>
      <c r="H82" s="25"/>
      <c r="I82" s="25">
        <f t="shared" si="9"/>
        <v>1.8695471541337765E-2</v>
      </c>
      <c r="J82" s="25">
        <f t="shared" si="10"/>
        <v>2.8354000000000004</v>
      </c>
      <c r="K82" s="25">
        <f t="shared" si="11"/>
        <v>92.835400000000007</v>
      </c>
      <c r="N82" s="11"/>
    </row>
    <row r="83" spans="1:14" ht="15.75" x14ac:dyDescent="0.25">
      <c r="A83" s="25">
        <v>16</v>
      </c>
      <c r="B83" s="25" t="s">
        <v>195</v>
      </c>
      <c r="C83" s="26">
        <v>72</v>
      </c>
      <c r="D83" s="994"/>
      <c r="E83" s="25"/>
      <c r="F83" s="994"/>
      <c r="G83" s="994"/>
      <c r="H83" s="25"/>
      <c r="I83" s="25">
        <f t="shared" si="9"/>
        <v>1.4956377233070212E-2</v>
      </c>
      <c r="J83" s="25">
        <f t="shared" si="10"/>
        <v>2.2683000000000004</v>
      </c>
      <c r="K83" s="25">
        <f t="shared" si="11"/>
        <v>74.268299999999996</v>
      </c>
      <c r="N83" s="11"/>
    </row>
    <row r="84" spans="1:14" ht="15.75" x14ac:dyDescent="0.25">
      <c r="A84" s="25">
        <v>17</v>
      </c>
      <c r="B84" s="25" t="s">
        <v>136</v>
      </c>
      <c r="C84" s="26">
        <v>72</v>
      </c>
      <c r="D84" s="994"/>
      <c r="E84" s="25"/>
      <c r="F84" s="994"/>
      <c r="G84" s="994"/>
      <c r="H84" s="25"/>
      <c r="I84" s="25">
        <f t="shared" si="9"/>
        <v>1.4956377233070212E-2</v>
      </c>
      <c r="J84" s="25">
        <f t="shared" si="10"/>
        <v>2.2683000000000004</v>
      </c>
      <c r="K84" s="25">
        <f t="shared" si="11"/>
        <v>74.268299999999996</v>
      </c>
      <c r="N84" s="11"/>
    </row>
    <row r="85" spans="1:14" ht="15.75" x14ac:dyDescent="0.25">
      <c r="A85" s="25">
        <v>18</v>
      </c>
      <c r="B85" s="25" t="s">
        <v>109</v>
      </c>
      <c r="C85" s="26">
        <v>54</v>
      </c>
      <c r="D85" s="994"/>
      <c r="E85" s="25"/>
      <c r="F85" s="994"/>
      <c r="G85" s="994"/>
      <c r="H85" s="25"/>
      <c r="I85" s="25">
        <f t="shared" si="9"/>
        <v>1.1217282924802658E-2</v>
      </c>
      <c r="J85" s="25">
        <f t="shared" si="10"/>
        <v>1.7013</v>
      </c>
      <c r="K85" s="25">
        <f t="shared" si="11"/>
        <v>55.701300000000003</v>
      </c>
      <c r="N85" s="11"/>
    </row>
    <row r="86" spans="1:14" ht="15.75" x14ac:dyDescent="0.25">
      <c r="A86" s="25">
        <v>19</v>
      </c>
      <c r="B86" s="25" t="s">
        <v>108</v>
      </c>
      <c r="C86" s="26">
        <v>54</v>
      </c>
      <c r="D86" s="994"/>
      <c r="E86" s="25"/>
      <c r="F86" s="994"/>
      <c r="G86" s="994"/>
      <c r="H86" s="25"/>
      <c r="I86" s="25">
        <f t="shared" si="9"/>
        <v>1.1217282924802658E-2</v>
      </c>
      <c r="J86" s="25">
        <f t="shared" si="10"/>
        <v>1.7013</v>
      </c>
      <c r="K86" s="25">
        <f t="shared" si="11"/>
        <v>55.701300000000003</v>
      </c>
      <c r="N86" s="11"/>
    </row>
    <row r="87" spans="1:14" ht="15.75" x14ac:dyDescent="0.25">
      <c r="A87" s="25">
        <v>20</v>
      </c>
      <c r="B87" s="25" t="s">
        <v>120</v>
      </c>
      <c r="C87" s="26">
        <v>108</v>
      </c>
      <c r="D87" s="994"/>
      <c r="E87" s="25"/>
      <c r="F87" s="994"/>
      <c r="G87" s="994"/>
      <c r="H87" s="25"/>
      <c r="I87" s="25">
        <f t="shared" si="9"/>
        <v>2.2434565849605317E-2</v>
      </c>
      <c r="J87" s="25">
        <f t="shared" si="10"/>
        <v>3.4025000000000003</v>
      </c>
      <c r="K87" s="25">
        <f t="shared" si="11"/>
        <v>111.4025</v>
      </c>
      <c r="N87" s="11"/>
    </row>
    <row r="88" spans="1:14" ht="15.75" x14ac:dyDescent="0.25">
      <c r="A88" s="25">
        <v>21</v>
      </c>
      <c r="B88" s="25" t="s">
        <v>99</v>
      </c>
      <c r="C88" s="26">
        <v>72</v>
      </c>
      <c r="D88" s="994"/>
      <c r="E88" s="25"/>
      <c r="F88" s="994"/>
      <c r="G88" s="994"/>
      <c r="H88" s="25"/>
      <c r="I88" s="25">
        <f t="shared" si="9"/>
        <v>1.4956377233070212E-2</v>
      </c>
      <c r="J88" s="25">
        <f t="shared" si="10"/>
        <v>2.2683000000000004</v>
      </c>
      <c r="K88" s="25">
        <f t="shared" si="11"/>
        <v>74.268299999999996</v>
      </c>
      <c r="N88" s="11"/>
    </row>
    <row r="89" spans="1:14" ht="15.75" x14ac:dyDescent="0.25">
      <c r="A89" s="25">
        <v>22</v>
      </c>
      <c r="B89" s="25" t="s">
        <v>196</v>
      </c>
      <c r="C89" s="26">
        <v>116</v>
      </c>
      <c r="D89" s="994"/>
      <c r="E89" s="25"/>
      <c r="F89" s="994"/>
      <c r="G89" s="994"/>
      <c r="H89" s="25"/>
      <c r="I89" s="25">
        <f t="shared" si="9"/>
        <v>2.4096385542168676E-2</v>
      </c>
      <c r="J89" s="25">
        <f t="shared" si="10"/>
        <v>3.6545000000000001</v>
      </c>
      <c r="K89" s="25">
        <f t="shared" si="11"/>
        <v>119.6545</v>
      </c>
      <c r="N89" s="11"/>
    </row>
    <row r="90" spans="1:14" ht="15.75" x14ac:dyDescent="0.25">
      <c r="A90" s="25">
        <v>23</v>
      </c>
      <c r="B90" s="25" t="s">
        <v>197</v>
      </c>
      <c r="C90" s="26">
        <v>90</v>
      </c>
      <c r="D90" s="994"/>
      <c r="E90" s="25"/>
      <c r="F90" s="994"/>
      <c r="G90" s="994"/>
      <c r="H90" s="25"/>
      <c r="I90" s="25">
        <f t="shared" si="9"/>
        <v>1.8695471541337765E-2</v>
      </c>
      <c r="J90" s="25">
        <f t="shared" si="10"/>
        <v>2.8354000000000004</v>
      </c>
      <c r="K90" s="25">
        <f t="shared" si="11"/>
        <v>92.835400000000007</v>
      </c>
      <c r="N90" s="11"/>
    </row>
    <row r="91" spans="1:14" ht="15.75" x14ac:dyDescent="0.25">
      <c r="A91" s="25">
        <v>24</v>
      </c>
      <c r="B91" s="25" t="s">
        <v>107</v>
      </c>
      <c r="C91" s="26">
        <v>90</v>
      </c>
      <c r="D91" s="994"/>
      <c r="E91" s="25"/>
      <c r="F91" s="994"/>
      <c r="G91" s="994"/>
      <c r="H91" s="25"/>
      <c r="I91" s="25">
        <f t="shared" si="9"/>
        <v>1.8695471541337765E-2</v>
      </c>
      <c r="J91" s="25">
        <f t="shared" si="10"/>
        <v>2.8354000000000004</v>
      </c>
      <c r="K91" s="25">
        <f t="shared" si="11"/>
        <v>92.835400000000007</v>
      </c>
      <c r="N91" s="11"/>
    </row>
    <row r="92" spans="1:14" ht="15.75" x14ac:dyDescent="0.25">
      <c r="A92" s="25">
        <v>25</v>
      </c>
      <c r="B92" s="25" t="s">
        <v>198</v>
      </c>
      <c r="C92" s="26">
        <v>99</v>
      </c>
      <c r="D92" s="994"/>
      <c r="E92" s="25"/>
      <c r="F92" s="994"/>
      <c r="G92" s="994"/>
      <c r="H92" s="25"/>
      <c r="I92" s="25">
        <f t="shared" si="9"/>
        <v>2.0565018695471542E-2</v>
      </c>
      <c r="J92" s="25">
        <f t="shared" si="10"/>
        <v>3.1189</v>
      </c>
      <c r="K92" s="25">
        <f t="shared" si="11"/>
        <v>102.1189</v>
      </c>
      <c r="N92" s="11"/>
    </row>
    <row r="93" spans="1:14" ht="15.75" x14ac:dyDescent="0.25">
      <c r="A93" s="25">
        <v>26</v>
      </c>
      <c r="B93" s="25" t="s">
        <v>104</v>
      </c>
      <c r="C93" s="26">
        <v>108</v>
      </c>
      <c r="D93" s="994"/>
      <c r="E93" s="25"/>
      <c r="F93" s="994"/>
      <c r="G93" s="994"/>
      <c r="H93" s="25"/>
      <c r="I93" s="25">
        <f t="shared" si="9"/>
        <v>2.2434565849605317E-2</v>
      </c>
      <c r="J93" s="25">
        <f t="shared" si="10"/>
        <v>3.4025000000000003</v>
      </c>
      <c r="K93" s="25">
        <f t="shared" si="11"/>
        <v>111.4025</v>
      </c>
      <c r="N93" s="11"/>
    </row>
    <row r="94" spans="1:14" ht="15.75" x14ac:dyDescent="0.25">
      <c r="A94" s="25">
        <v>27</v>
      </c>
      <c r="B94" s="25" t="s">
        <v>123</v>
      </c>
      <c r="C94" s="26">
        <v>54</v>
      </c>
      <c r="D94" s="994"/>
      <c r="E94" s="25"/>
      <c r="F94" s="994"/>
      <c r="G94" s="994"/>
      <c r="H94" s="25"/>
      <c r="I94" s="25">
        <f t="shared" si="9"/>
        <v>1.1217282924802658E-2</v>
      </c>
      <c r="J94" s="25">
        <f t="shared" si="10"/>
        <v>1.7013</v>
      </c>
      <c r="K94" s="25">
        <f t="shared" si="11"/>
        <v>55.701300000000003</v>
      </c>
      <c r="N94" s="11"/>
    </row>
    <row r="95" spans="1:14" ht="15.75" x14ac:dyDescent="0.25">
      <c r="A95" s="25">
        <v>28</v>
      </c>
      <c r="B95" s="25" t="s">
        <v>199</v>
      </c>
      <c r="C95" s="26">
        <v>126</v>
      </c>
      <c r="D95" s="994"/>
      <c r="E95" s="25"/>
      <c r="F95" s="994"/>
      <c r="G95" s="994"/>
      <c r="H95" s="25"/>
      <c r="I95" s="25">
        <f t="shared" si="9"/>
        <v>2.6173660157872872E-2</v>
      </c>
      <c r="J95" s="25">
        <f t="shared" si="10"/>
        <v>3.9695</v>
      </c>
      <c r="K95" s="25">
        <f t="shared" si="11"/>
        <v>129.96950000000001</v>
      </c>
      <c r="N95" s="11"/>
    </row>
    <row r="96" spans="1:14" ht="15.75" x14ac:dyDescent="0.25">
      <c r="A96" s="25">
        <v>29</v>
      </c>
      <c r="B96" s="25" t="s">
        <v>145</v>
      </c>
      <c r="C96" s="26">
        <v>72</v>
      </c>
      <c r="D96" s="994"/>
      <c r="E96" s="25"/>
      <c r="F96" s="994"/>
      <c r="G96" s="994"/>
      <c r="H96" s="25"/>
      <c r="I96" s="25">
        <f t="shared" si="9"/>
        <v>1.4956377233070212E-2</v>
      </c>
      <c r="J96" s="25">
        <f t="shared" si="10"/>
        <v>2.2683000000000004</v>
      </c>
      <c r="K96" s="25">
        <f t="shared" si="11"/>
        <v>74.268299999999996</v>
      </c>
      <c r="N96" s="11"/>
    </row>
    <row r="97" spans="1:14" ht="15.75" x14ac:dyDescent="0.25">
      <c r="A97" s="25">
        <v>30</v>
      </c>
      <c r="B97" s="25" t="s">
        <v>125</v>
      </c>
      <c r="C97" s="26">
        <v>81</v>
      </c>
      <c r="D97" s="994"/>
      <c r="E97" s="25"/>
      <c r="F97" s="994"/>
      <c r="G97" s="994"/>
      <c r="H97" s="25"/>
      <c r="I97" s="25">
        <f t="shared" si="9"/>
        <v>1.6825924387203987E-2</v>
      </c>
      <c r="J97" s="25">
        <f t="shared" si="10"/>
        <v>2.5519000000000003</v>
      </c>
      <c r="K97" s="25">
        <f t="shared" si="11"/>
        <v>83.551900000000003</v>
      </c>
      <c r="N97" s="11"/>
    </row>
    <row r="98" spans="1:14" ht="15.75" x14ac:dyDescent="0.25">
      <c r="A98" s="25">
        <v>31</v>
      </c>
      <c r="B98" s="25" t="s">
        <v>200</v>
      </c>
      <c r="C98" s="26">
        <v>72</v>
      </c>
      <c r="D98" s="994"/>
      <c r="E98" s="25"/>
      <c r="F98" s="994"/>
      <c r="G98" s="994"/>
      <c r="H98" s="25"/>
      <c r="I98" s="25">
        <f t="shared" si="9"/>
        <v>1.4956377233070212E-2</v>
      </c>
      <c r="J98" s="25">
        <f t="shared" si="10"/>
        <v>2.2683000000000004</v>
      </c>
      <c r="K98" s="25">
        <f t="shared" si="11"/>
        <v>74.268299999999996</v>
      </c>
      <c r="N98" s="11"/>
    </row>
    <row r="99" spans="1:14" ht="15.75" x14ac:dyDescent="0.25">
      <c r="A99" s="25">
        <v>32</v>
      </c>
      <c r="B99" s="25" t="s">
        <v>201</v>
      </c>
      <c r="C99" s="26">
        <v>36</v>
      </c>
      <c r="D99" s="994"/>
      <c r="E99" s="25"/>
      <c r="F99" s="994"/>
      <c r="G99" s="994"/>
      <c r="H99" s="25"/>
      <c r="I99" s="25">
        <f t="shared" si="9"/>
        <v>7.4781886165351062E-3</v>
      </c>
      <c r="J99" s="25">
        <f t="shared" si="10"/>
        <v>1.1342000000000001</v>
      </c>
      <c r="K99" s="25">
        <f t="shared" si="11"/>
        <v>37.1342</v>
      </c>
      <c r="N99" s="11"/>
    </row>
    <row r="100" spans="1:14" ht="15.75" x14ac:dyDescent="0.25">
      <c r="A100" s="25">
        <v>33</v>
      </c>
      <c r="B100" s="25" t="s">
        <v>202</v>
      </c>
      <c r="C100" s="26">
        <v>90</v>
      </c>
      <c r="D100" s="994"/>
      <c r="E100" s="25"/>
      <c r="F100" s="994"/>
      <c r="G100" s="994"/>
      <c r="H100" s="25"/>
      <c r="I100" s="25">
        <f t="shared" si="9"/>
        <v>1.8695471541337765E-2</v>
      </c>
      <c r="J100" s="25">
        <f t="shared" si="10"/>
        <v>2.8354000000000004</v>
      </c>
      <c r="K100" s="25">
        <f t="shared" si="11"/>
        <v>92.835400000000007</v>
      </c>
      <c r="N100" s="11"/>
    </row>
    <row r="101" spans="1:14" ht="15.75" x14ac:dyDescent="0.25">
      <c r="A101" s="25">
        <v>34</v>
      </c>
      <c r="B101" s="25" t="s">
        <v>100</v>
      </c>
      <c r="C101" s="26">
        <v>108</v>
      </c>
      <c r="D101" s="994"/>
      <c r="E101" s="25"/>
      <c r="F101" s="994"/>
      <c r="G101" s="994"/>
      <c r="H101" s="25"/>
      <c r="I101" s="25">
        <f t="shared" si="9"/>
        <v>2.2434565849605317E-2</v>
      </c>
      <c r="J101" s="25">
        <f t="shared" si="10"/>
        <v>3.4025000000000003</v>
      </c>
      <c r="K101" s="25">
        <f t="shared" si="11"/>
        <v>111.4025</v>
      </c>
      <c r="N101" s="11"/>
    </row>
    <row r="102" spans="1:14" ht="15.75" x14ac:dyDescent="0.25">
      <c r="A102" s="25">
        <v>35</v>
      </c>
      <c r="B102" s="25" t="s">
        <v>203</v>
      </c>
      <c r="C102" s="26">
        <v>72</v>
      </c>
      <c r="D102" s="994"/>
      <c r="E102" s="25"/>
      <c r="F102" s="994"/>
      <c r="G102" s="994"/>
      <c r="H102" s="25"/>
      <c r="I102" s="25">
        <f t="shared" si="9"/>
        <v>1.4956377233070212E-2</v>
      </c>
      <c r="J102" s="25">
        <f t="shared" si="10"/>
        <v>2.2683000000000004</v>
      </c>
      <c r="K102" s="25">
        <f t="shared" si="11"/>
        <v>74.268299999999996</v>
      </c>
      <c r="N102" s="11"/>
    </row>
    <row r="103" spans="1:14" ht="15.75" x14ac:dyDescent="0.25">
      <c r="A103" s="25">
        <v>36</v>
      </c>
      <c r="B103" s="25" t="s">
        <v>204</v>
      </c>
      <c r="C103" s="26">
        <v>81</v>
      </c>
      <c r="D103" s="994"/>
      <c r="E103" s="25"/>
      <c r="F103" s="994"/>
      <c r="G103" s="994"/>
      <c r="H103" s="25"/>
      <c r="I103" s="25">
        <f t="shared" si="9"/>
        <v>1.6825924387203987E-2</v>
      </c>
      <c r="J103" s="25">
        <f t="shared" si="10"/>
        <v>2.5519000000000003</v>
      </c>
      <c r="K103" s="25">
        <f t="shared" si="11"/>
        <v>83.551900000000003</v>
      </c>
      <c r="N103" s="11"/>
    </row>
    <row r="104" spans="1:14" ht="15.75" x14ac:dyDescent="0.25">
      <c r="A104" s="25">
        <v>37</v>
      </c>
      <c r="B104" s="25" t="s">
        <v>134</v>
      </c>
      <c r="C104" s="26">
        <v>72</v>
      </c>
      <c r="D104" s="994"/>
      <c r="E104" s="25"/>
      <c r="F104" s="994"/>
      <c r="G104" s="994"/>
      <c r="H104" s="25"/>
      <c r="I104" s="25">
        <f t="shared" si="9"/>
        <v>1.4956377233070212E-2</v>
      </c>
      <c r="J104" s="25">
        <f t="shared" si="10"/>
        <v>2.2683000000000004</v>
      </c>
      <c r="K104" s="25">
        <f t="shared" si="11"/>
        <v>74.268299999999996</v>
      </c>
      <c r="N104" s="11"/>
    </row>
    <row r="105" spans="1:14" ht="15.75" x14ac:dyDescent="0.25">
      <c r="A105" s="25">
        <v>38</v>
      </c>
      <c r="B105" s="25" t="s">
        <v>205</v>
      </c>
      <c r="C105" s="26">
        <v>144</v>
      </c>
      <c r="D105" s="994"/>
      <c r="E105" s="25"/>
      <c r="F105" s="994"/>
      <c r="G105" s="994"/>
      <c r="H105" s="25"/>
      <c r="I105" s="25">
        <f t="shared" si="9"/>
        <v>2.9912754466140425E-2</v>
      </c>
      <c r="J105" s="25">
        <f t="shared" si="10"/>
        <v>4.5366</v>
      </c>
      <c r="K105" s="25">
        <f t="shared" si="11"/>
        <v>148.53659999999999</v>
      </c>
      <c r="N105" s="11"/>
    </row>
    <row r="106" spans="1:14" ht="15.75" x14ac:dyDescent="0.25">
      <c r="A106" s="25">
        <v>39</v>
      </c>
      <c r="B106" s="25" t="s">
        <v>206</v>
      </c>
      <c r="C106" s="26">
        <v>54</v>
      </c>
      <c r="D106" s="994"/>
      <c r="E106" s="25"/>
      <c r="F106" s="994"/>
      <c r="G106" s="994"/>
      <c r="H106" s="25"/>
      <c r="I106" s="25">
        <f t="shared" si="9"/>
        <v>1.1217282924802658E-2</v>
      </c>
      <c r="J106" s="25">
        <f t="shared" si="10"/>
        <v>1.7013</v>
      </c>
      <c r="K106" s="25">
        <f t="shared" si="11"/>
        <v>55.701300000000003</v>
      </c>
      <c r="N106" s="11"/>
    </row>
    <row r="107" spans="1:14" ht="15.75" x14ac:dyDescent="0.25">
      <c r="A107" s="25">
        <v>40</v>
      </c>
      <c r="B107" s="25" t="s">
        <v>121</v>
      </c>
      <c r="C107" s="26">
        <v>36</v>
      </c>
      <c r="D107" s="994"/>
      <c r="E107" s="25"/>
      <c r="F107" s="994"/>
      <c r="G107" s="994"/>
      <c r="H107" s="25"/>
      <c r="I107" s="25">
        <f t="shared" si="9"/>
        <v>7.4781886165351062E-3</v>
      </c>
      <c r="J107" s="25">
        <f t="shared" si="10"/>
        <v>1.1342000000000001</v>
      </c>
      <c r="K107" s="25">
        <f t="shared" si="11"/>
        <v>37.1342</v>
      </c>
      <c r="N107" s="11"/>
    </row>
    <row r="108" spans="1:14" ht="15.75" x14ac:dyDescent="0.25">
      <c r="A108" s="25">
        <v>41</v>
      </c>
      <c r="B108" s="25" t="s">
        <v>207</v>
      </c>
      <c r="C108" s="26">
        <v>99</v>
      </c>
      <c r="D108" s="994"/>
      <c r="E108" s="25"/>
      <c r="F108" s="994"/>
      <c r="G108" s="994"/>
      <c r="H108" s="25"/>
      <c r="I108" s="25">
        <f t="shared" si="9"/>
        <v>2.0565018695471542E-2</v>
      </c>
      <c r="J108" s="25">
        <f t="shared" si="10"/>
        <v>3.1189</v>
      </c>
      <c r="K108" s="25">
        <f t="shared" si="11"/>
        <v>102.1189</v>
      </c>
      <c r="N108" s="11"/>
    </row>
    <row r="109" spans="1:14" ht="15.75" x14ac:dyDescent="0.25">
      <c r="A109" s="25">
        <v>42</v>
      </c>
      <c r="B109" s="25" t="s">
        <v>111</v>
      </c>
      <c r="C109" s="26">
        <v>99</v>
      </c>
      <c r="D109" s="994"/>
      <c r="E109" s="25"/>
      <c r="F109" s="994"/>
      <c r="G109" s="994"/>
      <c r="H109" s="25"/>
      <c r="I109" s="25">
        <f t="shared" si="9"/>
        <v>2.0565018695471542E-2</v>
      </c>
      <c r="J109" s="25">
        <f t="shared" si="10"/>
        <v>3.1189</v>
      </c>
      <c r="K109" s="25">
        <f t="shared" si="11"/>
        <v>102.1189</v>
      </c>
      <c r="N109" s="11"/>
    </row>
    <row r="110" spans="1:14" ht="15.75" x14ac:dyDescent="0.25">
      <c r="A110" s="25">
        <v>43</v>
      </c>
      <c r="B110" s="25" t="s">
        <v>208</v>
      </c>
      <c r="C110" s="26">
        <v>36</v>
      </c>
      <c r="D110" s="994"/>
      <c r="E110" s="25"/>
      <c r="F110" s="994"/>
      <c r="G110" s="994"/>
      <c r="H110" s="25"/>
      <c r="I110" s="25">
        <f t="shared" si="9"/>
        <v>7.4781886165351062E-3</v>
      </c>
      <c r="J110" s="25">
        <f t="shared" si="10"/>
        <v>1.1342000000000001</v>
      </c>
      <c r="K110" s="25">
        <f t="shared" si="11"/>
        <v>37.1342</v>
      </c>
      <c r="N110" s="11"/>
    </row>
    <row r="111" spans="1:14" ht="15.75" x14ac:dyDescent="0.25">
      <c r="A111" s="25">
        <v>44</v>
      </c>
      <c r="B111" s="25" t="s">
        <v>209</v>
      </c>
      <c r="C111" s="26">
        <v>99</v>
      </c>
      <c r="D111" s="994"/>
      <c r="E111" s="25"/>
      <c r="F111" s="994"/>
      <c r="G111" s="994"/>
      <c r="H111" s="25"/>
      <c r="I111" s="25">
        <f t="shared" si="9"/>
        <v>2.0565018695471542E-2</v>
      </c>
      <c r="J111" s="25">
        <f t="shared" si="10"/>
        <v>3.1189</v>
      </c>
      <c r="K111" s="25">
        <f t="shared" si="11"/>
        <v>102.1189</v>
      </c>
      <c r="N111" s="11"/>
    </row>
    <row r="112" spans="1:14" ht="15.75" x14ac:dyDescent="0.25">
      <c r="A112" s="25">
        <v>45</v>
      </c>
      <c r="B112" s="25" t="s">
        <v>210</v>
      </c>
      <c r="C112" s="26">
        <v>36</v>
      </c>
      <c r="D112" s="994"/>
      <c r="E112" s="25"/>
      <c r="F112" s="994"/>
      <c r="G112" s="994"/>
      <c r="H112" s="25"/>
      <c r="I112" s="25">
        <f t="shared" si="9"/>
        <v>7.4781886165351062E-3</v>
      </c>
      <c r="J112" s="25">
        <f t="shared" si="10"/>
        <v>1.1342000000000001</v>
      </c>
      <c r="K112" s="25">
        <f t="shared" si="11"/>
        <v>37.1342</v>
      </c>
      <c r="N112" s="11"/>
    </row>
    <row r="113" spans="1:14" ht="15.75" x14ac:dyDescent="0.25">
      <c r="A113" s="25">
        <v>46</v>
      </c>
      <c r="B113" s="25" t="s">
        <v>105</v>
      </c>
      <c r="C113" s="26">
        <v>72</v>
      </c>
      <c r="D113" s="994"/>
      <c r="E113" s="25"/>
      <c r="F113" s="994"/>
      <c r="G113" s="994"/>
      <c r="H113" s="25"/>
      <c r="I113" s="25">
        <f t="shared" si="9"/>
        <v>1.4956377233070212E-2</v>
      </c>
      <c r="J113" s="25">
        <f t="shared" si="10"/>
        <v>2.2683000000000004</v>
      </c>
      <c r="K113" s="25">
        <f t="shared" si="11"/>
        <v>74.268299999999996</v>
      </c>
      <c r="N113" s="11"/>
    </row>
    <row r="114" spans="1:14" ht="15.75" x14ac:dyDescent="0.25">
      <c r="A114" s="25">
        <v>47</v>
      </c>
      <c r="B114" s="25" t="s">
        <v>211</v>
      </c>
      <c r="C114" s="26">
        <v>54</v>
      </c>
      <c r="D114" s="994"/>
      <c r="E114" s="25"/>
      <c r="F114" s="994"/>
      <c r="G114" s="994"/>
      <c r="H114" s="25"/>
      <c r="I114" s="25">
        <f t="shared" si="9"/>
        <v>1.1217282924802658E-2</v>
      </c>
      <c r="J114" s="25">
        <f t="shared" si="10"/>
        <v>1.7013</v>
      </c>
      <c r="K114" s="25">
        <f t="shared" si="11"/>
        <v>55.701300000000003</v>
      </c>
      <c r="N114" s="11"/>
    </row>
    <row r="115" spans="1:14" ht="15.75" x14ac:dyDescent="0.25">
      <c r="A115" s="25">
        <v>48</v>
      </c>
      <c r="B115" s="25" t="s">
        <v>212</v>
      </c>
      <c r="C115" s="26">
        <v>99</v>
      </c>
      <c r="D115" s="994"/>
      <c r="E115" s="25"/>
      <c r="F115" s="994"/>
      <c r="G115" s="994"/>
      <c r="H115" s="25"/>
      <c r="I115" s="25">
        <f t="shared" si="9"/>
        <v>2.0565018695471542E-2</v>
      </c>
      <c r="J115" s="25">
        <f t="shared" si="10"/>
        <v>3.1189</v>
      </c>
      <c r="K115" s="25">
        <f t="shared" si="11"/>
        <v>102.1189</v>
      </c>
      <c r="N115" s="11"/>
    </row>
    <row r="116" spans="1:14" ht="15.75" x14ac:dyDescent="0.25">
      <c r="A116" s="25">
        <v>49</v>
      </c>
      <c r="B116" s="25" t="s">
        <v>213</v>
      </c>
      <c r="C116" s="26">
        <v>126</v>
      </c>
      <c r="D116" s="994"/>
      <c r="E116" s="25"/>
      <c r="F116" s="994"/>
      <c r="G116" s="994"/>
      <c r="H116" s="25"/>
      <c r="I116" s="25">
        <f t="shared" si="9"/>
        <v>2.6173660157872872E-2</v>
      </c>
      <c r="J116" s="25">
        <f t="shared" si="10"/>
        <v>3.9695</v>
      </c>
      <c r="K116" s="25">
        <f t="shared" si="11"/>
        <v>129.96950000000001</v>
      </c>
      <c r="N116" s="11"/>
    </row>
    <row r="117" spans="1:14" ht="15.75" x14ac:dyDescent="0.25">
      <c r="A117" s="25">
        <v>50</v>
      </c>
      <c r="B117" s="25" t="s">
        <v>159</v>
      </c>
      <c r="C117" s="26">
        <v>117</v>
      </c>
      <c r="D117" s="994"/>
      <c r="E117" s="25"/>
      <c r="F117" s="994"/>
      <c r="G117" s="994"/>
      <c r="H117" s="25"/>
      <c r="I117" s="25">
        <f t="shared" si="9"/>
        <v>2.4304113003739095E-2</v>
      </c>
      <c r="J117" s="25">
        <f t="shared" si="10"/>
        <v>3.6860000000000004</v>
      </c>
      <c r="K117" s="25">
        <f t="shared" si="11"/>
        <v>120.68600000000001</v>
      </c>
      <c r="N117" s="11"/>
    </row>
    <row r="118" spans="1:14" ht="15.75" x14ac:dyDescent="0.25">
      <c r="A118" s="25">
        <v>51</v>
      </c>
      <c r="B118" s="25" t="s">
        <v>160</v>
      </c>
      <c r="C118" s="26">
        <v>126</v>
      </c>
      <c r="D118" s="994"/>
      <c r="E118" s="25"/>
      <c r="F118" s="994"/>
      <c r="G118" s="994"/>
      <c r="H118" s="25"/>
      <c r="I118" s="25">
        <f t="shared" si="9"/>
        <v>2.6173660157872872E-2</v>
      </c>
      <c r="J118" s="25">
        <f t="shared" si="10"/>
        <v>3.9695</v>
      </c>
      <c r="K118" s="25">
        <f t="shared" si="11"/>
        <v>129.96950000000001</v>
      </c>
      <c r="N118" s="11"/>
    </row>
    <row r="119" spans="1:14" ht="15.75" x14ac:dyDescent="0.25">
      <c r="A119" s="25">
        <v>52</v>
      </c>
      <c r="B119" s="25" t="s">
        <v>102</v>
      </c>
      <c r="C119" s="26">
        <v>54</v>
      </c>
      <c r="D119" s="994"/>
      <c r="E119" s="25"/>
      <c r="F119" s="994"/>
      <c r="G119" s="994"/>
      <c r="H119" s="25"/>
      <c r="I119" s="25">
        <f t="shared" si="9"/>
        <v>1.1217282924802658E-2</v>
      </c>
      <c r="J119" s="25">
        <f t="shared" si="10"/>
        <v>1.7013</v>
      </c>
      <c r="K119" s="25">
        <f t="shared" si="11"/>
        <v>55.701300000000003</v>
      </c>
      <c r="N119" s="11"/>
    </row>
    <row r="120" spans="1:14" ht="15.75" x14ac:dyDescent="0.25">
      <c r="A120" s="25">
        <v>53</v>
      </c>
      <c r="B120" s="25" t="s">
        <v>214</v>
      </c>
      <c r="C120" s="26">
        <v>108</v>
      </c>
      <c r="D120" s="994"/>
      <c r="E120" s="25"/>
      <c r="F120" s="994"/>
      <c r="G120" s="994"/>
      <c r="H120" s="25"/>
      <c r="I120" s="25">
        <f t="shared" si="9"/>
        <v>2.2434565849605317E-2</v>
      </c>
      <c r="J120" s="25">
        <f t="shared" si="10"/>
        <v>3.4025000000000003</v>
      </c>
      <c r="K120" s="25">
        <f t="shared" si="11"/>
        <v>111.4025</v>
      </c>
      <c r="N120" s="11"/>
    </row>
    <row r="121" spans="1:14" ht="15.75" x14ac:dyDescent="0.25">
      <c r="A121" s="25">
        <v>54</v>
      </c>
      <c r="B121" s="25" t="s">
        <v>113</v>
      </c>
      <c r="C121" s="26">
        <v>72</v>
      </c>
      <c r="D121" s="994"/>
      <c r="E121" s="25"/>
      <c r="F121" s="994"/>
      <c r="G121" s="994"/>
      <c r="H121" s="25"/>
      <c r="I121" s="25">
        <f t="shared" si="9"/>
        <v>1.4956377233070212E-2</v>
      </c>
      <c r="J121" s="25">
        <f t="shared" si="10"/>
        <v>2.2683000000000004</v>
      </c>
      <c r="K121" s="25">
        <f t="shared" si="11"/>
        <v>74.268299999999996</v>
      </c>
      <c r="N121" s="11"/>
    </row>
    <row r="122" spans="1:14" ht="15.75" x14ac:dyDescent="0.25">
      <c r="A122" s="25">
        <v>55</v>
      </c>
      <c r="B122" s="25" t="s">
        <v>127</v>
      </c>
      <c r="C122" s="26">
        <v>99</v>
      </c>
      <c r="D122" s="994"/>
      <c r="E122" s="25"/>
      <c r="F122" s="994"/>
      <c r="G122" s="994"/>
      <c r="H122" s="25"/>
      <c r="I122" s="25">
        <f t="shared" si="9"/>
        <v>2.0565018695471542E-2</v>
      </c>
      <c r="J122" s="25">
        <f t="shared" si="10"/>
        <v>3.1189</v>
      </c>
      <c r="K122" s="25">
        <f t="shared" si="11"/>
        <v>102.1189</v>
      </c>
      <c r="N122" s="11"/>
    </row>
    <row r="123" spans="1:14" ht="15.75" x14ac:dyDescent="0.25">
      <c r="A123" s="25">
        <v>56</v>
      </c>
      <c r="B123" s="25" t="s">
        <v>137</v>
      </c>
      <c r="C123" s="26">
        <v>72</v>
      </c>
      <c r="D123" s="994"/>
      <c r="E123" s="25"/>
      <c r="F123" s="994"/>
      <c r="G123" s="994"/>
      <c r="H123" s="25"/>
      <c r="I123" s="25">
        <f t="shared" si="9"/>
        <v>1.4956377233070212E-2</v>
      </c>
      <c r="J123" s="25">
        <f t="shared" si="10"/>
        <v>2.2683000000000004</v>
      </c>
      <c r="K123" s="25">
        <f t="shared" si="11"/>
        <v>74.268299999999996</v>
      </c>
      <c r="N123" s="11"/>
    </row>
    <row r="124" spans="1:14" ht="15.75" x14ac:dyDescent="0.25">
      <c r="A124" s="25">
        <v>57</v>
      </c>
      <c r="B124" s="25" t="s">
        <v>215</v>
      </c>
      <c r="C124" s="26">
        <v>54</v>
      </c>
      <c r="D124" s="994"/>
      <c r="E124" s="25"/>
      <c r="F124" s="994"/>
      <c r="G124" s="994"/>
      <c r="H124" s="25"/>
      <c r="I124" s="25">
        <f t="shared" si="9"/>
        <v>1.1217282924802658E-2</v>
      </c>
      <c r="J124" s="25">
        <f t="shared" si="10"/>
        <v>1.7013</v>
      </c>
      <c r="K124" s="25">
        <f t="shared" si="11"/>
        <v>55.701300000000003</v>
      </c>
      <c r="N124" s="11"/>
    </row>
    <row r="125" spans="1:14" ht="15.75" x14ac:dyDescent="0.25">
      <c r="A125" s="25">
        <v>58</v>
      </c>
      <c r="B125" s="25" t="s">
        <v>216</v>
      </c>
      <c r="C125" s="26">
        <v>90</v>
      </c>
      <c r="D125" s="994"/>
      <c r="E125" s="25"/>
      <c r="F125" s="994"/>
      <c r="G125" s="994"/>
      <c r="H125" s="25"/>
      <c r="I125" s="25">
        <f t="shared" si="9"/>
        <v>1.8695471541337765E-2</v>
      </c>
      <c r="J125" s="25">
        <f t="shared" si="10"/>
        <v>2.8354000000000004</v>
      </c>
      <c r="K125" s="25">
        <f t="shared" si="11"/>
        <v>92.835400000000007</v>
      </c>
      <c r="N125" s="11"/>
    </row>
    <row r="126" spans="1:14" ht="15.75" x14ac:dyDescent="0.25">
      <c r="A126" s="25">
        <v>59</v>
      </c>
      <c r="B126" s="25" t="s">
        <v>217</v>
      </c>
      <c r="C126" s="26">
        <v>54</v>
      </c>
      <c r="D126" s="994"/>
      <c r="E126" s="25"/>
      <c r="F126" s="994"/>
      <c r="G126" s="994"/>
      <c r="H126" s="25"/>
      <c r="I126" s="25">
        <f t="shared" si="9"/>
        <v>1.1217282924802658E-2</v>
      </c>
      <c r="J126" s="25">
        <f t="shared" si="10"/>
        <v>1.7013</v>
      </c>
      <c r="K126" s="25">
        <f t="shared" si="11"/>
        <v>55.701300000000003</v>
      </c>
      <c r="N126" s="11"/>
    </row>
    <row r="127" spans="1:14" x14ac:dyDescent="0.25">
      <c r="N127" s="11"/>
    </row>
    <row r="128" spans="1:14" x14ac:dyDescent="0.25">
      <c r="N128" s="11"/>
    </row>
    <row r="129" spans="1:14" x14ac:dyDescent="0.25">
      <c r="N129" s="11"/>
    </row>
    <row r="130" spans="1:14" x14ac:dyDescent="0.25">
      <c r="A130" s="991" t="s">
        <v>223</v>
      </c>
      <c r="B130" s="991"/>
      <c r="C130" s="991"/>
      <c r="D130" s="991"/>
      <c r="E130" s="991"/>
      <c r="F130" s="991"/>
      <c r="G130" s="991"/>
      <c r="H130" s="991"/>
      <c r="I130" s="991"/>
      <c r="J130" s="991"/>
      <c r="K130" s="991"/>
      <c r="N130" s="11"/>
    </row>
    <row r="131" spans="1:14" ht="47.25" x14ac:dyDescent="0.25">
      <c r="A131" s="24" t="s">
        <v>90</v>
      </c>
      <c r="B131" s="24" t="s">
        <v>91</v>
      </c>
      <c r="C131" s="24" t="s">
        <v>161</v>
      </c>
      <c r="D131" s="992" t="s">
        <v>177</v>
      </c>
      <c r="E131" s="992"/>
      <c r="F131" s="24" t="s">
        <v>164</v>
      </c>
      <c r="G131" s="24" t="s">
        <v>185</v>
      </c>
      <c r="H131" s="24" t="s">
        <v>186</v>
      </c>
      <c r="I131" s="24" t="s">
        <v>162</v>
      </c>
      <c r="J131" s="24" t="s">
        <v>187</v>
      </c>
      <c r="K131" s="24" t="s">
        <v>163</v>
      </c>
      <c r="N131" s="11"/>
    </row>
    <row r="132" spans="1:14" ht="15.75" x14ac:dyDescent="0.25">
      <c r="A132" s="25">
        <v>1</v>
      </c>
      <c r="B132" s="25" t="s">
        <v>224</v>
      </c>
      <c r="C132" s="26">
        <v>113</v>
      </c>
      <c r="D132" s="993">
        <f>SUM(C132:C141)</f>
        <v>1681</v>
      </c>
      <c r="E132" s="25">
        <f>214.58/250.7</f>
        <v>0.85592341443956932</v>
      </c>
      <c r="F132" s="993">
        <v>1748.97</v>
      </c>
      <c r="G132" s="993">
        <f>F132-D132</f>
        <v>67.970000000000027</v>
      </c>
      <c r="H132" s="25"/>
      <c r="I132" s="25">
        <f t="shared" ref="I132:I141" si="12">C132/$D$132</f>
        <v>6.7221891731112426E-2</v>
      </c>
      <c r="J132" s="25">
        <f t="shared" ref="J132:J141" si="13">ROUNDUP(I132*$G$132,4)</f>
        <v>4.5690999999999997</v>
      </c>
      <c r="K132" s="25">
        <f t="shared" ref="K132:K141" si="14">C132+J132</f>
        <v>117.56910000000001</v>
      </c>
      <c r="L132" s="10">
        <v>250.7</v>
      </c>
      <c r="M132" s="10">
        <v>214.58</v>
      </c>
      <c r="N132" s="11"/>
    </row>
    <row r="133" spans="1:14" ht="15.75" x14ac:dyDescent="0.25">
      <c r="A133" s="25">
        <v>2</v>
      </c>
      <c r="B133" s="25" t="s">
        <v>118</v>
      </c>
      <c r="C133" s="26">
        <v>137</v>
      </c>
      <c r="D133" s="994"/>
      <c r="E133" s="25">
        <f>201.95/262.9</f>
        <v>0.76816279954355271</v>
      </c>
      <c r="F133" s="994"/>
      <c r="G133" s="994"/>
      <c r="H133" s="25"/>
      <c r="I133" s="25">
        <f t="shared" si="12"/>
        <v>8.1499107674003562E-2</v>
      </c>
      <c r="J133" s="25">
        <f t="shared" si="13"/>
        <v>5.5394999999999994</v>
      </c>
      <c r="K133" s="25">
        <f t="shared" si="14"/>
        <v>142.5395</v>
      </c>
      <c r="L133" s="10">
        <v>262.89999999999998</v>
      </c>
      <c r="M133" s="10">
        <v>201.95</v>
      </c>
      <c r="N133" s="11"/>
    </row>
    <row r="134" spans="1:14" ht="15.75" x14ac:dyDescent="0.25">
      <c r="A134" s="25">
        <v>3</v>
      </c>
      <c r="B134" s="25" t="s">
        <v>225</v>
      </c>
      <c r="C134" s="26">
        <v>137</v>
      </c>
      <c r="D134" s="994"/>
      <c r="E134" s="25">
        <f>174.45/268.7</f>
        <v>0.64923706736136955</v>
      </c>
      <c r="F134" s="994"/>
      <c r="G134" s="994"/>
      <c r="H134" s="25"/>
      <c r="I134" s="25">
        <f t="shared" si="12"/>
        <v>8.1499107674003562E-2</v>
      </c>
      <c r="J134" s="25">
        <f t="shared" si="13"/>
        <v>5.5394999999999994</v>
      </c>
      <c r="K134" s="25">
        <f t="shared" si="14"/>
        <v>142.5395</v>
      </c>
      <c r="L134" s="10">
        <v>268.7</v>
      </c>
      <c r="M134" s="10">
        <v>174.45</v>
      </c>
      <c r="N134" s="11"/>
    </row>
    <row r="135" spans="1:14" ht="15.75" x14ac:dyDescent="0.25">
      <c r="A135" s="25">
        <v>4</v>
      </c>
      <c r="B135" s="25" t="s">
        <v>226</v>
      </c>
      <c r="C135" s="26">
        <v>142</v>
      </c>
      <c r="D135" s="994"/>
      <c r="E135" s="25">
        <f>107.4/188.9</f>
        <v>0.56855479089465322</v>
      </c>
      <c r="F135" s="994"/>
      <c r="G135" s="994"/>
      <c r="H135" s="25"/>
      <c r="I135" s="25">
        <f t="shared" si="12"/>
        <v>8.4473527662105891E-2</v>
      </c>
      <c r="J135" s="25">
        <f t="shared" si="13"/>
        <v>5.7416999999999998</v>
      </c>
      <c r="K135" s="25">
        <f t="shared" si="14"/>
        <v>147.74170000000001</v>
      </c>
      <c r="L135" s="10">
        <v>188.9</v>
      </c>
      <c r="M135" s="10">
        <v>107.4</v>
      </c>
      <c r="N135" s="11"/>
    </row>
    <row r="136" spans="1:14" ht="15.75" x14ac:dyDescent="0.25">
      <c r="A136" s="25">
        <v>5</v>
      </c>
      <c r="B136" s="25" t="s">
        <v>227</v>
      </c>
      <c r="C136" s="26">
        <v>247</v>
      </c>
      <c r="D136" s="994"/>
      <c r="E136" s="25">
        <f>175.09/380.6</f>
        <v>0.4600367840252233</v>
      </c>
      <c r="F136" s="994"/>
      <c r="G136" s="994"/>
      <c r="H136" s="25"/>
      <c r="I136" s="25">
        <f t="shared" si="12"/>
        <v>0.14693634741225461</v>
      </c>
      <c r="J136" s="25">
        <f t="shared" si="13"/>
        <v>9.9872999999999994</v>
      </c>
      <c r="K136" s="25">
        <f t="shared" si="14"/>
        <v>256.9873</v>
      </c>
      <c r="L136" s="10">
        <v>380.6</v>
      </c>
      <c r="M136" s="10">
        <v>175.09</v>
      </c>
      <c r="N136" s="11"/>
    </row>
    <row r="137" spans="1:14" ht="15.75" x14ac:dyDescent="0.25">
      <c r="A137" s="25">
        <v>6</v>
      </c>
      <c r="B137" s="25" t="s">
        <v>228</v>
      </c>
      <c r="C137" s="26">
        <v>192</v>
      </c>
      <c r="D137" s="994"/>
      <c r="E137" s="25">
        <f>59.75/155</f>
        <v>0.38548387096774195</v>
      </c>
      <c r="F137" s="994"/>
      <c r="G137" s="994"/>
      <c r="H137" s="25"/>
      <c r="I137" s="25">
        <f t="shared" si="12"/>
        <v>0.11421772754312909</v>
      </c>
      <c r="J137" s="25">
        <f t="shared" si="13"/>
        <v>7.7633999999999999</v>
      </c>
      <c r="K137" s="25">
        <f t="shared" si="14"/>
        <v>199.76339999999999</v>
      </c>
      <c r="L137" s="10">
        <v>155</v>
      </c>
      <c r="M137" s="10">
        <v>59.75</v>
      </c>
      <c r="N137" s="11"/>
    </row>
    <row r="138" spans="1:14" ht="15.75" x14ac:dyDescent="0.25">
      <c r="A138" s="25">
        <v>7</v>
      </c>
      <c r="B138" s="25" t="s">
        <v>119</v>
      </c>
      <c r="C138" s="26">
        <v>165</v>
      </c>
      <c r="D138" s="994"/>
      <c r="E138" s="25">
        <f>79.74/242.2</f>
        <v>0.32923203963666392</v>
      </c>
      <c r="F138" s="994"/>
      <c r="G138" s="994"/>
      <c r="H138" s="25"/>
      <c r="I138" s="25">
        <f t="shared" si="12"/>
        <v>9.8155859607376564E-2</v>
      </c>
      <c r="J138" s="25">
        <f t="shared" si="13"/>
        <v>6.6716999999999995</v>
      </c>
      <c r="K138" s="25">
        <f t="shared" si="14"/>
        <v>171.67169999999999</v>
      </c>
      <c r="L138" s="10">
        <v>242.2</v>
      </c>
      <c r="M138" s="10">
        <v>79.739999999999995</v>
      </c>
      <c r="N138" s="11"/>
    </row>
    <row r="139" spans="1:14" ht="15.75" x14ac:dyDescent="0.25">
      <c r="A139" s="25">
        <v>8</v>
      </c>
      <c r="B139" s="25" t="s">
        <v>130</v>
      </c>
      <c r="C139" s="26">
        <v>205</v>
      </c>
      <c r="D139" s="994"/>
      <c r="E139" s="25"/>
      <c r="F139" s="994"/>
      <c r="G139" s="994"/>
      <c r="H139" s="25"/>
      <c r="I139" s="25">
        <f t="shared" si="12"/>
        <v>0.12195121951219512</v>
      </c>
      <c r="J139" s="25">
        <f t="shared" si="13"/>
        <v>8.2890999999999995</v>
      </c>
      <c r="K139" s="25">
        <f t="shared" si="14"/>
        <v>213.28909999999999</v>
      </c>
      <c r="N139" s="11"/>
    </row>
    <row r="140" spans="1:14" ht="15.75" x14ac:dyDescent="0.25">
      <c r="A140" s="25">
        <v>9</v>
      </c>
      <c r="B140" s="25" t="s">
        <v>96</v>
      </c>
      <c r="C140" s="26">
        <v>151</v>
      </c>
      <c r="D140" s="994"/>
      <c r="E140" s="25"/>
      <c r="F140" s="994"/>
      <c r="G140" s="994"/>
      <c r="H140" s="25"/>
      <c r="I140" s="25">
        <f t="shared" si="12"/>
        <v>8.982748364069007E-2</v>
      </c>
      <c r="J140" s="25">
        <f t="shared" si="13"/>
        <v>6.1055999999999999</v>
      </c>
      <c r="K140" s="25">
        <f t="shared" si="14"/>
        <v>157.10560000000001</v>
      </c>
      <c r="N140" s="11"/>
    </row>
    <row r="141" spans="1:14" ht="15.75" x14ac:dyDescent="0.25">
      <c r="A141" s="25">
        <v>10</v>
      </c>
      <c r="B141" s="25" t="s">
        <v>229</v>
      </c>
      <c r="C141" s="26">
        <v>192</v>
      </c>
      <c r="D141" s="994"/>
      <c r="E141" s="25"/>
      <c r="F141" s="994"/>
      <c r="G141" s="994"/>
      <c r="H141" s="25"/>
      <c r="I141" s="25">
        <f t="shared" si="12"/>
        <v>0.11421772754312909</v>
      </c>
      <c r="J141" s="25">
        <f t="shared" si="13"/>
        <v>7.7633999999999999</v>
      </c>
      <c r="K141" s="25">
        <f t="shared" si="14"/>
        <v>199.76339999999999</v>
      </c>
      <c r="N141" s="11"/>
    </row>
    <row r="142" spans="1:14" ht="15.75" x14ac:dyDescent="0.25">
      <c r="A142" s="25"/>
      <c r="B142" s="25"/>
      <c r="C142" s="25"/>
      <c r="D142" s="27"/>
      <c r="E142" s="25"/>
      <c r="F142" s="27"/>
      <c r="G142" s="27"/>
      <c r="H142" s="25"/>
      <c r="I142" s="25"/>
      <c r="J142" s="25"/>
      <c r="K142" s="25"/>
      <c r="N142" s="11"/>
    </row>
    <row r="143" spans="1:14" ht="15.75" x14ac:dyDescent="0.25">
      <c r="A143" s="25"/>
      <c r="B143" s="25"/>
      <c r="C143" s="25"/>
      <c r="D143" s="27"/>
      <c r="E143" s="25"/>
      <c r="F143" s="27"/>
      <c r="G143" s="27"/>
      <c r="H143" s="25"/>
      <c r="I143" s="25"/>
      <c r="J143" s="25"/>
      <c r="K143" s="25"/>
      <c r="N143" s="11"/>
    </row>
    <row r="144" spans="1:14" ht="15.75" x14ac:dyDescent="0.25">
      <c r="A144" s="25"/>
      <c r="B144" s="25"/>
      <c r="C144" s="25"/>
      <c r="D144" s="27"/>
      <c r="E144" s="25"/>
      <c r="F144" s="27"/>
      <c r="G144" s="27"/>
      <c r="H144" s="25"/>
      <c r="I144" s="25"/>
      <c r="J144" s="25"/>
      <c r="K144" s="25"/>
      <c r="N144" s="11"/>
    </row>
    <row r="145" spans="1:14" ht="15.75" x14ac:dyDescent="0.25">
      <c r="A145" s="25"/>
      <c r="B145" s="25"/>
      <c r="C145" s="25"/>
      <c r="D145" s="27"/>
      <c r="E145" s="25"/>
      <c r="F145" s="27"/>
      <c r="G145" s="27"/>
      <c r="H145" s="25"/>
      <c r="I145" s="25"/>
      <c r="J145" s="25"/>
      <c r="K145" s="25"/>
      <c r="N145" s="11"/>
    </row>
    <row r="146" spans="1:14" ht="15.75" x14ac:dyDescent="0.25">
      <c r="A146" s="25"/>
      <c r="B146" s="25"/>
      <c r="C146" s="25"/>
      <c r="D146" s="27"/>
      <c r="E146" s="25"/>
      <c r="F146" s="27"/>
      <c r="G146" s="27"/>
      <c r="H146" s="25"/>
      <c r="I146" s="25"/>
      <c r="J146" s="25"/>
      <c r="K146" s="25"/>
      <c r="N146" s="11"/>
    </row>
    <row r="147" spans="1:14" ht="15.75" x14ac:dyDescent="0.25">
      <c r="A147" s="25"/>
      <c r="B147" s="25"/>
      <c r="C147" s="25"/>
      <c r="D147" s="27"/>
      <c r="E147" s="25"/>
      <c r="F147" s="27"/>
      <c r="G147" s="27"/>
      <c r="H147" s="25"/>
      <c r="I147" s="25"/>
      <c r="J147" s="25"/>
      <c r="K147" s="25"/>
      <c r="N147" s="11"/>
    </row>
    <row r="148" spans="1:14" ht="15.75" x14ac:dyDescent="0.25">
      <c r="A148" s="25"/>
      <c r="B148" s="25"/>
      <c r="C148" s="25"/>
      <c r="D148" s="27"/>
      <c r="E148" s="25"/>
      <c r="F148" s="27"/>
      <c r="G148" s="27"/>
      <c r="H148" s="25"/>
      <c r="I148" s="25"/>
      <c r="J148" s="25"/>
      <c r="K148" s="25"/>
      <c r="N148" s="11"/>
    </row>
    <row r="149" spans="1:14" ht="15.75" x14ac:dyDescent="0.25">
      <c r="A149" s="25"/>
      <c r="B149" s="25"/>
      <c r="C149" s="25"/>
      <c r="D149" s="27"/>
      <c r="E149" s="25"/>
      <c r="F149" s="27"/>
      <c r="G149" s="27"/>
      <c r="H149" s="25"/>
      <c r="I149" s="25"/>
      <c r="J149" s="25"/>
      <c r="K149" s="25"/>
      <c r="N149" s="11"/>
    </row>
    <row r="150" spans="1:14" ht="15.75" x14ac:dyDescent="0.25">
      <c r="A150" s="25"/>
      <c r="B150" s="25"/>
      <c r="C150" s="25"/>
      <c r="D150" s="27"/>
      <c r="E150" s="25"/>
      <c r="F150" s="27"/>
      <c r="G150" s="27"/>
      <c r="H150" s="25"/>
      <c r="I150" s="25"/>
      <c r="J150" s="25"/>
      <c r="K150" s="25"/>
      <c r="N150" s="11"/>
    </row>
    <row r="151" spans="1:14" ht="15.75" x14ac:dyDescent="0.25">
      <c r="A151" s="25"/>
      <c r="B151" s="25"/>
      <c r="C151" s="25"/>
      <c r="D151" s="27"/>
      <c r="E151" s="25"/>
      <c r="F151" s="27"/>
      <c r="G151" s="27"/>
      <c r="H151" s="25"/>
      <c r="I151" s="25"/>
      <c r="J151" s="25"/>
      <c r="K151" s="25"/>
      <c r="N151" s="11"/>
    </row>
    <row r="152" spans="1:14" ht="15.75" x14ac:dyDescent="0.25">
      <c r="A152" s="25"/>
      <c r="B152" s="25"/>
      <c r="C152" s="25"/>
      <c r="D152" s="27"/>
      <c r="E152" s="25"/>
      <c r="F152" s="27"/>
      <c r="G152" s="27"/>
      <c r="H152" s="25"/>
      <c r="I152" s="25"/>
      <c r="J152" s="25"/>
      <c r="K152" s="25"/>
      <c r="N152" s="11"/>
    </row>
    <row r="153" spans="1:14" ht="15.75" x14ac:dyDescent="0.25">
      <c r="A153" s="25"/>
      <c r="B153" s="25"/>
      <c r="C153" s="25"/>
      <c r="D153" s="27"/>
      <c r="E153" s="25"/>
      <c r="F153" s="27"/>
      <c r="G153" s="27"/>
      <c r="H153" s="25"/>
      <c r="I153" s="25"/>
      <c r="J153" s="25"/>
      <c r="K153" s="25"/>
      <c r="N153" s="11"/>
    </row>
    <row r="154" spans="1:14" ht="15.75" x14ac:dyDescent="0.25">
      <c r="A154" s="25"/>
      <c r="B154" s="25"/>
      <c r="C154" s="25"/>
      <c r="D154" s="27"/>
      <c r="E154" s="25"/>
      <c r="F154" s="27"/>
      <c r="G154" s="27"/>
      <c r="H154" s="25"/>
      <c r="I154" s="25"/>
      <c r="J154" s="25"/>
      <c r="K154" s="25"/>
      <c r="N154" s="11"/>
    </row>
    <row r="155" spans="1:14" ht="15.75" x14ac:dyDescent="0.25">
      <c r="A155" s="25"/>
      <c r="B155" s="25"/>
      <c r="C155" s="25"/>
      <c r="D155" s="27"/>
      <c r="E155" s="25"/>
      <c r="F155" s="27"/>
      <c r="G155" s="27"/>
      <c r="H155" s="25"/>
      <c r="I155" s="25"/>
      <c r="J155" s="25"/>
      <c r="K155" s="25"/>
      <c r="N155" s="11"/>
    </row>
    <row r="156" spans="1:14" ht="15.75" x14ac:dyDescent="0.25">
      <c r="A156" s="25"/>
      <c r="B156" s="25"/>
      <c r="C156" s="25"/>
      <c r="D156" s="27"/>
      <c r="E156" s="25"/>
      <c r="F156" s="27"/>
      <c r="G156" s="27"/>
      <c r="H156" s="25"/>
      <c r="I156" s="25"/>
      <c r="J156" s="25"/>
      <c r="K156" s="25"/>
      <c r="N156" s="11"/>
    </row>
    <row r="157" spans="1:14" ht="15.75" x14ac:dyDescent="0.25">
      <c r="A157" s="25"/>
      <c r="B157" s="25"/>
      <c r="C157" s="25"/>
      <c r="D157" s="27"/>
      <c r="E157" s="25"/>
      <c r="F157" s="27"/>
      <c r="G157" s="27"/>
      <c r="H157" s="25"/>
      <c r="I157" s="25"/>
      <c r="J157" s="25"/>
      <c r="K157" s="25"/>
      <c r="N157" s="11"/>
    </row>
    <row r="158" spans="1:14" ht="15.75" x14ac:dyDescent="0.25">
      <c r="A158" s="25"/>
      <c r="B158" s="25"/>
      <c r="C158" s="25"/>
      <c r="D158" s="27"/>
      <c r="E158" s="25"/>
      <c r="F158" s="27"/>
      <c r="G158" s="27"/>
      <c r="H158" s="25"/>
      <c r="I158" s="25"/>
      <c r="J158" s="25"/>
      <c r="K158" s="25"/>
      <c r="N158" s="11"/>
    </row>
    <row r="159" spans="1:14" ht="15.75" x14ac:dyDescent="0.25">
      <c r="A159" s="25"/>
      <c r="B159" s="25"/>
      <c r="C159" s="25"/>
      <c r="D159" s="27"/>
      <c r="E159" s="25"/>
      <c r="F159" s="27"/>
      <c r="G159" s="27"/>
      <c r="H159" s="25"/>
      <c r="I159" s="25"/>
      <c r="J159" s="25"/>
      <c r="K159" s="25"/>
      <c r="N159" s="11"/>
    </row>
    <row r="160" spans="1:14" ht="15.75" x14ac:dyDescent="0.25">
      <c r="A160" s="25"/>
      <c r="B160" s="25"/>
      <c r="C160" s="25"/>
      <c r="D160" s="27"/>
      <c r="E160" s="25"/>
      <c r="F160" s="27"/>
      <c r="G160" s="27"/>
      <c r="H160" s="25"/>
      <c r="I160" s="25"/>
      <c r="J160" s="25"/>
      <c r="K160" s="25"/>
      <c r="N160" s="11"/>
    </row>
    <row r="161" spans="1:14" ht="15.75" x14ac:dyDescent="0.25">
      <c r="A161" s="25"/>
      <c r="B161" s="25"/>
      <c r="C161" s="25"/>
      <c r="D161" s="27"/>
      <c r="E161" s="25"/>
      <c r="F161" s="27"/>
      <c r="G161" s="27"/>
      <c r="H161" s="25"/>
      <c r="I161" s="25"/>
      <c r="J161" s="25"/>
      <c r="K161" s="25"/>
      <c r="N161" s="11"/>
    </row>
    <row r="162" spans="1:14" ht="15.75" x14ac:dyDescent="0.25">
      <c r="A162" s="25"/>
      <c r="B162" s="25"/>
      <c r="C162" s="25"/>
      <c r="D162" s="27"/>
      <c r="E162" s="25"/>
      <c r="F162" s="27"/>
      <c r="G162" s="27"/>
      <c r="H162" s="25"/>
      <c r="I162" s="25"/>
      <c r="J162" s="25"/>
      <c r="K162" s="25"/>
      <c r="N162" s="11"/>
    </row>
    <row r="163" spans="1:14" ht="15.75" x14ac:dyDescent="0.25">
      <c r="A163" s="25"/>
      <c r="B163" s="25"/>
      <c r="C163" s="25"/>
      <c r="D163" s="27"/>
      <c r="E163" s="25"/>
      <c r="F163" s="27"/>
      <c r="G163" s="27"/>
      <c r="H163" s="25"/>
      <c r="I163" s="25"/>
      <c r="J163" s="25"/>
      <c r="K163" s="25"/>
      <c r="N163" s="11"/>
    </row>
    <row r="164" spans="1:14" ht="15.75" x14ac:dyDescent="0.25">
      <c r="A164" s="25"/>
      <c r="B164" s="25"/>
      <c r="C164" s="25"/>
      <c r="D164" s="27"/>
      <c r="E164" s="25"/>
      <c r="F164" s="27"/>
      <c r="G164" s="27"/>
      <c r="H164" s="25"/>
      <c r="I164" s="25"/>
      <c r="J164" s="25"/>
      <c r="K164" s="25"/>
      <c r="N164" s="11"/>
    </row>
    <row r="165" spans="1:14" ht="15.75" x14ac:dyDescent="0.25">
      <c r="A165" s="25"/>
      <c r="B165" s="25"/>
      <c r="C165" s="25"/>
      <c r="D165" s="27"/>
      <c r="E165" s="25"/>
      <c r="F165" s="27"/>
      <c r="G165" s="27"/>
      <c r="H165" s="25"/>
      <c r="I165" s="25"/>
      <c r="J165" s="25"/>
      <c r="K165" s="25"/>
      <c r="N165" s="11"/>
    </row>
    <row r="166" spans="1:14" ht="15.75" x14ac:dyDescent="0.25">
      <c r="A166" s="25"/>
      <c r="B166" s="25"/>
      <c r="C166" s="25"/>
      <c r="D166" s="27"/>
      <c r="E166" s="25"/>
      <c r="F166" s="27"/>
      <c r="G166" s="27"/>
      <c r="H166" s="25"/>
      <c r="I166" s="25"/>
      <c r="J166" s="25"/>
      <c r="K166" s="25"/>
      <c r="N166" s="11"/>
    </row>
    <row r="167" spans="1:14" ht="15.75" x14ac:dyDescent="0.25">
      <c r="A167" s="25"/>
      <c r="B167" s="25"/>
      <c r="C167" s="25"/>
      <c r="D167" s="27"/>
      <c r="E167" s="25"/>
      <c r="F167" s="27"/>
      <c r="G167" s="27"/>
      <c r="H167" s="25"/>
      <c r="I167" s="25"/>
      <c r="J167" s="25"/>
      <c r="K167" s="25"/>
      <c r="N167" s="11"/>
    </row>
    <row r="168" spans="1:14" ht="15.75" x14ac:dyDescent="0.25">
      <c r="A168" s="25"/>
      <c r="B168" s="25"/>
      <c r="C168" s="25"/>
      <c r="D168" s="27"/>
      <c r="E168" s="25"/>
      <c r="F168" s="27"/>
      <c r="G168" s="27"/>
      <c r="H168" s="25"/>
      <c r="I168" s="25"/>
      <c r="J168" s="25"/>
      <c r="K168" s="25"/>
      <c r="N168" s="11"/>
    </row>
    <row r="169" spans="1:14" ht="15.75" x14ac:dyDescent="0.25">
      <c r="A169" s="25"/>
      <c r="B169" s="25"/>
      <c r="C169" s="25"/>
      <c r="D169" s="27"/>
      <c r="E169" s="25"/>
      <c r="F169" s="27"/>
      <c r="G169" s="27"/>
      <c r="H169" s="25"/>
      <c r="I169" s="25"/>
      <c r="J169" s="25"/>
      <c r="K169" s="25"/>
      <c r="N169" s="11"/>
    </row>
    <row r="170" spans="1:14" ht="15.75" x14ac:dyDescent="0.25">
      <c r="A170" s="25"/>
      <c r="B170" s="25"/>
      <c r="C170" s="25"/>
      <c r="D170" s="27"/>
      <c r="E170" s="25"/>
      <c r="F170" s="27"/>
      <c r="G170" s="27"/>
      <c r="H170" s="25"/>
      <c r="I170" s="25"/>
      <c r="J170" s="25"/>
      <c r="K170" s="25"/>
      <c r="N170" s="11"/>
    </row>
    <row r="171" spans="1:14" ht="15.75" x14ac:dyDescent="0.25">
      <c r="A171" s="25"/>
      <c r="B171" s="25"/>
      <c r="C171" s="25"/>
      <c r="D171" s="27"/>
      <c r="E171" s="25"/>
      <c r="F171" s="27"/>
      <c r="G171" s="27"/>
      <c r="H171" s="25"/>
      <c r="I171" s="25"/>
      <c r="J171" s="25"/>
      <c r="K171" s="25"/>
      <c r="N171" s="11"/>
    </row>
    <row r="172" spans="1:14" ht="15.75" x14ac:dyDescent="0.25">
      <c r="A172" s="25"/>
      <c r="B172" s="25"/>
      <c r="C172" s="25"/>
      <c r="D172" s="27"/>
      <c r="E172" s="25"/>
      <c r="F172" s="27"/>
      <c r="G172" s="27"/>
      <c r="H172" s="25"/>
      <c r="I172" s="25"/>
      <c r="J172" s="25"/>
      <c r="K172" s="25"/>
      <c r="N172" s="11"/>
    </row>
    <row r="173" spans="1:14" ht="15.75" x14ac:dyDescent="0.25">
      <c r="A173" s="25"/>
      <c r="B173" s="25"/>
      <c r="C173" s="25"/>
      <c r="D173" s="27"/>
      <c r="E173" s="25"/>
      <c r="F173" s="27"/>
      <c r="G173" s="27"/>
      <c r="H173" s="25"/>
      <c r="I173" s="25"/>
      <c r="J173" s="25"/>
      <c r="K173" s="25"/>
      <c r="N173" s="11"/>
    </row>
    <row r="174" spans="1:14" ht="15.75" x14ac:dyDescent="0.25">
      <c r="A174" s="25"/>
      <c r="B174" s="25"/>
      <c r="C174" s="25"/>
      <c r="D174" s="27"/>
      <c r="E174" s="25"/>
      <c r="F174" s="27"/>
      <c r="G174" s="27"/>
      <c r="H174" s="25"/>
      <c r="I174" s="25"/>
      <c r="J174" s="25"/>
      <c r="K174" s="25"/>
      <c r="N174" s="11"/>
    </row>
    <row r="175" spans="1:14" ht="15.75" x14ac:dyDescent="0.25">
      <c r="A175" s="25"/>
      <c r="B175" s="25"/>
      <c r="C175" s="25"/>
      <c r="D175" s="27"/>
      <c r="E175" s="25"/>
      <c r="F175" s="27"/>
      <c r="G175" s="27"/>
      <c r="H175" s="25"/>
      <c r="I175" s="25"/>
      <c r="J175" s="25"/>
      <c r="K175" s="25"/>
      <c r="N175" s="11"/>
    </row>
    <row r="176" spans="1:14" ht="15.75" x14ac:dyDescent="0.25">
      <c r="A176" s="25"/>
      <c r="B176" s="25"/>
      <c r="C176" s="25"/>
      <c r="D176" s="27"/>
      <c r="E176" s="25"/>
      <c r="F176" s="27"/>
      <c r="G176" s="27"/>
      <c r="H176" s="25"/>
      <c r="I176" s="25"/>
      <c r="J176" s="25"/>
      <c r="K176" s="25"/>
      <c r="N176" s="11"/>
    </row>
    <row r="177" spans="1:14" ht="15.75" x14ac:dyDescent="0.25">
      <c r="A177" s="25"/>
      <c r="B177" s="25"/>
      <c r="C177" s="25"/>
      <c r="D177" s="27"/>
      <c r="E177" s="25"/>
      <c r="F177" s="27"/>
      <c r="G177" s="27"/>
      <c r="H177" s="25"/>
      <c r="I177" s="25"/>
      <c r="J177" s="25"/>
      <c r="K177" s="25"/>
      <c r="N177" s="11"/>
    </row>
    <row r="178" spans="1:14" ht="15.75" x14ac:dyDescent="0.25">
      <c r="A178" s="25"/>
      <c r="B178" s="25"/>
      <c r="C178" s="25"/>
      <c r="D178" s="27"/>
      <c r="E178" s="25"/>
      <c r="F178" s="27"/>
      <c r="G178" s="27"/>
      <c r="H178" s="25"/>
      <c r="I178" s="25"/>
      <c r="J178" s="25"/>
      <c r="K178" s="25"/>
      <c r="N178" s="11"/>
    </row>
    <row r="179" spans="1:14" ht="15.75" x14ac:dyDescent="0.25">
      <c r="A179" s="25"/>
      <c r="B179" s="25"/>
      <c r="C179" s="25"/>
      <c r="D179" s="27"/>
      <c r="E179" s="25"/>
      <c r="F179" s="27"/>
      <c r="G179" s="27"/>
      <c r="H179" s="25"/>
      <c r="I179" s="25"/>
      <c r="J179" s="25"/>
      <c r="K179" s="25"/>
      <c r="N179" s="11"/>
    </row>
    <row r="180" spans="1:14" ht="15.75" x14ac:dyDescent="0.25">
      <c r="A180" s="25"/>
      <c r="B180" s="25"/>
      <c r="C180" s="25"/>
      <c r="D180" s="27"/>
      <c r="E180" s="25"/>
      <c r="F180" s="27"/>
      <c r="G180" s="27"/>
      <c r="H180" s="25"/>
      <c r="I180" s="25"/>
      <c r="J180" s="25"/>
      <c r="K180" s="25"/>
      <c r="N180" s="11"/>
    </row>
    <row r="181" spans="1:14" ht="15.75" x14ac:dyDescent="0.25">
      <c r="A181" s="25"/>
      <c r="B181" s="25"/>
      <c r="C181" s="25"/>
      <c r="D181" s="27"/>
      <c r="E181" s="25"/>
      <c r="F181" s="27"/>
      <c r="G181" s="27"/>
      <c r="H181" s="25"/>
      <c r="I181" s="25"/>
      <c r="J181" s="25"/>
      <c r="K181" s="25"/>
      <c r="N181" s="11"/>
    </row>
    <row r="182" spans="1:14" ht="15.75" x14ac:dyDescent="0.25">
      <c r="A182" s="25"/>
      <c r="B182" s="25"/>
      <c r="C182" s="25"/>
      <c r="D182" s="27"/>
      <c r="E182" s="25"/>
      <c r="F182" s="27"/>
      <c r="G182" s="27"/>
      <c r="H182" s="25"/>
      <c r="I182" s="25"/>
      <c r="J182" s="25"/>
      <c r="K182" s="25"/>
      <c r="N182" s="11"/>
    </row>
    <row r="183" spans="1:14" ht="15.75" x14ac:dyDescent="0.25">
      <c r="A183" s="25"/>
      <c r="B183" s="25"/>
      <c r="C183" s="25"/>
      <c r="D183" s="27"/>
      <c r="E183" s="25"/>
      <c r="F183" s="27"/>
      <c r="G183" s="27"/>
      <c r="H183" s="25"/>
      <c r="I183" s="25"/>
      <c r="J183" s="25"/>
      <c r="K183" s="25"/>
      <c r="N183" s="11"/>
    </row>
    <row r="184" spans="1:14" ht="15.75" x14ac:dyDescent="0.25">
      <c r="A184" s="25"/>
      <c r="B184" s="25"/>
      <c r="C184" s="25"/>
      <c r="D184" s="27"/>
      <c r="E184" s="25"/>
      <c r="F184" s="27"/>
      <c r="G184" s="27"/>
      <c r="H184" s="25"/>
      <c r="I184" s="25"/>
      <c r="J184" s="25"/>
      <c r="K184" s="25"/>
      <c r="N184" s="11"/>
    </row>
    <row r="185" spans="1:14" ht="15.75" x14ac:dyDescent="0.25">
      <c r="A185" s="25"/>
      <c r="B185" s="25"/>
      <c r="C185" s="25"/>
      <c r="D185" s="27"/>
      <c r="E185" s="25"/>
      <c r="F185" s="27"/>
      <c r="G185" s="27"/>
      <c r="H185" s="25"/>
      <c r="I185" s="25"/>
      <c r="J185" s="25"/>
      <c r="K185" s="25"/>
      <c r="N185" s="11"/>
    </row>
    <row r="186" spans="1:14" ht="15.75" x14ac:dyDescent="0.25">
      <c r="A186" s="25"/>
      <c r="B186" s="25"/>
      <c r="C186" s="25"/>
      <c r="D186" s="27"/>
      <c r="E186" s="25"/>
      <c r="F186" s="27"/>
      <c r="G186" s="27"/>
      <c r="H186" s="25"/>
      <c r="I186" s="25"/>
      <c r="J186" s="25"/>
      <c r="K186" s="25"/>
      <c r="N186" s="11"/>
    </row>
    <row r="187" spans="1:14" ht="15.75" x14ac:dyDescent="0.25">
      <c r="A187" s="25"/>
      <c r="B187" s="25"/>
      <c r="C187" s="25"/>
      <c r="D187" s="27"/>
      <c r="E187" s="25"/>
      <c r="F187" s="27"/>
      <c r="G187" s="27"/>
      <c r="H187" s="25"/>
      <c r="I187" s="25"/>
      <c r="J187" s="25"/>
      <c r="K187" s="25"/>
      <c r="N187" s="11"/>
    </row>
    <row r="188" spans="1:14" ht="15.75" x14ac:dyDescent="0.25">
      <c r="A188" s="25"/>
      <c r="B188" s="25"/>
      <c r="C188" s="25"/>
      <c r="D188" s="27"/>
      <c r="E188" s="25"/>
      <c r="F188" s="27"/>
      <c r="G188" s="27"/>
      <c r="H188" s="25"/>
      <c r="I188" s="25"/>
      <c r="J188" s="25"/>
      <c r="K188" s="25"/>
      <c r="N188" s="11"/>
    </row>
    <row r="189" spans="1:14" ht="15.75" x14ac:dyDescent="0.25">
      <c r="A189" s="25"/>
      <c r="B189" s="25"/>
      <c r="C189" s="25"/>
      <c r="D189" s="27"/>
      <c r="E189" s="25"/>
      <c r="F189" s="27"/>
      <c r="G189" s="27"/>
      <c r="H189" s="25"/>
      <c r="I189" s="25"/>
      <c r="J189" s="25"/>
      <c r="K189" s="25"/>
      <c r="N189" s="11"/>
    </row>
    <row r="190" spans="1:14" ht="15.75" x14ac:dyDescent="0.25">
      <c r="A190" s="25"/>
      <c r="B190" s="25"/>
      <c r="C190" s="25"/>
      <c r="D190" s="27"/>
      <c r="E190" s="25"/>
      <c r="F190" s="27"/>
      <c r="G190" s="27"/>
      <c r="H190" s="25"/>
      <c r="I190" s="25"/>
      <c r="J190" s="25"/>
      <c r="K190" s="25"/>
      <c r="N190" s="11"/>
    </row>
    <row r="191" spans="1:14" x14ac:dyDescent="0.25">
      <c r="N191" s="11"/>
    </row>
    <row r="192" spans="1:14" x14ac:dyDescent="0.25">
      <c r="N192" s="11"/>
    </row>
    <row r="193" spans="14:14" x14ac:dyDescent="0.25">
      <c r="N193" s="11"/>
    </row>
    <row r="194" spans="14:14" x14ac:dyDescent="0.25">
      <c r="N194" s="11"/>
    </row>
    <row r="195" spans="14:14" x14ac:dyDescent="0.25">
      <c r="N195" s="11"/>
    </row>
    <row r="196" spans="14:14" x14ac:dyDescent="0.25">
      <c r="N196" s="11"/>
    </row>
    <row r="197" spans="14:14" x14ac:dyDescent="0.25">
      <c r="N197" s="11"/>
    </row>
    <row r="198" spans="14:14" x14ac:dyDescent="0.25">
      <c r="N198" s="11"/>
    </row>
    <row r="199" spans="14:14" x14ac:dyDescent="0.25">
      <c r="N199" s="11"/>
    </row>
    <row r="200" spans="14:14" x14ac:dyDescent="0.25">
      <c r="N200" s="11"/>
    </row>
    <row r="201" spans="14:14" x14ac:dyDescent="0.25">
      <c r="N201" s="11"/>
    </row>
    <row r="202" spans="14:14" x14ac:dyDescent="0.25">
      <c r="N202" s="11"/>
    </row>
    <row r="203" spans="14:14" x14ac:dyDescent="0.25">
      <c r="N203" s="11"/>
    </row>
    <row r="204" spans="14:14" x14ac:dyDescent="0.25">
      <c r="N204" s="11"/>
    </row>
    <row r="205" spans="14:14" x14ac:dyDescent="0.25">
      <c r="N205" s="11"/>
    </row>
    <row r="206" spans="14:14" x14ac:dyDescent="0.25">
      <c r="N206" s="11"/>
    </row>
    <row r="207" spans="14:14" x14ac:dyDescent="0.25">
      <c r="N207" s="11"/>
    </row>
    <row r="208" spans="14:14" x14ac:dyDescent="0.25">
      <c r="N208" s="11"/>
    </row>
    <row r="209" spans="14:14" x14ac:dyDescent="0.25">
      <c r="N209" s="11"/>
    </row>
    <row r="210" spans="14:14" x14ac:dyDescent="0.25">
      <c r="N210" s="11"/>
    </row>
    <row r="211" spans="14:14" x14ac:dyDescent="0.25">
      <c r="N211" s="11"/>
    </row>
    <row r="212" spans="14:14" x14ac:dyDescent="0.25">
      <c r="N212" s="11"/>
    </row>
    <row r="213" spans="14:14" x14ac:dyDescent="0.25">
      <c r="N213" s="11"/>
    </row>
    <row r="214" spans="14:14" x14ac:dyDescent="0.25">
      <c r="N214" s="11"/>
    </row>
    <row r="215" spans="14:14" x14ac:dyDescent="0.25">
      <c r="N215" s="11"/>
    </row>
    <row r="216" spans="14:14" x14ac:dyDescent="0.25">
      <c r="N216" s="11"/>
    </row>
    <row r="217" spans="14:14" x14ac:dyDescent="0.25">
      <c r="N217" s="11"/>
    </row>
    <row r="218" spans="14:14" x14ac:dyDescent="0.25">
      <c r="N218" s="11"/>
    </row>
    <row r="219" spans="14:14" x14ac:dyDescent="0.25">
      <c r="N219" s="11"/>
    </row>
    <row r="220" spans="14:14" x14ac:dyDescent="0.25">
      <c r="N220" s="11"/>
    </row>
    <row r="221" spans="14:14" x14ac:dyDescent="0.25">
      <c r="N221" s="11"/>
    </row>
    <row r="222" spans="14:14" x14ac:dyDescent="0.25">
      <c r="N222" s="11"/>
    </row>
    <row r="223" spans="14:14" x14ac:dyDescent="0.25">
      <c r="N223" s="11"/>
    </row>
    <row r="224" spans="14:14" x14ac:dyDescent="0.25">
      <c r="N224" s="11"/>
    </row>
    <row r="225" spans="14:14" x14ac:dyDescent="0.25">
      <c r="N225" s="11"/>
    </row>
    <row r="226" spans="14:14" x14ac:dyDescent="0.25">
      <c r="N226" s="11"/>
    </row>
    <row r="227" spans="14:14" x14ac:dyDescent="0.25">
      <c r="N227" s="11"/>
    </row>
    <row r="228" spans="14:14" x14ac:dyDescent="0.25">
      <c r="N228" s="11"/>
    </row>
    <row r="229" spans="14:14" x14ac:dyDescent="0.25">
      <c r="N229" s="11"/>
    </row>
    <row r="230" spans="14:14" x14ac:dyDescent="0.25">
      <c r="N230" s="11"/>
    </row>
    <row r="231" spans="14:14" x14ac:dyDescent="0.25">
      <c r="N231" s="11"/>
    </row>
    <row r="232" spans="14:14" x14ac:dyDescent="0.25">
      <c r="N232" s="11"/>
    </row>
    <row r="233" spans="14:14" x14ac:dyDescent="0.25">
      <c r="N233" s="11"/>
    </row>
    <row r="234" spans="14:14" x14ac:dyDescent="0.25">
      <c r="N234" s="11"/>
    </row>
    <row r="235" spans="14:14" x14ac:dyDescent="0.25">
      <c r="N235" s="11"/>
    </row>
    <row r="236" spans="14:14" x14ac:dyDescent="0.25">
      <c r="N236" s="11"/>
    </row>
    <row r="237" spans="14:14" x14ac:dyDescent="0.25">
      <c r="N237" s="11"/>
    </row>
    <row r="238" spans="14:14" x14ac:dyDescent="0.25">
      <c r="N238" s="11"/>
    </row>
    <row r="239" spans="14:14" x14ac:dyDescent="0.25">
      <c r="N239" s="11"/>
    </row>
    <row r="240" spans="14:14" x14ac:dyDescent="0.25">
      <c r="N240" s="11"/>
    </row>
    <row r="241" spans="14:14" x14ac:dyDescent="0.25">
      <c r="N241" s="11"/>
    </row>
    <row r="242" spans="14:14" x14ac:dyDescent="0.25">
      <c r="N242" s="11"/>
    </row>
    <row r="243" spans="14:14" x14ac:dyDescent="0.25">
      <c r="N243" s="11"/>
    </row>
    <row r="244" spans="14:14" x14ac:dyDescent="0.25">
      <c r="N244" s="11"/>
    </row>
    <row r="245" spans="14:14" x14ac:dyDescent="0.25">
      <c r="N245" s="11"/>
    </row>
    <row r="246" spans="14:14" x14ac:dyDescent="0.25">
      <c r="N246" s="11"/>
    </row>
    <row r="247" spans="14:14" x14ac:dyDescent="0.25">
      <c r="N247" s="11"/>
    </row>
    <row r="248" spans="14:14" x14ac:dyDescent="0.25">
      <c r="N248" s="11"/>
    </row>
    <row r="249" spans="14:14" x14ac:dyDescent="0.25">
      <c r="N249" s="11"/>
    </row>
    <row r="250" spans="14:14" x14ac:dyDescent="0.25">
      <c r="N250" s="11"/>
    </row>
    <row r="251" spans="14:14" x14ac:dyDescent="0.25">
      <c r="N251" s="11"/>
    </row>
    <row r="252" spans="14:14" x14ac:dyDescent="0.25">
      <c r="N252" s="11"/>
    </row>
    <row r="253" spans="14:14" x14ac:dyDescent="0.25">
      <c r="N253" s="11"/>
    </row>
    <row r="254" spans="14:14" x14ac:dyDescent="0.25">
      <c r="N254" s="11"/>
    </row>
    <row r="255" spans="14:14" x14ac:dyDescent="0.25">
      <c r="N255" s="11"/>
    </row>
    <row r="256" spans="14:14" x14ac:dyDescent="0.25">
      <c r="N256" s="11"/>
    </row>
    <row r="257" spans="14:14" x14ac:dyDescent="0.25">
      <c r="N257" s="11"/>
    </row>
    <row r="258" spans="14:14" x14ac:dyDescent="0.25">
      <c r="N258" s="11"/>
    </row>
    <row r="259" spans="14:14" x14ac:dyDescent="0.25">
      <c r="N259" s="11"/>
    </row>
    <row r="260" spans="14:14" x14ac:dyDescent="0.25">
      <c r="N260" s="11"/>
    </row>
    <row r="261" spans="14:14" x14ac:dyDescent="0.25">
      <c r="N261" s="11"/>
    </row>
    <row r="262" spans="14:14" x14ac:dyDescent="0.25">
      <c r="N262" s="11"/>
    </row>
    <row r="263" spans="14:14" x14ac:dyDescent="0.25">
      <c r="N263" s="11"/>
    </row>
    <row r="264" spans="14:14" x14ac:dyDescent="0.25">
      <c r="N264" s="11"/>
    </row>
    <row r="265" spans="14:14" x14ac:dyDescent="0.25">
      <c r="N265" s="11"/>
    </row>
    <row r="266" spans="14:14" x14ac:dyDescent="0.25">
      <c r="N266" s="11"/>
    </row>
    <row r="267" spans="14:14" x14ac:dyDescent="0.25">
      <c r="N267" s="11"/>
    </row>
    <row r="268" spans="14:14" x14ac:dyDescent="0.25">
      <c r="N268" s="11"/>
    </row>
    <row r="269" spans="14:14" x14ac:dyDescent="0.25">
      <c r="N269" s="11"/>
    </row>
    <row r="270" spans="14:14" x14ac:dyDescent="0.25">
      <c r="N270" s="11"/>
    </row>
    <row r="271" spans="14:14" x14ac:dyDescent="0.25">
      <c r="N271" s="11"/>
    </row>
    <row r="272" spans="14:14" x14ac:dyDescent="0.25">
      <c r="N272" s="11"/>
    </row>
    <row r="273" spans="14:14" x14ac:dyDescent="0.25">
      <c r="N273" s="11"/>
    </row>
    <row r="274" spans="14:14" x14ac:dyDescent="0.25">
      <c r="N274" s="11"/>
    </row>
    <row r="275" spans="14:14" x14ac:dyDescent="0.25">
      <c r="N275" s="11"/>
    </row>
    <row r="276" spans="14:14" x14ac:dyDescent="0.25">
      <c r="N276" s="11"/>
    </row>
    <row r="277" spans="14:14" x14ac:dyDescent="0.25">
      <c r="N277" s="11"/>
    </row>
    <row r="278" spans="14:14" x14ac:dyDescent="0.25">
      <c r="N278" s="11"/>
    </row>
    <row r="279" spans="14:14" x14ac:dyDescent="0.25">
      <c r="N279" s="11"/>
    </row>
    <row r="280" spans="14:14" x14ac:dyDescent="0.25">
      <c r="N280" s="11"/>
    </row>
    <row r="281" spans="14:14" x14ac:dyDescent="0.25">
      <c r="N281" s="11"/>
    </row>
    <row r="282" spans="14:14" x14ac:dyDescent="0.25">
      <c r="N282" s="11"/>
    </row>
    <row r="283" spans="14:14" x14ac:dyDescent="0.25">
      <c r="N283" s="11"/>
    </row>
    <row r="284" spans="14:14" x14ac:dyDescent="0.25">
      <c r="N284" s="11"/>
    </row>
    <row r="285" spans="14:14" x14ac:dyDescent="0.25">
      <c r="N285" s="11"/>
    </row>
    <row r="286" spans="14:14" x14ac:dyDescent="0.25">
      <c r="N286" s="11"/>
    </row>
    <row r="287" spans="14:14" x14ac:dyDescent="0.25">
      <c r="N287" s="11"/>
    </row>
    <row r="288" spans="14:14" x14ac:dyDescent="0.25">
      <c r="N288" s="11"/>
    </row>
    <row r="289" spans="14:14" x14ac:dyDescent="0.25">
      <c r="N289" s="11"/>
    </row>
    <row r="290" spans="14:14" x14ac:dyDescent="0.25">
      <c r="N290" s="11"/>
    </row>
    <row r="291" spans="14:14" x14ac:dyDescent="0.25">
      <c r="N291" s="11"/>
    </row>
    <row r="292" spans="14:14" x14ac:dyDescent="0.25">
      <c r="N292" s="11"/>
    </row>
    <row r="293" spans="14:14" x14ac:dyDescent="0.25">
      <c r="N293" s="11"/>
    </row>
    <row r="294" spans="14:14" x14ac:dyDescent="0.25">
      <c r="N294" s="11"/>
    </row>
    <row r="295" spans="14:14" x14ac:dyDescent="0.25">
      <c r="N295" s="11"/>
    </row>
    <row r="296" spans="14:14" x14ac:dyDescent="0.25">
      <c r="N296" s="11"/>
    </row>
    <row r="297" spans="14:14" x14ac:dyDescent="0.25">
      <c r="N297" s="11"/>
    </row>
    <row r="298" spans="14:14" x14ac:dyDescent="0.25">
      <c r="N298" s="11"/>
    </row>
    <row r="299" spans="14:14" x14ac:dyDescent="0.25">
      <c r="N299" s="11"/>
    </row>
    <row r="300" spans="14:14" x14ac:dyDescent="0.25">
      <c r="N300" s="11"/>
    </row>
    <row r="301" spans="14:14" x14ac:dyDescent="0.25">
      <c r="N301" s="11"/>
    </row>
    <row r="302" spans="14:14" x14ac:dyDescent="0.25">
      <c r="N302" s="11"/>
    </row>
    <row r="303" spans="14:14" x14ac:dyDescent="0.25">
      <c r="N303" s="11"/>
    </row>
    <row r="304" spans="14:14" x14ac:dyDescent="0.25">
      <c r="N304" s="11"/>
    </row>
    <row r="305" spans="14:14" x14ac:dyDescent="0.25">
      <c r="N305" s="11"/>
    </row>
    <row r="306" spans="14:14" x14ac:dyDescent="0.25">
      <c r="N306" s="11"/>
    </row>
    <row r="307" spans="14:14" x14ac:dyDescent="0.25">
      <c r="N307" s="11"/>
    </row>
    <row r="308" spans="14:14" x14ac:dyDescent="0.25">
      <c r="N308" s="11"/>
    </row>
    <row r="309" spans="14:14" x14ac:dyDescent="0.25">
      <c r="N309" s="11"/>
    </row>
    <row r="310" spans="14:14" x14ac:dyDescent="0.25">
      <c r="N310" s="11"/>
    </row>
    <row r="311" spans="14:14" x14ac:dyDescent="0.25">
      <c r="N311" s="11"/>
    </row>
    <row r="312" spans="14:14" x14ac:dyDescent="0.25">
      <c r="N312" s="11"/>
    </row>
    <row r="313" spans="14:14" x14ac:dyDescent="0.25">
      <c r="N313" s="11"/>
    </row>
    <row r="314" spans="14:14" x14ac:dyDescent="0.25">
      <c r="N314" s="11"/>
    </row>
    <row r="315" spans="14:14" x14ac:dyDescent="0.25">
      <c r="N315" s="11"/>
    </row>
    <row r="316" spans="14:14" x14ac:dyDescent="0.25">
      <c r="N316" s="11"/>
    </row>
    <row r="317" spans="14:14" x14ac:dyDescent="0.25">
      <c r="N317" s="11"/>
    </row>
    <row r="318" spans="14:14" x14ac:dyDescent="0.25">
      <c r="N318" s="11"/>
    </row>
    <row r="319" spans="14:14" x14ac:dyDescent="0.25">
      <c r="N319" s="11"/>
    </row>
    <row r="320" spans="14:14" x14ac:dyDescent="0.25">
      <c r="N320" s="11"/>
    </row>
    <row r="321" spans="14:14" x14ac:dyDescent="0.25">
      <c r="N321" s="11"/>
    </row>
    <row r="322" spans="14:14" x14ac:dyDescent="0.25">
      <c r="N322" s="11"/>
    </row>
    <row r="323" spans="14:14" x14ac:dyDescent="0.25">
      <c r="N323" s="11"/>
    </row>
    <row r="324" spans="14:14" x14ac:dyDescent="0.25">
      <c r="N324" s="11"/>
    </row>
    <row r="325" spans="14:14" x14ac:dyDescent="0.25">
      <c r="N325" s="11"/>
    </row>
    <row r="326" spans="14:14" x14ac:dyDescent="0.25">
      <c r="N326" s="11"/>
    </row>
    <row r="327" spans="14:14" x14ac:dyDescent="0.25">
      <c r="N327" s="11"/>
    </row>
    <row r="328" spans="14:14" x14ac:dyDescent="0.25">
      <c r="N328" s="11"/>
    </row>
    <row r="329" spans="14:14" x14ac:dyDescent="0.25">
      <c r="N329" s="11"/>
    </row>
    <row r="330" spans="14:14" x14ac:dyDescent="0.25">
      <c r="N330" s="11"/>
    </row>
    <row r="331" spans="14:14" x14ac:dyDescent="0.25">
      <c r="N331" s="11"/>
    </row>
    <row r="332" spans="14:14" x14ac:dyDescent="0.25">
      <c r="N332" s="11"/>
    </row>
    <row r="333" spans="14:14" x14ac:dyDescent="0.25">
      <c r="N333" s="11"/>
    </row>
    <row r="334" spans="14:14" x14ac:dyDescent="0.25">
      <c r="N334" s="11"/>
    </row>
    <row r="335" spans="14:14" x14ac:dyDescent="0.25">
      <c r="N335" s="11"/>
    </row>
    <row r="336" spans="14:14" x14ac:dyDescent="0.25">
      <c r="N336" s="11"/>
    </row>
    <row r="337" spans="14:14" x14ac:dyDescent="0.25">
      <c r="N337" s="11"/>
    </row>
    <row r="338" spans="14:14" x14ac:dyDescent="0.25">
      <c r="N338" s="11"/>
    </row>
    <row r="339" spans="14:14" x14ac:dyDescent="0.25">
      <c r="N339" s="11"/>
    </row>
    <row r="340" spans="14:14" x14ac:dyDescent="0.25">
      <c r="N340" s="11"/>
    </row>
    <row r="341" spans="14:14" x14ac:dyDescent="0.25">
      <c r="N341" s="11"/>
    </row>
    <row r="342" spans="14:14" x14ac:dyDescent="0.25">
      <c r="N342" s="11"/>
    </row>
    <row r="343" spans="14:14" x14ac:dyDescent="0.25">
      <c r="N343" s="11"/>
    </row>
    <row r="344" spans="14:14" x14ac:dyDescent="0.25">
      <c r="N344" s="11"/>
    </row>
    <row r="345" spans="14:14" x14ac:dyDescent="0.25">
      <c r="N345" s="11"/>
    </row>
    <row r="346" spans="14:14" x14ac:dyDescent="0.25">
      <c r="N346" s="11"/>
    </row>
    <row r="347" spans="14:14" x14ac:dyDescent="0.25">
      <c r="N347" s="11"/>
    </row>
    <row r="348" spans="14:14" x14ac:dyDescent="0.25">
      <c r="N348" s="11"/>
    </row>
    <row r="349" spans="14:14" x14ac:dyDescent="0.25">
      <c r="N349" s="11"/>
    </row>
    <row r="350" spans="14:14" x14ac:dyDescent="0.25">
      <c r="N350" s="11"/>
    </row>
    <row r="351" spans="14:14" x14ac:dyDescent="0.25">
      <c r="N351" s="11"/>
    </row>
    <row r="352" spans="14:14" x14ac:dyDescent="0.25">
      <c r="N352" s="11"/>
    </row>
    <row r="353" spans="14:14" x14ac:dyDescent="0.25">
      <c r="N353" s="11"/>
    </row>
    <row r="354" spans="14:14" x14ac:dyDescent="0.25">
      <c r="N354" s="11"/>
    </row>
    <row r="355" spans="14:14" x14ac:dyDescent="0.25">
      <c r="N355" s="11"/>
    </row>
    <row r="356" spans="14:14" x14ac:dyDescent="0.25">
      <c r="N356" s="11"/>
    </row>
    <row r="357" spans="14:14" x14ac:dyDescent="0.25">
      <c r="N357" s="11"/>
    </row>
    <row r="358" spans="14:14" x14ac:dyDescent="0.25">
      <c r="N358" s="11"/>
    </row>
    <row r="359" spans="14:14" x14ac:dyDescent="0.25">
      <c r="N359" s="11"/>
    </row>
    <row r="360" spans="14:14" x14ac:dyDescent="0.25">
      <c r="N360" s="11"/>
    </row>
    <row r="361" spans="14:14" x14ac:dyDescent="0.25">
      <c r="N361" s="11"/>
    </row>
    <row r="362" spans="14:14" x14ac:dyDescent="0.25">
      <c r="N362" s="11"/>
    </row>
    <row r="363" spans="14:14" x14ac:dyDescent="0.25">
      <c r="N363" s="11"/>
    </row>
    <row r="364" spans="14:14" x14ac:dyDescent="0.25">
      <c r="N364" s="11"/>
    </row>
    <row r="365" spans="14:14" x14ac:dyDescent="0.25">
      <c r="N365" s="11"/>
    </row>
    <row r="366" spans="14:14" x14ac:dyDescent="0.25">
      <c r="N366" s="11"/>
    </row>
    <row r="367" spans="14:14" x14ac:dyDescent="0.25">
      <c r="N367" s="11"/>
    </row>
    <row r="368" spans="14:14" x14ac:dyDescent="0.25">
      <c r="N368" s="11"/>
    </row>
    <row r="369" spans="14:14" x14ac:dyDescent="0.25">
      <c r="N369" s="11"/>
    </row>
    <row r="370" spans="14:14" x14ac:dyDescent="0.25">
      <c r="N370" s="11"/>
    </row>
    <row r="371" spans="14:14" x14ac:dyDescent="0.25">
      <c r="N371" s="11"/>
    </row>
    <row r="372" spans="14:14" x14ac:dyDescent="0.25">
      <c r="N372" s="11"/>
    </row>
    <row r="373" spans="14:14" x14ac:dyDescent="0.25">
      <c r="N373" s="11"/>
    </row>
    <row r="374" spans="14:14" x14ac:dyDescent="0.25">
      <c r="N374" s="11"/>
    </row>
    <row r="375" spans="14:14" x14ac:dyDescent="0.25">
      <c r="N375" s="11"/>
    </row>
    <row r="376" spans="14:14" x14ac:dyDescent="0.25">
      <c r="N376" s="11"/>
    </row>
    <row r="377" spans="14:14" x14ac:dyDescent="0.25">
      <c r="N377" s="11"/>
    </row>
    <row r="378" spans="14:14" x14ac:dyDescent="0.25">
      <c r="N378" s="11"/>
    </row>
    <row r="379" spans="14:14" x14ac:dyDescent="0.25">
      <c r="N379" s="11"/>
    </row>
    <row r="380" spans="14:14" x14ac:dyDescent="0.25">
      <c r="N380" s="11"/>
    </row>
    <row r="381" spans="14:14" x14ac:dyDescent="0.25">
      <c r="N381" s="11"/>
    </row>
    <row r="382" spans="14:14" x14ac:dyDescent="0.25">
      <c r="N382" s="11"/>
    </row>
    <row r="383" spans="14:14" x14ac:dyDescent="0.25">
      <c r="N383" s="11"/>
    </row>
    <row r="384" spans="14:14" x14ac:dyDescent="0.25">
      <c r="N384" s="11"/>
    </row>
    <row r="385" spans="14:14" x14ac:dyDescent="0.25">
      <c r="N385" s="11"/>
    </row>
    <row r="386" spans="14:14" x14ac:dyDescent="0.25">
      <c r="N386" s="11"/>
    </row>
    <row r="387" spans="14:14" x14ac:dyDescent="0.25">
      <c r="N387" s="11"/>
    </row>
    <row r="388" spans="14:14" x14ac:dyDescent="0.25">
      <c r="N388" s="11"/>
    </row>
    <row r="389" spans="14:14" x14ac:dyDescent="0.25">
      <c r="N389" s="11"/>
    </row>
    <row r="390" spans="14:14" x14ac:dyDescent="0.25">
      <c r="N390" s="11"/>
    </row>
    <row r="391" spans="14:14" x14ac:dyDescent="0.25">
      <c r="N391" s="11"/>
    </row>
    <row r="392" spans="14:14" x14ac:dyDescent="0.25">
      <c r="N392" s="11"/>
    </row>
    <row r="393" spans="14:14" x14ac:dyDescent="0.25">
      <c r="N393" s="11"/>
    </row>
    <row r="394" spans="14:14" x14ac:dyDescent="0.25">
      <c r="N394" s="11"/>
    </row>
    <row r="395" spans="14:14" x14ac:dyDescent="0.25">
      <c r="N395" s="11"/>
    </row>
    <row r="396" spans="14:14" x14ac:dyDescent="0.25">
      <c r="N396" s="11"/>
    </row>
    <row r="397" spans="14:14" x14ac:dyDescent="0.25">
      <c r="N397" s="11"/>
    </row>
    <row r="398" spans="14:14" x14ac:dyDescent="0.25">
      <c r="N398" s="11"/>
    </row>
    <row r="399" spans="14:14" x14ac:dyDescent="0.25">
      <c r="N399" s="11"/>
    </row>
    <row r="400" spans="14:14" x14ac:dyDescent="0.25">
      <c r="N400" s="11"/>
    </row>
    <row r="401" spans="14:14" x14ac:dyDescent="0.25">
      <c r="N401" s="11"/>
    </row>
    <row r="402" spans="14:14" x14ac:dyDescent="0.25">
      <c r="N402" s="11"/>
    </row>
    <row r="403" spans="14:14" x14ac:dyDescent="0.25">
      <c r="N403" s="11"/>
    </row>
    <row r="404" spans="14:14" x14ac:dyDescent="0.25">
      <c r="N404" s="11"/>
    </row>
    <row r="405" spans="14:14" x14ac:dyDescent="0.25">
      <c r="N405" s="11"/>
    </row>
    <row r="406" spans="14:14" x14ac:dyDescent="0.25">
      <c r="N406" s="11"/>
    </row>
    <row r="407" spans="14:14" x14ac:dyDescent="0.25">
      <c r="N407" s="11"/>
    </row>
    <row r="408" spans="14:14" x14ac:dyDescent="0.25">
      <c r="N408" s="11"/>
    </row>
    <row r="409" spans="14:14" x14ac:dyDescent="0.25">
      <c r="N409" s="11"/>
    </row>
    <row r="410" spans="14:14" x14ac:dyDescent="0.25">
      <c r="N410" s="11"/>
    </row>
    <row r="411" spans="14:14" x14ac:dyDescent="0.25">
      <c r="N411" s="11"/>
    </row>
    <row r="412" spans="14:14" x14ac:dyDescent="0.25">
      <c r="N412" s="11"/>
    </row>
    <row r="413" spans="14:14" x14ac:dyDescent="0.25">
      <c r="N413" s="11"/>
    </row>
    <row r="414" spans="14:14" x14ac:dyDescent="0.25">
      <c r="N414" s="11"/>
    </row>
    <row r="415" spans="14:14" x14ac:dyDescent="0.25">
      <c r="N415" s="11"/>
    </row>
    <row r="416" spans="14:14" x14ac:dyDescent="0.25">
      <c r="N416" s="11"/>
    </row>
    <row r="417" spans="14:14" x14ac:dyDescent="0.25">
      <c r="N417" s="11"/>
    </row>
    <row r="418" spans="14:14" x14ac:dyDescent="0.25">
      <c r="N418" s="11"/>
    </row>
    <row r="419" spans="14:14" x14ac:dyDescent="0.25">
      <c r="N419" s="11"/>
    </row>
    <row r="420" spans="14:14" x14ac:dyDescent="0.25">
      <c r="N420" s="11"/>
    </row>
    <row r="421" spans="14:14" x14ac:dyDescent="0.25">
      <c r="N421" s="11"/>
    </row>
    <row r="422" spans="14:14" x14ac:dyDescent="0.25">
      <c r="N422" s="11"/>
    </row>
    <row r="423" spans="14:14" x14ac:dyDescent="0.25">
      <c r="N423" s="11"/>
    </row>
    <row r="424" spans="14:14" x14ac:dyDescent="0.25">
      <c r="N424" s="11"/>
    </row>
    <row r="425" spans="14:14" x14ac:dyDescent="0.25">
      <c r="N425" s="11"/>
    </row>
    <row r="426" spans="14:14" x14ac:dyDescent="0.25">
      <c r="N426" s="11"/>
    </row>
    <row r="427" spans="14:14" x14ac:dyDescent="0.25">
      <c r="N427" s="11"/>
    </row>
    <row r="428" spans="14:14" x14ac:dyDescent="0.25">
      <c r="N428" s="11"/>
    </row>
    <row r="429" spans="14:14" x14ac:dyDescent="0.25">
      <c r="N429" s="11"/>
    </row>
    <row r="430" spans="14:14" x14ac:dyDescent="0.25">
      <c r="N430" s="11"/>
    </row>
    <row r="431" spans="14:14" x14ac:dyDescent="0.25">
      <c r="N431" s="11"/>
    </row>
    <row r="432" spans="14:14" x14ac:dyDescent="0.25">
      <c r="N432" s="11"/>
    </row>
    <row r="433" spans="14:14" x14ac:dyDescent="0.25">
      <c r="N433" s="11"/>
    </row>
    <row r="434" spans="14:14" x14ac:dyDescent="0.25">
      <c r="N434" s="11"/>
    </row>
    <row r="435" spans="14:14" x14ac:dyDescent="0.25">
      <c r="N435" s="11"/>
    </row>
    <row r="436" spans="14:14" x14ac:dyDescent="0.25">
      <c r="N436" s="11"/>
    </row>
    <row r="437" spans="14:14" x14ac:dyDescent="0.25">
      <c r="N437" s="11"/>
    </row>
    <row r="438" spans="14:14" x14ac:dyDescent="0.25">
      <c r="N438" s="11"/>
    </row>
    <row r="439" spans="14:14" x14ac:dyDescent="0.25">
      <c r="N439" s="11"/>
    </row>
    <row r="440" spans="14:14" x14ac:dyDescent="0.25">
      <c r="N440" s="11"/>
    </row>
    <row r="441" spans="14:14" x14ac:dyDescent="0.25">
      <c r="N441" s="11"/>
    </row>
    <row r="442" spans="14:14" x14ac:dyDescent="0.25">
      <c r="N442" s="11"/>
    </row>
    <row r="443" spans="14:14" x14ac:dyDescent="0.25">
      <c r="N443" s="11"/>
    </row>
    <row r="444" spans="14:14" x14ac:dyDescent="0.25">
      <c r="N444" s="11"/>
    </row>
    <row r="445" spans="14:14" x14ac:dyDescent="0.25">
      <c r="N445" s="11"/>
    </row>
    <row r="446" spans="14:14" x14ac:dyDescent="0.25">
      <c r="N446" s="11"/>
    </row>
    <row r="447" spans="14:14" x14ac:dyDescent="0.25">
      <c r="N447" s="11"/>
    </row>
    <row r="448" spans="14:14" x14ac:dyDescent="0.25">
      <c r="N448" s="11"/>
    </row>
    <row r="449" spans="14:14" x14ac:dyDescent="0.25">
      <c r="N449" s="11"/>
    </row>
    <row r="450" spans="14:14" x14ac:dyDescent="0.25">
      <c r="N450" s="11"/>
    </row>
    <row r="451" spans="14:14" x14ac:dyDescent="0.25">
      <c r="N451" s="11"/>
    </row>
    <row r="452" spans="14:14" x14ac:dyDescent="0.25">
      <c r="N452" s="11"/>
    </row>
    <row r="453" spans="14:14" x14ac:dyDescent="0.25">
      <c r="N453" s="11"/>
    </row>
    <row r="454" spans="14:14" x14ac:dyDescent="0.25">
      <c r="N454" s="11"/>
    </row>
    <row r="455" spans="14:14" x14ac:dyDescent="0.25">
      <c r="N455" s="11"/>
    </row>
    <row r="456" spans="14:14" x14ac:dyDescent="0.25">
      <c r="N456" s="11"/>
    </row>
    <row r="457" spans="14:14" x14ac:dyDescent="0.25">
      <c r="N457" s="11"/>
    </row>
    <row r="458" spans="14:14" x14ac:dyDescent="0.25">
      <c r="N458" s="11"/>
    </row>
    <row r="459" spans="14:14" x14ac:dyDescent="0.25">
      <c r="N459" s="11"/>
    </row>
    <row r="460" spans="14:14" x14ac:dyDescent="0.25">
      <c r="N460" s="11"/>
    </row>
    <row r="461" spans="14:14" x14ac:dyDescent="0.25">
      <c r="N461" s="11"/>
    </row>
    <row r="462" spans="14:14" x14ac:dyDescent="0.25">
      <c r="N462" s="11"/>
    </row>
    <row r="463" spans="14:14" x14ac:dyDescent="0.25">
      <c r="N463" s="11"/>
    </row>
    <row r="464" spans="14:14" x14ac:dyDescent="0.25">
      <c r="N464" s="11"/>
    </row>
    <row r="465" spans="14:14" x14ac:dyDescent="0.25">
      <c r="N465" s="11"/>
    </row>
    <row r="466" spans="14:14" x14ac:dyDescent="0.25">
      <c r="N466" s="11"/>
    </row>
    <row r="467" spans="14:14" x14ac:dyDescent="0.25">
      <c r="N467" s="11"/>
    </row>
    <row r="469" spans="14:14" x14ac:dyDescent="0.25">
      <c r="N469" s="11"/>
    </row>
    <row r="470" spans="14:14" x14ac:dyDescent="0.25">
      <c r="N470" s="11"/>
    </row>
    <row r="471" spans="14:14" x14ac:dyDescent="0.25">
      <c r="N471" s="11"/>
    </row>
    <row r="472" spans="14:14" x14ac:dyDescent="0.25">
      <c r="N472" s="11"/>
    </row>
    <row r="473" spans="14:14" x14ac:dyDescent="0.25">
      <c r="N473" s="11"/>
    </row>
    <row r="474" spans="14:14" x14ac:dyDescent="0.25">
      <c r="N474" s="11"/>
    </row>
    <row r="475" spans="14:14" x14ac:dyDescent="0.25">
      <c r="N475" s="11"/>
    </row>
    <row r="476" spans="14:14" x14ac:dyDescent="0.25">
      <c r="N476" s="11"/>
    </row>
    <row r="477" spans="14:14" x14ac:dyDescent="0.25">
      <c r="N477" s="11"/>
    </row>
    <row r="478" spans="14:14" x14ac:dyDescent="0.25">
      <c r="N478" s="11"/>
    </row>
    <row r="479" spans="14:14" x14ac:dyDescent="0.25">
      <c r="N479" s="11"/>
    </row>
    <row r="480" spans="14:14" x14ac:dyDescent="0.25">
      <c r="N480" s="11"/>
    </row>
    <row r="481" spans="14:14" x14ac:dyDescent="0.25">
      <c r="N481" s="11"/>
    </row>
    <row r="482" spans="14:14" x14ac:dyDescent="0.25">
      <c r="N482" s="11"/>
    </row>
    <row r="483" spans="14:14" x14ac:dyDescent="0.25">
      <c r="N483" s="11"/>
    </row>
    <row r="484" spans="14:14" x14ac:dyDescent="0.25">
      <c r="N484" s="11"/>
    </row>
    <row r="485" spans="14:14" x14ac:dyDescent="0.25">
      <c r="N485" s="11"/>
    </row>
    <row r="486" spans="14:14" x14ac:dyDescent="0.25">
      <c r="N486" s="11"/>
    </row>
    <row r="487" spans="14:14" x14ac:dyDescent="0.25">
      <c r="N487" s="11"/>
    </row>
    <row r="488" spans="14:14" x14ac:dyDescent="0.25">
      <c r="N488" s="11"/>
    </row>
    <row r="489" spans="14:14" x14ac:dyDescent="0.25">
      <c r="N489" s="11"/>
    </row>
    <row r="490" spans="14:14" x14ac:dyDescent="0.25">
      <c r="N490" s="11"/>
    </row>
    <row r="491" spans="14:14" x14ac:dyDescent="0.25">
      <c r="N491" s="11"/>
    </row>
    <row r="492" spans="14:14" x14ac:dyDescent="0.25">
      <c r="N492" s="11"/>
    </row>
    <row r="493" spans="14:14" x14ac:dyDescent="0.25">
      <c r="N493" s="11"/>
    </row>
    <row r="494" spans="14:14" x14ac:dyDescent="0.25">
      <c r="N494" s="11"/>
    </row>
    <row r="495" spans="14:14" x14ac:dyDescent="0.25">
      <c r="N495" s="11"/>
    </row>
    <row r="496" spans="14:14" x14ac:dyDescent="0.25">
      <c r="N496" s="11"/>
    </row>
    <row r="497" spans="14:14" x14ac:dyDescent="0.25">
      <c r="N497" s="11"/>
    </row>
    <row r="498" spans="14:14" x14ac:dyDescent="0.25">
      <c r="N498" s="11"/>
    </row>
    <row r="499" spans="14:14" x14ac:dyDescent="0.25">
      <c r="N499" s="11"/>
    </row>
    <row r="500" spans="14:14" x14ac:dyDescent="0.25">
      <c r="N500" s="11"/>
    </row>
    <row r="501" spans="14:14" x14ac:dyDescent="0.25">
      <c r="N501" s="11"/>
    </row>
    <row r="502" spans="14:14" x14ac:dyDescent="0.25">
      <c r="N502" s="11"/>
    </row>
    <row r="503" spans="14:14" x14ac:dyDescent="0.25">
      <c r="N503" s="11"/>
    </row>
    <row r="504" spans="14:14" x14ac:dyDescent="0.25">
      <c r="N504" s="11"/>
    </row>
    <row r="505" spans="14:14" x14ac:dyDescent="0.25">
      <c r="N505" s="11"/>
    </row>
    <row r="506" spans="14:14" x14ac:dyDescent="0.25">
      <c r="N506" s="11"/>
    </row>
    <row r="507" spans="14:14" x14ac:dyDescent="0.25">
      <c r="N507" s="11"/>
    </row>
    <row r="508" spans="14:14" x14ac:dyDescent="0.25">
      <c r="N508" s="11"/>
    </row>
    <row r="509" spans="14:14" x14ac:dyDescent="0.25">
      <c r="N509" s="11"/>
    </row>
    <row r="510" spans="14:14" x14ac:dyDescent="0.25">
      <c r="N510" s="11"/>
    </row>
    <row r="511" spans="14:14" x14ac:dyDescent="0.25">
      <c r="N511" s="11"/>
    </row>
    <row r="512" spans="14:14" x14ac:dyDescent="0.25">
      <c r="N512" s="11"/>
    </row>
    <row r="513" spans="14:14" x14ac:dyDescent="0.25">
      <c r="N513" s="11"/>
    </row>
    <row r="514" spans="14:14" x14ac:dyDescent="0.25">
      <c r="N514" s="11"/>
    </row>
    <row r="515" spans="14:14" x14ac:dyDescent="0.25">
      <c r="N515" s="11"/>
    </row>
    <row r="516" spans="14:14" x14ac:dyDescent="0.25">
      <c r="N516" s="11"/>
    </row>
    <row r="517" spans="14:14" x14ac:dyDescent="0.25">
      <c r="N517" s="11"/>
    </row>
    <row r="518" spans="14:14" x14ac:dyDescent="0.25">
      <c r="N518" s="11"/>
    </row>
    <row r="519" spans="14:14" x14ac:dyDescent="0.25">
      <c r="N519" s="11"/>
    </row>
    <row r="520" spans="14:14" x14ac:dyDescent="0.25">
      <c r="N520" s="11"/>
    </row>
    <row r="521" spans="14:14" x14ac:dyDescent="0.25">
      <c r="N521" s="11"/>
    </row>
    <row r="522" spans="14:14" x14ac:dyDescent="0.25">
      <c r="N522" s="11"/>
    </row>
    <row r="523" spans="14:14" x14ac:dyDescent="0.25">
      <c r="N523" s="11"/>
    </row>
    <row r="524" spans="14:14" x14ac:dyDescent="0.25">
      <c r="N524" s="11"/>
    </row>
    <row r="525" spans="14:14" x14ac:dyDescent="0.25">
      <c r="N525" s="11"/>
    </row>
    <row r="526" spans="14:14" x14ac:dyDescent="0.25">
      <c r="N526" s="11"/>
    </row>
    <row r="527" spans="14:14" x14ac:dyDescent="0.25">
      <c r="N527" s="11"/>
    </row>
    <row r="528" spans="14:14" x14ac:dyDescent="0.25">
      <c r="N528" s="11"/>
    </row>
    <row r="529" spans="14:14" x14ac:dyDescent="0.25">
      <c r="N529" s="11"/>
    </row>
    <row r="530" spans="14:14" x14ac:dyDescent="0.25">
      <c r="N530" s="11"/>
    </row>
    <row r="531" spans="14:14" x14ac:dyDescent="0.25">
      <c r="N531" s="11"/>
    </row>
    <row r="532" spans="14:14" x14ac:dyDescent="0.25">
      <c r="N532" s="11"/>
    </row>
    <row r="533" spans="14:14" x14ac:dyDescent="0.25">
      <c r="N533" s="11"/>
    </row>
    <row r="534" spans="14:14" x14ac:dyDescent="0.25">
      <c r="N534" s="11"/>
    </row>
    <row r="535" spans="14:14" x14ac:dyDescent="0.25">
      <c r="N535" s="11"/>
    </row>
    <row r="536" spans="14:14" x14ac:dyDescent="0.25">
      <c r="N536" s="11"/>
    </row>
    <row r="537" spans="14:14" x14ac:dyDescent="0.25">
      <c r="N537" s="11"/>
    </row>
    <row r="538" spans="14:14" x14ac:dyDescent="0.25">
      <c r="N538" s="11"/>
    </row>
    <row r="539" spans="14:14" x14ac:dyDescent="0.25">
      <c r="N539" s="11"/>
    </row>
    <row r="540" spans="14:14" x14ac:dyDescent="0.25">
      <c r="N540" s="11"/>
    </row>
    <row r="541" spans="14:14" x14ac:dyDescent="0.25">
      <c r="N541" s="11"/>
    </row>
    <row r="542" spans="14:14" x14ac:dyDescent="0.25">
      <c r="N542" s="11"/>
    </row>
    <row r="543" spans="14:14" x14ac:dyDescent="0.25">
      <c r="N543" s="11"/>
    </row>
    <row r="544" spans="14:14" x14ac:dyDescent="0.25">
      <c r="N544" s="11"/>
    </row>
    <row r="545" spans="14:14" x14ac:dyDescent="0.25">
      <c r="N545" s="11"/>
    </row>
    <row r="546" spans="14:14" x14ac:dyDescent="0.25">
      <c r="N546" s="11"/>
    </row>
    <row r="547" spans="14:14" x14ac:dyDescent="0.25">
      <c r="N547" s="11"/>
    </row>
    <row r="548" spans="14:14" x14ac:dyDescent="0.25">
      <c r="N548" s="11"/>
    </row>
    <row r="549" spans="14:14" x14ac:dyDescent="0.25">
      <c r="N549" s="11"/>
    </row>
    <row r="550" spans="14:14" x14ac:dyDescent="0.25">
      <c r="N550" s="11"/>
    </row>
    <row r="551" spans="14:14" x14ac:dyDescent="0.25">
      <c r="N551" s="11"/>
    </row>
    <row r="552" spans="14:14" x14ac:dyDescent="0.25">
      <c r="N552" s="11"/>
    </row>
    <row r="553" spans="14:14" x14ac:dyDescent="0.25">
      <c r="N553" s="11"/>
    </row>
    <row r="554" spans="14:14" x14ac:dyDescent="0.25">
      <c r="N554" s="11"/>
    </row>
    <row r="555" spans="14:14" x14ac:dyDescent="0.25">
      <c r="N555" s="11"/>
    </row>
    <row r="556" spans="14:14" x14ac:dyDescent="0.25">
      <c r="N556" s="11"/>
    </row>
    <row r="557" spans="14:14" x14ac:dyDescent="0.25">
      <c r="N557" s="11"/>
    </row>
    <row r="558" spans="14:14" x14ac:dyDescent="0.25">
      <c r="N558" s="11"/>
    </row>
    <row r="559" spans="14:14" x14ac:dyDescent="0.25">
      <c r="N559" s="11"/>
    </row>
    <row r="560" spans="14:14" x14ac:dyDescent="0.25">
      <c r="N560" s="11"/>
    </row>
    <row r="561" spans="14:14" x14ac:dyDescent="0.25">
      <c r="N561" s="11"/>
    </row>
    <row r="562" spans="14:14" x14ac:dyDescent="0.25">
      <c r="N562" s="11"/>
    </row>
    <row r="563" spans="14:14" x14ac:dyDescent="0.25">
      <c r="N563" s="11"/>
    </row>
    <row r="564" spans="14:14" x14ac:dyDescent="0.25">
      <c r="N564" s="11"/>
    </row>
    <row r="565" spans="14:14" x14ac:dyDescent="0.25">
      <c r="N565" s="11"/>
    </row>
    <row r="566" spans="14:14" x14ac:dyDescent="0.25">
      <c r="N566" s="11"/>
    </row>
    <row r="567" spans="14:14" x14ac:dyDescent="0.25">
      <c r="N567" s="11"/>
    </row>
    <row r="568" spans="14:14" x14ac:dyDescent="0.25">
      <c r="N568" s="11"/>
    </row>
    <row r="569" spans="14:14" x14ac:dyDescent="0.25">
      <c r="N569" s="11"/>
    </row>
    <row r="570" spans="14:14" x14ac:dyDescent="0.25">
      <c r="N570" s="11"/>
    </row>
    <row r="571" spans="14:14" x14ac:dyDescent="0.25">
      <c r="N571" s="11"/>
    </row>
    <row r="572" spans="14:14" x14ac:dyDescent="0.25">
      <c r="N572" s="11"/>
    </row>
    <row r="573" spans="14:14" x14ac:dyDescent="0.25">
      <c r="N573" s="11"/>
    </row>
    <row r="574" spans="14:14" x14ac:dyDescent="0.25">
      <c r="N574" s="11"/>
    </row>
    <row r="575" spans="14:14" x14ac:dyDescent="0.25">
      <c r="N575" s="11"/>
    </row>
    <row r="576" spans="14:14" x14ac:dyDescent="0.25">
      <c r="N576" s="11"/>
    </row>
    <row r="577" spans="14:14" x14ac:dyDescent="0.25">
      <c r="N577" s="11"/>
    </row>
    <row r="578" spans="14:14" x14ac:dyDescent="0.25">
      <c r="N578" s="11"/>
    </row>
    <row r="579" spans="14:14" x14ac:dyDescent="0.25">
      <c r="N579" s="11"/>
    </row>
    <row r="580" spans="14:14" x14ac:dyDescent="0.25">
      <c r="N580" s="11"/>
    </row>
    <row r="581" spans="14:14" x14ac:dyDescent="0.25">
      <c r="N581" s="11"/>
    </row>
    <row r="582" spans="14:14" x14ac:dyDescent="0.25">
      <c r="N582" s="11"/>
    </row>
    <row r="583" spans="14:14" x14ac:dyDescent="0.25">
      <c r="N583" s="11"/>
    </row>
    <row r="584" spans="14:14" x14ac:dyDescent="0.25">
      <c r="N584" s="11"/>
    </row>
    <row r="585" spans="14:14" x14ac:dyDescent="0.25">
      <c r="N585" s="11"/>
    </row>
    <row r="586" spans="14:14" x14ac:dyDescent="0.25">
      <c r="N586" s="11"/>
    </row>
    <row r="587" spans="14:14" x14ac:dyDescent="0.25">
      <c r="N587" s="11"/>
    </row>
    <row r="588" spans="14:14" x14ac:dyDescent="0.25">
      <c r="N588" s="11"/>
    </row>
    <row r="589" spans="14:14" x14ac:dyDescent="0.25">
      <c r="N589" s="11"/>
    </row>
    <row r="590" spans="14:14" x14ac:dyDescent="0.25">
      <c r="N590" s="11"/>
    </row>
    <row r="591" spans="14:14" x14ac:dyDescent="0.25">
      <c r="N591" s="11"/>
    </row>
    <row r="592" spans="14:14" x14ac:dyDescent="0.25">
      <c r="N592" s="11"/>
    </row>
    <row r="593" spans="14:14" x14ac:dyDescent="0.25">
      <c r="N593" s="11"/>
    </row>
    <row r="594" spans="14:14" x14ac:dyDescent="0.25">
      <c r="N594" s="11"/>
    </row>
    <row r="595" spans="14:14" x14ac:dyDescent="0.25">
      <c r="N595" s="11"/>
    </row>
    <row r="596" spans="14:14" x14ac:dyDescent="0.25">
      <c r="N596" s="11"/>
    </row>
    <row r="597" spans="14:14" x14ac:dyDescent="0.25">
      <c r="N597" s="11"/>
    </row>
    <row r="598" spans="14:14" x14ac:dyDescent="0.25">
      <c r="N598" s="11"/>
    </row>
    <row r="599" spans="14:14" x14ac:dyDescent="0.25">
      <c r="N599" s="11"/>
    </row>
    <row r="600" spans="14:14" x14ac:dyDescent="0.25">
      <c r="N600" s="11"/>
    </row>
    <row r="601" spans="14:14" x14ac:dyDescent="0.25">
      <c r="N601" s="11"/>
    </row>
    <row r="602" spans="14:14" x14ac:dyDescent="0.25">
      <c r="N602" s="11"/>
    </row>
    <row r="603" spans="14:14" x14ac:dyDescent="0.25">
      <c r="N603" s="11"/>
    </row>
    <row r="604" spans="14:14" x14ac:dyDescent="0.25">
      <c r="N604" s="11"/>
    </row>
    <row r="605" spans="14:14" x14ac:dyDescent="0.25">
      <c r="N605" s="11"/>
    </row>
    <row r="606" spans="14:14" x14ac:dyDescent="0.25">
      <c r="N606" s="11"/>
    </row>
    <row r="607" spans="14:14" x14ac:dyDescent="0.25">
      <c r="N607" s="11"/>
    </row>
    <row r="608" spans="14:14" x14ac:dyDescent="0.25">
      <c r="N608" s="11"/>
    </row>
    <row r="609" spans="14:14" x14ac:dyDescent="0.25">
      <c r="N609" s="11"/>
    </row>
    <row r="610" spans="14:14" x14ac:dyDescent="0.25">
      <c r="N610" s="11"/>
    </row>
    <row r="611" spans="14:14" x14ac:dyDescent="0.25">
      <c r="N611" s="11"/>
    </row>
    <row r="612" spans="14:14" x14ac:dyDescent="0.25">
      <c r="N612" s="11"/>
    </row>
    <row r="613" spans="14:14" x14ac:dyDescent="0.25">
      <c r="N613" s="11"/>
    </row>
    <row r="614" spans="14:14" x14ac:dyDescent="0.25">
      <c r="N614" s="11"/>
    </row>
    <row r="615" spans="14:14" x14ac:dyDescent="0.25">
      <c r="N615" s="11"/>
    </row>
    <row r="616" spans="14:14" x14ac:dyDescent="0.25">
      <c r="N616" s="11"/>
    </row>
    <row r="617" spans="14:14" x14ac:dyDescent="0.25">
      <c r="N617" s="11"/>
    </row>
    <row r="618" spans="14:14" x14ac:dyDescent="0.25">
      <c r="N618" s="11"/>
    </row>
    <row r="619" spans="14:14" x14ac:dyDescent="0.25">
      <c r="N619" s="11"/>
    </row>
    <row r="620" spans="14:14" x14ac:dyDescent="0.25">
      <c r="N620" s="11"/>
    </row>
    <row r="621" spans="14:14" x14ac:dyDescent="0.25">
      <c r="N621" s="11"/>
    </row>
    <row r="622" spans="14:14" x14ac:dyDescent="0.25">
      <c r="N622" s="11"/>
    </row>
    <row r="623" spans="14:14" x14ac:dyDescent="0.25">
      <c r="N623" s="11"/>
    </row>
    <row r="624" spans="14:14" x14ac:dyDescent="0.25">
      <c r="N624" s="11"/>
    </row>
    <row r="625" spans="14:14" x14ac:dyDescent="0.25">
      <c r="N625" s="11"/>
    </row>
    <row r="626" spans="14:14" x14ac:dyDescent="0.25">
      <c r="N626" s="11"/>
    </row>
    <row r="627" spans="14:14" x14ac:dyDescent="0.25">
      <c r="N627" s="11"/>
    </row>
    <row r="628" spans="14:14" x14ac:dyDescent="0.25">
      <c r="N628" s="11"/>
    </row>
    <row r="629" spans="14:14" x14ac:dyDescent="0.25">
      <c r="N629" s="11"/>
    </row>
    <row r="630" spans="14:14" x14ac:dyDescent="0.25">
      <c r="N630" s="11"/>
    </row>
    <row r="631" spans="14:14" x14ac:dyDescent="0.25">
      <c r="N631" s="11"/>
    </row>
    <row r="632" spans="14:14" x14ac:dyDescent="0.25">
      <c r="N632" s="11"/>
    </row>
    <row r="633" spans="14:14" x14ac:dyDescent="0.25">
      <c r="N633" s="11"/>
    </row>
    <row r="634" spans="14:14" x14ac:dyDescent="0.25">
      <c r="N634" s="11"/>
    </row>
    <row r="635" spans="14:14" x14ac:dyDescent="0.25">
      <c r="N635" s="11"/>
    </row>
    <row r="636" spans="14:14" x14ac:dyDescent="0.25">
      <c r="N636" s="11"/>
    </row>
    <row r="637" spans="14:14" x14ac:dyDescent="0.25">
      <c r="N637" s="11"/>
    </row>
    <row r="638" spans="14:14" x14ac:dyDescent="0.25">
      <c r="N638" s="11"/>
    </row>
    <row r="639" spans="14:14" x14ac:dyDescent="0.25">
      <c r="N639" s="11"/>
    </row>
    <row r="640" spans="14:14" x14ac:dyDescent="0.25">
      <c r="N640" s="11"/>
    </row>
    <row r="641" spans="14:14" x14ac:dyDescent="0.25">
      <c r="N641" s="11"/>
    </row>
    <row r="642" spans="14:14" x14ac:dyDescent="0.25">
      <c r="N642" s="11"/>
    </row>
    <row r="643" spans="14:14" x14ac:dyDescent="0.25">
      <c r="N643" s="11"/>
    </row>
    <row r="644" spans="14:14" x14ac:dyDescent="0.25">
      <c r="N644" s="11"/>
    </row>
    <row r="645" spans="14:14" x14ac:dyDescent="0.25">
      <c r="N645" s="11"/>
    </row>
    <row r="646" spans="14:14" x14ac:dyDescent="0.25">
      <c r="N646" s="11"/>
    </row>
    <row r="647" spans="14:14" x14ac:dyDescent="0.25">
      <c r="N647" s="11"/>
    </row>
    <row r="648" spans="14:14" x14ac:dyDescent="0.25">
      <c r="N648" s="11"/>
    </row>
    <row r="649" spans="14:14" x14ac:dyDescent="0.25">
      <c r="N649" s="11"/>
    </row>
    <row r="650" spans="14:14" x14ac:dyDescent="0.25">
      <c r="N650" s="11"/>
    </row>
    <row r="651" spans="14:14" x14ac:dyDescent="0.25">
      <c r="N651" s="11"/>
    </row>
    <row r="652" spans="14:14" x14ac:dyDescent="0.25">
      <c r="N652" s="11"/>
    </row>
    <row r="653" spans="14:14" x14ac:dyDescent="0.25">
      <c r="N653" s="11"/>
    </row>
    <row r="654" spans="14:14" x14ac:dyDescent="0.25">
      <c r="N654" s="11"/>
    </row>
    <row r="655" spans="14:14" x14ac:dyDescent="0.25">
      <c r="N655" s="11"/>
    </row>
    <row r="656" spans="14:14" x14ac:dyDescent="0.25">
      <c r="N656" s="11"/>
    </row>
    <row r="657" spans="14:14" x14ac:dyDescent="0.25">
      <c r="N657" s="11"/>
    </row>
    <row r="658" spans="14:14" x14ac:dyDescent="0.25">
      <c r="N658" s="11"/>
    </row>
    <row r="659" spans="14:14" x14ac:dyDescent="0.25">
      <c r="N659" s="11"/>
    </row>
    <row r="660" spans="14:14" x14ac:dyDescent="0.25">
      <c r="N660" s="11"/>
    </row>
    <row r="661" spans="14:14" x14ac:dyDescent="0.25">
      <c r="N661" s="11"/>
    </row>
    <row r="662" spans="14:14" x14ac:dyDescent="0.25">
      <c r="N662" s="11"/>
    </row>
    <row r="663" spans="14:14" x14ac:dyDescent="0.25">
      <c r="N663" s="11"/>
    </row>
    <row r="664" spans="14:14" x14ac:dyDescent="0.25">
      <c r="N664" s="11"/>
    </row>
    <row r="665" spans="14:14" x14ac:dyDescent="0.25">
      <c r="N665" s="11"/>
    </row>
    <row r="666" spans="14:14" x14ac:dyDescent="0.25">
      <c r="N666" s="11"/>
    </row>
    <row r="667" spans="14:14" x14ac:dyDescent="0.25">
      <c r="N667" s="11"/>
    </row>
    <row r="668" spans="14:14" x14ac:dyDescent="0.25">
      <c r="N668" s="11"/>
    </row>
    <row r="669" spans="14:14" x14ac:dyDescent="0.25">
      <c r="N669" s="11"/>
    </row>
    <row r="670" spans="14:14" x14ac:dyDescent="0.25">
      <c r="N670" s="11"/>
    </row>
    <row r="671" spans="14:14" x14ac:dyDescent="0.25">
      <c r="N671" s="11"/>
    </row>
    <row r="672" spans="14:14" x14ac:dyDescent="0.25">
      <c r="N672" s="11"/>
    </row>
    <row r="673" spans="14:14" x14ac:dyDescent="0.25">
      <c r="N673" s="11"/>
    </row>
    <row r="674" spans="14:14" x14ac:dyDescent="0.25">
      <c r="N674" s="11"/>
    </row>
    <row r="675" spans="14:14" x14ac:dyDescent="0.25">
      <c r="N675" s="11"/>
    </row>
    <row r="676" spans="14:14" x14ac:dyDescent="0.25">
      <c r="N676" s="11"/>
    </row>
    <row r="677" spans="14:14" x14ac:dyDescent="0.25">
      <c r="N677" s="11"/>
    </row>
    <row r="678" spans="14:14" x14ac:dyDescent="0.25">
      <c r="N678" s="11"/>
    </row>
    <row r="679" spans="14:14" x14ac:dyDescent="0.25">
      <c r="N679" s="11"/>
    </row>
    <row r="680" spans="14:14" x14ac:dyDescent="0.25">
      <c r="N680" s="11"/>
    </row>
    <row r="681" spans="14:14" x14ac:dyDescent="0.25">
      <c r="N681" s="11"/>
    </row>
    <row r="682" spans="14:14" x14ac:dyDescent="0.25">
      <c r="N682" s="11"/>
    </row>
    <row r="683" spans="14:14" x14ac:dyDescent="0.25">
      <c r="N683" s="11"/>
    </row>
    <row r="684" spans="14:14" x14ac:dyDescent="0.25">
      <c r="N684" s="11"/>
    </row>
    <row r="685" spans="14:14" x14ac:dyDescent="0.25">
      <c r="N685" s="11"/>
    </row>
    <row r="686" spans="14:14" x14ac:dyDescent="0.25">
      <c r="N686" s="11"/>
    </row>
    <row r="687" spans="14:14" x14ac:dyDescent="0.25">
      <c r="N687" s="11"/>
    </row>
    <row r="688" spans="14:14" x14ac:dyDescent="0.25">
      <c r="N688" s="11"/>
    </row>
    <row r="689" spans="14:14" x14ac:dyDescent="0.25">
      <c r="N689" s="11"/>
    </row>
    <row r="690" spans="14:14" x14ac:dyDescent="0.25">
      <c r="N690" s="11"/>
    </row>
    <row r="691" spans="14:14" x14ac:dyDescent="0.25">
      <c r="N691" s="11"/>
    </row>
    <row r="692" spans="14:14" x14ac:dyDescent="0.25">
      <c r="N692" s="11"/>
    </row>
    <row r="693" spans="14:14" x14ac:dyDescent="0.25">
      <c r="N693" s="11"/>
    </row>
    <row r="694" spans="14:14" x14ac:dyDescent="0.25">
      <c r="N694" s="11"/>
    </row>
    <row r="695" spans="14:14" x14ac:dyDescent="0.25">
      <c r="N695" s="11"/>
    </row>
    <row r="696" spans="14:14" x14ac:dyDescent="0.25">
      <c r="N696" s="11"/>
    </row>
    <row r="697" spans="14:14" x14ac:dyDescent="0.25">
      <c r="N697" s="11"/>
    </row>
    <row r="698" spans="14:14" x14ac:dyDescent="0.25">
      <c r="N698" s="11"/>
    </row>
    <row r="699" spans="14:14" x14ac:dyDescent="0.25">
      <c r="N699" s="11"/>
    </row>
    <row r="700" spans="14:14" x14ac:dyDescent="0.25">
      <c r="N700" s="11"/>
    </row>
    <row r="701" spans="14:14" x14ac:dyDescent="0.25">
      <c r="N701" s="11"/>
    </row>
    <row r="702" spans="14:14" x14ac:dyDescent="0.25">
      <c r="N702" s="11"/>
    </row>
    <row r="703" spans="14:14" x14ac:dyDescent="0.25">
      <c r="N703" s="11"/>
    </row>
    <row r="704" spans="14:14" x14ac:dyDescent="0.25">
      <c r="N704" s="11"/>
    </row>
    <row r="705" spans="14:14" x14ac:dyDescent="0.25">
      <c r="N705" s="11"/>
    </row>
    <row r="706" spans="14:14" x14ac:dyDescent="0.25">
      <c r="N706" s="11"/>
    </row>
    <row r="707" spans="14:14" x14ac:dyDescent="0.25">
      <c r="N707" s="11"/>
    </row>
    <row r="708" spans="14:14" x14ac:dyDescent="0.25">
      <c r="N708" s="11"/>
    </row>
    <row r="709" spans="14:14" x14ac:dyDescent="0.25">
      <c r="N709" s="11"/>
    </row>
    <row r="710" spans="14:14" x14ac:dyDescent="0.25">
      <c r="N710" s="11"/>
    </row>
    <row r="711" spans="14:14" x14ac:dyDescent="0.25">
      <c r="N711" s="11"/>
    </row>
    <row r="712" spans="14:14" x14ac:dyDescent="0.25">
      <c r="N712" s="11"/>
    </row>
    <row r="713" spans="14:14" x14ac:dyDescent="0.25">
      <c r="N713" s="11"/>
    </row>
    <row r="714" spans="14:14" x14ac:dyDescent="0.25">
      <c r="N714" s="11"/>
    </row>
    <row r="715" spans="14:14" x14ac:dyDescent="0.25">
      <c r="N715" s="11"/>
    </row>
    <row r="716" spans="14:14" x14ac:dyDescent="0.25">
      <c r="N716" s="11"/>
    </row>
    <row r="717" spans="14:14" x14ac:dyDescent="0.25">
      <c r="N717" s="11"/>
    </row>
    <row r="718" spans="14:14" x14ac:dyDescent="0.25">
      <c r="N718" s="11"/>
    </row>
    <row r="719" spans="14:14" x14ac:dyDescent="0.25">
      <c r="N719" s="11"/>
    </row>
    <row r="720" spans="14:14" x14ac:dyDescent="0.25">
      <c r="N720" s="11"/>
    </row>
    <row r="721" spans="14:14" x14ac:dyDescent="0.25">
      <c r="N721" s="11"/>
    </row>
    <row r="722" spans="14:14" x14ac:dyDescent="0.25">
      <c r="N722" s="11"/>
    </row>
    <row r="723" spans="14:14" x14ac:dyDescent="0.25">
      <c r="N723" s="11"/>
    </row>
    <row r="724" spans="14:14" x14ac:dyDescent="0.25">
      <c r="N724" s="11"/>
    </row>
    <row r="725" spans="14:14" x14ac:dyDescent="0.25">
      <c r="N725" s="11"/>
    </row>
    <row r="726" spans="14:14" x14ac:dyDescent="0.25">
      <c r="N726" s="11"/>
    </row>
    <row r="727" spans="14:14" x14ac:dyDescent="0.25">
      <c r="N727" s="11"/>
    </row>
    <row r="728" spans="14:14" x14ac:dyDescent="0.25">
      <c r="N728" s="11"/>
    </row>
    <row r="729" spans="14:14" x14ac:dyDescent="0.25">
      <c r="N729" s="11"/>
    </row>
    <row r="730" spans="14:14" x14ac:dyDescent="0.25">
      <c r="N730" s="11"/>
    </row>
    <row r="731" spans="14:14" x14ac:dyDescent="0.25">
      <c r="N731" s="11"/>
    </row>
    <row r="732" spans="14:14" x14ac:dyDescent="0.25">
      <c r="N732" s="11"/>
    </row>
    <row r="733" spans="14:14" x14ac:dyDescent="0.25">
      <c r="N733" s="11"/>
    </row>
    <row r="734" spans="14:14" x14ac:dyDescent="0.25">
      <c r="N734" s="11"/>
    </row>
    <row r="735" spans="14:14" x14ac:dyDescent="0.25">
      <c r="N735" s="11"/>
    </row>
    <row r="736" spans="14:14" x14ac:dyDescent="0.25">
      <c r="N736" s="11"/>
    </row>
    <row r="737" spans="14:14" x14ac:dyDescent="0.25">
      <c r="N737" s="11"/>
    </row>
    <row r="738" spans="14:14" x14ac:dyDescent="0.25">
      <c r="N738" s="11"/>
    </row>
    <row r="739" spans="14:14" x14ac:dyDescent="0.25">
      <c r="N739" s="11"/>
    </row>
    <row r="740" spans="14:14" x14ac:dyDescent="0.25">
      <c r="N740" s="11"/>
    </row>
    <row r="741" spans="14:14" x14ac:dyDescent="0.25">
      <c r="N741" s="11"/>
    </row>
    <row r="742" spans="14:14" x14ac:dyDescent="0.25">
      <c r="N742" s="11"/>
    </row>
    <row r="743" spans="14:14" x14ac:dyDescent="0.25">
      <c r="N743" s="11"/>
    </row>
    <row r="744" spans="14:14" x14ac:dyDescent="0.25">
      <c r="N744" s="11"/>
    </row>
    <row r="745" spans="14:14" x14ac:dyDescent="0.25">
      <c r="N745" s="11"/>
    </row>
    <row r="746" spans="14:14" x14ac:dyDescent="0.25">
      <c r="N746" s="11"/>
    </row>
    <row r="747" spans="14:14" x14ac:dyDescent="0.25">
      <c r="N747" s="11"/>
    </row>
    <row r="748" spans="14:14" x14ac:dyDescent="0.25">
      <c r="N748" s="11"/>
    </row>
    <row r="749" spans="14:14" x14ac:dyDescent="0.25">
      <c r="N749" s="11"/>
    </row>
    <row r="750" spans="14:14" x14ac:dyDescent="0.25">
      <c r="N750" s="11"/>
    </row>
    <row r="751" spans="14:14" x14ac:dyDescent="0.25">
      <c r="N751" s="11"/>
    </row>
    <row r="752" spans="14:14" x14ac:dyDescent="0.25">
      <c r="N752" s="11"/>
    </row>
    <row r="753" spans="14:14" x14ac:dyDescent="0.25">
      <c r="N753" s="11"/>
    </row>
    <row r="754" spans="14:14" x14ac:dyDescent="0.25">
      <c r="N754" s="11"/>
    </row>
    <row r="755" spans="14:14" x14ac:dyDescent="0.25">
      <c r="N755" s="11"/>
    </row>
    <row r="756" spans="14:14" x14ac:dyDescent="0.25">
      <c r="N756" s="11"/>
    </row>
    <row r="757" spans="14:14" x14ac:dyDescent="0.25">
      <c r="N757" s="11"/>
    </row>
    <row r="758" spans="14:14" x14ac:dyDescent="0.25">
      <c r="N758" s="11"/>
    </row>
    <row r="759" spans="14:14" x14ac:dyDescent="0.25">
      <c r="N759" s="11"/>
    </row>
    <row r="760" spans="14:14" x14ac:dyDescent="0.25">
      <c r="N760" s="11"/>
    </row>
    <row r="761" spans="14:14" x14ac:dyDescent="0.25">
      <c r="N761" s="11"/>
    </row>
    <row r="762" spans="14:14" x14ac:dyDescent="0.25">
      <c r="N762" s="11"/>
    </row>
    <row r="763" spans="14:14" x14ac:dyDescent="0.25">
      <c r="N763" s="11"/>
    </row>
    <row r="764" spans="14:14" x14ac:dyDescent="0.25">
      <c r="N764" s="11"/>
    </row>
    <row r="765" spans="14:14" x14ac:dyDescent="0.25">
      <c r="N765" s="11"/>
    </row>
    <row r="766" spans="14:14" x14ac:dyDescent="0.25">
      <c r="N766" s="11"/>
    </row>
    <row r="767" spans="14:14" x14ac:dyDescent="0.25">
      <c r="N767" s="11"/>
    </row>
    <row r="768" spans="14:14" x14ac:dyDescent="0.25">
      <c r="N768" s="11"/>
    </row>
    <row r="769" spans="14:14" x14ac:dyDescent="0.25">
      <c r="N769" s="11"/>
    </row>
    <row r="770" spans="14:14" x14ac:dyDescent="0.25">
      <c r="N770" s="11"/>
    </row>
    <row r="771" spans="14:14" x14ac:dyDescent="0.25">
      <c r="N771" s="11"/>
    </row>
    <row r="772" spans="14:14" x14ac:dyDescent="0.25">
      <c r="N772" s="11"/>
    </row>
    <row r="773" spans="14:14" x14ac:dyDescent="0.25">
      <c r="N773" s="11"/>
    </row>
    <row r="774" spans="14:14" x14ac:dyDescent="0.25">
      <c r="N774" s="11"/>
    </row>
    <row r="775" spans="14:14" x14ac:dyDescent="0.25">
      <c r="N775" s="11"/>
    </row>
    <row r="776" spans="14:14" x14ac:dyDescent="0.25">
      <c r="N776" s="11"/>
    </row>
    <row r="777" spans="14:14" x14ac:dyDescent="0.25">
      <c r="N777" s="11"/>
    </row>
    <row r="778" spans="14:14" x14ac:dyDescent="0.25">
      <c r="N778" s="11"/>
    </row>
    <row r="779" spans="14:14" x14ac:dyDescent="0.25">
      <c r="N779" s="11"/>
    </row>
    <row r="780" spans="14:14" x14ac:dyDescent="0.25">
      <c r="N780" s="11"/>
    </row>
    <row r="781" spans="14:14" x14ac:dyDescent="0.25">
      <c r="N781" s="11"/>
    </row>
    <row r="782" spans="14:14" x14ac:dyDescent="0.25">
      <c r="N782" s="11"/>
    </row>
    <row r="783" spans="14:14" x14ac:dyDescent="0.25">
      <c r="N783" s="11"/>
    </row>
    <row r="784" spans="14:14" x14ac:dyDescent="0.25">
      <c r="N784" s="11"/>
    </row>
    <row r="785" spans="14:14" x14ac:dyDescent="0.25">
      <c r="N785" s="11"/>
    </row>
    <row r="786" spans="14:14" x14ac:dyDescent="0.25">
      <c r="N786" s="11"/>
    </row>
    <row r="787" spans="14:14" x14ac:dyDescent="0.25">
      <c r="N787" s="11"/>
    </row>
    <row r="788" spans="14:14" x14ac:dyDescent="0.25">
      <c r="N788" s="11"/>
    </row>
    <row r="789" spans="14:14" x14ac:dyDescent="0.25">
      <c r="N789" s="11"/>
    </row>
    <row r="790" spans="14:14" x14ac:dyDescent="0.25">
      <c r="N790" s="11"/>
    </row>
    <row r="791" spans="14:14" x14ac:dyDescent="0.25">
      <c r="N791" s="11"/>
    </row>
    <row r="792" spans="14:14" x14ac:dyDescent="0.25">
      <c r="N792" s="11"/>
    </row>
    <row r="793" spans="14:14" x14ac:dyDescent="0.25">
      <c r="N793" s="11"/>
    </row>
    <row r="794" spans="14:14" x14ac:dyDescent="0.25">
      <c r="N794" s="11"/>
    </row>
    <row r="795" spans="14:14" x14ac:dyDescent="0.25">
      <c r="N795" s="11"/>
    </row>
    <row r="796" spans="14:14" x14ac:dyDescent="0.25">
      <c r="N796" s="11"/>
    </row>
    <row r="797" spans="14:14" x14ac:dyDescent="0.25">
      <c r="N797" s="11"/>
    </row>
    <row r="798" spans="14:14" x14ac:dyDescent="0.25">
      <c r="N798" s="11"/>
    </row>
    <row r="799" spans="14:14" x14ac:dyDescent="0.25">
      <c r="N799" s="11"/>
    </row>
    <row r="800" spans="14:14" x14ac:dyDescent="0.25">
      <c r="N800" s="11"/>
    </row>
    <row r="801" spans="14:14" x14ac:dyDescent="0.25">
      <c r="N801" s="11"/>
    </row>
    <row r="802" spans="14:14" x14ac:dyDescent="0.25">
      <c r="N802" s="11"/>
    </row>
    <row r="803" spans="14:14" x14ac:dyDescent="0.25">
      <c r="N803" s="11"/>
    </row>
    <row r="804" spans="14:14" x14ac:dyDescent="0.25">
      <c r="N804" s="11"/>
    </row>
    <row r="805" spans="14:14" x14ac:dyDescent="0.25">
      <c r="N805" s="11"/>
    </row>
    <row r="806" spans="14:14" x14ac:dyDescent="0.25">
      <c r="N806" s="11"/>
    </row>
    <row r="807" spans="14:14" x14ac:dyDescent="0.25">
      <c r="N807" s="11"/>
    </row>
    <row r="808" spans="14:14" x14ac:dyDescent="0.25">
      <c r="N808" s="11"/>
    </row>
    <row r="809" spans="14:14" x14ac:dyDescent="0.25">
      <c r="N809" s="11"/>
    </row>
    <row r="810" spans="14:14" x14ac:dyDescent="0.25">
      <c r="N810" s="11"/>
    </row>
    <row r="811" spans="14:14" x14ac:dyDescent="0.25">
      <c r="N811" s="11"/>
    </row>
    <row r="812" spans="14:14" x14ac:dyDescent="0.25">
      <c r="N812" s="11"/>
    </row>
    <row r="813" spans="14:14" x14ac:dyDescent="0.25">
      <c r="N813" s="11"/>
    </row>
    <row r="814" spans="14:14" x14ac:dyDescent="0.25">
      <c r="N814" s="11"/>
    </row>
    <row r="815" spans="14:14" x14ac:dyDescent="0.25">
      <c r="N815" s="11"/>
    </row>
    <row r="816" spans="14:14" x14ac:dyDescent="0.25">
      <c r="N816" s="11"/>
    </row>
    <row r="817" spans="14:14" x14ac:dyDescent="0.25">
      <c r="N817" s="11"/>
    </row>
    <row r="818" spans="14:14" x14ac:dyDescent="0.25">
      <c r="N818" s="11"/>
    </row>
    <row r="819" spans="14:14" x14ac:dyDescent="0.25">
      <c r="N819" s="11"/>
    </row>
    <row r="820" spans="14:14" x14ac:dyDescent="0.25">
      <c r="N820" s="11"/>
    </row>
    <row r="821" spans="14:14" x14ac:dyDescent="0.25">
      <c r="N821" s="11"/>
    </row>
    <row r="822" spans="14:14" x14ac:dyDescent="0.25">
      <c r="N822" s="11"/>
    </row>
    <row r="823" spans="14:14" x14ac:dyDescent="0.25">
      <c r="N823" s="11"/>
    </row>
    <row r="824" spans="14:14" x14ac:dyDescent="0.25">
      <c r="N824" s="11"/>
    </row>
    <row r="825" spans="14:14" x14ac:dyDescent="0.25">
      <c r="N825" s="11"/>
    </row>
    <row r="826" spans="14:14" x14ac:dyDescent="0.25">
      <c r="N826" s="11"/>
    </row>
    <row r="858" spans="14:14" x14ac:dyDescent="0.25">
      <c r="N858" s="11"/>
    </row>
    <row r="859" spans="14:14" x14ac:dyDescent="0.25">
      <c r="N859" s="11"/>
    </row>
    <row r="860" spans="14:14" x14ac:dyDescent="0.25">
      <c r="N860" s="11"/>
    </row>
    <row r="861" spans="14:14" x14ac:dyDescent="0.25">
      <c r="N861" s="11"/>
    </row>
    <row r="862" spans="14:14" x14ac:dyDescent="0.25">
      <c r="N862" s="11"/>
    </row>
    <row r="863" spans="14:14" x14ac:dyDescent="0.25">
      <c r="N863" s="11"/>
    </row>
    <row r="865" spans="14:14" x14ac:dyDescent="0.25">
      <c r="N865" s="11"/>
    </row>
    <row r="866" spans="14:14" x14ac:dyDescent="0.25">
      <c r="N866" s="11"/>
    </row>
    <row r="867" spans="14:14" x14ac:dyDescent="0.25">
      <c r="N867" s="11"/>
    </row>
    <row r="868" spans="14:14" x14ac:dyDescent="0.25">
      <c r="N868" s="11"/>
    </row>
    <row r="869" spans="14:14" x14ac:dyDescent="0.25">
      <c r="N869" s="11"/>
    </row>
    <row r="871" spans="14:14" x14ac:dyDescent="0.25">
      <c r="N871" s="11"/>
    </row>
    <row r="872" spans="14:14" x14ac:dyDescent="0.25">
      <c r="N872" s="11"/>
    </row>
    <row r="873" spans="14:14" x14ac:dyDescent="0.25">
      <c r="N873" s="11"/>
    </row>
    <row r="874" spans="14:14" x14ac:dyDescent="0.25">
      <c r="N874" s="11"/>
    </row>
    <row r="876" spans="14:14" x14ac:dyDescent="0.25">
      <c r="N876" s="11"/>
    </row>
    <row r="879" spans="14:14" x14ac:dyDescent="0.25">
      <c r="N879" s="11"/>
    </row>
    <row r="880" spans="14:14" x14ac:dyDescent="0.25">
      <c r="N880" s="11"/>
    </row>
    <row r="882" spans="14:14" x14ac:dyDescent="0.25">
      <c r="N882" s="11"/>
    </row>
    <row r="883" spans="14:14" x14ac:dyDescent="0.25">
      <c r="N883" s="11"/>
    </row>
    <row r="884" spans="14:14" x14ac:dyDescent="0.25">
      <c r="N884" s="11"/>
    </row>
    <row r="885" spans="14:14" x14ac:dyDescent="0.25">
      <c r="N885" s="11"/>
    </row>
    <row r="886" spans="14:14" x14ac:dyDescent="0.25">
      <c r="N886" s="11"/>
    </row>
    <row r="887" spans="14:14" x14ac:dyDescent="0.25">
      <c r="N887" s="11"/>
    </row>
    <row r="888" spans="14:14" x14ac:dyDescent="0.25">
      <c r="N888" s="11"/>
    </row>
    <row r="889" spans="14:14" x14ac:dyDescent="0.25">
      <c r="N889" s="11"/>
    </row>
    <row r="894" spans="14:14" x14ac:dyDescent="0.25">
      <c r="N894" s="11"/>
    </row>
    <row r="899" spans="14:14" x14ac:dyDescent="0.25">
      <c r="N899" s="11"/>
    </row>
    <row r="900" spans="14:14" x14ac:dyDescent="0.25">
      <c r="N900" s="11"/>
    </row>
    <row r="901" spans="14:14" x14ac:dyDescent="0.25">
      <c r="N901" s="11"/>
    </row>
    <row r="905" spans="14:14" x14ac:dyDescent="0.25">
      <c r="N905" s="11"/>
    </row>
    <row r="911" spans="14:14" x14ac:dyDescent="0.25">
      <c r="N911" s="11"/>
    </row>
  </sheetData>
  <autoFilter ref="B68:B125"/>
  <mergeCells count="32">
    <mergeCell ref="G32:G62"/>
    <mergeCell ref="H32:H62"/>
    <mergeCell ref="A1:K1"/>
    <mergeCell ref="D2:E2"/>
    <mergeCell ref="D3:D9"/>
    <mergeCell ref="E3:E26"/>
    <mergeCell ref="F3:F26"/>
    <mergeCell ref="G3:G26"/>
    <mergeCell ref="H3:H26"/>
    <mergeCell ref="D10:D14"/>
    <mergeCell ref="D15:D26"/>
    <mergeCell ref="D68:D126"/>
    <mergeCell ref="F68:F126"/>
    <mergeCell ref="G68:G126"/>
    <mergeCell ref="D27:D31"/>
    <mergeCell ref="E27:E31"/>
    <mergeCell ref="F27:F31"/>
    <mergeCell ref="G27:G31"/>
    <mergeCell ref="D42:D44"/>
    <mergeCell ref="D45:D51"/>
    <mergeCell ref="D52:D62"/>
    <mergeCell ref="A66:K66"/>
    <mergeCell ref="D67:E67"/>
    <mergeCell ref="H27:H31"/>
    <mergeCell ref="D32:D41"/>
    <mergeCell ref="E32:E62"/>
    <mergeCell ref="F32:F62"/>
    <mergeCell ref="A130:K130"/>
    <mergeCell ref="D131:E131"/>
    <mergeCell ref="D132:D141"/>
    <mergeCell ref="F132:F141"/>
    <mergeCell ref="G132:G141"/>
  </mergeCells>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216"/>
  <sheetViews>
    <sheetView tabSelected="1" zoomScale="40" zoomScaleNormal="40" zoomScaleSheetLayoutView="40" workbookViewId="0">
      <pane ySplit="5" topLeftCell="A186" activePane="bottomLeft" state="frozen"/>
      <selection pane="bottomLeft" activeCell="Z191" sqref="Z191"/>
    </sheetView>
  </sheetViews>
  <sheetFormatPr defaultColWidth="9.140625" defaultRowHeight="16.5" x14ac:dyDescent="0.25"/>
  <cols>
    <col min="1" max="1" width="6.7109375" style="66" customWidth="1"/>
    <col min="2" max="2" width="27.5703125" style="101" customWidth="1"/>
    <col min="3" max="4" width="9.140625" style="66" customWidth="1"/>
    <col min="5" max="5" width="20.140625" style="66" customWidth="1"/>
    <col min="6" max="6" width="11.85546875" style="66" customWidth="1"/>
    <col min="7" max="8" width="13.28515625" style="102" customWidth="1"/>
    <col min="9" max="9" width="12.7109375" style="103" customWidth="1"/>
    <col min="10" max="10" width="12.42578125" style="66" customWidth="1"/>
    <col min="11" max="11" width="13.7109375" style="66" customWidth="1"/>
    <col min="12" max="12" width="13.28515625" style="66" customWidth="1"/>
    <col min="13" max="13" width="11.28515625" style="40" customWidth="1"/>
    <col min="14" max="14" width="15.7109375" style="104" customWidth="1"/>
    <col min="15" max="15" width="20.7109375" style="105" customWidth="1"/>
    <col min="16" max="16" width="7.28515625" style="106" customWidth="1"/>
    <col min="17" max="17" width="9.28515625" style="107" customWidth="1"/>
    <col min="18" max="18" width="10.28515625" style="104" customWidth="1"/>
    <col min="19" max="19" width="14" style="104" customWidth="1"/>
    <col min="20" max="20" width="10.28515625" style="40" customWidth="1"/>
    <col min="21" max="21" width="13.28515625" style="104" customWidth="1"/>
    <col min="22" max="22" width="12.5703125" style="40" customWidth="1"/>
    <col min="23" max="23" width="15.5703125" style="104" customWidth="1"/>
    <col min="24" max="26" width="13.7109375" style="41" customWidth="1"/>
    <col min="27" max="27" width="19" style="104" customWidth="1"/>
    <col min="28" max="28" width="16.85546875" style="104" customWidth="1"/>
    <col min="29" max="29" width="11.85546875" style="40" customWidth="1"/>
    <col min="30" max="30" width="16.28515625" style="42" customWidth="1"/>
    <col min="31" max="31" width="15.140625" style="42" customWidth="1"/>
    <col min="32" max="32" width="16.28515625" style="42" customWidth="1"/>
    <col min="33" max="33" width="11.7109375" style="108" customWidth="1"/>
    <col min="34" max="16384" width="9.140625" style="66"/>
  </cols>
  <sheetData>
    <row r="1" spans="1:33" ht="44.45" customHeight="1" x14ac:dyDescent="0.25">
      <c r="A1" s="748" t="s">
        <v>2422</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row>
    <row r="2" spans="1:33" ht="54" customHeight="1" x14ac:dyDescent="0.25">
      <c r="A2" s="750"/>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row>
    <row r="3" spans="1:33" s="67" customFormat="1" ht="46.5" customHeight="1" x14ac:dyDescent="0.25">
      <c r="A3" s="747" t="s">
        <v>310</v>
      </c>
      <c r="B3" s="747" t="s">
        <v>0</v>
      </c>
      <c r="C3" s="751" t="s">
        <v>1</v>
      </c>
      <c r="D3" s="747" t="s">
        <v>2</v>
      </c>
      <c r="E3" s="747" t="s">
        <v>312</v>
      </c>
      <c r="F3" s="752" t="s">
        <v>313</v>
      </c>
      <c r="G3" s="753" t="s">
        <v>5</v>
      </c>
      <c r="H3" s="755" t="s">
        <v>356</v>
      </c>
      <c r="I3" s="754" t="s">
        <v>6</v>
      </c>
      <c r="J3" s="754"/>
      <c r="K3" s="754"/>
      <c r="L3" s="754" t="s">
        <v>7</v>
      </c>
      <c r="M3" s="741" t="s">
        <v>314</v>
      </c>
      <c r="N3" s="741"/>
      <c r="O3" s="742" t="s">
        <v>315</v>
      </c>
      <c r="P3" s="743" t="s">
        <v>316</v>
      </c>
      <c r="Q3" s="744" t="s">
        <v>317</v>
      </c>
      <c r="R3" s="747" t="s">
        <v>318</v>
      </c>
      <c r="S3" s="747"/>
      <c r="T3" s="705" t="s">
        <v>319</v>
      </c>
      <c r="U3" s="706"/>
      <c r="V3" s="706"/>
      <c r="W3" s="706"/>
      <c r="X3" s="706"/>
      <c r="Y3" s="706"/>
      <c r="Z3" s="707"/>
      <c r="AA3" s="742" t="s">
        <v>320</v>
      </c>
      <c r="AB3" s="742" t="s">
        <v>454</v>
      </c>
      <c r="AC3" s="743" t="s">
        <v>321</v>
      </c>
      <c r="AD3" s="743"/>
      <c r="AE3" s="743"/>
      <c r="AF3" s="745" t="s">
        <v>455</v>
      </c>
      <c r="AG3" s="746" t="s">
        <v>322</v>
      </c>
    </row>
    <row r="4" spans="1:33" s="67" customFormat="1" ht="74.25" customHeight="1" x14ac:dyDescent="0.25">
      <c r="A4" s="747"/>
      <c r="B4" s="747"/>
      <c r="C4" s="751"/>
      <c r="D4" s="747"/>
      <c r="E4" s="747"/>
      <c r="F4" s="752"/>
      <c r="G4" s="753"/>
      <c r="H4" s="756"/>
      <c r="I4" s="754"/>
      <c r="J4" s="754"/>
      <c r="K4" s="754"/>
      <c r="L4" s="754"/>
      <c r="M4" s="741"/>
      <c r="N4" s="741"/>
      <c r="O4" s="742"/>
      <c r="P4" s="743"/>
      <c r="Q4" s="744"/>
      <c r="R4" s="747" t="s">
        <v>323</v>
      </c>
      <c r="S4" s="747"/>
      <c r="T4" s="742" t="s">
        <v>324</v>
      </c>
      <c r="U4" s="742"/>
      <c r="V4" s="742" t="s">
        <v>325</v>
      </c>
      <c r="W4" s="742"/>
      <c r="X4" s="745" t="s">
        <v>326</v>
      </c>
      <c r="Y4" s="708" t="s">
        <v>446</v>
      </c>
      <c r="Z4" s="709"/>
      <c r="AA4" s="742"/>
      <c r="AB4" s="742"/>
      <c r="AC4" s="743"/>
      <c r="AD4" s="743"/>
      <c r="AE4" s="743"/>
      <c r="AF4" s="745"/>
      <c r="AG4" s="746"/>
    </row>
    <row r="5" spans="1:33" s="67" customFormat="1" ht="95.25" customHeight="1" x14ac:dyDescent="0.25">
      <c r="A5" s="747"/>
      <c r="B5" s="747"/>
      <c r="C5" s="751"/>
      <c r="D5" s="747"/>
      <c r="E5" s="747"/>
      <c r="F5" s="752"/>
      <c r="G5" s="753"/>
      <c r="H5" s="757"/>
      <c r="I5" s="68" t="s">
        <v>8</v>
      </c>
      <c r="J5" s="68" t="s">
        <v>9</v>
      </c>
      <c r="K5" s="68" t="s">
        <v>10</v>
      </c>
      <c r="L5" s="754"/>
      <c r="M5" s="52" t="s">
        <v>327</v>
      </c>
      <c r="N5" s="53" t="s">
        <v>328</v>
      </c>
      <c r="O5" s="742"/>
      <c r="P5" s="743"/>
      <c r="Q5" s="744"/>
      <c r="R5" s="69" t="s">
        <v>329</v>
      </c>
      <c r="S5" s="69" t="s">
        <v>330</v>
      </c>
      <c r="T5" s="52" t="s">
        <v>331</v>
      </c>
      <c r="U5" s="53" t="s">
        <v>332</v>
      </c>
      <c r="V5" s="52" t="s">
        <v>331</v>
      </c>
      <c r="W5" s="53" t="s">
        <v>333</v>
      </c>
      <c r="X5" s="745"/>
      <c r="Y5" s="52" t="s">
        <v>331</v>
      </c>
      <c r="Z5" s="53" t="s">
        <v>333</v>
      </c>
      <c r="AA5" s="742"/>
      <c r="AB5" s="742"/>
      <c r="AC5" s="52" t="s">
        <v>334</v>
      </c>
      <c r="AD5" s="53" t="s">
        <v>335</v>
      </c>
      <c r="AE5" s="53" t="s">
        <v>336</v>
      </c>
      <c r="AF5" s="745"/>
      <c r="AG5" s="746"/>
    </row>
    <row r="6" spans="1:33" ht="15" hidden="1" customHeight="1" x14ac:dyDescent="0.25">
      <c r="A6" s="70"/>
      <c r="B6" s="70"/>
      <c r="C6" s="71"/>
      <c r="D6" s="70"/>
      <c r="E6" s="70"/>
      <c r="F6" s="50"/>
      <c r="G6" s="51"/>
      <c r="H6" s="51"/>
      <c r="I6" s="68"/>
      <c r="J6" s="68"/>
      <c r="K6" s="68"/>
      <c r="L6" s="68"/>
      <c r="M6" s="49" t="s">
        <v>337</v>
      </c>
      <c r="N6" s="43" t="s">
        <v>338</v>
      </c>
      <c r="O6" s="49" t="s">
        <v>339</v>
      </c>
      <c r="P6" s="49" t="s">
        <v>340</v>
      </c>
      <c r="Q6" s="49" t="s">
        <v>341</v>
      </c>
      <c r="R6" s="49" t="s">
        <v>342</v>
      </c>
      <c r="S6" s="43" t="s">
        <v>343</v>
      </c>
      <c r="T6" s="49" t="s">
        <v>344</v>
      </c>
      <c r="U6" s="43" t="s">
        <v>345</v>
      </c>
      <c r="V6" s="49" t="s">
        <v>346</v>
      </c>
      <c r="W6" s="43" t="s">
        <v>347</v>
      </c>
      <c r="X6" s="43" t="s">
        <v>348</v>
      </c>
      <c r="Y6" s="43"/>
      <c r="Z6" s="43"/>
      <c r="AA6" s="43" t="s">
        <v>349</v>
      </c>
      <c r="AB6" s="43" t="s">
        <v>350</v>
      </c>
      <c r="AC6" s="52"/>
      <c r="AD6" s="53"/>
      <c r="AE6" s="53"/>
      <c r="AF6" s="53"/>
      <c r="AG6" s="38"/>
    </row>
    <row r="7" spans="1:33" s="74" customFormat="1" ht="58.15" customHeight="1" x14ac:dyDescent="0.25">
      <c r="A7" s="712">
        <v>1</v>
      </c>
      <c r="B7" s="710" t="s">
        <v>353</v>
      </c>
      <c r="C7" s="45">
        <v>31</v>
      </c>
      <c r="D7" s="72">
        <v>410</v>
      </c>
      <c r="E7" s="48" t="s">
        <v>11</v>
      </c>
      <c r="F7" s="48" t="s">
        <v>12</v>
      </c>
      <c r="G7" s="51">
        <v>125.1</v>
      </c>
      <c r="H7" s="51">
        <v>1</v>
      </c>
      <c r="I7" s="46">
        <v>124.1</v>
      </c>
      <c r="J7" s="46">
        <v>0</v>
      </c>
      <c r="K7" s="46">
        <v>124.1</v>
      </c>
      <c r="L7" s="46">
        <v>0</v>
      </c>
      <c r="M7" s="52">
        <v>70000</v>
      </c>
      <c r="N7" s="53">
        <v>8687000</v>
      </c>
      <c r="O7" s="70" t="s">
        <v>351</v>
      </c>
      <c r="P7" s="70" t="s">
        <v>352</v>
      </c>
      <c r="Q7" s="73">
        <v>124.1</v>
      </c>
      <c r="R7" s="69">
        <v>9500</v>
      </c>
      <c r="S7" s="53">
        <v>1178950</v>
      </c>
      <c r="T7" s="52">
        <v>10000</v>
      </c>
      <c r="U7" s="69">
        <v>1241000</v>
      </c>
      <c r="V7" s="52">
        <v>150000</v>
      </c>
      <c r="W7" s="69">
        <v>18615000</v>
      </c>
      <c r="X7" s="697"/>
      <c r="Y7" s="697"/>
      <c r="Z7" s="697"/>
      <c r="AA7" s="69">
        <v>29721950</v>
      </c>
      <c r="AB7" s="716">
        <v>150429950</v>
      </c>
      <c r="AC7" s="52">
        <v>40000</v>
      </c>
      <c r="AD7" s="53">
        <v>4964000</v>
      </c>
      <c r="AE7" s="697">
        <v>25124000</v>
      </c>
      <c r="AF7" s="697">
        <v>175553950</v>
      </c>
      <c r="AG7" s="730"/>
    </row>
    <row r="8" spans="1:33" s="74" customFormat="1" ht="58.15" customHeight="1" x14ac:dyDescent="0.25">
      <c r="A8" s="714"/>
      <c r="B8" s="711"/>
      <c r="C8" s="45">
        <v>31</v>
      </c>
      <c r="D8" s="72">
        <v>454</v>
      </c>
      <c r="E8" s="48" t="s">
        <v>11</v>
      </c>
      <c r="F8" s="48" t="s">
        <v>12</v>
      </c>
      <c r="G8" s="51">
        <v>504</v>
      </c>
      <c r="H8" s="51">
        <v>0</v>
      </c>
      <c r="I8" s="46">
        <v>504</v>
      </c>
      <c r="J8" s="46">
        <v>0</v>
      </c>
      <c r="K8" s="46">
        <v>504</v>
      </c>
      <c r="L8" s="46">
        <v>0</v>
      </c>
      <c r="M8" s="52">
        <v>70000</v>
      </c>
      <c r="N8" s="53">
        <v>35280000</v>
      </c>
      <c r="O8" s="70" t="s">
        <v>351</v>
      </c>
      <c r="P8" s="70" t="s">
        <v>352</v>
      </c>
      <c r="Q8" s="73">
        <v>504</v>
      </c>
      <c r="R8" s="69">
        <v>9500</v>
      </c>
      <c r="S8" s="53">
        <v>4788000</v>
      </c>
      <c r="T8" s="52">
        <v>10000</v>
      </c>
      <c r="U8" s="69">
        <v>5040000</v>
      </c>
      <c r="V8" s="52">
        <v>150000</v>
      </c>
      <c r="W8" s="69">
        <v>75600000</v>
      </c>
      <c r="X8" s="698"/>
      <c r="Y8" s="698"/>
      <c r="Z8" s="698"/>
      <c r="AA8" s="69">
        <v>120708000</v>
      </c>
      <c r="AB8" s="718"/>
      <c r="AC8" s="52">
        <v>40000</v>
      </c>
      <c r="AD8" s="53">
        <v>20160000</v>
      </c>
      <c r="AE8" s="698"/>
      <c r="AF8" s="698"/>
      <c r="AG8" s="731"/>
    </row>
    <row r="9" spans="1:33" s="74" customFormat="1" ht="72.599999999999994" customHeight="1" x14ac:dyDescent="0.25">
      <c r="A9" s="712">
        <v>2</v>
      </c>
      <c r="B9" s="710" t="s">
        <v>354</v>
      </c>
      <c r="C9" s="45">
        <v>31</v>
      </c>
      <c r="D9" s="72">
        <v>454</v>
      </c>
      <c r="E9" s="48" t="s">
        <v>11</v>
      </c>
      <c r="F9" s="48" t="s">
        <v>12</v>
      </c>
      <c r="G9" s="51">
        <v>184.7</v>
      </c>
      <c r="H9" s="51">
        <v>0</v>
      </c>
      <c r="I9" s="46">
        <v>184.7</v>
      </c>
      <c r="J9" s="46">
        <v>0</v>
      </c>
      <c r="K9" s="46">
        <v>184.7</v>
      </c>
      <c r="L9" s="46">
        <v>0</v>
      </c>
      <c r="M9" s="52">
        <v>70000</v>
      </c>
      <c r="N9" s="53">
        <v>12929000</v>
      </c>
      <c r="O9" s="70" t="s">
        <v>351</v>
      </c>
      <c r="P9" s="70" t="s">
        <v>352</v>
      </c>
      <c r="Q9" s="73">
        <v>184.7</v>
      </c>
      <c r="R9" s="69">
        <v>9500</v>
      </c>
      <c r="S9" s="53">
        <v>1754650</v>
      </c>
      <c r="T9" s="52">
        <v>10000</v>
      </c>
      <c r="U9" s="69">
        <v>1847000</v>
      </c>
      <c r="V9" s="52">
        <v>150000</v>
      </c>
      <c r="W9" s="69">
        <v>27705000</v>
      </c>
      <c r="X9" s="697"/>
      <c r="Y9" s="697"/>
      <c r="Z9" s="697"/>
      <c r="AA9" s="69">
        <v>44235650</v>
      </c>
      <c r="AB9" s="716">
        <v>91489000</v>
      </c>
      <c r="AC9" s="52">
        <v>40000</v>
      </c>
      <c r="AD9" s="53">
        <v>7388000</v>
      </c>
      <c r="AE9" s="697">
        <v>15280000</v>
      </c>
      <c r="AF9" s="697">
        <v>106769000</v>
      </c>
      <c r="AG9" s="730"/>
    </row>
    <row r="10" spans="1:33" s="74" customFormat="1" ht="58.15" customHeight="1" x14ac:dyDescent="0.25">
      <c r="A10" s="714"/>
      <c r="B10" s="711"/>
      <c r="C10" s="45">
        <v>31</v>
      </c>
      <c r="D10" s="72">
        <v>469</v>
      </c>
      <c r="E10" s="48" t="s">
        <v>11</v>
      </c>
      <c r="F10" s="48" t="s">
        <v>12</v>
      </c>
      <c r="G10" s="51">
        <v>197.3</v>
      </c>
      <c r="H10" s="51">
        <v>0</v>
      </c>
      <c r="I10" s="46">
        <v>197.3</v>
      </c>
      <c r="J10" s="46">
        <v>0</v>
      </c>
      <c r="K10" s="46">
        <v>197.3</v>
      </c>
      <c r="L10" s="46">
        <v>0</v>
      </c>
      <c r="M10" s="52">
        <v>70000</v>
      </c>
      <c r="N10" s="53">
        <v>13811000</v>
      </c>
      <c r="O10" s="70" t="s">
        <v>351</v>
      </c>
      <c r="P10" s="70" t="s">
        <v>352</v>
      </c>
      <c r="Q10" s="73">
        <v>197.3</v>
      </c>
      <c r="R10" s="69">
        <v>9500</v>
      </c>
      <c r="S10" s="53">
        <v>1874350</v>
      </c>
      <c r="T10" s="52">
        <v>10000</v>
      </c>
      <c r="U10" s="69">
        <v>1973000</v>
      </c>
      <c r="V10" s="52">
        <v>150000</v>
      </c>
      <c r="W10" s="69">
        <v>29595000</v>
      </c>
      <c r="X10" s="698"/>
      <c r="Y10" s="698"/>
      <c r="Z10" s="698"/>
      <c r="AA10" s="69">
        <v>47253350</v>
      </c>
      <c r="AB10" s="718"/>
      <c r="AC10" s="52">
        <v>40000</v>
      </c>
      <c r="AD10" s="53">
        <v>7892000</v>
      </c>
      <c r="AE10" s="698"/>
      <c r="AF10" s="698"/>
      <c r="AG10" s="731"/>
    </row>
    <row r="11" spans="1:33" s="74" customFormat="1" ht="58.15" customHeight="1" x14ac:dyDescent="0.25">
      <c r="A11" s="732">
        <v>3</v>
      </c>
      <c r="B11" s="740" t="s">
        <v>13</v>
      </c>
      <c r="C11" s="45">
        <v>31</v>
      </c>
      <c r="D11" s="72">
        <v>687</v>
      </c>
      <c r="E11" s="48" t="s">
        <v>11</v>
      </c>
      <c r="F11" s="48" t="s">
        <v>12</v>
      </c>
      <c r="G11" s="51">
        <v>178.9</v>
      </c>
      <c r="H11" s="51">
        <v>0</v>
      </c>
      <c r="I11" s="46">
        <v>178.9</v>
      </c>
      <c r="J11" s="46">
        <v>0</v>
      </c>
      <c r="K11" s="46">
        <v>178.9</v>
      </c>
      <c r="L11" s="46">
        <v>0</v>
      </c>
      <c r="M11" s="52">
        <v>70000</v>
      </c>
      <c r="N11" s="53">
        <v>12523000</v>
      </c>
      <c r="O11" s="70" t="s">
        <v>351</v>
      </c>
      <c r="P11" s="70" t="s">
        <v>352</v>
      </c>
      <c r="Q11" s="73">
        <v>178.9</v>
      </c>
      <c r="R11" s="69">
        <v>9500</v>
      </c>
      <c r="S11" s="53">
        <v>1699550</v>
      </c>
      <c r="T11" s="52">
        <v>10000</v>
      </c>
      <c r="U11" s="69">
        <v>1789000</v>
      </c>
      <c r="V11" s="52">
        <v>150000</v>
      </c>
      <c r="W11" s="69">
        <v>26835000</v>
      </c>
      <c r="X11" s="697">
        <v>3500000</v>
      </c>
      <c r="Y11" s="697"/>
      <c r="Z11" s="697"/>
      <c r="AA11" s="69">
        <v>46346550</v>
      </c>
      <c r="AB11" s="716">
        <v>112927550</v>
      </c>
      <c r="AC11" s="52">
        <v>40000</v>
      </c>
      <c r="AD11" s="53">
        <v>7156000</v>
      </c>
      <c r="AE11" s="697">
        <v>18276000</v>
      </c>
      <c r="AF11" s="697">
        <v>131203550</v>
      </c>
      <c r="AG11" s="730"/>
    </row>
    <row r="12" spans="1:33" s="74" customFormat="1" ht="58.15" customHeight="1" x14ac:dyDescent="0.25">
      <c r="A12" s="732"/>
      <c r="B12" s="740"/>
      <c r="C12" s="45">
        <v>31</v>
      </c>
      <c r="D12" s="72">
        <v>730</v>
      </c>
      <c r="E12" s="48" t="s">
        <v>11</v>
      </c>
      <c r="F12" s="48" t="s">
        <v>12</v>
      </c>
      <c r="G12" s="51">
        <v>278</v>
      </c>
      <c r="H12" s="51">
        <v>0</v>
      </c>
      <c r="I12" s="46">
        <v>278</v>
      </c>
      <c r="J12" s="46">
        <v>0</v>
      </c>
      <c r="K12" s="46">
        <v>278</v>
      </c>
      <c r="L12" s="46">
        <v>0</v>
      </c>
      <c r="M12" s="52">
        <v>70000</v>
      </c>
      <c r="N12" s="53">
        <v>19460000</v>
      </c>
      <c r="O12" s="70" t="s">
        <v>351</v>
      </c>
      <c r="P12" s="70" t="s">
        <v>352</v>
      </c>
      <c r="Q12" s="73">
        <v>278</v>
      </c>
      <c r="R12" s="69">
        <v>9500</v>
      </c>
      <c r="S12" s="53">
        <v>2641000</v>
      </c>
      <c r="T12" s="52">
        <v>10000</v>
      </c>
      <c r="U12" s="69">
        <v>2780000</v>
      </c>
      <c r="V12" s="52">
        <v>150000</v>
      </c>
      <c r="W12" s="69">
        <v>41700000</v>
      </c>
      <c r="X12" s="698"/>
      <c r="Y12" s="698"/>
      <c r="Z12" s="698"/>
      <c r="AA12" s="69">
        <v>66581000</v>
      </c>
      <c r="AB12" s="718"/>
      <c r="AC12" s="52">
        <v>40000</v>
      </c>
      <c r="AD12" s="53">
        <v>11120000</v>
      </c>
      <c r="AE12" s="698"/>
      <c r="AF12" s="698"/>
      <c r="AG12" s="731"/>
    </row>
    <row r="13" spans="1:33" s="74" customFormat="1" ht="58.15" customHeight="1" x14ac:dyDescent="0.25">
      <c r="A13" s="732">
        <v>4</v>
      </c>
      <c r="B13" s="740" t="s">
        <v>14</v>
      </c>
      <c r="C13" s="45">
        <v>31</v>
      </c>
      <c r="D13" s="72">
        <v>407</v>
      </c>
      <c r="E13" s="48" t="s">
        <v>11</v>
      </c>
      <c r="F13" s="48" t="s">
        <v>12</v>
      </c>
      <c r="G13" s="51">
        <v>178.3</v>
      </c>
      <c r="H13" s="51">
        <v>0</v>
      </c>
      <c r="I13" s="46">
        <v>178.3</v>
      </c>
      <c r="J13" s="46">
        <v>0</v>
      </c>
      <c r="K13" s="46">
        <v>178.3</v>
      </c>
      <c r="L13" s="46">
        <v>0</v>
      </c>
      <c r="M13" s="52">
        <v>70000</v>
      </c>
      <c r="N13" s="53">
        <v>12481000</v>
      </c>
      <c r="O13" s="70" t="s">
        <v>351</v>
      </c>
      <c r="P13" s="70" t="s">
        <v>352</v>
      </c>
      <c r="Q13" s="73">
        <v>178.3</v>
      </c>
      <c r="R13" s="69">
        <v>9500</v>
      </c>
      <c r="S13" s="53">
        <v>1693850</v>
      </c>
      <c r="T13" s="52">
        <v>10000</v>
      </c>
      <c r="U13" s="69">
        <v>1783000</v>
      </c>
      <c r="V13" s="52">
        <v>150000</v>
      </c>
      <c r="W13" s="69">
        <v>26745000</v>
      </c>
      <c r="X13" s="697"/>
      <c r="Y13" s="697"/>
      <c r="Z13" s="697"/>
      <c r="AA13" s="69">
        <v>42702850</v>
      </c>
      <c r="AB13" s="716">
        <v>85214100</v>
      </c>
      <c r="AC13" s="52">
        <v>40000</v>
      </c>
      <c r="AD13" s="53">
        <v>7132000</v>
      </c>
      <c r="AE13" s="697">
        <v>14232000</v>
      </c>
      <c r="AF13" s="697">
        <v>99446100</v>
      </c>
      <c r="AG13" s="730"/>
    </row>
    <row r="14" spans="1:33" s="74" customFormat="1" ht="58.15" customHeight="1" x14ac:dyDescent="0.25">
      <c r="A14" s="732"/>
      <c r="B14" s="740"/>
      <c r="C14" s="45">
        <v>31</v>
      </c>
      <c r="D14" s="72">
        <v>608</v>
      </c>
      <c r="E14" s="48" t="s">
        <v>11</v>
      </c>
      <c r="F14" s="48" t="s">
        <v>12</v>
      </c>
      <c r="G14" s="51">
        <v>177.5</v>
      </c>
      <c r="H14" s="51">
        <v>0</v>
      </c>
      <c r="I14" s="46">
        <v>43.9</v>
      </c>
      <c r="J14" s="46">
        <v>133.6</v>
      </c>
      <c r="K14" s="46">
        <v>177.5</v>
      </c>
      <c r="L14" s="46">
        <v>0</v>
      </c>
      <c r="M14" s="52">
        <v>70000</v>
      </c>
      <c r="N14" s="53">
        <v>12425000</v>
      </c>
      <c r="O14" s="70" t="s">
        <v>351</v>
      </c>
      <c r="P14" s="70" t="s">
        <v>352</v>
      </c>
      <c r="Q14" s="73">
        <v>177.5</v>
      </c>
      <c r="R14" s="69">
        <v>9500</v>
      </c>
      <c r="S14" s="53">
        <v>1686250</v>
      </c>
      <c r="T14" s="52">
        <v>10000</v>
      </c>
      <c r="U14" s="69">
        <v>1775000</v>
      </c>
      <c r="V14" s="52">
        <v>150000</v>
      </c>
      <c r="W14" s="69">
        <v>26625000</v>
      </c>
      <c r="X14" s="698"/>
      <c r="Y14" s="698"/>
      <c r="Z14" s="698"/>
      <c r="AA14" s="69">
        <v>42511250</v>
      </c>
      <c r="AB14" s="718"/>
      <c r="AC14" s="52">
        <v>40000</v>
      </c>
      <c r="AD14" s="53">
        <v>7100000</v>
      </c>
      <c r="AE14" s="698"/>
      <c r="AF14" s="698"/>
      <c r="AG14" s="731"/>
    </row>
    <row r="15" spans="1:33" s="74" customFormat="1" ht="58.15" customHeight="1" x14ac:dyDescent="0.25">
      <c r="A15" s="48">
        <v>5</v>
      </c>
      <c r="B15" s="49" t="s">
        <v>434</v>
      </c>
      <c r="C15" s="45">
        <v>31</v>
      </c>
      <c r="D15" s="72">
        <v>609</v>
      </c>
      <c r="E15" s="48" t="s">
        <v>11</v>
      </c>
      <c r="F15" s="48" t="s">
        <v>12</v>
      </c>
      <c r="G15" s="51">
        <v>209.1</v>
      </c>
      <c r="H15" s="51">
        <v>0</v>
      </c>
      <c r="I15" s="46">
        <v>209.1</v>
      </c>
      <c r="J15" s="46">
        <v>0</v>
      </c>
      <c r="K15" s="46">
        <v>209.1</v>
      </c>
      <c r="L15" s="46">
        <v>0</v>
      </c>
      <c r="M15" s="52">
        <v>70000</v>
      </c>
      <c r="N15" s="53">
        <v>14637000</v>
      </c>
      <c r="O15" s="70" t="s">
        <v>351</v>
      </c>
      <c r="P15" s="70" t="s">
        <v>352</v>
      </c>
      <c r="Q15" s="73">
        <v>209.1</v>
      </c>
      <c r="R15" s="69">
        <v>9500</v>
      </c>
      <c r="S15" s="53">
        <v>1986450</v>
      </c>
      <c r="T15" s="52">
        <v>10000</v>
      </c>
      <c r="U15" s="69">
        <v>2091000</v>
      </c>
      <c r="V15" s="52">
        <v>150000</v>
      </c>
      <c r="W15" s="69">
        <v>31365000</v>
      </c>
      <c r="X15" s="75"/>
      <c r="Y15" s="75"/>
      <c r="Z15" s="75"/>
      <c r="AA15" s="69">
        <v>50079450</v>
      </c>
      <c r="AB15" s="69">
        <v>50079450</v>
      </c>
      <c r="AC15" s="52">
        <v>40000</v>
      </c>
      <c r="AD15" s="53">
        <v>8364000</v>
      </c>
      <c r="AE15" s="53">
        <v>8364000</v>
      </c>
      <c r="AF15" s="53">
        <v>58443450</v>
      </c>
      <c r="AG15" s="75"/>
    </row>
    <row r="16" spans="1:33" s="74" customFormat="1" ht="58.15" customHeight="1" x14ac:dyDescent="0.25">
      <c r="A16" s="732">
        <v>6</v>
      </c>
      <c r="B16" s="740" t="s">
        <v>355</v>
      </c>
      <c r="C16" s="45">
        <v>31</v>
      </c>
      <c r="D16" s="72">
        <v>451</v>
      </c>
      <c r="E16" s="48" t="s">
        <v>11</v>
      </c>
      <c r="F16" s="48" t="s">
        <v>12</v>
      </c>
      <c r="G16" s="51">
        <v>351.5</v>
      </c>
      <c r="H16" s="51">
        <v>0</v>
      </c>
      <c r="I16" s="46">
        <v>351.5</v>
      </c>
      <c r="J16" s="46">
        <v>0</v>
      </c>
      <c r="K16" s="46">
        <v>351.5</v>
      </c>
      <c r="L16" s="46">
        <v>0</v>
      </c>
      <c r="M16" s="52">
        <v>70000</v>
      </c>
      <c r="N16" s="53">
        <v>24605000</v>
      </c>
      <c r="O16" s="70" t="s">
        <v>351</v>
      </c>
      <c r="P16" s="70" t="s">
        <v>352</v>
      </c>
      <c r="Q16" s="73">
        <v>351.5</v>
      </c>
      <c r="R16" s="69">
        <v>9500</v>
      </c>
      <c r="S16" s="53">
        <v>3339250</v>
      </c>
      <c r="T16" s="52">
        <v>10000</v>
      </c>
      <c r="U16" s="69">
        <v>3515000</v>
      </c>
      <c r="V16" s="52">
        <v>150000</v>
      </c>
      <c r="W16" s="69">
        <v>52725000</v>
      </c>
      <c r="X16" s="697"/>
      <c r="Y16" s="60"/>
      <c r="Z16" s="60"/>
      <c r="AA16" s="69">
        <v>84184250</v>
      </c>
      <c r="AB16" s="716">
        <v>111966250</v>
      </c>
      <c r="AC16" s="52">
        <v>40000</v>
      </c>
      <c r="AD16" s="53">
        <v>14060000</v>
      </c>
      <c r="AE16" s="697">
        <v>18700000</v>
      </c>
      <c r="AF16" s="697">
        <v>130666250</v>
      </c>
      <c r="AG16" s="700"/>
    </row>
    <row r="17" spans="1:33" s="74" customFormat="1" ht="58.15" customHeight="1" x14ac:dyDescent="0.25">
      <c r="A17" s="732"/>
      <c r="B17" s="740"/>
      <c r="C17" s="45">
        <v>31</v>
      </c>
      <c r="D17" s="72">
        <v>625</v>
      </c>
      <c r="E17" s="48" t="s">
        <v>11</v>
      </c>
      <c r="F17" s="48" t="s">
        <v>12</v>
      </c>
      <c r="G17" s="51">
        <v>116</v>
      </c>
      <c r="H17" s="51">
        <v>0</v>
      </c>
      <c r="I17" s="46">
        <v>116</v>
      </c>
      <c r="J17" s="46">
        <v>0</v>
      </c>
      <c r="K17" s="46">
        <v>116</v>
      </c>
      <c r="L17" s="46">
        <v>0</v>
      </c>
      <c r="M17" s="52">
        <v>70000</v>
      </c>
      <c r="N17" s="53">
        <v>8120000</v>
      </c>
      <c r="O17" s="70" t="s">
        <v>351</v>
      </c>
      <c r="P17" s="70" t="s">
        <v>352</v>
      </c>
      <c r="Q17" s="73">
        <v>116</v>
      </c>
      <c r="R17" s="69">
        <v>9500</v>
      </c>
      <c r="S17" s="53">
        <v>1102000</v>
      </c>
      <c r="T17" s="52">
        <v>10000</v>
      </c>
      <c r="U17" s="69">
        <v>1160000</v>
      </c>
      <c r="V17" s="52">
        <v>150000</v>
      </c>
      <c r="W17" s="69">
        <v>17400000</v>
      </c>
      <c r="X17" s="698"/>
      <c r="Y17" s="56"/>
      <c r="Z17" s="56"/>
      <c r="AA17" s="69">
        <v>27782000</v>
      </c>
      <c r="AB17" s="718"/>
      <c r="AC17" s="52">
        <v>40000</v>
      </c>
      <c r="AD17" s="53">
        <v>4640000</v>
      </c>
      <c r="AE17" s="698"/>
      <c r="AF17" s="698"/>
      <c r="AG17" s="701"/>
    </row>
    <row r="18" spans="1:33" s="74" customFormat="1" ht="58.15" customHeight="1" x14ac:dyDescent="0.25">
      <c r="A18" s="48">
        <v>7</v>
      </c>
      <c r="B18" s="49" t="s">
        <v>57</v>
      </c>
      <c r="C18" s="45">
        <v>31</v>
      </c>
      <c r="D18" s="72">
        <v>624</v>
      </c>
      <c r="E18" s="48" t="s">
        <v>11</v>
      </c>
      <c r="F18" s="48" t="s">
        <v>12</v>
      </c>
      <c r="G18" s="51">
        <v>117.4</v>
      </c>
      <c r="H18" s="51">
        <v>0</v>
      </c>
      <c r="I18" s="46">
        <v>117.4</v>
      </c>
      <c r="J18" s="46">
        <v>0</v>
      </c>
      <c r="K18" s="46">
        <v>117.4</v>
      </c>
      <c r="L18" s="46">
        <v>0</v>
      </c>
      <c r="M18" s="52">
        <v>70000</v>
      </c>
      <c r="N18" s="53">
        <v>8218000</v>
      </c>
      <c r="O18" s="70" t="s">
        <v>351</v>
      </c>
      <c r="P18" s="70" t="s">
        <v>352</v>
      </c>
      <c r="Q18" s="73">
        <v>117.4</v>
      </c>
      <c r="R18" s="69">
        <v>9500</v>
      </c>
      <c r="S18" s="53">
        <v>1115300</v>
      </c>
      <c r="T18" s="52">
        <v>10000</v>
      </c>
      <c r="U18" s="69">
        <v>1174000</v>
      </c>
      <c r="V18" s="52">
        <v>150000</v>
      </c>
      <c r="W18" s="69">
        <v>17610000</v>
      </c>
      <c r="X18" s="39"/>
      <c r="Y18" s="39"/>
      <c r="Z18" s="39"/>
      <c r="AA18" s="69">
        <v>28117300</v>
      </c>
      <c r="AB18" s="69">
        <v>28117300</v>
      </c>
      <c r="AC18" s="52">
        <v>40000</v>
      </c>
      <c r="AD18" s="53">
        <v>4696000</v>
      </c>
      <c r="AE18" s="53">
        <v>4696000</v>
      </c>
      <c r="AF18" s="53">
        <v>32813300</v>
      </c>
      <c r="AG18" s="75"/>
    </row>
    <row r="19" spans="1:33" s="74" customFormat="1" ht="58.15" customHeight="1" x14ac:dyDescent="0.25">
      <c r="A19" s="48">
        <v>8</v>
      </c>
      <c r="B19" s="49" t="s">
        <v>423</v>
      </c>
      <c r="C19" s="45">
        <v>31</v>
      </c>
      <c r="D19" s="72">
        <v>453</v>
      </c>
      <c r="E19" s="48" t="s">
        <v>11</v>
      </c>
      <c r="F19" s="48" t="s">
        <v>12</v>
      </c>
      <c r="G19" s="51">
        <v>368.9</v>
      </c>
      <c r="H19" s="51">
        <v>0</v>
      </c>
      <c r="I19" s="46">
        <v>368.9</v>
      </c>
      <c r="J19" s="46">
        <v>0</v>
      </c>
      <c r="K19" s="46">
        <v>368.9</v>
      </c>
      <c r="L19" s="46">
        <v>0</v>
      </c>
      <c r="M19" s="52">
        <v>70000</v>
      </c>
      <c r="N19" s="53">
        <v>25823000</v>
      </c>
      <c r="O19" s="70" t="s">
        <v>351</v>
      </c>
      <c r="P19" s="70" t="s">
        <v>352</v>
      </c>
      <c r="Q19" s="73">
        <v>368.9</v>
      </c>
      <c r="R19" s="69">
        <v>9500</v>
      </c>
      <c r="S19" s="53">
        <v>3504550</v>
      </c>
      <c r="T19" s="52">
        <v>10000</v>
      </c>
      <c r="U19" s="69">
        <v>3689000</v>
      </c>
      <c r="V19" s="52">
        <v>150000</v>
      </c>
      <c r="W19" s="69">
        <v>55335000</v>
      </c>
      <c r="X19" s="53"/>
      <c r="Y19" s="53"/>
      <c r="Z19" s="53"/>
      <c r="AA19" s="69">
        <v>88351550</v>
      </c>
      <c r="AB19" s="69">
        <v>88351550</v>
      </c>
      <c r="AC19" s="52">
        <v>40000</v>
      </c>
      <c r="AD19" s="53">
        <v>14756000</v>
      </c>
      <c r="AE19" s="53">
        <v>14756000</v>
      </c>
      <c r="AF19" s="53">
        <v>103107550</v>
      </c>
      <c r="AG19" s="75"/>
    </row>
    <row r="20" spans="1:33" s="74" customFormat="1" ht="43.9" customHeight="1" x14ac:dyDescent="0.25">
      <c r="A20" s="732">
        <v>9</v>
      </c>
      <c r="B20" s="740" t="s">
        <v>432</v>
      </c>
      <c r="C20" s="45">
        <v>31</v>
      </c>
      <c r="D20" s="72">
        <v>681</v>
      </c>
      <c r="E20" s="48" t="s">
        <v>11</v>
      </c>
      <c r="F20" s="48" t="s">
        <v>12</v>
      </c>
      <c r="G20" s="51">
        <v>111.4</v>
      </c>
      <c r="H20" s="51">
        <v>0</v>
      </c>
      <c r="I20" s="46">
        <v>111.4</v>
      </c>
      <c r="J20" s="46">
        <v>0</v>
      </c>
      <c r="K20" s="46">
        <v>111.4</v>
      </c>
      <c r="L20" s="46">
        <v>0</v>
      </c>
      <c r="M20" s="52">
        <v>70000</v>
      </c>
      <c r="N20" s="53">
        <v>7798000</v>
      </c>
      <c r="O20" s="70" t="s">
        <v>351</v>
      </c>
      <c r="P20" s="70" t="s">
        <v>352</v>
      </c>
      <c r="Q20" s="73">
        <v>111.4</v>
      </c>
      <c r="R20" s="69">
        <v>9500</v>
      </c>
      <c r="S20" s="53">
        <v>1058300</v>
      </c>
      <c r="T20" s="52">
        <v>10000</v>
      </c>
      <c r="U20" s="69">
        <v>1114000</v>
      </c>
      <c r="V20" s="52">
        <v>150000</v>
      </c>
      <c r="W20" s="69">
        <v>16710000</v>
      </c>
      <c r="X20" s="697">
        <v>3500000</v>
      </c>
      <c r="Y20" s="60"/>
      <c r="Z20" s="60"/>
      <c r="AA20" s="69">
        <v>30180300</v>
      </c>
      <c r="AB20" s="716">
        <v>140685600</v>
      </c>
      <c r="AC20" s="52">
        <v>40000</v>
      </c>
      <c r="AD20" s="53">
        <v>4456000</v>
      </c>
      <c r="AE20" s="697">
        <v>22912000</v>
      </c>
      <c r="AF20" s="697">
        <v>163597600</v>
      </c>
      <c r="AG20" s="730"/>
    </row>
    <row r="21" spans="1:33" s="74" customFormat="1" ht="43.9" customHeight="1" x14ac:dyDescent="0.25">
      <c r="A21" s="732"/>
      <c r="B21" s="740"/>
      <c r="C21" s="45">
        <v>62</v>
      </c>
      <c r="D21" s="72">
        <v>52</v>
      </c>
      <c r="E21" s="48" t="s">
        <v>11</v>
      </c>
      <c r="F21" s="48" t="s">
        <v>12</v>
      </c>
      <c r="G21" s="76">
        <v>238</v>
      </c>
      <c r="H21" s="76">
        <v>0</v>
      </c>
      <c r="I21" s="46">
        <v>238</v>
      </c>
      <c r="J21" s="46">
        <v>0</v>
      </c>
      <c r="K21" s="46">
        <v>238</v>
      </c>
      <c r="L21" s="46">
        <v>0</v>
      </c>
      <c r="M21" s="52">
        <v>70000</v>
      </c>
      <c r="N21" s="53">
        <v>16660000</v>
      </c>
      <c r="O21" s="70" t="s">
        <v>351</v>
      </c>
      <c r="P21" s="70" t="s">
        <v>352</v>
      </c>
      <c r="Q21" s="73">
        <v>238</v>
      </c>
      <c r="R21" s="69">
        <v>9500</v>
      </c>
      <c r="S21" s="53">
        <v>2261000</v>
      </c>
      <c r="T21" s="52">
        <v>10000</v>
      </c>
      <c r="U21" s="69">
        <v>2380000</v>
      </c>
      <c r="V21" s="52">
        <v>150000</v>
      </c>
      <c r="W21" s="69">
        <v>35700000</v>
      </c>
      <c r="X21" s="699"/>
      <c r="Y21" s="61"/>
      <c r="Z21" s="61"/>
      <c r="AA21" s="69">
        <v>57001000</v>
      </c>
      <c r="AB21" s="717"/>
      <c r="AC21" s="52">
        <v>40000</v>
      </c>
      <c r="AD21" s="53">
        <v>9520000</v>
      </c>
      <c r="AE21" s="699"/>
      <c r="AF21" s="699"/>
      <c r="AG21" s="739"/>
    </row>
    <row r="22" spans="1:33" s="74" customFormat="1" ht="43.9" customHeight="1" x14ac:dyDescent="0.25">
      <c r="A22" s="732"/>
      <c r="B22" s="740"/>
      <c r="C22" s="45">
        <v>37</v>
      </c>
      <c r="D22" s="72">
        <v>19</v>
      </c>
      <c r="E22" s="48" t="s">
        <v>11</v>
      </c>
      <c r="F22" s="48" t="s">
        <v>12</v>
      </c>
      <c r="G22" s="51">
        <v>223.4</v>
      </c>
      <c r="H22" s="51">
        <v>0</v>
      </c>
      <c r="I22" s="46">
        <v>223.4</v>
      </c>
      <c r="J22" s="46">
        <v>0</v>
      </c>
      <c r="K22" s="46">
        <v>223.4</v>
      </c>
      <c r="L22" s="46">
        <v>0</v>
      </c>
      <c r="M22" s="52">
        <v>70000</v>
      </c>
      <c r="N22" s="53">
        <v>15638000</v>
      </c>
      <c r="O22" s="70" t="s">
        <v>351</v>
      </c>
      <c r="P22" s="70" t="s">
        <v>352</v>
      </c>
      <c r="Q22" s="73">
        <v>223.4</v>
      </c>
      <c r="R22" s="69">
        <v>9500</v>
      </c>
      <c r="S22" s="53">
        <v>2122300</v>
      </c>
      <c r="T22" s="52">
        <v>10000</v>
      </c>
      <c r="U22" s="69">
        <v>2234000</v>
      </c>
      <c r="V22" s="52">
        <v>150000</v>
      </c>
      <c r="W22" s="69">
        <v>33510000</v>
      </c>
      <c r="X22" s="698"/>
      <c r="Y22" s="56"/>
      <c r="Z22" s="56"/>
      <c r="AA22" s="69">
        <v>53504300</v>
      </c>
      <c r="AB22" s="718"/>
      <c r="AC22" s="52">
        <v>40000</v>
      </c>
      <c r="AD22" s="53">
        <v>8936000</v>
      </c>
      <c r="AE22" s="698"/>
      <c r="AF22" s="698"/>
      <c r="AG22" s="731"/>
    </row>
    <row r="23" spans="1:33" s="74" customFormat="1" ht="44.45" customHeight="1" x14ac:dyDescent="0.25">
      <c r="A23" s="48">
        <v>10</v>
      </c>
      <c r="B23" s="49" t="s">
        <v>433</v>
      </c>
      <c r="C23" s="45">
        <v>62</v>
      </c>
      <c r="D23" s="72">
        <v>52</v>
      </c>
      <c r="E23" s="48" t="s">
        <v>11</v>
      </c>
      <c r="F23" s="48" t="s">
        <v>12</v>
      </c>
      <c r="G23" s="76">
        <v>357.1</v>
      </c>
      <c r="H23" s="76">
        <v>0</v>
      </c>
      <c r="I23" s="46">
        <v>357.1</v>
      </c>
      <c r="J23" s="46">
        <v>0</v>
      </c>
      <c r="K23" s="46">
        <v>357.1</v>
      </c>
      <c r="L23" s="46">
        <v>0</v>
      </c>
      <c r="M23" s="52">
        <v>70000</v>
      </c>
      <c r="N23" s="53">
        <v>24997000</v>
      </c>
      <c r="O23" s="70" t="s">
        <v>351</v>
      </c>
      <c r="P23" s="70" t="s">
        <v>352</v>
      </c>
      <c r="Q23" s="73">
        <v>357.1</v>
      </c>
      <c r="R23" s="69">
        <v>9500</v>
      </c>
      <c r="S23" s="53">
        <v>3392450</v>
      </c>
      <c r="T23" s="52">
        <v>10000</v>
      </c>
      <c r="U23" s="69">
        <v>3571000</v>
      </c>
      <c r="V23" s="52">
        <v>150000</v>
      </c>
      <c r="W23" s="69">
        <v>53565000</v>
      </c>
      <c r="X23" s="47"/>
      <c r="Y23" s="47"/>
      <c r="Z23" s="47"/>
      <c r="AA23" s="69">
        <v>85525450</v>
      </c>
      <c r="AB23" s="69">
        <v>85525450</v>
      </c>
      <c r="AC23" s="52">
        <v>40000</v>
      </c>
      <c r="AD23" s="53">
        <v>14284000</v>
      </c>
      <c r="AE23" s="53">
        <v>14284000</v>
      </c>
      <c r="AF23" s="53">
        <v>99809450</v>
      </c>
      <c r="AG23" s="77"/>
    </row>
    <row r="24" spans="1:33" s="74" customFormat="1" ht="48.6" customHeight="1" x14ac:dyDescent="0.25">
      <c r="A24" s="48">
        <v>11</v>
      </c>
      <c r="B24" s="49" t="s">
        <v>357</v>
      </c>
      <c r="C24" s="45">
        <v>31</v>
      </c>
      <c r="D24" s="72">
        <v>539</v>
      </c>
      <c r="E24" s="48" t="s">
        <v>11</v>
      </c>
      <c r="F24" s="48" t="s">
        <v>12</v>
      </c>
      <c r="G24" s="51">
        <v>343.7</v>
      </c>
      <c r="H24" s="51">
        <v>0</v>
      </c>
      <c r="I24" s="46">
        <v>234.5</v>
      </c>
      <c r="J24" s="46">
        <v>0</v>
      </c>
      <c r="K24" s="46">
        <v>234.5</v>
      </c>
      <c r="L24" s="46">
        <v>109.19999999999999</v>
      </c>
      <c r="M24" s="52">
        <v>70000</v>
      </c>
      <c r="N24" s="53">
        <v>16415000</v>
      </c>
      <c r="O24" s="70" t="s">
        <v>351</v>
      </c>
      <c r="P24" s="70" t="s">
        <v>352</v>
      </c>
      <c r="Q24" s="73">
        <v>234.5</v>
      </c>
      <c r="R24" s="69">
        <v>9500</v>
      </c>
      <c r="S24" s="53">
        <v>2227750</v>
      </c>
      <c r="T24" s="52">
        <v>10000</v>
      </c>
      <c r="U24" s="69">
        <v>2345000</v>
      </c>
      <c r="V24" s="52">
        <v>150000</v>
      </c>
      <c r="W24" s="69">
        <v>35175000</v>
      </c>
      <c r="X24" s="47"/>
      <c r="Y24" s="47"/>
      <c r="Z24" s="47"/>
      <c r="AA24" s="69">
        <v>56162750</v>
      </c>
      <c r="AB24" s="69">
        <v>56162750</v>
      </c>
      <c r="AC24" s="52">
        <v>40000</v>
      </c>
      <c r="AD24" s="53">
        <v>9380000</v>
      </c>
      <c r="AE24" s="53">
        <v>9380000</v>
      </c>
      <c r="AF24" s="53">
        <v>65542750</v>
      </c>
      <c r="AG24" s="77"/>
    </row>
    <row r="25" spans="1:33" s="74" customFormat="1" ht="58.15" customHeight="1" x14ac:dyDescent="0.25">
      <c r="A25" s="48">
        <v>12</v>
      </c>
      <c r="B25" s="49" t="s">
        <v>424</v>
      </c>
      <c r="C25" s="45">
        <v>31</v>
      </c>
      <c r="D25" s="72">
        <v>618</v>
      </c>
      <c r="E25" s="48" t="s">
        <v>11</v>
      </c>
      <c r="F25" s="48" t="s">
        <v>12</v>
      </c>
      <c r="G25" s="51">
        <v>185.6</v>
      </c>
      <c r="H25" s="51">
        <v>0</v>
      </c>
      <c r="I25" s="46">
        <v>185.6</v>
      </c>
      <c r="J25" s="46">
        <v>0</v>
      </c>
      <c r="K25" s="46">
        <v>185.6</v>
      </c>
      <c r="L25" s="46">
        <v>0</v>
      </c>
      <c r="M25" s="52">
        <v>70000</v>
      </c>
      <c r="N25" s="53">
        <v>12992000</v>
      </c>
      <c r="O25" s="70" t="s">
        <v>351</v>
      </c>
      <c r="P25" s="70" t="s">
        <v>352</v>
      </c>
      <c r="Q25" s="73">
        <v>185.6</v>
      </c>
      <c r="R25" s="69">
        <v>9500</v>
      </c>
      <c r="S25" s="53">
        <v>1763200</v>
      </c>
      <c r="T25" s="52">
        <v>10000</v>
      </c>
      <c r="U25" s="69">
        <v>1856000</v>
      </c>
      <c r="V25" s="52">
        <v>150000</v>
      </c>
      <c r="W25" s="69">
        <v>27840000</v>
      </c>
      <c r="X25" s="47"/>
      <c r="Y25" s="47"/>
      <c r="Z25" s="47"/>
      <c r="AA25" s="69">
        <v>44451200</v>
      </c>
      <c r="AB25" s="69">
        <v>44451200</v>
      </c>
      <c r="AC25" s="52">
        <v>40000</v>
      </c>
      <c r="AD25" s="53">
        <v>7424000</v>
      </c>
      <c r="AE25" s="53">
        <v>7424000</v>
      </c>
      <c r="AF25" s="53">
        <v>51875200</v>
      </c>
      <c r="AG25" s="77"/>
    </row>
    <row r="26" spans="1:33" s="74" customFormat="1" ht="40.9" customHeight="1" x14ac:dyDescent="0.25">
      <c r="A26" s="732">
        <v>13</v>
      </c>
      <c r="B26" s="740" t="s">
        <v>447</v>
      </c>
      <c r="C26" s="45">
        <v>31</v>
      </c>
      <c r="D26" s="72">
        <v>496</v>
      </c>
      <c r="E26" s="48" t="s">
        <v>11</v>
      </c>
      <c r="F26" s="48" t="s">
        <v>12</v>
      </c>
      <c r="G26" s="51">
        <v>452.2</v>
      </c>
      <c r="H26" s="51">
        <v>0</v>
      </c>
      <c r="I26" s="46">
        <v>452.2</v>
      </c>
      <c r="J26" s="46">
        <v>0</v>
      </c>
      <c r="K26" s="46">
        <v>452.2</v>
      </c>
      <c r="L26" s="46">
        <v>0</v>
      </c>
      <c r="M26" s="52">
        <v>70000</v>
      </c>
      <c r="N26" s="53">
        <v>31654000</v>
      </c>
      <c r="O26" s="70" t="s">
        <v>351</v>
      </c>
      <c r="P26" s="70" t="s">
        <v>352</v>
      </c>
      <c r="Q26" s="73">
        <v>452.2</v>
      </c>
      <c r="R26" s="69">
        <v>9500</v>
      </c>
      <c r="S26" s="53">
        <v>4295900</v>
      </c>
      <c r="T26" s="52">
        <v>10000</v>
      </c>
      <c r="U26" s="69">
        <v>4522000</v>
      </c>
      <c r="V26" s="52">
        <v>150000</v>
      </c>
      <c r="W26" s="69">
        <v>67830000</v>
      </c>
      <c r="X26" s="697">
        <v>3500000</v>
      </c>
      <c r="Y26" s="697"/>
      <c r="Z26" s="697"/>
      <c r="AA26" s="69">
        <v>111801900</v>
      </c>
      <c r="AB26" s="716">
        <v>204416550</v>
      </c>
      <c r="AC26" s="52">
        <v>40000</v>
      </c>
      <c r="AD26" s="53">
        <v>18088000</v>
      </c>
      <c r="AE26" s="697">
        <v>33556000</v>
      </c>
      <c r="AF26" s="697">
        <v>237972550</v>
      </c>
      <c r="AG26" s="730"/>
    </row>
    <row r="27" spans="1:33" s="74" customFormat="1" ht="40.9" customHeight="1" x14ac:dyDescent="0.25">
      <c r="A27" s="732"/>
      <c r="B27" s="740"/>
      <c r="C27" s="45">
        <v>37</v>
      </c>
      <c r="D27" s="72">
        <v>24</v>
      </c>
      <c r="E27" s="48" t="s">
        <v>11</v>
      </c>
      <c r="F27" s="48" t="s">
        <v>12</v>
      </c>
      <c r="G27" s="51">
        <v>386.7</v>
      </c>
      <c r="H27" s="51">
        <v>0</v>
      </c>
      <c r="I27" s="46">
        <v>386.7</v>
      </c>
      <c r="J27" s="46">
        <v>0</v>
      </c>
      <c r="K27" s="46">
        <v>386.7</v>
      </c>
      <c r="L27" s="46">
        <v>0</v>
      </c>
      <c r="M27" s="52">
        <v>70000</v>
      </c>
      <c r="N27" s="53">
        <v>27069000</v>
      </c>
      <c r="O27" s="70" t="s">
        <v>351</v>
      </c>
      <c r="P27" s="70" t="s">
        <v>352</v>
      </c>
      <c r="Q27" s="73">
        <v>386.7</v>
      </c>
      <c r="R27" s="69">
        <v>9500</v>
      </c>
      <c r="S27" s="53">
        <v>3673650</v>
      </c>
      <c r="T27" s="52">
        <v>10000</v>
      </c>
      <c r="U27" s="69">
        <v>3867000</v>
      </c>
      <c r="V27" s="52">
        <v>150000</v>
      </c>
      <c r="W27" s="69">
        <v>58005000</v>
      </c>
      <c r="X27" s="698"/>
      <c r="Y27" s="698"/>
      <c r="Z27" s="698"/>
      <c r="AA27" s="69">
        <v>92614650</v>
      </c>
      <c r="AB27" s="718"/>
      <c r="AC27" s="52">
        <v>40000</v>
      </c>
      <c r="AD27" s="53">
        <v>15468000</v>
      </c>
      <c r="AE27" s="698"/>
      <c r="AF27" s="698"/>
      <c r="AG27" s="731"/>
    </row>
    <row r="28" spans="1:33" s="74" customFormat="1" ht="58.15" customHeight="1" x14ac:dyDescent="0.25">
      <c r="A28" s="48">
        <v>14</v>
      </c>
      <c r="B28" s="49" t="s">
        <v>358</v>
      </c>
      <c r="C28" s="45">
        <v>31</v>
      </c>
      <c r="D28" s="72">
        <v>441</v>
      </c>
      <c r="E28" s="48" t="s">
        <v>11</v>
      </c>
      <c r="F28" s="48" t="s">
        <v>12</v>
      </c>
      <c r="G28" s="51">
        <v>315.39999999999998</v>
      </c>
      <c r="H28" s="51">
        <v>1.9</v>
      </c>
      <c r="I28" s="46">
        <v>313.5</v>
      </c>
      <c r="J28" s="46">
        <v>0</v>
      </c>
      <c r="K28" s="46">
        <v>313.5</v>
      </c>
      <c r="L28" s="46">
        <v>0</v>
      </c>
      <c r="M28" s="52">
        <v>70000</v>
      </c>
      <c r="N28" s="53">
        <v>21945000</v>
      </c>
      <c r="O28" s="70" t="s">
        <v>351</v>
      </c>
      <c r="P28" s="70" t="s">
        <v>352</v>
      </c>
      <c r="Q28" s="73">
        <v>313.5</v>
      </c>
      <c r="R28" s="69">
        <v>9500</v>
      </c>
      <c r="S28" s="53">
        <v>2978250</v>
      </c>
      <c r="T28" s="52">
        <v>10000</v>
      </c>
      <c r="U28" s="69">
        <v>3135000</v>
      </c>
      <c r="V28" s="52">
        <v>150000</v>
      </c>
      <c r="W28" s="69">
        <v>47025000</v>
      </c>
      <c r="X28" s="47"/>
      <c r="Y28" s="47"/>
      <c r="Z28" s="47"/>
      <c r="AA28" s="69">
        <v>75083250</v>
      </c>
      <c r="AB28" s="69">
        <v>75083250</v>
      </c>
      <c r="AC28" s="52">
        <v>40000</v>
      </c>
      <c r="AD28" s="53">
        <v>12540000</v>
      </c>
      <c r="AE28" s="53">
        <v>12540000</v>
      </c>
      <c r="AF28" s="53">
        <v>87623250</v>
      </c>
      <c r="AG28" s="78"/>
    </row>
    <row r="29" spans="1:33" s="74" customFormat="1" ht="58.15" customHeight="1" x14ac:dyDescent="0.25">
      <c r="A29" s="48">
        <v>15</v>
      </c>
      <c r="B29" s="49" t="s">
        <v>359</v>
      </c>
      <c r="C29" s="45">
        <v>31</v>
      </c>
      <c r="D29" s="72">
        <v>691</v>
      </c>
      <c r="E29" s="48" t="s">
        <v>11</v>
      </c>
      <c r="F29" s="48" t="s">
        <v>12</v>
      </c>
      <c r="G29" s="51">
        <v>246</v>
      </c>
      <c r="H29" s="51">
        <v>0</v>
      </c>
      <c r="I29" s="46">
        <v>140.1</v>
      </c>
      <c r="J29" s="46">
        <v>105.9</v>
      </c>
      <c r="K29" s="46">
        <v>246</v>
      </c>
      <c r="L29" s="46">
        <v>0</v>
      </c>
      <c r="M29" s="52">
        <v>70000</v>
      </c>
      <c r="N29" s="53">
        <v>17220000</v>
      </c>
      <c r="O29" s="70" t="s">
        <v>351</v>
      </c>
      <c r="P29" s="70" t="s">
        <v>352</v>
      </c>
      <c r="Q29" s="73">
        <v>246</v>
      </c>
      <c r="R29" s="69">
        <v>9500</v>
      </c>
      <c r="S29" s="53">
        <v>2337000</v>
      </c>
      <c r="T29" s="52">
        <v>10000</v>
      </c>
      <c r="U29" s="69">
        <v>2460000</v>
      </c>
      <c r="V29" s="52">
        <v>150000</v>
      </c>
      <c r="W29" s="69">
        <v>36900000</v>
      </c>
      <c r="X29" s="47"/>
      <c r="Y29" s="47"/>
      <c r="Z29" s="47"/>
      <c r="AA29" s="69">
        <v>58917000</v>
      </c>
      <c r="AB29" s="69">
        <v>58917000</v>
      </c>
      <c r="AC29" s="52">
        <v>40000</v>
      </c>
      <c r="AD29" s="53">
        <v>9840000</v>
      </c>
      <c r="AE29" s="53">
        <v>9840000</v>
      </c>
      <c r="AF29" s="53">
        <v>68757000</v>
      </c>
      <c r="AG29" s="78"/>
    </row>
    <row r="30" spans="1:33" s="74" customFormat="1" ht="44.45" customHeight="1" x14ac:dyDescent="0.25">
      <c r="A30" s="48">
        <v>16</v>
      </c>
      <c r="B30" s="49" t="s">
        <v>15</v>
      </c>
      <c r="C30" s="45">
        <v>37</v>
      </c>
      <c r="D30" s="72">
        <v>22</v>
      </c>
      <c r="E30" s="48" t="s">
        <v>11</v>
      </c>
      <c r="F30" s="48" t="s">
        <v>12</v>
      </c>
      <c r="G30" s="51">
        <v>260.2</v>
      </c>
      <c r="H30" s="51">
        <v>0</v>
      </c>
      <c r="I30" s="46">
        <v>260.2</v>
      </c>
      <c r="J30" s="46">
        <v>0</v>
      </c>
      <c r="K30" s="46">
        <v>260.2</v>
      </c>
      <c r="L30" s="46">
        <v>0</v>
      </c>
      <c r="M30" s="52">
        <v>70000</v>
      </c>
      <c r="N30" s="53">
        <v>18214000</v>
      </c>
      <c r="O30" s="70" t="s">
        <v>351</v>
      </c>
      <c r="P30" s="70" t="s">
        <v>352</v>
      </c>
      <c r="Q30" s="73">
        <v>260.2</v>
      </c>
      <c r="R30" s="69">
        <v>9500</v>
      </c>
      <c r="S30" s="53">
        <v>2471900</v>
      </c>
      <c r="T30" s="52">
        <v>10000</v>
      </c>
      <c r="U30" s="69">
        <v>2602000</v>
      </c>
      <c r="V30" s="52">
        <v>150000</v>
      </c>
      <c r="W30" s="69">
        <v>39030000</v>
      </c>
      <c r="X30" s="53"/>
      <c r="Y30" s="53"/>
      <c r="Z30" s="53"/>
      <c r="AA30" s="69">
        <v>62317900</v>
      </c>
      <c r="AB30" s="69">
        <v>62317900</v>
      </c>
      <c r="AC30" s="52">
        <v>40000</v>
      </c>
      <c r="AD30" s="53">
        <v>10408000</v>
      </c>
      <c r="AE30" s="53">
        <v>10408000</v>
      </c>
      <c r="AF30" s="53">
        <v>72725900</v>
      </c>
      <c r="AG30" s="78"/>
    </row>
    <row r="31" spans="1:33" s="74" customFormat="1" ht="58.15" customHeight="1" x14ac:dyDescent="0.25">
      <c r="A31" s="712">
        <v>17</v>
      </c>
      <c r="B31" s="710" t="s">
        <v>360</v>
      </c>
      <c r="C31" s="45">
        <v>31</v>
      </c>
      <c r="D31" s="72">
        <v>406</v>
      </c>
      <c r="E31" s="48" t="s">
        <v>11</v>
      </c>
      <c r="F31" s="48" t="s">
        <v>12</v>
      </c>
      <c r="G31" s="51">
        <v>493.6</v>
      </c>
      <c r="H31" s="51">
        <v>0</v>
      </c>
      <c r="I31" s="46">
        <v>493.6</v>
      </c>
      <c r="J31" s="46">
        <v>0</v>
      </c>
      <c r="K31" s="46">
        <v>493.6</v>
      </c>
      <c r="L31" s="46">
        <v>0</v>
      </c>
      <c r="M31" s="52">
        <v>70000</v>
      </c>
      <c r="N31" s="53">
        <v>34552000</v>
      </c>
      <c r="O31" s="70" t="s">
        <v>351</v>
      </c>
      <c r="P31" s="70" t="s">
        <v>352</v>
      </c>
      <c r="Q31" s="73">
        <v>493.6</v>
      </c>
      <c r="R31" s="69">
        <v>9500</v>
      </c>
      <c r="S31" s="53">
        <v>4689200</v>
      </c>
      <c r="T31" s="52">
        <v>10000</v>
      </c>
      <c r="U31" s="69">
        <v>4936000</v>
      </c>
      <c r="V31" s="52">
        <v>150000</v>
      </c>
      <c r="W31" s="69">
        <v>74040000</v>
      </c>
      <c r="X31" s="697">
        <v>3500000</v>
      </c>
      <c r="Y31" s="697"/>
      <c r="Z31" s="697"/>
      <c r="AA31" s="69">
        <v>121717200</v>
      </c>
      <c r="AB31" s="716">
        <v>315951700</v>
      </c>
      <c r="AC31" s="52">
        <v>40000</v>
      </c>
      <c r="AD31" s="53">
        <v>19744000</v>
      </c>
      <c r="AE31" s="697">
        <v>52184000</v>
      </c>
      <c r="AF31" s="697">
        <v>368135700</v>
      </c>
      <c r="AG31" s="735"/>
    </row>
    <row r="32" spans="1:33" s="74" customFormat="1" ht="58.15" customHeight="1" x14ac:dyDescent="0.25">
      <c r="A32" s="713"/>
      <c r="B32" s="715"/>
      <c r="C32" s="45">
        <v>31</v>
      </c>
      <c r="D32" s="72">
        <v>563</v>
      </c>
      <c r="E32" s="48" t="s">
        <v>11</v>
      </c>
      <c r="F32" s="48" t="s">
        <v>12</v>
      </c>
      <c r="G32" s="51">
        <v>489.8</v>
      </c>
      <c r="H32" s="51">
        <v>0</v>
      </c>
      <c r="I32" s="46">
        <v>489.8</v>
      </c>
      <c r="J32" s="46">
        <v>0</v>
      </c>
      <c r="K32" s="46">
        <v>489.8</v>
      </c>
      <c r="L32" s="46">
        <v>0</v>
      </c>
      <c r="M32" s="52">
        <v>70000</v>
      </c>
      <c r="N32" s="53">
        <v>34286000</v>
      </c>
      <c r="O32" s="70" t="s">
        <v>351</v>
      </c>
      <c r="P32" s="70" t="s">
        <v>352</v>
      </c>
      <c r="Q32" s="73">
        <v>489.8</v>
      </c>
      <c r="R32" s="69">
        <v>9500</v>
      </c>
      <c r="S32" s="53">
        <v>4653100</v>
      </c>
      <c r="T32" s="52">
        <v>10000</v>
      </c>
      <c r="U32" s="69">
        <v>4898000</v>
      </c>
      <c r="V32" s="52">
        <v>150000</v>
      </c>
      <c r="W32" s="69">
        <v>73470000</v>
      </c>
      <c r="X32" s="699"/>
      <c r="Y32" s="699"/>
      <c r="Z32" s="699"/>
      <c r="AA32" s="69">
        <v>117307100</v>
      </c>
      <c r="AB32" s="717"/>
      <c r="AC32" s="52">
        <v>40000</v>
      </c>
      <c r="AD32" s="53">
        <v>19592000</v>
      </c>
      <c r="AE32" s="699"/>
      <c r="AF32" s="699"/>
      <c r="AG32" s="739"/>
    </row>
    <row r="33" spans="1:33" s="74" customFormat="1" ht="58.15" customHeight="1" x14ac:dyDescent="0.25">
      <c r="A33" s="714"/>
      <c r="B33" s="711"/>
      <c r="C33" s="45">
        <v>31</v>
      </c>
      <c r="D33" s="72">
        <v>452</v>
      </c>
      <c r="E33" s="48" t="s">
        <v>11</v>
      </c>
      <c r="F33" s="48" t="s">
        <v>12</v>
      </c>
      <c r="G33" s="51">
        <v>321.2</v>
      </c>
      <c r="H33" s="51">
        <v>0</v>
      </c>
      <c r="I33" s="46">
        <v>321.2</v>
      </c>
      <c r="J33" s="46">
        <v>0</v>
      </c>
      <c r="K33" s="46">
        <v>321.2</v>
      </c>
      <c r="L33" s="46">
        <v>0</v>
      </c>
      <c r="M33" s="52">
        <v>70000</v>
      </c>
      <c r="N33" s="53">
        <v>22484000</v>
      </c>
      <c r="O33" s="70" t="s">
        <v>351</v>
      </c>
      <c r="P33" s="70" t="s">
        <v>352</v>
      </c>
      <c r="Q33" s="73">
        <v>321.2</v>
      </c>
      <c r="R33" s="69">
        <v>9500</v>
      </c>
      <c r="S33" s="53">
        <v>3051400</v>
      </c>
      <c r="T33" s="52">
        <v>10000</v>
      </c>
      <c r="U33" s="69">
        <v>3212000</v>
      </c>
      <c r="V33" s="52">
        <v>150000</v>
      </c>
      <c r="W33" s="69">
        <v>48180000</v>
      </c>
      <c r="X33" s="698"/>
      <c r="Y33" s="698"/>
      <c r="Z33" s="698"/>
      <c r="AA33" s="69">
        <v>76927400</v>
      </c>
      <c r="AB33" s="718"/>
      <c r="AC33" s="52">
        <v>40000</v>
      </c>
      <c r="AD33" s="53">
        <v>12848000</v>
      </c>
      <c r="AE33" s="698"/>
      <c r="AF33" s="698"/>
      <c r="AG33" s="731"/>
    </row>
    <row r="34" spans="1:33" s="74" customFormat="1" ht="58.15" customHeight="1" x14ac:dyDescent="0.25">
      <c r="A34" s="712">
        <v>18</v>
      </c>
      <c r="B34" s="710" t="s">
        <v>361</v>
      </c>
      <c r="C34" s="45">
        <v>31</v>
      </c>
      <c r="D34" s="72">
        <v>424</v>
      </c>
      <c r="E34" s="48" t="s">
        <v>11</v>
      </c>
      <c r="F34" s="48" t="s">
        <v>12</v>
      </c>
      <c r="G34" s="51">
        <v>235.3</v>
      </c>
      <c r="H34" s="51">
        <v>0</v>
      </c>
      <c r="I34" s="46">
        <v>235.3</v>
      </c>
      <c r="J34" s="46">
        <v>0</v>
      </c>
      <c r="K34" s="46">
        <v>235.3</v>
      </c>
      <c r="L34" s="46">
        <v>0</v>
      </c>
      <c r="M34" s="52">
        <v>70000</v>
      </c>
      <c r="N34" s="53">
        <v>16471000</v>
      </c>
      <c r="O34" s="70" t="s">
        <v>351</v>
      </c>
      <c r="P34" s="70" t="s">
        <v>352</v>
      </c>
      <c r="Q34" s="73">
        <v>235.3</v>
      </c>
      <c r="R34" s="69">
        <v>9500</v>
      </c>
      <c r="S34" s="53">
        <v>2235350</v>
      </c>
      <c r="T34" s="52">
        <v>10000</v>
      </c>
      <c r="U34" s="69">
        <v>2353000</v>
      </c>
      <c r="V34" s="52">
        <v>150000</v>
      </c>
      <c r="W34" s="69">
        <v>35295000</v>
      </c>
      <c r="X34" s="79"/>
      <c r="Y34" s="79"/>
      <c r="Z34" s="79"/>
      <c r="AA34" s="69">
        <v>56354350</v>
      </c>
      <c r="AB34" s="80">
        <v>56354350</v>
      </c>
      <c r="AC34" s="52">
        <v>40000</v>
      </c>
      <c r="AD34" s="53">
        <v>9412000</v>
      </c>
      <c r="AE34" s="79">
        <v>9412000</v>
      </c>
      <c r="AF34" s="79">
        <v>65766350</v>
      </c>
      <c r="AG34" s="81"/>
    </row>
    <row r="35" spans="1:33" s="74" customFormat="1" ht="67.150000000000006" customHeight="1" x14ac:dyDescent="0.25">
      <c r="A35" s="714"/>
      <c r="B35" s="711"/>
      <c r="C35" s="82">
        <v>31</v>
      </c>
      <c r="D35" s="83">
        <v>452</v>
      </c>
      <c r="E35" s="62" t="s">
        <v>11</v>
      </c>
      <c r="F35" s="62" t="s">
        <v>12</v>
      </c>
      <c r="G35" s="64">
        <v>96</v>
      </c>
      <c r="H35" s="64">
        <v>0</v>
      </c>
      <c r="I35" s="63">
        <v>96</v>
      </c>
      <c r="J35" s="63">
        <v>0</v>
      </c>
      <c r="K35" s="63">
        <v>96</v>
      </c>
      <c r="L35" s="63">
        <v>0</v>
      </c>
      <c r="M35" s="84">
        <v>70000</v>
      </c>
      <c r="N35" s="60">
        <v>6720000</v>
      </c>
      <c r="O35" s="85" t="s">
        <v>351</v>
      </c>
      <c r="P35" s="85" t="s">
        <v>352</v>
      </c>
      <c r="Q35" s="86">
        <v>96</v>
      </c>
      <c r="R35" s="87">
        <v>9500</v>
      </c>
      <c r="S35" s="60">
        <v>912000</v>
      </c>
      <c r="T35" s="84">
        <v>10000</v>
      </c>
      <c r="U35" s="87">
        <v>960000</v>
      </c>
      <c r="V35" s="84">
        <v>150000</v>
      </c>
      <c r="W35" s="87">
        <v>14400000</v>
      </c>
      <c r="X35" s="88"/>
      <c r="Y35" s="88"/>
      <c r="Z35" s="88"/>
      <c r="AA35" s="87">
        <v>22992000</v>
      </c>
      <c r="AB35" s="69">
        <v>22992000</v>
      </c>
      <c r="AC35" s="84">
        <v>40000</v>
      </c>
      <c r="AD35" s="60">
        <v>3840000</v>
      </c>
      <c r="AE35" s="88">
        <v>3840000</v>
      </c>
      <c r="AF35" s="88">
        <v>26832000</v>
      </c>
      <c r="AG35" s="89"/>
    </row>
    <row r="36" spans="1:33" s="74" customFormat="1" ht="58.15" customHeight="1" x14ac:dyDescent="0.25">
      <c r="A36" s="90">
        <v>19</v>
      </c>
      <c r="B36" s="49" t="s">
        <v>51</v>
      </c>
      <c r="C36" s="45">
        <v>31</v>
      </c>
      <c r="D36" s="72">
        <v>533</v>
      </c>
      <c r="E36" s="48" t="s">
        <v>11</v>
      </c>
      <c r="F36" s="48" t="s">
        <v>12</v>
      </c>
      <c r="G36" s="51">
        <v>411.5</v>
      </c>
      <c r="H36" s="51">
        <v>0</v>
      </c>
      <c r="I36" s="46">
        <v>411.5</v>
      </c>
      <c r="J36" s="46">
        <v>0</v>
      </c>
      <c r="K36" s="46">
        <v>411.5</v>
      </c>
      <c r="L36" s="46">
        <v>0</v>
      </c>
      <c r="M36" s="52">
        <v>70000</v>
      </c>
      <c r="N36" s="53">
        <v>28805000</v>
      </c>
      <c r="O36" s="70" t="s">
        <v>351</v>
      </c>
      <c r="P36" s="70" t="s">
        <v>352</v>
      </c>
      <c r="Q36" s="73">
        <v>411.5</v>
      </c>
      <c r="R36" s="69">
        <v>9500</v>
      </c>
      <c r="S36" s="53">
        <v>3909250</v>
      </c>
      <c r="T36" s="52">
        <v>10000</v>
      </c>
      <c r="U36" s="69">
        <v>4115000</v>
      </c>
      <c r="V36" s="52">
        <v>150000</v>
      </c>
      <c r="W36" s="69">
        <v>61725000</v>
      </c>
      <c r="X36" s="39"/>
      <c r="Y36" s="39"/>
      <c r="Z36" s="39"/>
      <c r="AA36" s="69">
        <v>98554250</v>
      </c>
      <c r="AB36" s="69">
        <v>98554250</v>
      </c>
      <c r="AC36" s="52">
        <v>40000</v>
      </c>
      <c r="AD36" s="53">
        <v>16460000</v>
      </c>
      <c r="AE36" s="53">
        <v>16460000</v>
      </c>
      <c r="AF36" s="53">
        <v>115014250</v>
      </c>
      <c r="AG36" s="91"/>
    </row>
    <row r="37" spans="1:33" s="74" customFormat="1" ht="58.15" customHeight="1" x14ac:dyDescent="0.25">
      <c r="A37" s="732">
        <v>20</v>
      </c>
      <c r="B37" s="740" t="s">
        <v>362</v>
      </c>
      <c r="C37" s="45">
        <v>31</v>
      </c>
      <c r="D37" s="72">
        <v>610</v>
      </c>
      <c r="E37" s="48" t="s">
        <v>11</v>
      </c>
      <c r="F37" s="48" t="s">
        <v>12</v>
      </c>
      <c r="G37" s="51">
        <v>122.2</v>
      </c>
      <c r="H37" s="51">
        <v>0</v>
      </c>
      <c r="I37" s="46">
        <v>122.2</v>
      </c>
      <c r="J37" s="46">
        <v>0</v>
      </c>
      <c r="K37" s="46">
        <v>122.2</v>
      </c>
      <c r="L37" s="46">
        <v>0</v>
      </c>
      <c r="M37" s="52">
        <v>70000</v>
      </c>
      <c r="N37" s="53">
        <v>8554000</v>
      </c>
      <c r="O37" s="70" t="s">
        <v>351</v>
      </c>
      <c r="P37" s="70" t="s">
        <v>352</v>
      </c>
      <c r="Q37" s="73">
        <v>122.2</v>
      </c>
      <c r="R37" s="69">
        <v>9500</v>
      </c>
      <c r="S37" s="53">
        <v>1160900</v>
      </c>
      <c r="T37" s="52">
        <v>10000</v>
      </c>
      <c r="U37" s="69">
        <v>1222000</v>
      </c>
      <c r="V37" s="52">
        <v>150000</v>
      </c>
      <c r="W37" s="69">
        <v>18330000</v>
      </c>
      <c r="X37" s="697"/>
      <c r="Y37" s="697"/>
      <c r="Z37" s="697"/>
      <c r="AA37" s="69">
        <v>29266900</v>
      </c>
      <c r="AB37" s="716">
        <v>64473400</v>
      </c>
      <c r="AC37" s="52">
        <v>40000</v>
      </c>
      <c r="AD37" s="53">
        <v>4888000</v>
      </c>
      <c r="AE37" s="697">
        <v>10768000</v>
      </c>
      <c r="AF37" s="697">
        <v>75241400</v>
      </c>
      <c r="AG37" s="730"/>
    </row>
    <row r="38" spans="1:33" s="74" customFormat="1" ht="58.15" customHeight="1" x14ac:dyDescent="0.25">
      <c r="A38" s="732"/>
      <c r="B38" s="740"/>
      <c r="C38" s="45">
        <v>31</v>
      </c>
      <c r="D38" s="72">
        <v>671</v>
      </c>
      <c r="E38" s="48" t="s">
        <v>11</v>
      </c>
      <c r="F38" s="48" t="s">
        <v>12</v>
      </c>
      <c r="G38" s="51">
        <v>147</v>
      </c>
      <c r="H38" s="51">
        <v>0</v>
      </c>
      <c r="I38" s="46">
        <v>147</v>
      </c>
      <c r="J38" s="46">
        <v>0</v>
      </c>
      <c r="K38" s="46">
        <v>147</v>
      </c>
      <c r="L38" s="46">
        <v>0</v>
      </c>
      <c r="M38" s="52">
        <v>70000</v>
      </c>
      <c r="N38" s="53">
        <v>10290000</v>
      </c>
      <c r="O38" s="70" t="s">
        <v>351</v>
      </c>
      <c r="P38" s="70" t="s">
        <v>352</v>
      </c>
      <c r="Q38" s="73">
        <v>147</v>
      </c>
      <c r="R38" s="69">
        <v>9500</v>
      </c>
      <c r="S38" s="53">
        <v>1396500</v>
      </c>
      <c r="T38" s="52">
        <v>10000</v>
      </c>
      <c r="U38" s="69">
        <v>1470000</v>
      </c>
      <c r="V38" s="52">
        <v>150000</v>
      </c>
      <c r="W38" s="69">
        <v>22050000</v>
      </c>
      <c r="X38" s="698"/>
      <c r="Y38" s="698"/>
      <c r="Z38" s="698"/>
      <c r="AA38" s="69">
        <v>35206500</v>
      </c>
      <c r="AB38" s="718"/>
      <c r="AC38" s="52">
        <v>40000</v>
      </c>
      <c r="AD38" s="53">
        <v>5880000</v>
      </c>
      <c r="AE38" s="698"/>
      <c r="AF38" s="698"/>
      <c r="AG38" s="731"/>
    </row>
    <row r="39" spans="1:33" s="74" customFormat="1" ht="58.15" customHeight="1" x14ac:dyDescent="0.25">
      <c r="A39" s="48">
        <v>21</v>
      </c>
      <c r="B39" s="49" t="s">
        <v>16</v>
      </c>
      <c r="C39" s="45">
        <v>31</v>
      </c>
      <c r="D39" s="72">
        <v>672</v>
      </c>
      <c r="E39" s="48" t="s">
        <v>11</v>
      </c>
      <c r="F39" s="48" t="s">
        <v>12</v>
      </c>
      <c r="G39" s="51">
        <v>392.7</v>
      </c>
      <c r="H39" s="51">
        <v>0</v>
      </c>
      <c r="I39" s="46">
        <v>392.7</v>
      </c>
      <c r="J39" s="46">
        <v>0</v>
      </c>
      <c r="K39" s="46">
        <v>392.7</v>
      </c>
      <c r="L39" s="46">
        <v>0</v>
      </c>
      <c r="M39" s="52">
        <v>70000</v>
      </c>
      <c r="N39" s="53">
        <v>27489000</v>
      </c>
      <c r="O39" s="70" t="s">
        <v>351</v>
      </c>
      <c r="P39" s="70" t="s">
        <v>352</v>
      </c>
      <c r="Q39" s="73">
        <v>392.7</v>
      </c>
      <c r="R39" s="69">
        <v>9500</v>
      </c>
      <c r="S39" s="53">
        <v>3730650</v>
      </c>
      <c r="T39" s="52">
        <v>10000</v>
      </c>
      <c r="U39" s="69">
        <v>3927000</v>
      </c>
      <c r="V39" s="52">
        <v>150000</v>
      </c>
      <c r="W39" s="69">
        <v>58905000</v>
      </c>
      <c r="X39" s="53"/>
      <c r="Y39" s="53"/>
      <c r="Z39" s="53"/>
      <c r="AA39" s="69">
        <v>94051650</v>
      </c>
      <c r="AB39" s="69">
        <v>94051650</v>
      </c>
      <c r="AC39" s="52">
        <v>40000</v>
      </c>
      <c r="AD39" s="53">
        <v>15708000</v>
      </c>
      <c r="AE39" s="53">
        <v>15708000</v>
      </c>
      <c r="AF39" s="53">
        <v>109759650</v>
      </c>
      <c r="AG39" s="92"/>
    </row>
    <row r="40" spans="1:33" s="74" customFormat="1" ht="58.15" customHeight="1" x14ac:dyDescent="0.25">
      <c r="A40" s="712">
        <v>22</v>
      </c>
      <c r="B40" s="710" t="s">
        <v>364</v>
      </c>
      <c r="C40" s="45">
        <v>31</v>
      </c>
      <c r="D40" s="72">
        <v>400</v>
      </c>
      <c r="E40" s="48" t="s">
        <v>11</v>
      </c>
      <c r="F40" s="48" t="s">
        <v>12</v>
      </c>
      <c r="G40" s="51">
        <v>356</v>
      </c>
      <c r="H40" s="51">
        <v>0</v>
      </c>
      <c r="I40" s="46">
        <v>356</v>
      </c>
      <c r="J40" s="46">
        <v>0</v>
      </c>
      <c r="K40" s="46">
        <v>356</v>
      </c>
      <c r="L40" s="46">
        <v>0</v>
      </c>
      <c r="M40" s="52">
        <v>70000</v>
      </c>
      <c r="N40" s="53">
        <v>24920000</v>
      </c>
      <c r="O40" s="70" t="s">
        <v>351</v>
      </c>
      <c r="P40" s="70" t="s">
        <v>352</v>
      </c>
      <c r="Q40" s="73">
        <v>356</v>
      </c>
      <c r="R40" s="69">
        <v>9500</v>
      </c>
      <c r="S40" s="53">
        <v>3382000</v>
      </c>
      <c r="T40" s="52">
        <v>10000</v>
      </c>
      <c r="U40" s="69">
        <v>3560000</v>
      </c>
      <c r="V40" s="52">
        <v>150000</v>
      </c>
      <c r="W40" s="69">
        <v>53400000</v>
      </c>
      <c r="X40" s="697">
        <v>3500000</v>
      </c>
      <c r="Y40" s="697"/>
      <c r="Z40" s="697"/>
      <c r="AA40" s="69">
        <v>88762000</v>
      </c>
      <c r="AB40" s="716">
        <v>171102100</v>
      </c>
      <c r="AC40" s="52">
        <v>40000</v>
      </c>
      <c r="AD40" s="53">
        <v>14240000</v>
      </c>
      <c r="AE40" s="697">
        <v>27992000</v>
      </c>
      <c r="AF40" s="697">
        <v>199094100</v>
      </c>
      <c r="AG40" s="735"/>
    </row>
    <row r="41" spans="1:33" s="74" customFormat="1" ht="58.15" customHeight="1" x14ac:dyDescent="0.25">
      <c r="A41" s="714"/>
      <c r="B41" s="711"/>
      <c r="C41" s="45">
        <v>31</v>
      </c>
      <c r="D41" s="72">
        <v>432</v>
      </c>
      <c r="E41" s="48" t="s">
        <v>11</v>
      </c>
      <c r="F41" s="48" t="s">
        <v>12</v>
      </c>
      <c r="G41" s="51">
        <v>343.8</v>
      </c>
      <c r="H41" s="51">
        <v>0</v>
      </c>
      <c r="I41" s="46">
        <v>343.8</v>
      </c>
      <c r="J41" s="46">
        <v>0</v>
      </c>
      <c r="K41" s="46">
        <v>343.8</v>
      </c>
      <c r="L41" s="46">
        <v>0</v>
      </c>
      <c r="M41" s="52">
        <v>70000</v>
      </c>
      <c r="N41" s="53">
        <v>24066000</v>
      </c>
      <c r="O41" s="70" t="s">
        <v>351</v>
      </c>
      <c r="P41" s="70" t="s">
        <v>352</v>
      </c>
      <c r="Q41" s="73">
        <v>343.8</v>
      </c>
      <c r="R41" s="69">
        <v>9500</v>
      </c>
      <c r="S41" s="53">
        <v>3266100</v>
      </c>
      <c r="T41" s="52">
        <v>10000</v>
      </c>
      <c r="U41" s="69">
        <v>3438000</v>
      </c>
      <c r="V41" s="52">
        <v>150000</v>
      </c>
      <c r="W41" s="69">
        <v>51570000</v>
      </c>
      <c r="X41" s="698"/>
      <c r="Y41" s="698"/>
      <c r="Z41" s="698"/>
      <c r="AA41" s="69">
        <v>82340100</v>
      </c>
      <c r="AB41" s="718"/>
      <c r="AC41" s="52">
        <v>40000</v>
      </c>
      <c r="AD41" s="53">
        <v>13752000</v>
      </c>
      <c r="AE41" s="698"/>
      <c r="AF41" s="698"/>
      <c r="AG41" s="731"/>
    </row>
    <row r="42" spans="1:33" s="74" customFormat="1" ht="58.15" customHeight="1" x14ac:dyDescent="0.25">
      <c r="A42" s="90">
        <v>23</v>
      </c>
      <c r="B42" s="49" t="s">
        <v>363</v>
      </c>
      <c r="C42" s="45">
        <v>31</v>
      </c>
      <c r="D42" s="72">
        <v>688</v>
      </c>
      <c r="E42" s="48" t="s">
        <v>11</v>
      </c>
      <c r="F42" s="48" t="s">
        <v>12</v>
      </c>
      <c r="G42" s="51">
        <v>338.2</v>
      </c>
      <c r="H42" s="51">
        <v>0</v>
      </c>
      <c r="I42" s="46">
        <v>338.2</v>
      </c>
      <c r="J42" s="46">
        <v>0</v>
      </c>
      <c r="K42" s="46">
        <v>338.2</v>
      </c>
      <c r="L42" s="46">
        <v>0</v>
      </c>
      <c r="M42" s="52">
        <v>70000</v>
      </c>
      <c r="N42" s="53">
        <v>23674000</v>
      </c>
      <c r="O42" s="70" t="s">
        <v>351</v>
      </c>
      <c r="P42" s="70" t="s">
        <v>352</v>
      </c>
      <c r="Q42" s="73">
        <v>338.2</v>
      </c>
      <c r="R42" s="69">
        <v>9500</v>
      </c>
      <c r="S42" s="53">
        <v>3212900</v>
      </c>
      <c r="T42" s="52">
        <v>10000</v>
      </c>
      <c r="U42" s="69">
        <v>3382000</v>
      </c>
      <c r="V42" s="52">
        <v>150000</v>
      </c>
      <c r="W42" s="69">
        <v>50730000</v>
      </c>
      <c r="X42" s="53"/>
      <c r="Y42" s="53"/>
      <c r="Z42" s="53"/>
      <c r="AA42" s="69">
        <v>80998900</v>
      </c>
      <c r="AB42" s="69">
        <v>80998900</v>
      </c>
      <c r="AC42" s="52">
        <v>40000</v>
      </c>
      <c r="AD42" s="53">
        <v>13528000</v>
      </c>
      <c r="AE42" s="53">
        <v>13528000</v>
      </c>
      <c r="AF42" s="53">
        <v>94526900</v>
      </c>
      <c r="AG42" s="78"/>
    </row>
    <row r="43" spans="1:33" s="74" customFormat="1" ht="58.15" customHeight="1" x14ac:dyDescent="0.25">
      <c r="A43" s="48">
        <v>24</v>
      </c>
      <c r="B43" s="49" t="s">
        <v>365</v>
      </c>
      <c r="C43" s="45">
        <v>31</v>
      </c>
      <c r="D43" s="72">
        <v>631</v>
      </c>
      <c r="E43" s="48" t="s">
        <v>11</v>
      </c>
      <c r="F43" s="48" t="s">
        <v>12</v>
      </c>
      <c r="G43" s="51">
        <v>174.5</v>
      </c>
      <c r="H43" s="51">
        <v>0</v>
      </c>
      <c r="I43" s="46">
        <v>174.5</v>
      </c>
      <c r="J43" s="46">
        <v>0</v>
      </c>
      <c r="K43" s="46">
        <v>174.5</v>
      </c>
      <c r="L43" s="46">
        <v>0</v>
      </c>
      <c r="M43" s="52">
        <v>70000</v>
      </c>
      <c r="N43" s="53">
        <v>12215000</v>
      </c>
      <c r="O43" s="70" t="s">
        <v>351</v>
      </c>
      <c r="P43" s="70" t="s">
        <v>352</v>
      </c>
      <c r="Q43" s="73">
        <v>174.5</v>
      </c>
      <c r="R43" s="69">
        <v>9500</v>
      </c>
      <c r="S43" s="53">
        <v>1657750</v>
      </c>
      <c r="T43" s="52">
        <v>10000</v>
      </c>
      <c r="U43" s="69">
        <v>1745000</v>
      </c>
      <c r="V43" s="52">
        <v>150000</v>
      </c>
      <c r="W43" s="69">
        <v>26175000</v>
      </c>
      <c r="X43" s="53"/>
      <c r="Y43" s="53"/>
      <c r="Z43" s="53"/>
      <c r="AA43" s="69">
        <v>41792750</v>
      </c>
      <c r="AB43" s="69">
        <v>41792750</v>
      </c>
      <c r="AC43" s="52">
        <v>40000</v>
      </c>
      <c r="AD43" s="53">
        <v>6980000</v>
      </c>
      <c r="AE43" s="53">
        <v>6980000</v>
      </c>
      <c r="AF43" s="53">
        <v>48772750</v>
      </c>
      <c r="AG43" s="78"/>
    </row>
    <row r="44" spans="1:33" s="74" customFormat="1" ht="58.15" customHeight="1" x14ac:dyDescent="0.25">
      <c r="A44" s="732">
        <v>25</v>
      </c>
      <c r="B44" s="740" t="s">
        <v>366</v>
      </c>
      <c r="C44" s="45">
        <v>31</v>
      </c>
      <c r="D44" s="72">
        <v>557</v>
      </c>
      <c r="E44" s="48" t="s">
        <v>11</v>
      </c>
      <c r="F44" s="48" t="s">
        <v>12</v>
      </c>
      <c r="G44" s="51">
        <v>132.4</v>
      </c>
      <c r="H44" s="51">
        <v>0</v>
      </c>
      <c r="I44" s="46">
        <v>109.1</v>
      </c>
      <c r="J44" s="46">
        <v>23.3</v>
      </c>
      <c r="K44" s="46">
        <v>132.4</v>
      </c>
      <c r="L44" s="46">
        <v>0</v>
      </c>
      <c r="M44" s="52">
        <v>70000</v>
      </c>
      <c r="N44" s="53">
        <v>9268000</v>
      </c>
      <c r="O44" s="70" t="s">
        <v>351</v>
      </c>
      <c r="P44" s="70" t="s">
        <v>352</v>
      </c>
      <c r="Q44" s="73">
        <v>132.4</v>
      </c>
      <c r="R44" s="69">
        <v>9500</v>
      </c>
      <c r="S44" s="53">
        <v>1257800</v>
      </c>
      <c r="T44" s="52">
        <v>10000</v>
      </c>
      <c r="U44" s="69">
        <v>1324000</v>
      </c>
      <c r="V44" s="52">
        <v>150000</v>
      </c>
      <c r="W44" s="69">
        <v>19860000</v>
      </c>
      <c r="X44" s="697"/>
      <c r="Y44" s="697"/>
      <c r="Z44" s="697"/>
      <c r="AA44" s="69">
        <v>31709800</v>
      </c>
      <c r="AB44" s="716">
        <v>70173500</v>
      </c>
      <c r="AC44" s="52">
        <v>40000</v>
      </c>
      <c r="AD44" s="53">
        <v>5296000</v>
      </c>
      <c r="AE44" s="697">
        <v>11720000</v>
      </c>
      <c r="AF44" s="697">
        <v>81893500</v>
      </c>
      <c r="AG44" s="735"/>
    </row>
    <row r="45" spans="1:33" s="74" customFormat="1" ht="58.15" customHeight="1" x14ac:dyDescent="0.25">
      <c r="A45" s="732"/>
      <c r="B45" s="740"/>
      <c r="C45" s="45">
        <v>31</v>
      </c>
      <c r="D45" s="72">
        <v>558</v>
      </c>
      <c r="E45" s="48" t="s">
        <v>11</v>
      </c>
      <c r="F45" s="48" t="s">
        <v>12</v>
      </c>
      <c r="G45" s="51">
        <v>160.6</v>
      </c>
      <c r="H45" s="51">
        <v>0</v>
      </c>
      <c r="I45" s="46">
        <v>141.30000000000001</v>
      </c>
      <c r="J45" s="46">
        <v>19.3</v>
      </c>
      <c r="K45" s="46">
        <v>160.60000000000002</v>
      </c>
      <c r="L45" s="46">
        <v>0</v>
      </c>
      <c r="M45" s="52">
        <v>70000</v>
      </c>
      <c r="N45" s="53">
        <v>11242000.000000002</v>
      </c>
      <c r="O45" s="70" t="s">
        <v>351</v>
      </c>
      <c r="P45" s="70" t="s">
        <v>352</v>
      </c>
      <c r="Q45" s="73">
        <v>160.60000000000002</v>
      </c>
      <c r="R45" s="69">
        <v>9500</v>
      </c>
      <c r="S45" s="53">
        <v>1525700.0000000002</v>
      </c>
      <c r="T45" s="52">
        <v>10000</v>
      </c>
      <c r="U45" s="69">
        <v>1606000.0000000002</v>
      </c>
      <c r="V45" s="52">
        <v>150000</v>
      </c>
      <c r="W45" s="69">
        <v>24090000.000000004</v>
      </c>
      <c r="X45" s="698"/>
      <c r="Y45" s="698"/>
      <c r="Z45" s="698"/>
      <c r="AA45" s="69">
        <v>38463700.000000007</v>
      </c>
      <c r="AB45" s="718"/>
      <c r="AC45" s="52">
        <v>40000</v>
      </c>
      <c r="AD45" s="53">
        <v>6424000.0000000009</v>
      </c>
      <c r="AE45" s="698"/>
      <c r="AF45" s="698"/>
      <c r="AG45" s="731"/>
    </row>
    <row r="46" spans="1:33" s="74" customFormat="1" ht="58.15" customHeight="1" x14ac:dyDescent="0.25">
      <c r="A46" s="732">
        <v>26</v>
      </c>
      <c r="B46" s="740" t="s">
        <v>17</v>
      </c>
      <c r="C46" s="45">
        <v>37</v>
      </c>
      <c r="D46" s="72">
        <v>16</v>
      </c>
      <c r="E46" s="48" t="s">
        <v>11</v>
      </c>
      <c r="F46" s="48" t="s">
        <v>12</v>
      </c>
      <c r="G46" s="51">
        <v>132.19999999999999</v>
      </c>
      <c r="H46" s="51">
        <v>0</v>
      </c>
      <c r="I46" s="46">
        <v>132.19999999999999</v>
      </c>
      <c r="J46" s="46">
        <v>0</v>
      </c>
      <c r="K46" s="46">
        <v>132.19999999999999</v>
      </c>
      <c r="L46" s="46">
        <v>0</v>
      </c>
      <c r="M46" s="52">
        <v>70000</v>
      </c>
      <c r="N46" s="53">
        <v>9254000</v>
      </c>
      <c r="O46" s="70" t="s">
        <v>351</v>
      </c>
      <c r="P46" s="70" t="s">
        <v>352</v>
      </c>
      <c r="Q46" s="73">
        <v>132.19999999999999</v>
      </c>
      <c r="R46" s="69">
        <v>9500</v>
      </c>
      <c r="S46" s="53">
        <v>1255900</v>
      </c>
      <c r="T46" s="52">
        <v>10000</v>
      </c>
      <c r="U46" s="69">
        <v>1322000</v>
      </c>
      <c r="V46" s="52">
        <v>150000</v>
      </c>
      <c r="W46" s="69">
        <v>19830000</v>
      </c>
      <c r="X46" s="697"/>
      <c r="Y46" s="697"/>
      <c r="Z46" s="697"/>
      <c r="AA46" s="69">
        <v>31661900</v>
      </c>
      <c r="AB46" s="716">
        <v>85932600</v>
      </c>
      <c r="AC46" s="52">
        <v>40000</v>
      </c>
      <c r="AD46" s="53">
        <v>5288000</v>
      </c>
      <c r="AE46" s="697">
        <v>14352000</v>
      </c>
      <c r="AF46" s="697">
        <v>100284600</v>
      </c>
      <c r="AG46" s="735"/>
    </row>
    <row r="47" spans="1:33" s="74" customFormat="1" ht="58.15" customHeight="1" x14ac:dyDescent="0.25">
      <c r="A47" s="732"/>
      <c r="B47" s="740"/>
      <c r="C47" s="45">
        <v>37</v>
      </c>
      <c r="D47" s="72">
        <v>50</v>
      </c>
      <c r="E47" s="48" t="s">
        <v>11</v>
      </c>
      <c r="F47" s="48" t="s">
        <v>12</v>
      </c>
      <c r="G47" s="51">
        <v>226.6</v>
      </c>
      <c r="H47" s="51">
        <v>0</v>
      </c>
      <c r="I47" s="46">
        <v>135.80000000000001</v>
      </c>
      <c r="J47" s="46">
        <v>90.8</v>
      </c>
      <c r="K47" s="46">
        <v>226.60000000000002</v>
      </c>
      <c r="L47" s="46">
        <v>0</v>
      </c>
      <c r="M47" s="52">
        <v>70000</v>
      </c>
      <c r="N47" s="53">
        <v>15862000.000000002</v>
      </c>
      <c r="O47" s="70" t="s">
        <v>351</v>
      </c>
      <c r="P47" s="70" t="s">
        <v>352</v>
      </c>
      <c r="Q47" s="73">
        <v>226.60000000000002</v>
      </c>
      <c r="R47" s="69">
        <v>9500</v>
      </c>
      <c r="S47" s="53">
        <v>2152700</v>
      </c>
      <c r="T47" s="52">
        <v>10000</v>
      </c>
      <c r="U47" s="69">
        <v>2266000</v>
      </c>
      <c r="V47" s="52">
        <v>150000</v>
      </c>
      <c r="W47" s="69">
        <v>33990000</v>
      </c>
      <c r="X47" s="698"/>
      <c r="Y47" s="698"/>
      <c r="Z47" s="698"/>
      <c r="AA47" s="69">
        <v>54270700</v>
      </c>
      <c r="AB47" s="718"/>
      <c r="AC47" s="52">
        <v>40000</v>
      </c>
      <c r="AD47" s="53">
        <v>9064000</v>
      </c>
      <c r="AE47" s="698"/>
      <c r="AF47" s="698"/>
      <c r="AG47" s="731"/>
    </row>
    <row r="48" spans="1:33" s="74" customFormat="1" ht="58.15" customHeight="1" x14ac:dyDescent="0.25">
      <c r="A48" s="48">
        <v>27</v>
      </c>
      <c r="B48" s="49" t="s">
        <v>18</v>
      </c>
      <c r="C48" s="45">
        <v>37</v>
      </c>
      <c r="D48" s="72">
        <v>28</v>
      </c>
      <c r="E48" s="48" t="s">
        <v>11</v>
      </c>
      <c r="F48" s="48" t="s">
        <v>12</v>
      </c>
      <c r="G48" s="51">
        <v>385.2</v>
      </c>
      <c r="H48" s="51">
        <v>0</v>
      </c>
      <c r="I48" s="46">
        <v>170.6</v>
      </c>
      <c r="J48" s="46">
        <v>0</v>
      </c>
      <c r="K48" s="46">
        <v>170.6</v>
      </c>
      <c r="L48" s="46">
        <v>214.6</v>
      </c>
      <c r="M48" s="52">
        <v>70000</v>
      </c>
      <c r="N48" s="53">
        <v>11942000</v>
      </c>
      <c r="O48" s="70" t="s">
        <v>351</v>
      </c>
      <c r="P48" s="70" t="s">
        <v>352</v>
      </c>
      <c r="Q48" s="73">
        <v>170.6</v>
      </c>
      <c r="R48" s="69">
        <v>9500</v>
      </c>
      <c r="S48" s="53">
        <v>1620700</v>
      </c>
      <c r="T48" s="52">
        <v>10000</v>
      </c>
      <c r="U48" s="69">
        <v>1706000</v>
      </c>
      <c r="V48" s="52">
        <v>150000</v>
      </c>
      <c r="W48" s="69">
        <v>25590000</v>
      </c>
      <c r="X48" s="53"/>
      <c r="Y48" s="53"/>
      <c r="Z48" s="53"/>
      <c r="AA48" s="69">
        <v>40858700</v>
      </c>
      <c r="AB48" s="69">
        <v>40858700</v>
      </c>
      <c r="AC48" s="52">
        <v>40000</v>
      </c>
      <c r="AD48" s="53">
        <v>6824000</v>
      </c>
      <c r="AE48" s="53">
        <v>6824000</v>
      </c>
      <c r="AF48" s="53">
        <v>47682700</v>
      </c>
      <c r="AG48" s="78"/>
    </row>
    <row r="49" spans="1:33" s="74" customFormat="1" ht="58.15" customHeight="1" x14ac:dyDescent="0.25">
      <c r="A49" s="48">
        <v>28</v>
      </c>
      <c r="B49" s="49" t="s">
        <v>19</v>
      </c>
      <c r="C49" s="45">
        <v>37</v>
      </c>
      <c r="D49" s="72">
        <v>13</v>
      </c>
      <c r="E49" s="48" t="s">
        <v>11</v>
      </c>
      <c r="F49" s="48" t="s">
        <v>12</v>
      </c>
      <c r="G49" s="51">
        <v>216.5</v>
      </c>
      <c r="H49" s="51">
        <v>0</v>
      </c>
      <c r="I49" s="46">
        <v>67.8</v>
      </c>
      <c r="J49" s="46"/>
      <c r="K49" s="46">
        <v>67.8</v>
      </c>
      <c r="L49" s="46">
        <v>148.69999999999999</v>
      </c>
      <c r="M49" s="52">
        <v>70000</v>
      </c>
      <c r="N49" s="53">
        <v>4746000</v>
      </c>
      <c r="O49" s="70" t="s">
        <v>351</v>
      </c>
      <c r="P49" s="70" t="s">
        <v>352</v>
      </c>
      <c r="Q49" s="73">
        <v>67.8</v>
      </c>
      <c r="R49" s="69">
        <v>9500</v>
      </c>
      <c r="S49" s="53">
        <v>644100</v>
      </c>
      <c r="T49" s="52">
        <v>10000</v>
      </c>
      <c r="U49" s="69">
        <v>678000</v>
      </c>
      <c r="V49" s="52">
        <v>150000</v>
      </c>
      <c r="W49" s="69">
        <v>10170000</v>
      </c>
      <c r="X49" s="53"/>
      <c r="Y49" s="53"/>
      <c r="Z49" s="53"/>
      <c r="AA49" s="69">
        <v>16238100</v>
      </c>
      <c r="AB49" s="69">
        <v>16238100</v>
      </c>
      <c r="AC49" s="52">
        <v>40000</v>
      </c>
      <c r="AD49" s="53">
        <v>2712000</v>
      </c>
      <c r="AE49" s="53">
        <v>2712000</v>
      </c>
      <c r="AF49" s="53">
        <v>18950100</v>
      </c>
      <c r="AG49" s="78"/>
    </row>
    <row r="50" spans="1:33" s="74" customFormat="1" ht="58.15" customHeight="1" x14ac:dyDescent="0.25">
      <c r="A50" s="48">
        <v>29</v>
      </c>
      <c r="B50" s="49" t="s">
        <v>367</v>
      </c>
      <c r="C50" s="45">
        <v>31</v>
      </c>
      <c r="D50" s="72">
        <v>669</v>
      </c>
      <c r="E50" s="48" t="s">
        <v>11</v>
      </c>
      <c r="F50" s="48" t="s">
        <v>12</v>
      </c>
      <c r="G50" s="51">
        <v>136.80000000000001</v>
      </c>
      <c r="H50" s="51">
        <v>0</v>
      </c>
      <c r="I50" s="46">
        <v>40.4</v>
      </c>
      <c r="J50" s="46">
        <v>96.4</v>
      </c>
      <c r="K50" s="46">
        <v>136.80000000000001</v>
      </c>
      <c r="L50" s="46">
        <v>0</v>
      </c>
      <c r="M50" s="52">
        <v>70000</v>
      </c>
      <c r="N50" s="53">
        <v>9576000</v>
      </c>
      <c r="O50" s="70" t="s">
        <v>351</v>
      </c>
      <c r="P50" s="70" t="s">
        <v>352</v>
      </c>
      <c r="Q50" s="73">
        <v>136.80000000000001</v>
      </c>
      <c r="R50" s="69">
        <v>9500</v>
      </c>
      <c r="S50" s="53">
        <v>1299600</v>
      </c>
      <c r="T50" s="52">
        <v>10000</v>
      </c>
      <c r="U50" s="69">
        <v>1368000</v>
      </c>
      <c r="V50" s="52">
        <v>150000</v>
      </c>
      <c r="W50" s="69">
        <v>20520000</v>
      </c>
      <c r="X50" s="53"/>
      <c r="Y50" s="53"/>
      <c r="Z50" s="53"/>
      <c r="AA50" s="69">
        <v>32763600</v>
      </c>
      <c r="AB50" s="69">
        <v>32763600</v>
      </c>
      <c r="AC50" s="52">
        <v>40000</v>
      </c>
      <c r="AD50" s="53">
        <v>5472000</v>
      </c>
      <c r="AE50" s="53">
        <v>5472000</v>
      </c>
      <c r="AF50" s="53">
        <v>38235600</v>
      </c>
      <c r="AG50" s="78"/>
    </row>
    <row r="51" spans="1:33" s="74" customFormat="1" ht="58.15" customHeight="1" x14ac:dyDescent="0.25">
      <c r="A51" s="48">
        <v>30</v>
      </c>
      <c r="B51" s="49" t="s">
        <v>20</v>
      </c>
      <c r="C51" s="45">
        <v>31</v>
      </c>
      <c r="D51" s="72">
        <v>727</v>
      </c>
      <c r="E51" s="48" t="s">
        <v>11</v>
      </c>
      <c r="F51" s="48" t="s">
        <v>12</v>
      </c>
      <c r="G51" s="51">
        <v>527.5</v>
      </c>
      <c r="H51" s="51">
        <v>0</v>
      </c>
      <c r="I51" s="46">
        <v>527.5</v>
      </c>
      <c r="J51" s="46">
        <v>0</v>
      </c>
      <c r="K51" s="46">
        <v>527.5</v>
      </c>
      <c r="L51" s="46">
        <v>0</v>
      </c>
      <c r="M51" s="52">
        <v>70000</v>
      </c>
      <c r="N51" s="53">
        <v>36925000</v>
      </c>
      <c r="O51" s="70" t="s">
        <v>351</v>
      </c>
      <c r="P51" s="70" t="s">
        <v>352</v>
      </c>
      <c r="Q51" s="73">
        <v>527.5</v>
      </c>
      <c r="R51" s="69">
        <v>9500</v>
      </c>
      <c r="S51" s="53">
        <v>5011250</v>
      </c>
      <c r="T51" s="52">
        <v>10000</v>
      </c>
      <c r="U51" s="69">
        <v>5275000</v>
      </c>
      <c r="V51" s="52">
        <v>150000</v>
      </c>
      <c r="W51" s="69">
        <v>79125000</v>
      </c>
      <c r="X51" s="53">
        <v>3500000</v>
      </c>
      <c r="Y51" s="53"/>
      <c r="Z51" s="53"/>
      <c r="AA51" s="69">
        <v>129836250</v>
      </c>
      <c r="AB51" s="69">
        <v>129836250</v>
      </c>
      <c r="AC51" s="52">
        <v>40000</v>
      </c>
      <c r="AD51" s="53">
        <v>21100000</v>
      </c>
      <c r="AE51" s="53">
        <v>21100000</v>
      </c>
      <c r="AF51" s="53">
        <v>150936250</v>
      </c>
      <c r="AG51" s="78"/>
    </row>
    <row r="52" spans="1:33" s="74" customFormat="1" ht="58.15" customHeight="1" x14ac:dyDescent="0.25">
      <c r="A52" s="48">
        <v>31</v>
      </c>
      <c r="B52" s="49" t="s">
        <v>448</v>
      </c>
      <c r="C52" s="45">
        <v>31</v>
      </c>
      <c r="D52" s="72">
        <v>615</v>
      </c>
      <c r="E52" s="48" t="s">
        <v>11</v>
      </c>
      <c r="F52" s="48" t="s">
        <v>12</v>
      </c>
      <c r="G52" s="51">
        <v>122.8</v>
      </c>
      <c r="H52" s="51">
        <v>0</v>
      </c>
      <c r="I52" s="46">
        <v>122.8</v>
      </c>
      <c r="J52" s="46">
        <v>0</v>
      </c>
      <c r="K52" s="46">
        <v>122.8</v>
      </c>
      <c r="L52" s="46">
        <v>0</v>
      </c>
      <c r="M52" s="52">
        <v>70000</v>
      </c>
      <c r="N52" s="53">
        <v>8596000</v>
      </c>
      <c r="O52" s="70" t="s">
        <v>351</v>
      </c>
      <c r="P52" s="70" t="s">
        <v>352</v>
      </c>
      <c r="Q52" s="73">
        <v>122.8</v>
      </c>
      <c r="R52" s="69">
        <v>9500</v>
      </c>
      <c r="S52" s="53">
        <v>1166600</v>
      </c>
      <c r="T52" s="52">
        <v>10000</v>
      </c>
      <c r="U52" s="69">
        <v>1228000</v>
      </c>
      <c r="V52" s="52">
        <v>150000</v>
      </c>
      <c r="W52" s="69">
        <v>18420000</v>
      </c>
      <c r="X52" s="53"/>
      <c r="Y52" s="53"/>
      <c r="Z52" s="53"/>
      <c r="AA52" s="69">
        <v>29410600</v>
      </c>
      <c r="AB52" s="69">
        <v>29410600</v>
      </c>
      <c r="AC52" s="52">
        <v>40000</v>
      </c>
      <c r="AD52" s="53">
        <v>4912000</v>
      </c>
      <c r="AE52" s="53">
        <v>4912000</v>
      </c>
      <c r="AF52" s="53">
        <v>34322600</v>
      </c>
      <c r="AG52" s="78"/>
    </row>
    <row r="53" spans="1:33" s="74" customFormat="1" ht="58.15" customHeight="1" x14ac:dyDescent="0.25">
      <c r="A53" s="48">
        <v>32</v>
      </c>
      <c r="B53" s="49" t="s">
        <v>21</v>
      </c>
      <c r="C53" s="45">
        <v>31</v>
      </c>
      <c r="D53" s="72">
        <v>467</v>
      </c>
      <c r="E53" s="48" t="s">
        <v>11</v>
      </c>
      <c r="F53" s="48" t="s">
        <v>12</v>
      </c>
      <c r="G53" s="51">
        <v>488.5</v>
      </c>
      <c r="H53" s="51">
        <v>0</v>
      </c>
      <c r="I53" s="46">
        <v>488.5</v>
      </c>
      <c r="J53" s="46">
        <v>0</v>
      </c>
      <c r="K53" s="46">
        <v>488.5</v>
      </c>
      <c r="L53" s="46">
        <v>0</v>
      </c>
      <c r="M53" s="52">
        <v>70000</v>
      </c>
      <c r="N53" s="53">
        <v>34195000</v>
      </c>
      <c r="O53" s="70" t="s">
        <v>351</v>
      </c>
      <c r="P53" s="70" t="s">
        <v>352</v>
      </c>
      <c r="Q53" s="73">
        <v>488.5</v>
      </c>
      <c r="R53" s="69">
        <v>9500</v>
      </c>
      <c r="S53" s="53">
        <v>4640750</v>
      </c>
      <c r="T53" s="52">
        <v>10000</v>
      </c>
      <c r="U53" s="69">
        <v>4885000</v>
      </c>
      <c r="V53" s="52">
        <v>150000</v>
      </c>
      <c r="W53" s="69">
        <v>73275000</v>
      </c>
      <c r="X53" s="53">
        <v>3500000</v>
      </c>
      <c r="Y53" s="53"/>
      <c r="Z53" s="53"/>
      <c r="AA53" s="69">
        <v>120495750</v>
      </c>
      <c r="AB53" s="69">
        <v>120495750</v>
      </c>
      <c r="AC53" s="52">
        <v>40000</v>
      </c>
      <c r="AD53" s="53">
        <v>19540000</v>
      </c>
      <c r="AE53" s="53">
        <v>19540000</v>
      </c>
      <c r="AF53" s="53">
        <v>140035750</v>
      </c>
      <c r="AG53" s="78"/>
    </row>
    <row r="54" spans="1:33" s="74" customFormat="1" ht="58.15" customHeight="1" x14ac:dyDescent="0.25">
      <c r="A54" s="48">
        <v>33</v>
      </c>
      <c r="B54" s="49" t="s">
        <v>22</v>
      </c>
      <c r="C54" s="45">
        <v>31</v>
      </c>
      <c r="D54" s="72">
        <v>492</v>
      </c>
      <c r="E54" s="48" t="s">
        <v>11</v>
      </c>
      <c r="F54" s="48" t="s">
        <v>12</v>
      </c>
      <c r="G54" s="51">
        <v>272.5</v>
      </c>
      <c r="H54" s="51">
        <v>0</v>
      </c>
      <c r="I54" s="46">
        <v>100.8</v>
      </c>
      <c r="J54" s="46"/>
      <c r="K54" s="46">
        <v>100.8</v>
      </c>
      <c r="L54" s="46">
        <v>171.7</v>
      </c>
      <c r="M54" s="52">
        <v>70000</v>
      </c>
      <c r="N54" s="53">
        <v>7056000</v>
      </c>
      <c r="O54" s="70" t="s">
        <v>351</v>
      </c>
      <c r="P54" s="70" t="s">
        <v>352</v>
      </c>
      <c r="Q54" s="73">
        <v>100.8</v>
      </c>
      <c r="R54" s="69">
        <v>9500</v>
      </c>
      <c r="S54" s="53">
        <v>957600</v>
      </c>
      <c r="T54" s="52">
        <v>10000</v>
      </c>
      <c r="U54" s="69">
        <v>1008000</v>
      </c>
      <c r="V54" s="52">
        <v>150000</v>
      </c>
      <c r="W54" s="69">
        <v>15120000</v>
      </c>
      <c r="X54" s="53"/>
      <c r="Y54" s="53"/>
      <c r="Z54" s="53"/>
      <c r="AA54" s="69">
        <v>24141600</v>
      </c>
      <c r="AB54" s="69">
        <v>24141600</v>
      </c>
      <c r="AC54" s="52">
        <v>40000</v>
      </c>
      <c r="AD54" s="53">
        <v>4032000</v>
      </c>
      <c r="AE54" s="53">
        <v>4032000</v>
      </c>
      <c r="AF54" s="53">
        <v>28173600</v>
      </c>
      <c r="AG54" s="78"/>
    </row>
    <row r="55" spans="1:33" s="74" customFormat="1" ht="58.15" customHeight="1" x14ac:dyDescent="0.25">
      <c r="A55" s="48">
        <v>34</v>
      </c>
      <c r="B55" s="49" t="s">
        <v>368</v>
      </c>
      <c r="C55" s="45">
        <v>31</v>
      </c>
      <c r="D55" s="72">
        <v>442</v>
      </c>
      <c r="E55" s="48" t="s">
        <v>11</v>
      </c>
      <c r="F55" s="48" t="s">
        <v>12</v>
      </c>
      <c r="G55" s="51">
        <v>502.6</v>
      </c>
      <c r="H55" s="51">
        <v>0</v>
      </c>
      <c r="I55" s="46">
        <v>502.6</v>
      </c>
      <c r="J55" s="46">
        <v>0</v>
      </c>
      <c r="K55" s="46">
        <v>502.6</v>
      </c>
      <c r="L55" s="46">
        <v>0</v>
      </c>
      <c r="M55" s="52">
        <v>70000</v>
      </c>
      <c r="N55" s="53">
        <v>35182000</v>
      </c>
      <c r="O55" s="70" t="s">
        <v>351</v>
      </c>
      <c r="P55" s="70" t="s">
        <v>352</v>
      </c>
      <c r="Q55" s="73">
        <v>502.6</v>
      </c>
      <c r="R55" s="69">
        <v>9500</v>
      </c>
      <c r="S55" s="53">
        <v>4774700</v>
      </c>
      <c r="T55" s="52">
        <v>10000</v>
      </c>
      <c r="U55" s="69">
        <v>5026000</v>
      </c>
      <c r="V55" s="52">
        <v>150000</v>
      </c>
      <c r="W55" s="69">
        <v>75390000</v>
      </c>
      <c r="X55" s="53"/>
      <c r="Y55" s="53"/>
      <c r="Z55" s="53"/>
      <c r="AA55" s="69">
        <v>120372700</v>
      </c>
      <c r="AB55" s="69">
        <v>120372700</v>
      </c>
      <c r="AC55" s="52">
        <v>40000</v>
      </c>
      <c r="AD55" s="53">
        <v>20104000</v>
      </c>
      <c r="AE55" s="53">
        <v>20104000</v>
      </c>
      <c r="AF55" s="53">
        <v>140476700</v>
      </c>
      <c r="AG55" s="78"/>
    </row>
    <row r="56" spans="1:33" s="74" customFormat="1" ht="50.45" customHeight="1" x14ac:dyDescent="0.25">
      <c r="A56" s="48">
        <v>35</v>
      </c>
      <c r="B56" s="49" t="s">
        <v>369</v>
      </c>
      <c r="C56" s="45">
        <v>31</v>
      </c>
      <c r="D56" s="72">
        <v>420</v>
      </c>
      <c r="E56" s="48" t="s">
        <v>11</v>
      </c>
      <c r="F56" s="48" t="s">
        <v>12</v>
      </c>
      <c r="G56" s="51">
        <v>147.5</v>
      </c>
      <c r="H56" s="51">
        <v>0</v>
      </c>
      <c r="I56" s="46">
        <v>147.5</v>
      </c>
      <c r="J56" s="46">
        <v>0</v>
      </c>
      <c r="K56" s="46">
        <v>147.5</v>
      </c>
      <c r="L56" s="46">
        <v>0</v>
      </c>
      <c r="M56" s="52">
        <v>70000</v>
      </c>
      <c r="N56" s="53">
        <v>10325000</v>
      </c>
      <c r="O56" s="70" t="s">
        <v>351</v>
      </c>
      <c r="P56" s="70" t="s">
        <v>352</v>
      </c>
      <c r="Q56" s="73">
        <v>147.5</v>
      </c>
      <c r="R56" s="69">
        <v>9500</v>
      </c>
      <c r="S56" s="53">
        <v>1401250</v>
      </c>
      <c r="T56" s="52">
        <v>10000</v>
      </c>
      <c r="U56" s="69">
        <v>1475000</v>
      </c>
      <c r="V56" s="52">
        <v>150000</v>
      </c>
      <c r="W56" s="69">
        <v>22125000</v>
      </c>
      <c r="X56" s="53"/>
      <c r="Y56" s="53"/>
      <c r="Z56" s="53"/>
      <c r="AA56" s="69">
        <v>35326250</v>
      </c>
      <c r="AB56" s="69">
        <v>35326250</v>
      </c>
      <c r="AC56" s="52">
        <v>40000</v>
      </c>
      <c r="AD56" s="53">
        <v>5900000</v>
      </c>
      <c r="AE56" s="53">
        <v>5900000</v>
      </c>
      <c r="AF56" s="53">
        <v>41226250</v>
      </c>
      <c r="AG56" s="78"/>
    </row>
    <row r="57" spans="1:33" s="74" customFormat="1" ht="50.45" customHeight="1" x14ac:dyDescent="0.25">
      <c r="A57" s="48">
        <v>36</v>
      </c>
      <c r="B57" s="49" t="s">
        <v>23</v>
      </c>
      <c r="C57" s="45">
        <v>31</v>
      </c>
      <c r="D57" s="72">
        <v>675</v>
      </c>
      <c r="E57" s="48" t="s">
        <v>11</v>
      </c>
      <c r="F57" s="48" t="s">
        <v>12</v>
      </c>
      <c r="G57" s="51">
        <v>157.4</v>
      </c>
      <c r="H57" s="51">
        <v>0</v>
      </c>
      <c r="I57" s="46">
        <v>157.4</v>
      </c>
      <c r="J57" s="46">
        <v>0</v>
      </c>
      <c r="K57" s="46">
        <v>157.4</v>
      </c>
      <c r="L57" s="46">
        <v>0</v>
      </c>
      <c r="M57" s="52">
        <v>70000</v>
      </c>
      <c r="N57" s="53">
        <v>11018000</v>
      </c>
      <c r="O57" s="70" t="s">
        <v>351</v>
      </c>
      <c r="P57" s="70" t="s">
        <v>352</v>
      </c>
      <c r="Q57" s="73">
        <v>157.4</v>
      </c>
      <c r="R57" s="69">
        <v>9500</v>
      </c>
      <c r="S57" s="53">
        <v>1495300</v>
      </c>
      <c r="T57" s="52">
        <v>10000</v>
      </c>
      <c r="U57" s="69">
        <v>1574000</v>
      </c>
      <c r="V57" s="52">
        <v>150000</v>
      </c>
      <c r="W57" s="69">
        <v>23610000</v>
      </c>
      <c r="X57" s="53"/>
      <c r="Y57" s="53"/>
      <c r="Z57" s="53"/>
      <c r="AA57" s="69">
        <v>37697300</v>
      </c>
      <c r="AB57" s="69">
        <v>37697300</v>
      </c>
      <c r="AC57" s="52">
        <v>40000</v>
      </c>
      <c r="AD57" s="53">
        <v>6296000</v>
      </c>
      <c r="AE57" s="53">
        <v>6296000</v>
      </c>
      <c r="AF57" s="53">
        <v>43993300</v>
      </c>
      <c r="AG57" s="78"/>
    </row>
    <row r="58" spans="1:33" s="74" customFormat="1" ht="50.45" customHeight="1" x14ac:dyDescent="0.25">
      <c r="A58" s="48">
        <v>37</v>
      </c>
      <c r="B58" s="49" t="s">
        <v>370</v>
      </c>
      <c r="C58" s="45">
        <v>31</v>
      </c>
      <c r="D58" s="72">
        <v>468</v>
      </c>
      <c r="E58" s="48" t="s">
        <v>11</v>
      </c>
      <c r="F58" s="48" t="s">
        <v>12</v>
      </c>
      <c r="G58" s="51">
        <v>231.2</v>
      </c>
      <c r="H58" s="51">
        <v>0</v>
      </c>
      <c r="I58" s="46">
        <v>231.2</v>
      </c>
      <c r="J58" s="46">
        <v>0</v>
      </c>
      <c r="K58" s="46">
        <v>231.2</v>
      </c>
      <c r="L58" s="46">
        <v>0</v>
      </c>
      <c r="M58" s="52">
        <v>70000</v>
      </c>
      <c r="N58" s="53">
        <v>16184000</v>
      </c>
      <c r="O58" s="70" t="s">
        <v>351</v>
      </c>
      <c r="P58" s="70" t="s">
        <v>352</v>
      </c>
      <c r="Q58" s="73">
        <v>231.2</v>
      </c>
      <c r="R58" s="69">
        <v>9500</v>
      </c>
      <c r="S58" s="53">
        <v>2196400</v>
      </c>
      <c r="T58" s="52">
        <v>10000</v>
      </c>
      <c r="U58" s="69">
        <v>2312000</v>
      </c>
      <c r="V58" s="52">
        <v>150000</v>
      </c>
      <c r="W58" s="69">
        <v>34680000</v>
      </c>
      <c r="X58" s="47"/>
      <c r="Y58" s="47"/>
      <c r="Z58" s="47"/>
      <c r="AA58" s="69">
        <v>55372400</v>
      </c>
      <c r="AB58" s="69">
        <v>55372400</v>
      </c>
      <c r="AC58" s="52">
        <v>40000</v>
      </c>
      <c r="AD58" s="53">
        <v>9248000</v>
      </c>
      <c r="AE58" s="53">
        <v>9248000</v>
      </c>
      <c r="AF58" s="53">
        <v>64620400</v>
      </c>
      <c r="AG58" s="92"/>
    </row>
    <row r="59" spans="1:33" s="74" customFormat="1" ht="50.45" customHeight="1" x14ac:dyDescent="0.25">
      <c r="A59" s="48">
        <v>38</v>
      </c>
      <c r="B59" s="49" t="s">
        <v>24</v>
      </c>
      <c r="C59" s="45">
        <v>37</v>
      </c>
      <c r="D59" s="72">
        <v>14</v>
      </c>
      <c r="E59" s="48" t="s">
        <v>11</v>
      </c>
      <c r="F59" s="48" t="s">
        <v>12</v>
      </c>
      <c r="G59" s="51">
        <v>295.7</v>
      </c>
      <c r="H59" s="51">
        <v>0</v>
      </c>
      <c r="I59" s="46">
        <v>295.7</v>
      </c>
      <c r="J59" s="46">
        <v>0</v>
      </c>
      <c r="K59" s="46">
        <v>295.7</v>
      </c>
      <c r="L59" s="46">
        <v>0</v>
      </c>
      <c r="M59" s="52">
        <v>70000</v>
      </c>
      <c r="N59" s="53">
        <v>20699000</v>
      </c>
      <c r="O59" s="70" t="s">
        <v>351</v>
      </c>
      <c r="P59" s="70" t="s">
        <v>352</v>
      </c>
      <c r="Q59" s="73">
        <v>295.7</v>
      </c>
      <c r="R59" s="69">
        <v>9500</v>
      </c>
      <c r="S59" s="53">
        <v>2809150</v>
      </c>
      <c r="T59" s="52">
        <v>10000</v>
      </c>
      <c r="U59" s="69">
        <v>2957000</v>
      </c>
      <c r="V59" s="52">
        <v>150000</v>
      </c>
      <c r="W59" s="69">
        <v>44355000</v>
      </c>
      <c r="X59" s="53"/>
      <c r="Y59" s="53"/>
      <c r="Z59" s="53"/>
      <c r="AA59" s="69">
        <v>70820150</v>
      </c>
      <c r="AB59" s="69">
        <v>70820150</v>
      </c>
      <c r="AC59" s="52">
        <v>40000</v>
      </c>
      <c r="AD59" s="53">
        <v>11828000</v>
      </c>
      <c r="AE59" s="53">
        <v>11828000</v>
      </c>
      <c r="AF59" s="53">
        <v>82648150</v>
      </c>
      <c r="AG59" s="78"/>
    </row>
    <row r="60" spans="1:33" s="74" customFormat="1" ht="58.15" customHeight="1" x14ac:dyDescent="0.25">
      <c r="A60" s="732">
        <v>39</v>
      </c>
      <c r="B60" s="740" t="s">
        <v>371</v>
      </c>
      <c r="C60" s="45">
        <v>31</v>
      </c>
      <c r="D60" s="72">
        <v>494</v>
      </c>
      <c r="E60" s="48" t="s">
        <v>11</v>
      </c>
      <c r="F60" s="48" t="s">
        <v>12</v>
      </c>
      <c r="G60" s="51">
        <v>229.3</v>
      </c>
      <c r="H60" s="51">
        <v>0</v>
      </c>
      <c r="I60" s="46">
        <v>229.3</v>
      </c>
      <c r="J60" s="46">
        <v>0</v>
      </c>
      <c r="K60" s="46">
        <v>229.3</v>
      </c>
      <c r="L60" s="46">
        <v>0</v>
      </c>
      <c r="M60" s="52">
        <v>70000</v>
      </c>
      <c r="N60" s="53">
        <v>16051000</v>
      </c>
      <c r="O60" s="70" t="s">
        <v>351</v>
      </c>
      <c r="P60" s="70" t="s">
        <v>352</v>
      </c>
      <c r="Q60" s="73">
        <v>229.3</v>
      </c>
      <c r="R60" s="69">
        <v>9500</v>
      </c>
      <c r="S60" s="53">
        <v>2178350</v>
      </c>
      <c r="T60" s="52">
        <v>10000</v>
      </c>
      <c r="U60" s="69">
        <v>2293000</v>
      </c>
      <c r="V60" s="52">
        <v>150000</v>
      </c>
      <c r="W60" s="69">
        <v>34395000</v>
      </c>
      <c r="X60" s="697"/>
      <c r="Y60" s="697"/>
      <c r="Z60" s="697"/>
      <c r="AA60" s="69">
        <v>54917350</v>
      </c>
      <c r="AB60" s="716">
        <v>114385200</v>
      </c>
      <c r="AC60" s="52">
        <v>40000</v>
      </c>
      <c r="AD60" s="53">
        <v>9172000</v>
      </c>
      <c r="AE60" s="697">
        <v>19104000</v>
      </c>
      <c r="AF60" s="697">
        <v>133489200</v>
      </c>
      <c r="AG60" s="735"/>
    </row>
    <row r="61" spans="1:33" s="74" customFormat="1" ht="58.15" customHeight="1" x14ac:dyDescent="0.25">
      <c r="A61" s="732"/>
      <c r="B61" s="740"/>
      <c r="C61" s="45">
        <v>31</v>
      </c>
      <c r="D61" s="72">
        <v>591</v>
      </c>
      <c r="E61" s="48" t="s">
        <v>11</v>
      </c>
      <c r="F61" s="48" t="s">
        <v>12</v>
      </c>
      <c r="G61" s="51">
        <v>248.3</v>
      </c>
      <c r="H61" s="51">
        <v>0</v>
      </c>
      <c r="I61" s="46">
        <v>224.1</v>
      </c>
      <c r="J61" s="46">
        <v>24.2</v>
      </c>
      <c r="K61" s="46">
        <v>248.29999999999998</v>
      </c>
      <c r="L61" s="46">
        <v>0</v>
      </c>
      <c r="M61" s="52">
        <v>70000</v>
      </c>
      <c r="N61" s="53">
        <v>17381000</v>
      </c>
      <c r="O61" s="70" t="s">
        <v>351</v>
      </c>
      <c r="P61" s="70" t="s">
        <v>352</v>
      </c>
      <c r="Q61" s="73">
        <v>248.29999999999998</v>
      </c>
      <c r="R61" s="69">
        <v>9500</v>
      </c>
      <c r="S61" s="53">
        <v>2358850</v>
      </c>
      <c r="T61" s="52">
        <v>10000</v>
      </c>
      <c r="U61" s="69">
        <v>2483000</v>
      </c>
      <c r="V61" s="52">
        <v>150000</v>
      </c>
      <c r="W61" s="69">
        <v>37245000</v>
      </c>
      <c r="X61" s="698"/>
      <c r="Y61" s="698"/>
      <c r="Z61" s="698"/>
      <c r="AA61" s="69">
        <v>59467850</v>
      </c>
      <c r="AB61" s="718"/>
      <c r="AC61" s="52">
        <v>40000</v>
      </c>
      <c r="AD61" s="53">
        <v>9932000</v>
      </c>
      <c r="AE61" s="698"/>
      <c r="AF61" s="698"/>
      <c r="AG61" s="731"/>
    </row>
    <row r="62" spans="1:33" s="74" customFormat="1" ht="58.15" customHeight="1" x14ac:dyDescent="0.25">
      <c r="A62" s="48">
        <v>40</v>
      </c>
      <c r="B62" s="49" t="s">
        <v>372</v>
      </c>
      <c r="C62" s="45">
        <v>31</v>
      </c>
      <c r="D62" s="72">
        <v>590</v>
      </c>
      <c r="E62" s="48" t="s">
        <v>11</v>
      </c>
      <c r="F62" s="48" t="s">
        <v>12</v>
      </c>
      <c r="G62" s="51">
        <v>139.69999999999999</v>
      </c>
      <c r="H62" s="51">
        <v>0</v>
      </c>
      <c r="I62" s="46">
        <v>139.69999999999999</v>
      </c>
      <c r="J62" s="46">
        <v>0</v>
      </c>
      <c r="K62" s="46">
        <v>139.69999999999999</v>
      </c>
      <c r="L62" s="46">
        <v>0</v>
      </c>
      <c r="M62" s="52">
        <v>70000</v>
      </c>
      <c r="N62" s="53">
        <v>9779000</v>
      </c>
      <c r="O62" s="70" t="s">
        <v>351</v>
      </c>
      <c r="P62" s="70" t="s">
        <v>352</v>
      </c>
      <c r="Q62" s="73">
        <v>139.69999999999999</v>
      </c>
      <c r="R62" s="69">
        <v>9500</v>
      </c>
      <c r="S62" s="53">
        <v>1327150</v>
      </c>
      <c r="T62" s="52">
        <v>10000</v>
      </c>
      <c r="U62" s="69">
        <v>1397000</v>
      </c>
      <c r="V62" s="52">
        <v>150000</v>
      </c>
      <c r="W62" s="69">
        <v>20955000</v>
      </c>
      <c r="X62" s="53"/>
      <c r="Y62" s="53"/>
      <c r="Z62" s="53"/>
      <c r="AA62" s="69">
        <v>33458150</v>
      </c>
      <c r="AB62" s="69">
        <v>33458150</v>
      </c>
      <c r="AC62" s="52">
        <v>40000</v>
      </c>
      <c r="AD62" s="53">
        <v>5588000</v>
      </c>
      <c r="AE62" s="53">
        <v>5588000</v>
      </c>
      <c r="AF62" s="53">
        <v>39046150</v>
      </c>
      <c r="AG62" s="78"/>
    </row>
    <row r="63" spans="1:33" s="74" customFormat="1" ht="58.15" customHeight="1" x14ac:dyDescent="0.25">
      <c r="A63" s="48">
        <v>41</v>
      </c>
      <c r="B63" s="49" t="s">
        <v>25</v>
      </c>
      <c r="C63" s="45">
        <v>31</v>
      </c>
      <c r="D63" s="72">
        <v>690</v>
      </c>
      <c r="E63" s="48" t="s">
        <v>11</v>
      </c>
      <c r="F63" s="48" t="s">
        <v>12</v>
      </c>
      <c r="G63" s="51">
        <v>142.19999999999999</v>
      </c>
      <c r="H63" s="51">
        <v>0</v>
      </c>
      <c r="I63" s="46">
        <v>142.19999999999999</v>
      </c>
      <c r="J63" s="46">
        <v>0</v>
      </c>
      <c r="K63" s="46">
        <v>142.19999999999999</v>
      </c>
      <c r="L63" s="46">
        <v>0</v>
      </c>
      <c r="M63" s="52">
        <v>70000</v>
      </c>
      <c r="N63" s="53">
        <v>9954000</v>
      </c>
      <c r="O63" s="70" t="s">
        <v>351</v>
      </c>
      <c r="P63" s="70" t="s">
        <v>352</v>
      </c>
      <c r="Q63" s="73">
        <v>142.19999999999999</v>
      </c>
      <c r="R63" s="69">
        <v>9500</v>
      </c>
      <c r="S63" s="53">
        <v>1350900</v>
      </c>
      <c r="T63" s="52">
        <v>10000</v>
      </c>
      <c r="U63" s="69">
        <v>1422000</v>
      </c>
      <c r="V63" s="52">
        <v>150000</v>
      </c>
      <c r="W63" s="69">
        <v>21330000</v>
      </c>
      <c r="X63" s="47"/>
      <c r="Y63" s="47"/>
      <c r="Z63" s="47"/>
      <c r="AA63" s="69">
        <v>34056900</v>
      </c>
      <c r="AB63" s="69">
        <v>34056900</v>
      </c>
      <c r="AC63" s="52">
        <v>40000</v>
      </c>
      <c r="AD63" s="53">
        <v>5688000</v>
      </c>
      <c r="AE63" s="53">
        <v>5688000</v>
      </c>
      <c r="AF63" s="53">
        <v>39744900</v>
      </c>
      <c r="AG63" s="78"/>
    </row>
    <row r="64" spans="1:33" s="74" customFormat="1" ht="58.15" customHeight="1" x14ac:dyDescent="0.25">
      <c r="A64" s="712">
        <v>42</v>
      </c>
      <c r="B64" s="710" t="s">
        <v>390</v>
      </c>
      <c r="C64" s="45">
        <v>31</v>
      </c>
      <c r="D64" s="72">
        <v>401</v>
      </c>
      <c r="E64" s="48" t="s">
        <v>11</v>
      </c>
      <c r="F64" s="48" t="s">
        <v>12</v>
      </c>
      <c r="G64" s="51">
        <v>269.8</v>
      </c>
      <c r="H64" s="51">
        <v>0</v>
      </c>
      <c r="I64" s="46">
        <v>269.8</v>
      </c>
      <c r="J64" s="46">
        <v>0</v>
      </c>
      <c r="K64" s="46">
        <v>269.8</v>
      </c>
      <c r="L64" s="46">
        <v>0</v>
      </c>
      <c r="M64" s="52">
        <v>70000</v>
      </c>
      <c r="N64" s="53">
        <v>18886000</v>
      </c>
      <c r="O64" s="70" t="s">
        <v>351</v>
      </c>
      <c r="P64" s="70" t="s">
        <v>352</v>
      </c>
      <c r="Q64" s="73">
        <v>269.8</v>
      </c>
      <c r="R64" s="69">
        <v>9500</v>
      </c>
      <c r="S64" s="53">
        <v>2563100</v>
      </c>
      <c r="T64" s="52">
        <v>10000</v>
      </c>
      <c r="U64" s="69">
        <v>2698000</v>
      </c>
      <c r="V64" s="52">
        <v>150000</v>
      </c>
      <c r="W64" s="69">
        <v>40470000</v>
      </c>
      <c r="X64" s="697">
        <v>3500000</v>
      </c>
      <c r="Y64" s="697"/>
      <c r="Z64" s="697"/>
      <c r="AA64" s="69">
        <v>68117100</v>
      </c>
      <c r="AB64" s="716">
        <v>136398550</v>
      </c>
      <c r="AC64" s="52">
        <v>40000</v>
      </c>
      <c r="AD64" s="53">
        <v>10792000</v>
      </c>
      <c r="AE64" s="697">
        <v>22196000</v>
      </c>
      <c r="AF64" s="697">
        <v>158594550</v>
      </c>
      <c r="AG64" s="735"/>
    </row>
    <row r="65" spans="1:33" s="74" customFormat="1" ht="58.15" customHeight="1" x14ac:dyDescent="0.25">
      <c r="A65" s="713"/>
      <c r="B65" s="715"/>
      <c r="C65" s="45">
        <v>31</v>
      </c>
      <c r="D65" s="72">
        <v>425</v>
      </c>
      <c r="E65" s="48" t="s">
        <v>11</v>
      </c>
      <c r="F65" s="48" t="s">
        <v>12</v>
      </c>
      <c r="G65" s="51">
        <v>172.2</v>
      </c>
      <c r="H65" s="51">
        <v>0</v>
      </c>
      <c r="I65" s="46">
        <v>172.2</v>
      </c>
      <c r="J65" s="46">
        <v>0</v>
      </c>
      <c r="K65" s="46">
        <v>172.2</v>
      </c>
      <c r="L65" s="46">
        <v>0</v>
      </c>
      <c r="M65" s="52">
        <v>70000</v>
      </c>
      <c r="N65" s="53">
        <v>12054000</v>
      </c>
      <c r="O65" s="70" t="s">
        <v>351</v>
      </c>
      <c r="P65" s="70" t="s">
        <v>352</v>
      </c>
      <c r="Q65" s="73">
        <v>172.2</v>
      </c>
      <c r="R65" s="69">
        <v>9500</v>
      </c>
      <c r="S65" s="53">
        <v>1635900</v>
      </c>
      <c r="T65" s="52">
        <v>10000</v>
      </c>
      <c r="U65" s="69">
        <v>1722000</v>
      </c>
      <c r="V65" s="52">
        <v>150000</v>
      </c>
      <c r="W65" s="69">
        <v>25830000</v>
      </c>
      <c r="X65" s="699"/>
      <c r="Y65" s="699"/>
      <c r="Z65" s="699"/>
      <c r="AA65" s="69">
        <v>41241900</v>
      </c>
      <c r="AB65" s="717"/>
      <c r="AC65" s="52">
        <v>40000</v>
      </c>
      <c r="AD65" s="53">
        <v>6888000</v>
      </c>
      <c r="AE65" s="699"/>
      <c r="AF65" s="699"/>
      <c r="AG65" s="739"/>
    </row>
    <row r="66" spans="1:33" s="74" customFormat="1" ht="58.15" customHeight="1" x14ac:dyDescent="0.25">
      <c r="A66" s="714"/>
      <c r="B66" s="711"/>
      <c r="C66" s="45">
        <v>31</v>
      </c>
      <c r="D66" s="72">
        <v>725</v>
      </c>
      <c r="E66" s="48" t="s">
        <v>11</v>
      </c>
      <c r="F66" s="48" t="s">
        <v>12</v>
      </c>
      <c r="G66" s="51">
        <v>112.9</v>
      </c>
      <c r="H66" s="51">
        <v>0</v>
      </c>
      <c r="I66" s="46">
        <v>112.9</v>
      </c>
      <c r="J66" s="46">
        <v>0</v>
      </c>
      <c r="K66" s="46">
        <v>112.9</v>
      </c>
      <c r="L66" s="46">
        <v>0</v>
      </c>
      <c r="M66" s="52">
        <v>70000</v>
      </c>
      <c r="N66" s="53">
        <v>7903000</v>
      </c>
      <c r="O66" s="70" t="s">
        <v>351</v>
      </c>
      <c r="P66" s="70" t="s">
        <v>352</v>
      </c>
      <c r="Q66" s="73">
        <v>112.9</v>
      </c>
      <c r="R66" s="69">
        <v>9500</v>
      </c>
      <c r="S66" s="53">
        <v>1072550</v>
      </c>
      <c r="T66" s="52">
        <v>10000</v>
      </c>
      <c r="U66" s="69">
        <v>1129000</v>
      </c>
      <c r="V66" s="52">
        <v>150000</v>
      </c>
      <c r="W66" s="69">
        <v>16935000</v>
      </c>
      <c r="X66" s="698"/>
      <c r="Y66" s="698"/>
      <c r="Z66" s="698"/>
      <c r="AA66" s="69">
        <v>27039550</v>
      </c>
      <c r="AB66" s="718"/>
      <c r="AC66" s="52">
        <v>40000</v>
      </c>
      <c r="AD66" s="53">
        <v>4516000</v>
      </c>
      <c r="AE66" s="698"/>
      <c r="AF66" s="698"/>
      <c r="AG66" s="731"/>
    </row>
    <row r="67" spans="1:33" s="74" customFormat="1" ht="58.15" customHeight="1" x14ac:dyDescent="0.25">
      <c r="A67" s="48">
        <v>43</v>
      </c>
      <c r="B67" s="49" t="s">
        <v>26</v>
      </c>
      <c r="C67" s="45">
        <v>31</v>
      </c>
      <c r="D67" s="72">
        <v>627</v>
      </c>
      <c r="E67" s="48" t="s">
        <v>11</v>
      </c>
      <c r="F67" s="48" t="s">
        <v>12</v>
      </c>
      <c r="G67" s="51">
        <v>239.7</v>
      </c>
      <c r="H67" s="51">
        <v>0</v>
      </c>
      <c r="I67" s="46">
        <v>239.7</v>
      </c>
      <c r="J67" s="46">
        <v>0</v>
      </c>
      <c r="K67" s="46">
        <v>239.7</v>
      </c>
      <c r="L67" s="46">
        <v>0</v>
      </c>
      <c r="M67" s="52">
        <v>70000</v>
      </c>
      <c r="N67" s="53">
        <v>16779000</v>
      </c>
      <c r="O67" s="70" t="s">
        <v>351</v>
      </c>
      <c r="P67" s="70" t="s">
        <v>352</v>
      </c>
      <c r="Q67" s="73">
        <v>239.7</v>
      </c>
      <c r="R67" s="69">
        <v>9500</v>
      </c>
      <c r="S67" s="53">
        <v>2277150</v>
      </c>
      <c r="T67" s="52">
        <v>10000</v>
      </c>
      <c r="U67" s="69">
        <v>2397000</v>
      </c>
      <c r="V67" s="52">
        <v>150000</v>
      </c>
      <c r="W67" s="69">
        <v>35955000</v>
      </c>
      <c r="X67" s="53"/>
      <c r="Y67" s="53"/>
      <c r="Z67" s="53"/>
      <c r="AA67" s="69">
        <v>57408150</v>
      </c>
      <c r="AB67" s="69">
        <v>57408150</v>
      </c>
      <c r="AC67" s="52">
        <v>40000</v>
      </c>
      <c r="AD67" s="53">
        <v>9588000</v>
      </c>
      <c r="AE67" s="53">
        <v>9588000</v>
      </c>
      <c r="AF67" s="53">
        <v>66996150</v>
      </c>
      <c r="AG67" s="78"/>
    </row>
    <row r="68" spans="1:33" s="74" customFormat="1" ht="58.15" customHeight="1" x14ac:dyDescent="0.25">
      <c r="A68" s="48">
        <v>44</v>
      </c>
      <c r="B68" s="49" t="s">
        <v>27</v>
      </c>
      <c r="C68" s="45">
        <v>31</v>
      </c>
      <c r="D68" s="72">
        <v>731</v>
      </c>
      <c r="E68" s="48" t="s">
        <v>11</v>
      </c>
      <c r="F68" s="48" t="s">
        <v>12</v>
      </c>
      <c r="G68" s="51">
        <v>230.7</v>
      </c>
      <c r="H68" s="51">
        <v>0</v>
      </c>
      <c r="I68" s="46">
        <v>230.7</v>
      </c>
      <c r="J68" s="46">
        <v>0</v>
      </c>
      <c r="K68" s="46">
        <v>230.7</v>
      </c>
      <c r="L68" s="46">
        <v>0</v>
      </c>
      <c r="M68" s="52">
        <v>70000</v>
      </c>
      <c r="N68" s="53">
        <v>16149000</v>
      </c>
      <c r="O68" s="70" t="s">
        <v>351</v>
      </c>
      <c r="P68" s="70" t="s">
        <v>352</v>
      </c>
      <c r="Q68" s="73">
        <v>230.7</v>
      </c>
      <c r="R68" s="69">
        <v>9500</v>
      </c>
      <c r="S68" s="53">
        <v>2191650</v>
      </c>
      <c r="T68" s="52">
        <v>10000</v>
      </c>
      <c r="U68" s="69">
        <v>2307000</v>
      </c>
      <c r="V68" s="52">
        <v>150000</v>
      </c>
      <c r="W68" s="69">
        <v>34605000</v>
      </c>
      <c r="X68" s="53"/>
      <c r="Y68" s="53"/>
      <c r="Z68" s="53"/>
      <c r="AA68" s="69">
        <v>55252650</v>
      </c>
      <c r="AB68" s="69">
        <v>55252650</v>
      </c>
      <c r="AC68" s="52">
        <v>40000</v>
      </c>
      <c r="AD68" s="53">
        <v>9228000</v>
      </c>
      <c r="AE68" s="53">
        <v>9228000</v>
      </c>
      <c r="AF68" s="53">
        <v>64480650</v>
      </c>
      <c r="AG68" s="78"/>
    </row>
    <row r="69" spans="1:33" s="74" customFormat="1" ht="58.15" customHeight="1" x14ac:dyDescent="0.25">
      <c r="A69" s="48">
        <v>45</v>
      </c>
      <c r="B69" s="49" t="s">
        <v>373</v>
      </c>
      <c r="C69" s="45">
        <v>31</v>
      </c>
      <c r="D69" s="72">
        <v>616</v>
      </c>
      <c r="E69" s="48" t="s">
        <v>11</v>
      </c>
      <c r="F69" s="48" t="s">
        <v>12</v>
      </c>
      <c r="G69" s="51">
        <v>185.7</v>
      </c>
      <c r="H69" s="51">
        <v>0</v>
      </c>
      <c r="I69" s="46">
        <v>185.7</v>
      </c>
      <c r="J69" s="46">
        <v>0</v>
      </c>
      <c r="K69" s="46">
        <v>185.7</v>
      </c>
      <c r="L69" s="46">
        <v>0</v>
      </c>
      <c r="M69" s="52">
        <v>70000</v>
      </c>
      <c r="N69" s="53">
        <v>12999000</v>
      </c>
      <c r="O69" s="70" t="s">
        <v>351</v>
      </c>
      <c r="P69" s="70" t="s">
        <v>352</v>
      </c>
      <c r="Q69" s="73">
        <v>185.7</v>
      </c>
      <c r="R69" s="69">
        <v>9500</v>
      </c>
      <c r="S69" s="53">
        <v>1764150</v>
      </c>
      <c r="T69" s="52">
        <v>10000</v>
      </c>
      <c r="U69" s="69">
        <v>1857000</v>
      </c>
      <c r="V69" s="52">
        <v>150000</v>
      </c>
      <c r="W69" s="69">
        <v>27855000</v>
      </c>
      <c r="X69" s="53"/>
      <c r="Y69" s="53"/>
      <c r="Z69" s="53"/>
      <c r="AA69" s="69">
        <v>44475150</v>
      </c>
      <c r="AB69" s="69">
        <v>44475150</v>
      </c>
      <c r="AC69" s="52">
        <v>40000</v>
      </c>
      <c r="AD69" s="53">
        <v>7428000</v>
      </c>
      <c r="AE69" s="53">
        <v>7428000</v>
      </c>
      <c r="AF69" s="53">
        <v>51903150</v>
      </c>
      <c r="AG69" s="78"/>
    </row>
    <row r="70" spans="1:33" s="74" customFormat="1" ht="58.15" customHeight="1" x14ac:dyDescent="0.25">
      <c r="A70" s="48">
        <v>46</v>
      </c>
      <c r="B70" s="49" t="s">
        <v>374</v>
      </c>
      <c r="C70" s="45">
        <v>31</v>
      </c>
      <c r="D70" s="72">
        <v>564</v>
      </c>
      <c r="E70" s="48" t="s">
        <v>11</v>
      </c>
      <c r="F70" s="48" t="s">
        <v>12</v>
      </c>
      <c r="G70" s="51">
        <v>469.4</v>
      </c>
      <c r="H70" s="51">
        <v>0</v>
      </c>
      <c r="I70" s="46">
        <v>469.4</v>
      </c>
      <c r="J70" s="46">
        <v>0</v>
      </c>
      <c r="K70" s="46">
        <v>469.4</v>
      </c>
      <c r="L70" s="46">
        <v>0</v>
      </c>
      <c r="M70" s="52">
        <v>70000</v>
      </c>
      <c r="N70" s="53">
        <v>32858000</v>
      </c>
      <c r="O70" s="70" t="s">
        <v>351</v>
      </c>
      <c r="P70" s="70" t="s">
        <v>352</v>
      </c>
      <c r="Q70" s="73">
        <v>469.4</v>
      </c>
      <c r="R70" s="69">
        <v>9500</v>
      </c>
      <c r="S70" s="53">
        <v>4459300</v>
      </c>
      <c r="T70" s="52">
        <v>10000</v>
      </c>
      <c r="U70" s="69">
        <v>4694000</v>
      </c>
      <c r="V70" s="52">
        <v>150000</v>
      </c>
      <c r="W70" s="69">
        <v>70410000</v>
      </c>
      <c r="X70" s="53">
        <v>3500000</v>
      </c>
      <c r="Y70" s="53"/>
      <c r="Z70" s="53"/>
      <c r="AA70" s="69">
        <v>115921300</v>
      </c>
      <c r="AB70" s="69">
        <v>115921300</v>
      </c>
      <c r="AC70" s="52">
        <v>40000</v>
      </c>
      <c r="AD70" s="53">
        <v>18776000</v>
      </c>
      <c r="AE70" s="53">
        <v>18776000</v>
      </c>
      <c r="AF70" s="53">
        <v>134697300</v>
      </c>
      <c r="AG70" s="78"/>
    </row>
    <row r="71" spans="1:33" s="74" customFormat="1" ht="58.15" customHeight="1" x14ac:dyDescent="0.25">
      <c r="A71" s="48">
        <v>47</v>
      </c>
      <c r="B71" s="49" t="s">
        <v>28</v>
      </c>
      <c r="C71" s="45">
        <v>31</v>
      </c>
      <c r="D71" s="72">
        <v>614</v>
      </c>
      <c r="E71" s="48" t="s">
        <v>11</v>
      </c>
      <c r="F71" s="48" t="s">
        <v>12</v>
      </c>
      <c r="G71" s="51">
        <v>120.1</v>
      </c>
      <c r="H71" s="51">
        <v>0</v>
      </c>
      <c r="I71" s="46">
        <v>120.1</v>
      </c>
      <c r="J71" s="46">
        <v>0</v>
      </c>
      <c r="K71" s="46">
        <v>120.1</v>
      </c>
      <c r="L71" s="46">
        <v>0</v>
      </c>
      <c r="M71" s="52">
        <v>70000</v>
      </c>
      <c r="N71" s="53">
        <v>8407000</v>
      </c>
      <c r="O71" s="70" t="s">
        <v>351</v>
      </c>
      <c r="P71" s="70" t="s">
        <v>352</v>
      </c>
      <c r="Q71" s="73">
        <v>120.1</v>
      </c>
      <c r="R71" s="69">
        <v>9500</v>
      </c>
      <c r="S71" s="53">
        <v>1140950</v>
      </c>
      <c r="T71" s="52">
        <v>10000</v>
      </c>
      <c r="U71" s="69">
        <v>1201000</v>
      </c>
      <c r="V71" s="52">
        <v>150000</v>
      </c>
      <c r="W71" s="69">
        <v>18015000</v>
      </c>
      <c r="X71" s="53"/>
      <c r="Y71" s="53"/>
      <c r="Z71" s="53"/>
      <c r="AA71" s="69">
        <v>28763950</v>
      </c>
      <c r="AB71" s="69">
        <v>28763950</v>
      </c>
      <c r="AC71" s="52">
        <v>40000</v>
      </c>
      <c r="AD71" s="53">
        <v>4804000</v>
      </c>
      <c r="AE71" s="53">
        <v>4804000</v>
      </c>
      <c r="AF71" s="53">
        <v>33567950</v>
      </c>
      <c r="AG71" s="78"/>
    </row>
    <row r="72" spans="1:33" s="74" customFormat="1" ht="73.150000000000006" customHeight="1" x14ac:dyDescent="0.25">
      <c r="A72" s="48">
        <v>48</v>
      </c>
      <c r="B72" s="49" t="s">
        <v>375</v>
      </c>
      <c r="C72" s="45">
        <v>31</v>
      </c>
      <c r="D72" s="72">
        <v>395</v>
      </c>
      <c r="E72" s="48" t="s">
        <v>11</v>
      </c>
      <c r="F72" s="48" t="s">
        <v>12</v>
      </c>
      <c r="G72" s="51">
        <v>411.2</v>
      </c>
      <c r="H72" s="51">
        <v>0</v>
      </c>
      <c r="I72" s="46">
        <v>411.2</v>
      </c>
      <c r="J72" s="46">
        <v>0</v>
      </c>
      <c r="K72" s="46">
        <v>411.2</v>
      </c>
      <c r="L72" s="46">
        <v>0</v>
      </c>
      <c r="M72" s="52">
        <v>70000</v>
      </c>
      <c r="N72" s="53">
        <v>28784000</v>
      </c>
      <c r="O72" s="70" t="s">
        <v>351</v>
      </c>
      <c r="P72" s="70" t="s">
        <v>352</v>
      </c>
      <c r="Q72" s="73">
        <v>411.2</v>
      </c>
      <c r="R72" s="69">
        <v>9500</v>
      </c>
      <c r="S72" s="53">
        <v>3906400</v>
      </c>
      <c r="T72" s="52">
        <v>10000</v>
      </c>
      <c r="U72" s="69">
        <v>4112000</v>
      </c>
      <c r="V72" s="52">
        <v>150000</v>
      </c>
      <c r="W72" s="69">
        <v>61680000</v>
      </c>
      <c r="X72" s="53"/>
      <c r="Y72" s="53"/>
      <c r="Z72" s="53"/>
      <c r="AA72" s="69">
        <v>98482400</v>
      </c>
      <c r="AB72" s="69">
        <v>98482400</v>
      </c>
      <c r="AC72" s="52">
        <v>40000</v>
      </c>
      <c r="AD72" s="53">
        <v>16448000</v>
      </c>
      <c r="AE72" s="53">
        <v>16448000</v>
      </c>
      <c r="AF72" s="53">
        <v>114930400</v>
      </c>
      <c r="AG72" s="92"/>
    </row>
    <row r="73" spans="1:33" s="74" customFormat="1" ht="58.15" customHeight="1" x14ac:dyDescent="0.25">
      <c r="A73" s="48">
        <v>49</v>
      </c>
      <c r="B73" s="49" t="s">
        <v>29</v>
      </c>
      <c r="C73" s="45">
        <v>31</v>
      </c>
      <c r="D73" s="72">
        <v>427</v>
      </c>
      <c r="E73" s="48" t="s">
        <v>11</v>
      </c>
      <c r="F73" s="48" t="s">
        <v>12</v>
      </c>
      <c r="G73" s="51">
        <v>189.7</v>
      </c>
      <c r="H73" s="51">
        <v>2.4</v>
      </c>
      <c r="I73" s="46">
        <v>187.29999999999998</v>
      </c>
      <c r="J73" s="46">
        <v>0</v>
      </c>
      <c r="K73" s="46">
        <v>187.29999999999998</v>
      </c>
      <c r="L73" s="46">
        <v>0</v>
      </c>
      <c r="M73" s="52">
        <v>70000</v>
      </c>
      <c r="N73" s="53">
        <v>13110999.999999998</v>
      </c>
      <c r="O73" s="70" t="s">
        <v>351</v>
      </c>
      <c r="P73" s="70" t="s">
        <v>352</v>
      </c>
      <c r="Q73" s="73">
        <v>187.29999999999998</v>
      </c>
      <c r="R73" s="69">
        <v>9500</v>
      </c>
      <c r="S73" s="53">
        <v>1779349.9999999998</v>
      </c>
      <c r="T73" s="52">
        <v>10000</v>
      </c>
      <c r="U73" s="69">
        <v>1872999.9999999998</v>
      </c>
      <c r="V73" s="52">
        <v>150000</v>
      </c>
      <c r="W73" s="69">
        <v>28094999.999999996</v>
      </c>
      <c r="X73" s="53"/>
      <c r="Y73" s="53"/>
      <c r="Z73" s="53"/>
      <c r="AA73" s="69">
        <v>44858349.999999993</v>
      </c>
      <c r="AB73" s="69">
        <v>44858349.999999993</v>
      </c>
      <c r="AC73" s="52">
        <v>40000</v>
      </c>
      <c r="AD73" s="53">
        <v>7491999.9999999991</v>
      </c>
      <c r="AE73" s="53">
        <v>7491999.9999999991</v>
      </c>
      <c r="AF73" s="53">
        <v>52350349.999999993</v>
      </c>
      <c r="AG73" s="92"/>
    </row>
    <row r="74" spans="1:33" s="74" customFormat="1" ht="58.15" customHeight="1" x14ac:dyDescent="0.25">
      <c r="A74" s="48">
        <v>50</v>
      </c>
      <c r="B74" s="49" t="s">
        <v>30</v>
      </c>
      <c r="C74" s="45">
        <v>31</v>
      </c>
      <c r="D74" s="72">
        <v>632</v>
      </c>
      <c r="E74" s="48" t="s">
        <v>11</v>
      </c>
      <c r="F74" s="48" t="s">
        <v>12</v>
      </c>
      <c r="G74" s="51">
        <v>184.9</v>
      </c>
      <c r="H74" s="51">
        <v>0</v>
      </c>
      <c r="I74" s="46">
        <v>184.9</v>
      </c>
      <c r="J74" s="46">
        <v>0</v>
      </c>
      <c r="K74" s="46">
        <v>184.9</v>
      </c>
      <c r="L74" s="46">
        <v>0</v>
      </c>
      <c r="M74" s="52">
        <v>70000</v>
      </c>
      <c r="N74" s="53">
        <v>12943000</v>
      </c>
      <c r="O74" s="70" t="s">
        <v>351</v>
      </c>
      <c r="P74" s="70" t="s">
        <v>352</v>
      </c>
      <c r="Q74" s="73">
        <v>184.9</v>
      </c>
      <c r="R74" s="69">
        <v>9500</v>
      </c>
      <c r="S74" s="53">
        <v>1756550</v>
      </c>
      <c r="T74" s="52">
        <v>10000</v>
      </c>
      <c r="U74" s="69">
        <v>1849000</v>
      </c>
      <c r="V74" s="52">
        <v>150000</v>
      </c>
      <c r="W74" s="69">
        <v>27735000</v>
      </c>
      <c r="X74" s="47"/>
      <c r="Y74" s="47"/>
      <c r="Z74" s="47"/>
      <c r="AA74" s="69">
        <v>44283550</v>
      </c>
      <c r="AB74" s="69">
        <v>44283550</v>
      </c>
      <c r="AC74" s="52">
        <v>40000</v>
      </c>
      <c r="AD74" s="53">
        <v>7396000</v>
      </c>
      <c r="AE74" s="53">
        <v>7396000</v>
      </c>
      <c r="AF74" s="53">
        <v>51679550</v>
      </c>
      <c r="AG74" s="92"/>
    </row>
    <row r="75" spans="1:33" s="74" customFormat="1" ht="58.15" customHeight="1" x14ac:dyDescent="0.25">
      <c r="A75" s="48">
        <v>51</v>
      </c>
      <c r="B75" s="49" t="s">
        <v>31</v>
      </c>
      <c r="C75" s="45">
        <v>31</v>
      </c>
      <c r="D75" s="72">
        <v>586</v>
      </c>
      <c r="E75" s="48" t="s">
        <v>11</v>
      </c>
      <c r="F75" s="48" t="s">
        <v>12</v>
      </c>
      <c r="G75" s="51">
        <v>304.8</v>
      </c>
      <c r="H75" s="51">
        <v>0</v>
      </c>
      <c r="I75" s="46">
        <v>304.8</v>
      </c>
      <c r="J75" s="46">
        <v>0</v>
      </c>
      <c r="K75" s="46">
        <v>304.8</v>
      </c>
      <c r="L75" s="46">
        <v>0</v>
      </c>
      <c r="M75" s="52">
        <v>70000</v>
      </c>
      <c r="N75" s="53">
        <v>21336000</v>
      </c>
      <c r="O75" s="70" t="s">
        <v>351</v>
      </c>
      <c r="P75" s="70" t="s">
        <v>352</v>
      </c>
      <c r="Q75" s="73">
        <v>304.8</v>
      </c>
      <c r="R75" s="69">
        <v>9500</v>
      </c>
      <c r="S75" s="53">
        <v>2895600</v>
      </c>
      <c r="T75" s="52">
        <v>10000</v>
      </c>
      <c r="U75" s="69">
        <v>3048000</v>
      </c>
      <c r="V75" s="52">
        <v>150000</v>
      </c>
      <c r="W75" s="69">
        <v>45720000</v>
      </c>
      <c r="X75" s="47"/>
      <c r="Y75" s="47"/>
      <c r="Z75" s="47"/>
      <c r="AA75" s="69">
        <v>72999600</v>
      </c>
      <c r="AB75" s="69">
        <v>72999600</v>
      </c>
      <c r="AC75" s="52">
        <v>40000</v>
      </c>
      <c r="AD75" s="53">
        <v>12192000</v>
      </c>
      <c r="AE75" s="53">
        <v>12192000</v>
      </c>
      <c r="AF75" s="53">
        <v>85191600</v>
      </c>
      <c r="AG75" s="92"/>
    </row>
    <row r="76" spans="1:33" s="74" customFormat="1" ht="58.15" customHeight="1" x14ac:dyDescent="0.25">
      <c r="A76" s="48">
        <v>52</v>
      </c>
      <c r="B76" s="49" t="s">
        <v>32</v>
      </c>
      <c r="C76" s="45">
        <v>37</v>
      </c>
      <c r="D76" s="72">
        <v>26</v>
      </c>
      <c r="E76" s="48" t="s">
        <v>11</v>
      </c>
      <c r="F76" s="48" t="s">
        <v>12</v>
      </c>
      <c r="G76" s="51">
        <v>169.1</v>
      </c>
      <c r="H76" s="51">
        <v>0</v>
      </c>
      <c r="I76" s="46">
        <v>169.1</v>
      </c>
      <c r="J76" s="46">
        <v>0</v>
      </c>
      <c r="K76" s="46">
        <v>169.1</v>
      </c>
      <c r="L76" s="46">
        <v>0</v>
      </c>
      <c r="M76" s="52">
        <v>70000</v>
      </c>
      <c r="N76" s="53">
        <v>11837000</v>
      </c>
      <c r="O76" s="70" t="s">
        <v>351</v>
      </c>
      <c r="P76" s="70" t="s">
        <v>352</v>
      </c>
      <c r="Q76" s="73">
        <v>169.1</v>
      </c>
      <c r="R76" s="69">
        <v>9500</v>
      </c>
      <c r="S76" s="53">
        <v>1606450</v>
      </c>
      <c r="T76" s="52">
        <v>10000</v>
      </c>
      <c r="U76" s="69">
        <v>1691000</v>
      </c>
      <c r="V76" s="52">
        <v>150000</v>
      </c>
      <c r="W76" s="69">
        <v>25365000</v>
      </c>
      <c r="X76" s="47"/>
      <c r="Y76" s="47"/>
      <c r="Z76" s="47"/>
      <c r="AA76" s="69">
        <v>40499450</v>
      </c>
      <c r="AB76" s="69">
        <v>40499450</v>
      </c>
      <c r="AC76" s="52">
        <v>40000</v>
      </c>
      <c r="AD76" s="53">
        <v>6764000</v>
      </c>
      <c r="AE76" s="53">
        <v>6764000</v>
      </c>
      <c r="AF76" s="53">
        <v>47263450</v>
      </c>
      <c r="AG76" s="92"/>
    </row>
    <row r="77" spans="1:33" s="74" customFormat="1" ht="58.15" customHeight="1" x14ac:dyDescent="0.25">
      <c r="A77" s="48">
        <v>53</v>
      </c>
      <c r="B77" s="49" t="s">
        <v>376</v>
      </c>
      <c r="C77" s="45">
        <v>31</v>
      </c>
      <c r="D77" s="72">
        <v>560</v>
      </c>
      <c r="E77" s="48" t="s">
        <v>11</v>
      </c>
      <c r="F77" s="48" t="s">
        <v>12</v>
      </c>
      <c r="G77" s="51">
        <v>314.60000000000002</v>
      </c>
      <c r="H77" s="51">
        <v>0</v>
      </c>
      <c r="I77" s="46">
        <v>314.60000000000002</v>
      </c>
      <c r="J77" s="46">
        <v>0</v>
      </c>
      <c r="K77" s="46">
        <v>314.60000000000002</v>
      </c>
      <c r="L77" s="46">
        <v>0</v>
      </c>
      <c r="M77" s="52">
        <v>70000</v>
      </c>
      <c r="N77" s="53">
        <v>22022000</v>
      </c>
      <c r="O77" s="70" t="s">
        <v>351</v>
      </c>
      <c r="P77" s="70" t="s">
        <v>352</v>
      </c>
      <c r="Q77" s="73">
        <v>314.60000000000002</v>
      </c>
      <c r="R77" s="69">
        <v>9500</v>
      </c>
      <c r="S77" s="53">
        <v>2988700</v>
      </c>
      <c r="T77" s="52">
        <v>10000</v>
      </c>
      <c r="U77" s="69">
        <v>3146000</v>
      </c>
      <c r="V77" s="52">
        <v>150000</v>
      </c>
      <c r="W77" s="69">
        <v>47190000</v>
      </c>
      <c r="X77" s="47"/>
      <c r="Y77" s="47"/>
      <c r="Z77" s="47"/>
      <c r="AA77" s="69">
        <v>75346700</v>
      </c>
      <c r="AB77" s="69">
        <v>75346700</v>
      </c>
      <c r="AC77" s="52">
        <v>40000</v>
      </c>
      <c r="AD77" s="53">
        <v>12584000</v>
      </c>
      <c r="AE77" s="53">
        <v>12584000</v>
      </c>
      <c r="AF77" s="53">
        <v>87930700</v>
      </c>
      <c r="AG77" s="92"/>
    </row>
    <row r="78" spans="1:33" s="74" customFormat="1" ht="58.15" customHeight="1" x14ac:dyDescent="0.25">
      <c r="A78" s="48">
        <v>54</v>
      </c>
      <c r="B78" s="49" t="s">
        <v>33</v>
      </c>
      <c r="C78" s="45">
        <v>31</v>
      </c>
      <c r="D78" s="72">
        <v>471</v>
      </c>
      <c r="E78" s="48" t="s">
        <v>11</v>
      </c>
      <c r="F78" s="48" t="s">
        <v>12</v>
      </c>
      <c r="G78" s="51">
        <v>220.8</v>
      </c>
      <c r="H78" s="51">
        <v>0</v>
      </c>
      <c r="I78" s="46">
        <v>49.5</v>
      </c>
      <c r="J78" s="46">
        <v>0</v>
      </c>
      <c r="K78" s="46">
        <v>49.5</v>
      </c>
      <c r="L78" s="46">
        <v>171.3</v>
      </c>
      <c r="M78" s="52">
        <v>70000</v>
      </c>
      <c r="N78" s="53">
        <v>3465000</v>
      </c>
      <c r="O78" s="70" t="s">
        <v>351</v>
      </c>
      <c r="P78" s="70" t="s">
        <v>352</v>
      </c>
      <c r="Q78" s="73">
        <v>49.5</v>
      </c>
      <c r="R78" s="69">
        <v>9500</v>
      </c>
      <c r="S78" s="53">
        <v>470250</v>
      </c>
      <c r="T78" s="52">
        <v>10000</v>
      </c>
      <c r="U78" s="69">
        <v>495000</v>
      </c>
      <c r="V78" s="52">
        <v>150000</v>
      </c>
      <c r="W78" s="69">
        <v>7425000</v>
      </c>
      <c r="X78" s="53"/>
      <c r="Y78" s="53"/>
      <c r="Z78" s="53"/>
      <c r="AA78" s="69">
        <v>11855250</v>
      </c>
      <c r="AB78" s="69">
        <v>11855250</v>
      </c>
      <c r="AC78" s="52">
        <v>40000</v>
      </c>
      <c r="AD78" s="53">
        <v>1980000</v>
      </c>
      <c r="AE78" s="53">
        <v>1980000</v>
      </c>
      <c r="AF78" s="53">
        <v>13835250</v>
      </c>
      <c r="AG78" s="78"/>
    </row>
    <row r="79" spans="1:33" s="74" customFormat="1" ht="58.15" customHeight="1" x14ac:dyDescent="0.25">
      <c r="A79" s="48">
        <v>55</v>
      </c>
      <c r="B79" s="49" t="s">
        <v>34</v>
      </c>
      <c r="C79" s="45">
        <v>31</v>
      </c>
      <c r="D79" s="72">
        <v>409</v>
      </c>
      <c r="E79" s="48" t="s">
        <v>11</v>
      </c>
      <c r="F79" s="48" t="s">
        <v>12</v>
      </c>
      <c r="G79" s="51">
        <v>238.7</v>
      </c>
      <c r="H79" s="51">
        <v>0</v>
      </c>
      <c r="I79" s="46">
        <v>238.7</v>
      </c>
      <c r="J79" s="46">
        <v>0</v>
      </c>
      <c r="K79" s="46">
        <v>238.7</v>
      </c>
      <c r="L79" s="46">
        <v>0</v>
      </c>
      <c r="M79" s="52">
        <v>70000</v>
      </c>
      <c r="N79" s="53">
        <v>16709000</v>
      </c>
      <c r="O79" s="70" t="s">
        <v>351</v>
      </c>
      <c r="P79" s="70" t="s">
        <v>352</v>
      </c>
      <c r="Q79" s="73">
        <v>238.7</v>
      </c>
      <c r="R79" s="69">
        <v>9500</v>
      </c>
      <c r="S79" s="53">
        <v>2267650</v>
      </c>
      <c r="T79" s="52">
        <v>10000</v>
      </c>
      <c r="U79" s="69">
        <v>2387000</v>
      </c>
      <c r="V79" s="52">
        <v>150000</v>
      </c>
      <c r="W79" s="69">
        <v>35805000</v>
      </c>
      <c r="X79" s="53"/>
      <c r="Y79" s="53"/>
      <c r="Z79" s="53"/>
      <c r="AA79" s="69">
        <v>57168650</v>
      </c>
      <c r="AB79" s="69">
        <v>57168650</v>
      </c>
      <c r="AC79" s="52">
        <v>40000</v>
      </c>
      <c r="AD79" s="53">
        <v>9548000</v>
      </c>
      <c r="AE79" s="53">
        <v>9548000</v>
      </c>
      <c r="AF79" s="53">
        <v>66716650</v>
      </c>
      <c r="AG79" s="92"/>
    </row>
    <row r="80" spans="1:33" s="74" customFormat="1" ht="58.15" customHeight="1" x14ac:dyDescent="0.25">
      <c r="A80" s="48">
        <v>56</v>
      </c>
      <c r="B80" s="49" t="s">
        <v>377</v>
      </c>
      <c r="C80" s="45">
        <v>31</v>
      </c>
      <c r="D80" s="72">
        <v>612</v>
      </c>
      <c r="E80" s="48" t="s">
        <v>11</v>
      </c>
      <c r="F80" s="48" t="s">
        <v>12</v>
      </c>
      <c r="G80" s="51">
        <v>187.9</v>
      </c>
      <c r="H80" s="51">
        <v>0</v>
      </c>
      <c r="I80" s="46">
        <v>187.9</v>
      </c>
      <c r="J80" s="46">
        <v>0</v>
      </c>
      <c r="K80" s="46">
        <v>187.9</v>
      </c>
      <c r="L80" s="46">
        <v>0</v>
      </c>
      <c r="M80" s="52">
        <v>70000</v>
      </c>
      <c r="N80" s="53">
        <v>13153000</v>
      </c>
      <c r="O80" s="70" t="s">
        <v>351</v>
      </c>
      <c r="P80" s="70" t="s">
        <v>352</v>
      </c>
      <c r="Q80" s="73">
        <v>187.9</v>
      </c>
      <c r="R80" s="69">
        <v>9500</v>
      </c>
      <c r="S80" s="53">
        <v>1785050</v>
      </c>
      <c r="T80" s="52">
        <v>10000</v>
      </c>
      <c r="U80" s="69">
        <v>1879000</v>
      </c>
      <c r="V80" s="52">
        <v>150000</v>
      </c>
      <c r="W80" s="69">
        <v>28185000</v>
      </c>
      <c r="X80" s="53"/>
      <c r="Y80" s="53"/>
      <c r="Z80" s="53"/>
      <c r="AA80" s="69">
        <v>45002050</v>
      </c>
      <c r="AB80" s="69">
        <v>45002050</v>
      </c>
      <c r="AC80" s="52">
        <v>40000</v>
      </c>
      <c r="AD80" s="53">
        <v>7516000</v>
      </c>
      <c r="AE80" s="53">
        <v>7516000</v>
      </c>
      <c r="AF80" s="53">
        <v>52518050</v>
      </c>
      <c r="AG80" s="92"/>
    </row>
    <row r="81" spans="1:33" s="74" customFormat="1" ht="58.15" customHeight="1" x14ac:dyDescent="0.25">
      <c r="A81" s="732">
        <v>57</v>
      </c>
      <c r="B81" s="740" t="s">
        <v>378</v>
      </c>
      <c r="C81" s="45">
        <v>31</v>
      </c>
      <c r="D81" s="72">
        <v>566</v>
      </c>
      <c r="E81" s="48" t="s">
        <v>11</v>
      </c>
      <c r="F81" s="48" t="s">
        <v>12</v>
      </c>
      <c r="G81" s="51">
        <v>301.3</v>
      </c>
      <c r="H81" s="51">
        <v>0</v>
      </c>
      <c r="I81" s="46">
        <v>301.3</v>
      </c>
      <c r="J81" s="46">
        <v>0</v>
      </c>
      <c r="K81" s="46">
        <v>301.3</v>
      </c>
      <c r="L81" s="46">
        <v>0</v>
      </c>
      <c r="M81" s="52">
        <v>70000</v>
      </c>
      <c r="N81" s="53">
        <v>21091000</v>
      </c>
      <c r="O81" s="70" t="s">
        <v>351</v>
      </c>
      <c r="P81" s="70" t="s">
        <v>352</v>
      </c>
      <c r="Q81" s="73">
        <v>301.3</v>
      </c>
      <c r="R81" s="69">
        <v>9500</v>
      </c>
      <c r="S81" s="53">
        <v>2862350</v>
      </c>
      <c r="T81" s="52">
        <v>10000</v>
      </c>
      <c r="U81" s="69">
        <v>3013000</v>
      </c>
      <c r="V81" s="52">
        <v>150000</v>
      </c>
      <c r="W81" s="69">
        <v>45195000</v>
      </c>
      <c r="X81" s="697">
        <v>3500000</v>
      </c>
      <c r="Y81" s="60"/>
      <c r="Z81" s="60"/>
      <c r="AA81" s="69">
        <v>75661350</v>
      </c>
      <c r="AB81" s="716">
        <v>137069150</v>
      </c>
      <c r="AC81" s="52">
        <v>40000</v>
      </c>
      <c r="AD81" s="53">
        <v>12052000</v>
      </c>
      <c r="AE81" s="697">
        <v>22308000</v>
      </c>
      <c r="AF81" s="697">
        <v>159377150</v>
      </c>
      <c r="AG81" s="735"/>
    </row>
    <row r="82" spans="1:33" s="74" customFormat="1" ht="58.15" customHeight="1" x14ac:dyDescent="0.25">
      <c r="A82" s="732"/>
      <c r="B82" s="740"/>
      <c r="C82" s="45">
        <v>31</v>
      </c>
      <c r="D82" s="72">
        <v>732</v>
      </c>
      <c r="E82" s="48" t="s">
        <v>11</v>
      </c>
      <c r="F82" s="48" t="s">
        <v>12</v>
      </c>
      <c r="G82" s="51">
        <v>256.39999999999998</v>
      </c>
      <c r="H82" s="51">
        <v>0</v>
      </c>
      <c r="I82" s="46">
        <v>256.39999999999998</v>
      </c>
      <c r="J82" s="46">
        <v>0</v>
      </c>
      <c r="K82" s="46">
        <v>256.39999999999998</v>
      </c>
      <c r="L82" s="46">
        <v>0</v>
      </c>
      <c r="M82" s="52">
        <v>70000</v>
      </c>
      <c r="N82" s="53">
        <v>17948000</v>
      </c>
      <c r="O82" s="70" t="s">
        <v>351</v>
      </c>
      <c r="P82" s="70" t="s">
        <v>352</v>
      </c>
      <c r="Q82" s="73">
        <v>256.39999999999998</v>
      </c>
      <c r="R82" s="69">
        <v>9500</v>
      </c>
      <c r="S82" s="53">
        <v>2435800</v>
      </c>
      <c r="T82" s="52">
        <v>10000</v>
      </c>
      <c r="U82" s="69">
        <v>2564000</v>
      </c>
      <c r="V82" s="52">
        <v>150000</v>
      </c>
      <c r="W82" s="69">
        <v>38460000</v>
      </c>
      <c r="X82" s="698"/>
      <c r="Y82" s="56"/>
      <c r="Z82" s="56"/>
      <c r="AA82" s="69">
        <v>61407800</v>
      </c>
      <c r="AB82" s="718"/>
      <c r="AC82" s="52">
        <v>40000</v>
      </c>
      <c r="AD82" s="53">
        <v>10256000</v>
      </c>
      <c r="AE82" s="698"/>
      <c r="AF82" s="698"/>
      <c r="AG82" s="731"/>
    </row>
    <row r="83" spans="1:33" s="74" customFormat="1" ht="58.15" customHeight="1" x14ac:dyDescent="0.25">
      <c r="A83" s="48">
        <v>58</v>
      </c>
      <c r="B83" s="49" t="s">
        <v>379</v>
      </c>
      <c r="C83" s="45">
        <v>31</v>
      </c>
      <c r="D83" s="72">
        <v>682</v>
      </c>
      <c r="E83" s="48" t="s">
        <v>11</v>
      </c>
      <c r="F83" s="48" t="s">
        <v>12</v>
      </c>
      <c r="G83" s="51">
        <v>185.5</v>
      </c>
      <c r="H83" s="51">
        <v>0</v>
      </c>
      <c r="I83" s="46">
        <v>185.5</v>
      </c>
      <c r="J83" s="46">
        <v>0</v>
      </c>
      <c r="K83" s="46">
        <v>185.5</v>
      </c>
      <c r="L83" s="46">
        <v>0</v>
      </c>
      <c r="M83" s="52">
        <v>70000</v>
      </c>
      <c r="N83" s="53">
        <v>12985000</v>
      </c>
      <c r="O83" s="70" t="s">
        <v>351</v>
      </c>
      <c r="P83" s="70" t="s">
        <v>352</v>
      </c>
      <c r="Q83" s="73">
        <v>185.5</v>
      </c>
      <c r="R83" s="69">
        <v>9500</v>
      </c>
      <c r="S83" s="53">
        <v>1762250</v>
      </c>
      <c r="T83" s="52">
        <v>10000</v>
      </c>
      <c r="U83" s="69">
        <v>1855000</v>
      </c>
      <c r="V83" s="52">
        <v>150000</v>
      </c>
      <c r="W83" s="69">
        <v>27825000</v>
      </c>
      <c r="X83" s="53"/>
      <c r="Y83" s="53"/>
      <c r="Z83" s="53"/>
      <c r="AA83" s="69">
        <v>44427250</v>
      </c>
      <c r="AB83" s="69">
        <v>44427250</v>
      </c>
      <c r="AC83" s="52">
        <v>40000</v>
      </c>
      <c r="AD83" s="53">
        <v>7420000</v>
      </c>
      <c r="AE83" s="53">
        <v>7420000</v>
      </c>
      <c r="AF83" s="53">
        <v>51847250</v>
      </c>
      <c r="AG83" s="78"/>
    </row>
    <row r="84" spans="1:33" s="74" customFormat="1" ht="58.15" customHeight="1" x14ac:dyDescent="0.25">
      <c r="A84" s="732">
        <v>59</v>
      </c>
      <c r="B84" s="740" t="s">
        <v>380</v>
      </c>
      <c r="C84" s="45">
        <v>31</v>
      </c>
      <c r="D84" s="72">
        <v>583</v>
      </c>
      <c r="E84" s="48" t="s">
        <v>11</v>
      </c>
      <c r="F84" s="48" t="s">
        <v>12</v>
      </c>
      <c r="G84" s="51">
        <v>262.5</v>
      </c>
      <c r="H84" s="51">
        <v>0</v>
      </c>
      <c r="I84" s="46">
        <v>262.5</v>
      </c>
      <c r="J84" s="46">
        <v>0</v>
      </c>
      <c r="K84" s="46">
        <v>262.5</v>
      </c>
      <c r="L84" s="46">
        <v>0</v>
      </c>
      <c r="M84" s="52">
        <v>70000</v>
      </c>
      <c r="N84" s="53">
        <v>18375000</v>
      </c>
      <c r="O84" s="70" t="s">
        <v>351</v>
      </c>
      <c r="P84" s="70" t="s">
        <v>352</v>
      </c>
      <c r="Q84" s="73">
        <v>262.5</v>
      </c>
      <c r="R84" s="69">
        <v>9500</v>
      </c>
      <c r="S84" s="53">
        <v>2493750</v>
      </c>
      <c r="T84" s="52">
        <v>10000</v>
      </c>
      <c r="U84" s="69">
        <v>2625000</v>
      </c>
      <c r="V84" s="52">
        <v>150000</v>
      </c>
      <c r="W84" s="69">
        <v>39375000</v>
      </c>
      <c r="X84" s="697">
        <v>3500000</v>
      </c>
      <c r="Y84" s="60"/>
      <c r="Z84" s="697"/>
      <c r="AA84" s="69">
        <v>66368750</v>
      </c>
      <c r="AB84" s="716">
        <v>141188550</v>
      </c>
      <c r="AC84" s="52">
        <v>40000</v>
      </c>
      <c r="AD84" s="53">
        <v>10500000</v>
      </c>
      <c r="AE84" s="697">
        <v>22996000</v>
      </c>
      <c r="AF84" s="697">
        <v>164184550</v>
      </c>
      <c r="AG84" s="735"/>
    </row>
    <row r="85" spans="1:33" s="74" customFormat="1" ht="58.15" customHeight="1" x14ac:dyDescent="0.25">
      <c r="A85" s="732"/>
      <c r="B85" s="740"/>
      <c r="C85" s="45">
        <v>31</v>
      </c>
      <c r="D85" s="72">
        <v>726</v>
      </c>
      <c r="E85" s="48" t="s">
        <v>11</v>
      </c>
      <c r="F85" s="48" t="s">
        <v>12</v>
      </c>
      <c r="G85" s="51">
        <v>98.6</v>
      </c>
      <c r="H85" s="51">
        <v>0</v>
      </c>
      <c r="I85" s="46">
        <v>98.6</v>
      </c>
      <c r="J85" s="46">
        <v>0</v>
      </c>
      <c r="K85" s="46">
        <v>98.6</v>
      </c>
      <c r="L85" s="46">
        <v>0</v>
      </c>
      <c r="M85" s="52">
        <v>70000</v>
      </c>
      <c r="N85" s="53">
        <v>6902000</v>
      </c>
      <c r="O85" s="70" t="s">
        <v>351</v>
      </c>
      <c r="P85" s="70" t="s">
        <v>352</v>
      </c>
      <c r="Q85" s="73">
        <v>98.6</v>
      </c>
      <c r="R85" s="69">
        <v>9500</v>
      </c>
      <c r="S85" s="53">
        <v>936700</v>
      </c>
      <c r="T85" s="52">
        <v>10000</v>
      </c>
      <c r="U85" s="69">
        <v>986000</v>
      </c>
      <c r="V85" s="52">
        <v>150000</v>
      </c>
      <c r="W85" s="69">
        <v>14790000</v>
      </c>
      <c r="X85" s="699"/>
      <c r="Y85" s="61"/>
      <c r="Z85" s="699"/>
      <c r="AA85" s="69">
        <v>23614700</v>
      </c>
      <c r="AB85" s="717"/>
      <c r="AC85" s="52">
        <v>40000</v>
      </c>
      <c r="AD85" s="53">
        <v>3944000</v>
      </c>
      <c r="AE85" s="699"/>
      <c r="AF85" s="699"/>
      <c r="AG85" s="739"/>
    </row>
    <row r="86" spans="1:33" s="74" customFormat="1" ht="58.15" customHeight="1" x14ac:dyDescent="0.25">
      <c r="A86" s="732"/>
      <c r="B86" s="740"/>
      <c r="C86" s="45">
        <v>37</v>
      </c>
      <c r="D86" s="72">
        <v>25</v>
      </c>
      <c r="E86" s="48" t="s">
        <v>11</v>
      </c>
      <c r="F86" s="48" t="s">
        <v>12</v>
      </c>
      <c r="G86" s="51">
        <v>213.8</v>
      </c>
      <c r="H86" s="51">
        <v>0</v>
      </c>
      <c r="I86" s="46">
        <v>213.8</v>
      </c>
      <c r="J86" s="46">
        <v>0</v>
      </c>
      <c r="K86" s="46">
        <v>213.8</v>
      </c>
      <c r="L86" s="46">
        <v>0</v>
      </c>
      <c r="M86" s="52">
        <v>70000</v>
      </c>
      <c r="N86" s="53">
        <v>14966000</v>
      </c>
      <c r="O86" s="70" t="s">
        <v>351</v>
      </c>
      <c r="P86" s="70" t="s">
        <v>352</v>
      </c>
      <c r="Q86" s="73">
        <v>213.8</v>
      </c>
      <c r="R86" s="69">
        <v>9500</v>
      </c>
      <c r="S86" s="53">
        <v>2031100</v>
      </c>
      <c r="T86" s="52">
        <v>10000</v>
      </c>
      <c r="U86" s="69">
        <v>2138000</v>
      </c>
      <c r="V86" s="52">
        <v>150000</v>
      </c>
      <c r="W86" s="69">
        <v>32070000</v>
      </c>
      <c r="X86" s="698"/>
      <c r="Y86" s="56"/>
      <c r="Z86" s="698"/>
      <c r="AA86" s="69">
        <v>51205100</v>
      </c>
      <c r="AB86" s="718"/>
      <c r="AC86" s="52">
        <v>40000</v>
      </c>
      <c r="AD86" s="53">
        <v>8552000</v>
      </c>
      <c r="AE86" s="698"/>
      <c r="AF86" s="698"/>
      <c r="AG86" s="731"/>
    </row>
    <row r="87" spans="1:33" s="74" customFormat="1" ht="58.15" customHeight="1" x14ac:dyDescent="0.25">
      <c r="A87" s="48">
        <v>60</v>
      </c>
      <c r="B87" s="49" t="s">
        <v>381</v>
      </c>
      <c r="C87" s="45">
        <v>31</v>
      </c>
      <c r="D87" s="72">
        <v>692</v>
      </c>
      <c r="E87" s="48" t="s">
        <v>11</v>
      </c>
      <c r="F87" s="48" t="s">
        <v>12</v>
      </c>
      <c r="G87" s="51">
        <v>186.4</v>
      </c>
      <c r="H87" s="51">
        <v>0</v>
      </c>
      <c r="I87" s="46">
        <v>50.4</v>
      </c>
      <c r="J87" s="46"/>
      <c r="K87" s="46">
        <v>50.4</v>
      </c>
      <c r="L87" s="46">
        <v>136</v>
      </c>
      <c r="M87" s="52">
        <v>70000</v>
      </c>
      <c r="N87" s="53">
        <v>3528000</v>
      </c>
      <c r="O87" s="70" t="s">
        <v>351</v>
      </c>
      <c r="P87" s="70" t="s">
        <v>352</v>
      </c>
      <c r="Q87" s="73">
        <v>50.4</v>
      </c>
      <c r="R87" s="69">
        <v>9500</v>
      </c>
      <c r="S87" s="53">
        <v>478800</v>
      </c>
      <c r="T87" s="52">
        <v>10000</v>
      </c>
      <c r="U87" s="69">
        <v>504000</v>
      </c>
      <c r="V87" s="52">
        <v>150000</v>
      </c>
      <c r="W87" s="69">
        <v>7560000</v>
      </c>
      <c r="X87" s="53"/>
      <c r="Y87" s="53"/>
      <c r="Z87" s="53"/>
      <c r="AA87" s="69">
        <v>12070800</v>
      </c>
      <c r="AB87" s="69">
        <v>12070800</v>
      </c>
      <c r="AC87" s="52">
        <v>40000</v>
      </c>
      <c r="AD87" s="53">
        <v>2016000</v>
      </c>
      <c r="AE87" s="53">
        <v>2016000</v>
      </c>
      <c r="AF87" s="53">
        <v>14086800</v>
      </c>
      <c r="AG87" s="78"/>
    </row>
    <row r="88" spans="1:33" s="74" customFormat="1" ht="58.15" customHeight="1" x14ac:dyDescent="0.25">
      <c r="A88" s="48">
        <v>61</v>
      </c>
      <c r="B88" s="49" t="s">
        <v>382</v>
      </c>
      <c r="C88" s="45">
        <v>37</v>
      </c>
      <c r="D88" s="72">
        <v>52</v>
      </c>
      <c r="E88" s="48" t="s">
        <v>11</v>
      </c>
      <c r="F88" s="48" t="s">
        <v>12</v>
      </c>
      <c r="G88" s="51">
        <v>194.3</v>
      </c>
      <c r="H88" s="51">
        <v>0</v>
      </c>
      <c r="I88" s="46">
        <v>194.3</v>
      </c>
      <c r="J88" s="46">
        <v>0</v>
      </c>
      <c r="K88" s="46">
        <v>194.3</v>
      </c>
      <c r="L88" s="46">
        <v>0</v>
      </c>
      <c r="M88" s="52">
        <v>70000</v>
      </c>
      <c r="N88" s="53">
        <v>13601000</v>
      </c>
      <c r="O88" s="70" t="s">
        <v>351</v>
      </c>
      <c r="P88" s="70" t="s">
        <v>352</v>
      </c>
      <c r="Q88" s="73">
        <v>194.3</v>
      </c>
      <c r="R88" s="69">
        <v>9500</v>
      </c>
      <c r="S88" s="53">
        <v>1845850</v>
      </c>
      <c r="T88" s="52">
        <v>10000</v>
      </c>
      <c r="U88" s="69">
        <v>1943000</v>
      </c>
      <c r="V88" s="52">
        <v>150000</v>
      </c>
      <c r="W88" s="69">
        <v>29145000</v>
      </c>
      <c r="X88" s="53"/>
      <c r="Y88" s="53"/>
      <c r="Z88" s="53"/>
      <c r="AA88" s="69">
        <v>46534850</v>
      </c>
      <c r="AB88" s="69">
        <v>46534850</v>
      </c>
      <c r="AC88" s="52">
        <v>40000</v>
      </c>
      <c r="AD88" s="53">
        <v>7772000</v>
      </c>
      <c r="AE88" s="53">
        <v>7772000</v>
      </c>
      <c r="AF88" s="53">
        <v>54306850</v>
      </c>
      <c r="AG88" s="78"/>
    </row>
    <row r="89" spans="1:33" s="74" customFormat="1" ht="58.15" customHeight="1" x14ac:dyDescent="0.25">
      <c r="A89" s="48">
        <v>62</v>
      </c>
      <c r="B89" s="49" t="s">
        <v>383</v>
      </c>
      <c r="C89" s="45">
        <v>31</v>
      </c>
      <c r="D89" s="72">
        <v>689</v>
      </c>
      <c r="E89" s="48" t="s">
        <v>11</v>
      </c>
      <c r="F89" s="48" t="s">
        <v>12</v>
      </c>
      <c r="G89" s="51">
        <v>224.7</v>
      </c>
      <c r="H89" s="51">
        <v>0</v>
      </c>
      <c r="I89" s="46">
        <v>224.7</v>
      </c>
      <c r="J89" s="46">
        <v>0</v>
      </c>
      <c r="K89" s="46">
        <v>224.7</v>
      </c>
      <c r="L89" s="46">
        <v>0</v>
      </c>
      <c r="M89" s="52">
        <v>70000</v>
      </c>
      <c r="N89" s="53">
        <v>15729000</v>
      </c>
      <c r="O89" s="70" t="s">
        <v>351</v>
      </c>
      <c r="P89" s="70" t="s">
        <v>352</v>
      </c>
      <c r="Q89" s="73">
        <v>224.7</v>
      </c>
      <c r="R89" s="69">
        <v>9500</v>
      </c>
      <c r="S89" s="53">
        <v>2134650</v>
      </c>
      <c r="T89" s="52">
        <v>10000</v>
      </c>
      <c r="U89" s="69">
        <v>2247000</v>
      </c>
      <c r="V89" s="52">
        <v>150000</v>
      </c>
      <c r="W89" s="69">
        <v>33705000</v>
      </c>
      <c r="X89" s="53"/>
      <c r="Y89" s="53"/>
      <c r="Z89" s="53"/>
      <c r="AA89" s="69">
        <v>53815650</v>
      </c>
      <c r="AB89" s="69">
        <v>53815650</v>
      </c>
      <c r="AC89" s="52">
        <v>40000</v>
      </c>
      <c r="AD89" s="53">
        <v>8988000</v>
      </c>
      <c r="AE89" s="53">
        <v>8988000</v>
      </c>
      <c r="AF89" s="53">
        <v>62803650</v>
      </c>
      <c r="AG89" s="78"/>
    </row>
    <row r="90" spans="1:33" s="74" customFormat="1" ht="58.15" customHeight="1" x14ac:dyDescent="0.25">
      <c r="A90" s="732">
        <v>63</v>
      </c>
      <c r="B90" s="740" t="s">
        <v>35</v>
      </c>
      <c r="C90" s="45">
        <v>31</v>
      </c>
      <c r="D90" s="72">
        <v>391</v>
      </c>
      <c r="E90" s="48" t="s">
        <v>11</v>
      </c>
      <c r="F90" s="48" t="s">
        <v>12</v>
      </c>
      <c r="G90" s="51">
        <v>134.4</v>
      </c>
      <c r="H90" s="51">
        <v>0</v>
      </c>
      <c r="I90" s="46">
        <v>134.4</v>
      </c>
      <c r="J90" s="46">
        <v>0</v>
      </c>
      <c r="K90" s="46">
        <v>134.4</v>
      </c>
      <c r="L90" s="46">
        <v>0</v>
      </c>
      <c r="M90" s="52">
        <v>70000</v>
      </c>
      <c r="N90" s="53">
        <v>9408000</v>
      </c>
      <c r="O90" s="70" t="s">
        <v>351</v>
      </c>
      <c r="P90" s="70" t="s">
        <v>352</v>
      </c>
      <c r="Q90" s="73">
        <v>134.4</v>
      </c>
      <c r="R90" s="69">
        <v>9500</v>
      </c>
      <c r="S90" s="53">
        <v>1276800</v>
      </c>
      <c r="T90" s="52">
        <v>10000</v>
      </c>
      <c r="U90" s="69">
        <v>1344000</v>
      </c>
      <c r="V90" s="52">
        <v>150000</v>
      </c>
      <c r="W90" s="69">
        <v>20160000</v>
      </c>
      <c r="X90" s="697">
        <v>3500000</v>
      </c>
      <c r="Y90" s="60"/>
      <c r="Z90" s="697"/>
      <c r="AA90" s="69">
        <v>35688800</v>
      </c>
      <c r="AB90" s="716">
        <v>133261100</v>
      </c>
      <c r="AC90" s="52">
        <v>40000</v>
      </c>
      <c r="AD90" s="53">
        <v>5376000</v>
      </c>
      <c r="AE90" s="697">
        <v>21672000</v>
      </c>
      <c r="AF90" s="697">
        <v>154933100</v>
      </c>
      <c r="AG90" s="735"/>
    </row>
    <row r="91" spans="1:33" s="74" customFormat="1" ht="58.15" customHeight="1" x14ac:dyDescent="0.25">
      <c r="A91" s="732"/>
      <c r="B91" s="740"/>
      <c r="C91" s="45">
        <v>31</v>
      </c>
      <c r="D91" s="72">
        <v>449</v>
      </c>
      <c r="E91" s="48" t="s">
        <v>11</v>
      </c>
      <c r="F91" s="48" t="s">
        <v>12</v>
      </c>
      <c r="G91" s="51">
        <v>407.4</v>
      </c>
      <c r="H91" s="51">
        <v>0</v>
      </c>
      <c r="I91" s="46">
        <v>407.4</v>
      </c>
      <c r="J91" s="46">
        <v>0</v>
      </c>
      <c r="K91" s="46">
        <v>407.4</v>
      </c>
      <c r="L91" s="46">
        <v>0</v>
      </c>
      <c r="M91" s="52">
        <v>70000</v>
      </c>
      <c r="N91" s="53">
        <v>28518000</v>
      </c>
      <c r="O91" s="70" t="s">
        <v>351</v>
      </c>
      <c r="P91" s="70" t="s">
        <v>352</v>
      </c>
      <c r="Q91" s="73">
        <v>407.4</v>
      </c>
      <c r="R91" s="69">
        <v>9500</v>
      </c>
      <c r="S91" s="53">
        <v>3870300</v>
      </c>
      <c r="T91" s="52">
        <v>10000</v>
      </c>
      <c r="U91" s="69">
        <v>4074000</v>
      </c>
      <c r="V91" s="52">
        <v>150000</v>
      </c>
      <c r="W91" s="69">
        <v>61110000</v>
      </c>
      <c r="X91" s="698"/>
      <c r="Y91" s="56"/>
      <c r="Z91" s="698"/>
      <c r="AA91" s="69">
        <v>97572300</v>
      </c>
      <c r="AB91" s="718"/>
      <c r="AC91" s="52">
        <v>40000</v>
      </c>
      <c r="AD91" s="53">
        <v>16296000</v>
      </c>
      <c r="AE91" s="698"/>
      <c r="AF91" s="698"/>
      <c r="AG91" s="731"/>
    </row>
    <row r="92" spans="1:33" s="74" customFormat="1" ht="70.150000000000006" customHeight="1" x14ac:dyDescent="0.25">
      <c r="A92" s="48">
        <v>64</v>
      </c>
      <c r="B92" s="49" t="s">
        <v>422</v>
      </c>
      <c r="C92" s="45">
        <v>31</v>
      </c>
      <c r="D92" s="72">
        <v>448</v>
      </c>
      <c r="E92" s="48" t="s">
        <v>11</v>
      </c>
      <c r="F92" s="48" t="s">
        <v>12</v>
      </c>
      <c r="G92" s="51">
        <v>270.7</v>
      </c>
      <c r="H92" s="51">
        <v>0</v>
      </c>
      <c r="I92" s="46">
        <v>270.7</v>
      </c>
      <c r="J92" s="46">
        <v>0</v>
      </c>
      <c r="K92" s="46">
        <v>270.7</v>
      </c>
      <c r="L92" s="46">
        <v>0</v>
      </c>
      <c r="M92" s="52">
        <v>70000</v>
      </c>
      <c r="N92" s="53">
        <v>18949000</v>
      </c>
      <c r="O92" s="70" t="s">
        <v>351</v>
      </c>
      <c r="P92" s="70" t="s">
        <v>352</v>
      </c>
      <c r="Q92" s="73">
        <v>270.7</v>
      </c>
      <c r="R92" s="69">
        <v>9500</v>
      </c>
      <c r="S92" s="53">
        <v>2571650</v>
      </c>
      <c r="T92" s="52">
        <v>10000</v>
      </c>
      <c r="U92" s="69">
        <v>2707000</v>
      </c>
      <c r="V92" s="52">
        <v>150000</v>
      </c>
      <c r="W92" s="69">
        <v>40605000</v>
      </c>
      <c r="X92" s="53"/>
      <c r="Y92" s="53"/>
      <c r="Z92" s="53"/>
      <c r="AA92" s="69">
        <v>64832650</v>
      </c>
      <c r="AB92" s="69">
        <v>64832650</v>
      </c>
      <c r="AC92" s="52">
        <v>40000</v>
      </c>
      <c r="AD92" s="53">
        <v>10828000</v>
      </c>
      <c r="AE92" s="53">
        <v>10828000</v>
      </c>
      <c r="AF92" s="53">
        <v>75660650</v>
      </c>
      <c r="AG92" s="92"/>
    </row>
    <row r="93" spans="1:33" s="74" customFormat="1" ht="58.15" customHeight="1" x14ac:dyDescent="0.25">
      <c r="A93" s="732">
        <v>65</v>
      </c>
      <c r="B93" s="740" t="s">
        <v>36</v>
      </c>
      <c r="C93" s="45">
        <v>31</v>
      </c>
      <c r="D93" s="72">
        <v>588</v>
      </c>
      <c r="E93" s="48" t="s">
        <v>11</v>
      </c>
      <c r="F93" s="48" t="s">
        <v>12</v>
      </c>
      <c r="G93" s="51">
        <v>161.5</v>
      </c>
      <c r="H93" s="51">
        <v>0</v>
      </c>
      <c r="I93" s="46">
        <v>161.5</v>
      </c>
      <c r="J93" s="46">
        <v>0</v>
      </c>
      <c r="K93" s="46">
        <v>161.5</v>
      </c>
      <c r="L93" s="46">
        <v>0</v>
      </c>
      <c r="M93" s="52">
        <v>70000</v>
      </c>
      <c r="N93" s="53">
        <v>11305000</v>
      </c>
      <c r="O93" s="70" t="s">
        <v>351</v>
      </c>
      <c r="P93" s="70" t="s">
        <v>352</v>
      </c>
      <c r="Q93" s="73">
        <v>161.5</v>
      </c>
      <c r="R93" s="69">
        <v>9500</v>
      </c>
      <c r="S93" s="53">
        <v>1534250</v>
      </c>
      <c r="T93" s="52">
        <v>10000</v>
      </c>
      <c r="U93" s="69">
        <v>1615000</v>
      </c>
      <c r="V93" s="52">
        <v>150000</v>
      </c>
      <c r="W93" s="69">
        <v>24225000</v>
      </c>
      <c r="X93" s="697"/>
      <c r="Y93" s="697"/>
      <c r="Z93" s="697"/>
      <c r="AA93" s="69">
        <v>38679250</v>
      </c>
      <c r="AB93" s="716">
        <v>76616050</v>
      </c>
      <c r="AC93" s="52">
        <v>40000</v>
      </c>
      <c r="AD93" s="53">
        <v>6460000</v>
      </c>
      <c r="AE93" s="697">
        <v>12796000</v>
      </c>
      <c r="AF93" s="697">
        <v>89412050</v>
      </c>
      <c r="AG93" s="735"/>
    </row>
    <row r="94" spans="1:33" s="74" customFormat="1" ht="58.15" customHeight="1" x14ac:dyDescent="0.25">
      <c r="A94" s="732"/>
      <c r="B94" s="740"/>
      <c r="C94" s="45">
        <v>31</v>
      </c>
      <c r="D94" s="72">
        <v>741</v>
      </c>
      <c r="E94" s="48" t="s">
        <v>11</v>
      </c>
      <c r="F94" s="48" t="s">
        <v>12</v>
      </c>
      <c r="G94" s="51">
        <v>158.4</v>
      </c>
      <c r="H94" s="51">
        <v>0</v>
      </c>
      <c r="I94" s="46">
        <v>158.4</v>
      </c>
      <c r="J94" s="46">
        <v>0</v>
      </c>
      <c r="K94" s="46">
        <v>158.4</v>
      </c>
      <c r="L94" s="46">
        <v>0</v>
      </c>
      <c r="M94" s="52">
        <v>70000</v>
      </c>
      <c r="N94" s="53">
        <v>11088000</v>
      </c>
      <c r="O94" s="70" t="s">
        <v>351</v>
      </c>
      <c r="P94" s="70" t="s">
        <v>352</v>
      </c>
      <c r="Q94" s="73">
        <v>158.4</v>
      </c>
      <c r="R94" s="69">
        <v>9500</v>
      </c>
      <c r="S94" s="53">
        <v>1504800</v>
      </c>
      <c r="T94" s="52">
        <v>10000</v>
      </c>
      <c r="U94" s="69">
        <v>1584000</v>
      </c>
      <c r="V94" s="52">
        <v>150000</v>
      </c>
      <c r="W94" s="69">
        <v>23760000</v>
      </c>
      <c r="X94" s="698"/>
      <c r="Y94" s="698"/>
      <c r="Z94" s="698"/>
      <c r="AA94" s="69">
        <v>37936800</v>
      </c>
      <c r="AB94" s="718"/>
      <c r="AC94" s="52">
        <v>40000</v>
      </c>
      <c r="AD94" s="53">
        <v>6336000</v>
      </c>
      <c r="AE94" s="698"/>
      <c r="AF94" s="698"/>
      <c r="AG94" s="731"/>
    </row>
    <row r="95" spans="1:33" s="74" customFormat="1" ht="58.15" customHeight="1" x14ac:dyDescent="0.25">
      <c r="A95" s="732">
        <v>66</v>
      </c>
      <c r="B95" s="740" t="s">
        <v>384</v>
      </c>
      <c r="C95" s="45">
        <v>31</v>
      </c>
      <c r="D95" s="72">
        <v>621</v>
      </c>
      <c r="E95" s="48" t="s">
        <v>11</v>
      </c>
      <c r="F95" s="48" t="s">
        <v>12</v>
      </c>
      <c r="G95" s="51">
        <v>123.1</v>
      </c>
      <c r="H95" s="51">
        <v>0</v>
      </c>
      <c r="I95" s="46">
        <v>123.1</v>
      </c>
      <c r="J95" s="46">
        <v>0</v>
      </c>
      <c r="K95" s="46">
        <v>123.1</v>
      </c>
      <c r="L95" s="46">
        <v>0</v>
      </c>
      <c r="M95" s="52">
        <v>70000</v>
      </c>
      <c r="N95" s="53">
        <v>8617000</v>
      </c>
      <c r="O95" s="70" t="s">
        <v>351</v>
      </c>
      <c r="P95" s="70" t="s">
        <v>352</v>
      </c>
      <c r="Q95" s="73">
        <v>123.1</v>
      </c>
      <c r="R95" s="69">
        <v>9500</v>
      </c>
      <c r="S95" s="53">
        <v>1169450</v>
      </c>
      <c r="T95" s="52">
        <v>10000</v>
      </c>
      <c r="U95" s="69">
        <v>1231000</v>
      </c>
      <c r="V95" s="52">
        <v>150000</v>
      </c>
      <c r="W95" s="69">
        <v>18465000</v>
      </c>
      <c r="X95" s="697">
        <v>3500000</v>
      </c>
      <c r="Y95" s="697"/>
      <c r="Z95" s="697"/>
      <c r="AA95" s="69">
        <v>32982450</v>
      </c>
      <c r="AB95" s="716">
        <v>214619250</v>
      </c>
      <c r="AC95" s="52">
        <v>40000</v>
      </c>
      <c r="AD95" s="53">
        <v>4924000</v>
      </c>
      <c r="AE95" s="697">
        <v>35260000</v>
      </c>
      <c r="AF95" s="697">
        <v>249879250</v>
      </c>
      <c r="AG95" s="735"/>
    </row>
    <row r="96" spans="1:33" s="74" customFormat="1" ht="58.15" customHeight="1" x14ac:dyDescent="0.25">
      <c r="A96" s="732"/>
      <c r="B96" s="740"/>
      <c r="C96" s="45">
        <v>31</v>
      </c>
      <c r="D96" s="72">
        <v>622</v>
      </c>
      <c r="E96" s="48" t="s">
        <v>11</v>
      </c>
      <c r="F96" s="48" t="s">
        <v>12</v>
      </c>
      <c r="G96" s="51">
        <v>202.9</v>
      </c>
      <c r="H96" s="51">
        <v>0</v>
      </c>
      <c r="I96" s="46">
        <v>202.9</v>
      </c>
      <c r="J96" s="46">
        <v>0</v>
      </c>
      <c r="K96" s="46">
        <v>202.9</v>
      </c>
      <c r="L96" s="46">
        <v>0</v>
      </c>
      <c r="M96" s="52">
        <v>70000</v>
      </c>
      <c r="N96" s="53">
        <v>14203000</v>
      </c>
      <c r="O96" s="70" t="s">
        <v>351</v>
      </c>
      <c r="P96" s="70" t="s">
        <v>352</v>
      </c>
      <c r="Q96" s="73">
        <v>202.9</v>
      </c>
      <c r="R96" s="69">
        <v>9500</v>
      </c>
      <c r="S96" s="53">
        <v>1927550</v>
      </c>
      <c r="T96" s="52">
        <v>10000</v>
      </c>
      <c r="U96" s="69">
        <v>2029000</v>
      </c>
      <c r="V96" s="52">
        <v>150000</v>
      </c>
      <c r="W96" s="69">
        <v>30435000</v>
      </c>
      <c r="X96" s="699"/>
      <c r="Y96" s="699"/>
      <c r="Z96" s="699"/>
      <c r="AA96" s="69">
        <v>48594550</v>
      </c>
      <c r="AB96" s="717"/>
      <c r="AC96" s="52">
        <v>40000</v>
      </c>
      <c r="AD96" s="53">
        <v>8116000</v>
      </c>
      <c r="AE96" s="699"/>
      <c r="AF96" s="699"/>
      <c r="AG96" s="739"/>
    </row>
    <row r="97" spans="1:33" s="74" customFormat="1" ht="58.15" customHeight="1" x14ac:dyDescent="0.25">
      <c r="A97" s="732"/>
      <c r="B97" s="740"/>
      <c r="C97" s="45">
        <v>31</v>
      </c>
      <c r="D97" s="72">
        <v>623</v>
      </c>
      <c r="E97" s="48" t="s">
        <v>11</v>
      </c>
      <c r="F97" s="48" t="s">
        <v>12</v>
      </c>
      <c r="G97" s="51">
        <v>253.5</v>
      </c>
      <c r="H97" s="51">
        <v>0</v>
      </c>
      <c r="I97" s="46">
        <v>253.5</v>
      </c>
      <c r="J97" s="46">
        <v>0</v>
      </c>
      <c r="K97" s="46">
        <v>253.5</v>
      </c>
      <c r="L97" s="46">
        <v>0</v>
      </c>
      <c r="M97" s="52">
        <v>70000</v>
      </c>
      <c r="N97" s="53">
        <v>17745000</v>
      </c>
      <c r="O97" s="70" t="s">
        <v>351</v>
      </c>
      <c r="P97" s="70" t="s">
        <v>352</v>
      </c>
      <c r="Q97" s="73">
        <v>253.5</v>
      </c>
      <c r="R97" s="69">
        <v>9500</v>
      </c>
      <c r="S97" s="53">
        <v>2408250</v>
      </c>
      <c r="T97" s="52">
        <v>10000</v>
      </c>
      <c r="U97" s="69">
        <v>2535000</v>
      </c>
      <c r="V97" s="52">
        <v>150000</v>
      </c>
      <c r="W97" s="69">
        <v>38025000</v>
      </c>
      <c r="X97" s="699"/>
      <c r="Y97" s="699"/>
      <c r="Z97" s="699"/>
      <c r="AA97" s="69">
        <v>60713250</v>
      </c>
      <c r="AB97" s="717"/>
      <c r="AC97" s="52">
        <v>40000</v>
      </c>
      <c r="AD97" s="53">
        <v>10140000</v>
      </c>
      <c r="AE97" s="699"/>
      <c r="AF97" s="699"/>
      <c r="AG97" s="739"/>
    </row>
    <row r="98" spans="1:33" s="74" customFormat="1" ht="58.15" customHeight="1" x14ac:dyDescent="0.25">
      <c r="A98" s="732"/>
      <c r="B98" s="740"/>
      <c r="C98" s="45">
        <v>31</v>
      </c>
      <c r="D98" s="72">
        <v>635</v>
      </c>
      <c r="E98" s="48" t="s">
        <v>11</v>
      </c>
      <c r="F98" s="48" t="s">
        <v>12</v>
      </c>
      <c r="G98" s="51">
        <v>302</v>
      </c>
      <c r="H98" s="51">
        <v>0</v>
      </c>
      <c r="I98" s="46">
        <v>302</v>
      </c>
      <c r="J98" s="46">
        <v>0</v>
      </c>
      <c r="K98" s="46">
        <v>302</v>
      </c>
      <c r="L98" s="46">
        <v>0</v>
      </c>
      <c r="M98" s="52">
        <v>70000</v>
      </c>
      <c r="N98" s="53">
        <v>21140000</v>
      </c>
      <c r="O98" s="70" t="s">
        <v>351</v>
      </c>
      <c r="P98" s="70" t="s">
        <v>352</v>
      </c>
      <c r="Q98" s="73">
        <v>302</v>
      </c>
      <c r="R98" s="69">
        <v>9500</v>
      </c>
      <c r="S98" s="53">
        <v>2869000</v>
      </c>
      <c r="T98" s="52">
        <v>10000</v>
      </c>
      <c r="U98" s="69">
        <v>3020000</v>
      </c>
      <c r="V98" s="52">
        <v>150000</v>
      </c>
      <c r="W98" s="69">
        <v>45300000</v>
      </c>
      <c r="X98" s="698"/>
      <c r="Y98" s="698"/>
      <c r="Z98" s="698"/>
      <c r="AA98" s="69">
        <v>72329000</v>
      </c>
      <c r="AB98" s="718"/>
      <c r="AC98" s="52">
        <v>40000</v>
      </c>
      <c r="AD98" s="53">
        <v>12080000</v>
      </c>
      <c r="AE98" s="698"/>
      <c r="AF98" s="698"/>
      <c r="AG98" s="731"/>
    </row>
    <row r="99" spans="1:33" s="74" customFormat="1" ht="58.15" customHeight="1" x14ac:dyDescent="0.25">
      <c r="A99" s="712">
        <v>67</v>
      </c>
      <c r="B99" s="710" t="s">
        <v>385</v>
      </c>
      <c r="C99" s="45">
        <v>31</v>
      </c>
      <c r="D99" s="72">
        <v>417</v>
      </c>
      <c r="E99" s="48" t="s">
        <v>11</v>
      </c>
      <c r="F99" s="48" t="s">
        <v>12</v>
      </c>
      <c r="G99" s="51">
        <v>329.3</v>
      </c>
      <c r="H99" s="51">
        <v>0</v>
      </c>
      <c r="I99" s="46">
        <v>63.6</v>
      </c>
      <c r="J99" s="46">
        <v>0</v>
      </c>
      <c r="K99" s="46">
        <v>63.6</v>
      </c>
      <c r="L99" s="46">
        <v>265.7</v>
      </c>
      <c r="M99" s="52">
        <v>70000</v>
      </c>
      <c r="N99" s="53">
        <v>4452000</v>
      </c>
      <c r="O99" s="70" t="s">
        <v>351</v>
      </c>
      <c r="P99" s="70" t="s">
        <v>352</v>
      </c>
      <c r="Q99" s="73">
        <v>63.6</v>
      </c>
      <c r="R99" s="69">
        <v>9500</v>
      </c>
      <c r="S99" s="53">
        <v>604200</v>
      </c>
      <c r="T99" s="52">
        <v>10000</v>
      </c>
      <c r="U99" s="69">
        <v>636000</v>
      </c>
      <c r="V99" s="52">
        <v>150000</v>
      </c>
      <c r="W99" s="69">
        <v>9540000</v>
      </c>
      <c r="X99" s="697"/>
      <c r="Y99" s="697"/>
      <c r="Z99" s="697"/>
      <c r="AA99" s="69">
        <v>15232200</v>
      </c>
      <c r="AB99" s="716">
        <v>35733400</v>
      </c>
      <c r="AC99" s="52">
        <v>40000</v>
      </c>
      <c r="AD99" s="53">
        <v>2544000</v>
      </c>
      <c r="AE99" s="697">
        <v>5968000</v>
      </c>
      <c r="AF99" s="697">
        <v>41701400</v>
      </c>
      <c r="AG99" s="735"/>
    </row>
    <row r="100" spans="1:33" s="74" customFormat="1" ht="58.15" customHeight="1" x14ac:dyDescent="0.25">
      <c r="A100" s="714"/>
      <c r="B100" s="711"/>
      <c r="C100" s="45">
        <v>62</v>
      </c>
      <c r="D100" s="72">
        <v>105</v>
      </c>
      <c r="E100" s="48" t="s">
        <v>11</v>
      </c>
      <c r="F100" s="48" t="s">
        <v>12</v>
      </c>
      <c r="G100" s="76">
        <v>331.9</v>
      </c>
      <c r="H100" s="76">
        <v>0</v>
      </c>
      <c r="I100" s="46">
        <v>85.6</v>
      </c>
      <c r="J100" s="46">
        <v>0</v>
      </c>
      <c r="K100" s="46">
        <v>85.6</v>
      </c>
      <c r="L100" s="46">
        <v>246.29999999999998</v>
      </c>
      <c r="M100" s="52">
        <v>70000</v>
      </c>
      <c r="N100" s="53">
        <v>5992000</v>
      </c>
      <c r="O100" s="70" t="s">
        <v>351</v>
      </c>
      <c r="P100" s="70" t="s">
        <v>352</v>
      </c>
      <c r="Q100" s="73">
        <v>85.6</v>
      </c>
      <c r="R100" s="69">
        <v>9500</v>
      </c>
      <c r="S100" s="53">
        <v>813200</v>
      </c>
      <c r="T100" s="52">
        <v>10000</v>
      </c>
      <c r="U100" s="69">
        <v>856000</v>
      </c>
      <c r="V100" s="52">
        <v>150000</v>
      </c>
      <c r="W100" s="69">
        <v>12840000</v>
      </c>
      <c r="X100" s="698"/>
      <c r="Y100" s="698"/>
      <c r="Z100" s="698"/>
      <c r="AA100" s="69">
        <v>20501200</v>
      </c>
      <c r="AB100" s="718"/>
      <c r="AC100" s="52">
        <v>40000</v>
      </c>
      <c r="AD100" s="53">
        <v>3424000</v>
      </c>
      <c r="AE100" s="698"/>
      <c r="AF100" s="698"/>
      <c r="AG100" s="731"/>
    </row>
    <row r="101" spans="1:33" s="74" customFormat="1" ht="58.15" customHeight="1" x14ac:dyDescent="0.25">
      <c r="A101" s="48">
        <v>68</v>
      </c>
      <c r="B101" s="49" t="s">
        <v>37</v>
      </c>
      <c r="C101" s="45">
        <v>31</v>
      </c>
      <c r="D101" s="72">
        <v>513</v>
      </c>
      <c r="E101" s="48" t="s">
        <v>11</v>
      </c>
      <c r="F101" s="48" t="s">
        <v>12</v>
      </c>
      <c r="G101" s="51">
        <v>368.1</v>
      </c>
      <c r="H101" s="51">
        <v>0</v>
      </c>
      <c r="I101" s="46">
        <v>368.1</v>
      </c>
      <c r="J101" s="46">
        <v>0</v>
      </c>
      <c r="K101" s="46">
        <v>368.1</v>
      </c>
      <c r="L101" s="46">
        <v>0</v>
      </c>
      <c r="M101" s="52">
        <v>70000</v>
      </c>
      <c r="N101" s="53">
        <v>25767000</v>
      </c>
      <c r="O101" s="70" t="s">
        <v>351</v>
      </c>
      <c r="P101" s="70" t="s">
        <v>352</v>
      </c>
      <c r="Q101" s="73">
        <v>368.1</v>
      </c>
      <c r="R101" s="69">
        <v>9500</v>
      </c>
      <c r="S101" s="53">
        <v>3496950</v>
      </c>
      <c r="T101" s="52">
        <v>10000</v>
      </c>
      <c r="U101" s="69">
        <v>3681000</v>
      </c>
      <c r="V101" s="52">
        <v>150000</v>
      </c>
      <c r="W101" s="69">
        <v>55215000</v>
      </c>
      <c r="X101" s="47"/>
      <c r="Y101" s="47"/>
      <c r="Z101" s="47"/>
      <c r="AA101" s="69">
        <v>88159950</v>
      </c>
      <c r="AB101" s="69">
        <v>88159950</v>
      </c>
      <c r="AC101" s="52">
        <v>40000</v>
      </c>
      <c r="AD101" s="53">
        <v>14724000</v>
      </c>
      <c r="AE101" s="53">
        <v>14724000</v>
      </c>
      <c r="AF101" s="53">
        <v>102883950</v>
      </c>
      <c r="AG101" s="92"/>
    </row>
    <row r="102" spans="1:33" s="74" customFormat="1" ht="58.15" customHeight="1" x14ac:dyDescent="0.25">
      <c r="A102" s="48">
        <v>69</v>
      </c>
      <c r="B102" s="49" t="s">
        <v>442</v>
      </c>
      <c r="C102" s="45">
        <v>31</v>
      </c>
      <c r="D102" s="72">
        <v>390</v>
      </c>
      <c r="E102" s="48" t="s">
        <v>11</v>
      </c>
      <c r="F102" s="48" t="s">
        <v>12</v>
      </c>
      <c r="G102" s="51">
        <v>615.5</v>
      </c>
      <c r="H102" s="51">
        <v>0</v>
      </c>
      <c r="I102" s="46">
        <v>615.5</v>
      </c>
      <c r="J102" s="46">
        <v>0</v>
      </c>
      <c r="K102" s="46">
        <v>615.5</v>
      </c>
      <c r="L102" s="46">
        <v>0</v>
      </c>
      <c r="M102" s="52">
        <v>70000</v>
      </c>
      <c r="N102" s="53">
        <v>43085000</v>
      </c>
      <c r="O102" s="70" t="s">
        <v>351</v>
      </c>
      <c r="P102" s="70" t="s">
        <v>352</v>
      </c>
      <c r="Q102" s="73">
        <v>615.5</v>
      </c>
      <c r="R102" s="69">
        <v>9500</v>
      </c>
      <c r="S102" s="53">
        <v>5847250</v>
      </c>
      <c r="T102" s="52">
        <v>10000</v>
      </c>
      <c r="U102" s="69">
        <v>6155000</v>
      </c>
      <c r="V102" s="52">
        <v>150000</v>
      </c>
      <c r="W102" s="69">
        <v>92325000</v>
      </c>
      <c r="X102" s="47">
        <v>3500000</v>
      </c>
      <c r="Y102" s="47"/>
      <c r="Z102" s="47"/>
      <c r="AA102" s="69">
        <v>150912250</v>
      </c>
      <c r="AB102" s="69">
        <v>150912250</v>
      </c>
      <c r="AC102" s="52">
        <v>40000</v>
      </c>
      <c r="AD102" s="53">
        <v>24620000</v>
      </c>
      <c r="AE102" s="53">
        <v>24620000</v>
      </c>
      <c r="AF102" s="53">
        <v>175532250</v>
      </c>
      <c r="AG102" s="92"/>
    </row>
    <row r="103" spans="1:33" s="74" customFormat="1" ht="58.15" customHeight="1" x14ac:dyDescent="0.25">
      <c r="A103" s="48">
        <v>70</v>
      </c>
      <c r="B103" s="49" t="s">
        <v>38</v>
      </c>
      <c r="C103" s="45">
        <v>31</v>
      </c>
      <c r="D103" s="72">
        <v>628</v>
      </c>
      <c r="E103" s="48" t="s">
        <v>11</v>
      </c>
      <c r="F103" s="48" t="s">
        <v>12</v>
      </c>
      <c r="G103" s="51">
        <v>351.9</v>
      </c>
      <c r="H103" s="51">
        <v>0</v>
      </c>
      <c r="I103" s="46">
        <v>351.9</v>
      </c>
      <c r="J103" s="46">
        <v>0</v>
      </c>
      <c r="K103" s="46">
        <v>351.9</v>
      </c>
      <c r="L103" s="46">
        <v>0</v>
      </c>
      <c r="M103" s="52">
        <v>70000</v>
      </c>
      <c r="N103" s="53">
        <v>24633000</v>
      </c>
      <c r="O103" s="70" t="s">
        <v>351</v>
      </c>
      <c r="P103" s="70" t="s">
        <v>352</v>
      </c>
      <c r="Q103" s="73">
        <v>351.9</v>
      </c>
      <c r="R103" s="69">
        <v>9500</v>
      </c>
      <c r="S103" s="53">
        <v>3343050</v>
      </c>
      <c r="T103" s="52">
        <v>10000</v>
      </c>
      <c r="U103" s="69">
        <v>3519000</v>
      </c>
      <c r="V103" s="52">
        <v>150000</v>
      </c>
      <c r="W103" s="69">
        <v>52785000</v>
      </c>
      <c r="X103" s="47"/>
      <c r="Y103" s="47"/>
      <c r="Z103" s="47"/>
      <c r="AA103" s="69">
        <v>84280050</v>
      </c>
      <c r="AB103" s="69">
        <v>84280050</v>
      </c>
      <c r="AC103" s="52">
        <v>40000</v>
      </c>
      <c r="AD103" s="53">
        <v>14076000</v>
      </c>
      <c r="AE103" s="53">
        <v>14076000</v>
      </c>
      <c r="AF103" s="53">
        <v>98356050</v>
      </c>
      <c r="AG103" s="92"/>
    </row>
    <row r="104" spans="1:33" s="74" customFormat="1" ht="58.15" customHeight="1" x14ac:dyDescent="0.25">
      <c r="A104" s="712">
        <v>71</v>
      </c>
      <c r="B104" s="710" t="s">
        <v>438</v>
      </c>
      <c r="C104" s="45">
        <v>31</v>
      </c>
      <c r="D104" s="72">
        <v>561</v>
      </c>
      <c r="E104" s="48" t="s">
        <v>11</v>
      </c>
      <c r="F104" s="48" t="s">
        <v>12</v>
      </c>
      <c r="G104" s="51">
        <v>197</v>
      </c>
      <c r="H104" s="51">
        <v>0</v>
      </c>
      <c r="I104" s="46">
        <v>197</v>
      </c>
      <c r="J104" s="46">
        <v>0</v>
      </c>
      <c r="K104" s="46">
        <v>197</v>
      </c>
      <c r="L104" s="46">
        <v>0</v>
      </c>
      <c r="M104" s="52">
        <v>70000</v>
      </c>
      <c r="N104" s="53">
        <v>13790000</v>
      </c>
      <c r="O104" s="70" t="s">
        <v>351</v>
      </c>
      <c r="P104" s="70" t="s">
        <v>352</v>
      </c>
      <c r="Q104" s="73">
        <v>197</v>
      </c>
      <c r="R104" s="69">
        <v>9500</v>
      </c>
      <c r="S104" s="53">
        <v>1871500</v>
      </c>
      <c r="T104" s="52">
        <v>10000</v>
      </c>
      <c r="U104" s="69">
        <v>1970000</v>
      </c>
      <c r="V104" s="52">
        <v>150000</v>
      </c>
      <c r="W104" s="69">
        <v>29550000</v>
      </c>
      <c r="X104" s="697">
        <v>3500000</v>
      </c>
      <c r="Y104" s="697"/>
      <c r="Z104" s="697"/>
      <c r="AA104" s="69">
        <v>50681500</v>
      </c>
      <c r="AB104" s="716">
        <v>147271850</v>
      </c>
      <c r="AC104" s="52">
        <v>40000</v>
      </c>
      <c r="AD104" s="53">
        <v>7880000</v>
      </c>
      <c r="AE104" s="697">
        <v>24012000</v>
      </c>
      <c r="AF104" s="697">
        <v>171283850</v>
      </c>
      <c r="AG104" s="735"/>
    </row>
    <row r="105" spans="1:33" s="74" customFormat="1" ht="58.15" customHeight="1" x14ac:dyDescent="0.25">
      <c r="A105" s="713"/>
      <c r="B105" s="715"/>
      <c r="C105" s="45">
        <v>31</v>
      </c>
      <c r="D105" s="72">
        <v>585</v>
      </c>
      <c r="E105" s="48" t="s">
        <v>11</v>
      </c>
      <c r="F105" s="48" t="s">
        <v>12</v>
      </c>
      <c r="G105" s="51">
        <v>187.3</v>
      </c>
      <c r="H105" s="51">
        <v>0</v>
      </c>
      <c r="I105" s="46">
        <v>187.3</v>
      </c>
      <c r="J105" s="46">
        <v>0</v>
      </c>
      <c r="K105" s="46">
        <v>187.3</v>
      </c>
      <c r="L105" s="46">
        <v>0</v>
      </c>
      <c r="M105" s="52">
        <v>70000</v>
      </c>
      <c r="N105" s="53">
        <v>13111000</v>
      </c>
      <c r="O105" s="70" t="s">
        <v>351</v>
      </c>
      <c r="P105" s="70" t="s">
        <v>352</v>
      </c>
      <c r="Q105" s="73">
        <v>187.3</v>
      </c>
      <c r="R105" s="69">
        <v>9500</v>
      </c>
      <c r="S105" s="53">
        <v>1779350</v>
      </c>
      <c r="T105" s="52">
        <v>10000</v>
      </c>
      <c r="U105" s="69">
        <v>1873000</v>
      </c>
      <c r="V105" s="52">
        <v>150000</v>
      </c>
      <c r="W105" s="69">
        <v>28095000</v>
      </c>
      <c r="X105" s="699"/>
      <c r="Y105" s="699"/>
      <c r="Z105" s="699"/>
      <c r="AA105" s="69">
        <v>44858350</v>
      </c>
      <c r="AB105" s="717"/>
      <c r="AC105" s="52">
        <v>40000</v>
      </c>
      <c r="AD105" s="53">
        <v>7492000</v>
      </c>
      <c r="AE105" s="699"/>
      <c r="AF105" s="699"/>
      <c r="AG105" s="739"/>
    </row>
    <row r="106" spans="1:33" s="74" customFormat="1" ht="58.15" customHeight="1" x14ac:dyDescent="0.25">
      <c r="A106" s="714"/>
      <c r="B106" s="711"/>
      <c r="C106" s="45">
        <v>62</v>
      </c>
      <c r="D106" s="72">
        <v>54</v>
      </c>
      <c r="E106" s="48" t="s">
        <v>11</v>
      </c>
      <c r="F106" s="48" t="s">
        <v>12</v>
      </c>
      <c r="G106" s="51">
        <v>216</v>
      </c>
      <c r="H106" s="51">
        <v>0</v>
      </c>
      <c r="I106" s="46">
        <v>216</v>
      </c>
      <c r="J106" s="46">
        <v>0</v>
      </c>
      <c r="K106" s="46">
        <v>216</v>
      </c>
      <c r="L106" s="46">
        <v>0</v>
      </c>
      <c r="M106" s="52">
        <v>70000</v>
      </c>
      <c r="N106" s="53">
        <v>15120000</v>
      </c>
      <c r="O106" s="70" t="s">
        <v>351</v>
      </c>
      <c r="P106" s="70" t="s">
        <v>352</v>
      </c>
      <c r="Q106" s="73">
        <v>216</v>
      </c>
      <c r="R106" s="69">
        <v>9500</v>
      </c>
      <c r="S106" s="53">
        <v>2052000</v>
      </c>
      <c r="T106" s="52">
        <v>10000</v>
      </c>
      <c r="U106" s="69">
        <v>2160000</v>
      </c>
      <c r="V106" s="52">
        <v>150000</v>
      </c>
      <c r="W106" s="69">
        <v>32400000</v>
      </c>
      <c r="X106" s="698"/>
      <c r="Y106" s="698"/>
      <c r="Z106" s="698"/>
      <c r="AA106" s="69">
        <v>51732000</v>
      </c>
      <c r="AB106" s="718"/>
      <c r="AC106" s="52">
        <v>40000</v>
      </c>
      <c r="AD106" s="53">
        <v>8640000</v>
      </c>
      <c r="AE106" s="698"/>
      <c r="AF106" s="698"/>
      <c r="AG106" s="731"/>
    </row>
    <row r="107" spans="1:33" s="74" customFormat="1" ht="58.15" customHeight="1" x14ac:dyDescent="0.25">
      <c r="A107" s="48">
        <v>72</v>
      </c>
      <c r="B107" s="49" t="s">
        <v>430</v>
      </c>
      <c r="C107" s="45">
        <v>31</v>
      </c>
      <c r="D107" s="72">
        <v>722</v>
      </c>
      <c r="E107" s="48" t="s">
        <v>11</v>
      </c>
      <c r="F107" s="48" t="s">
        <v>12</v>
      </c>
      <c r="G107" s="51">
        <v>238.3</v>
      </c>
      <c r="H107" s="51">
        <v>0</v>
      </c>
      <c r="I107" s="46">
        <v>144.1</v>
      </c>
      <c r="J107" s="46">
        <v>94.2</v>
      </c>
      <c r="K107" s="46">
        <v>238.3</v>
      </c>
      <c r="L107" s="46">
        <v>0</v>
      </c>
      <c r="M107" s="52">
        <v>70000</v>
      </c>
      <c r="N107" s="53">
        <v>16681000</v>
      </c>
      <c r="O107" s="70" t="s">
        <v>351</v>
      </c>
      <c r="P107" s="70" t="s">
        <v>352</v>
      </c>
      <c r="Q107" s="73">
        <v>238.3</v>
      </c>
      <c r="R107" s="69">
        <v>9500</v>
      </c>
      <c r="S107" s="53">
        <v>2263850</v>
      </c>
      <c r="T107" s="52">
        <v>10000</v>
      </c>
      <c r="U107" s="69">
        <v>2383000</v>
      </c>
      <c r="V107" s="52">
        <v>150000</v>
      </c>
      <c r="W107" s="69">
        <v>35745000</v>
      </c>
      <c r="X107" s="53"/>
      <c r="Y107" s="53"/>
      <c r="Z107" s="53"/>
      <c r="AA107" s="69">
        <v>57072850</v>
      </c>
      <c r="AB107" s="69">
        <v>57072850</v>
      </c>
      <c r="AC107" s="52">
        <v>40000</v>
      </c>
      <c r="AD107" s="53">
        <v>9532000</v>
      </c>
      <c r="AE107" s="53">
        <v>9532000</v>
      </c>
      <c r="AF107" s="53">
        <v>66604850</v>
      </c>
      <c r="AG107" s="78"/>
    </row>
    <row r="108" spans="1:33" s="74" customFormat="1" ht="58.15" customHeight="1" x14ac:dyDescent="0.25">
      <c r="A108" s="48">
        <v>73</v>
      </c>
      <c r="B108" s="49" t="s">
        <v>53</v>
      </c>
      <c r="C108" s="45">
        <v>31</v>
      </c>
      <c r="D108" s="72">
        <v>581</v>
      </c>
      <c r="E108" s="48" t="s">
        <v>11</v>
      </c>
      <c r="F108" s="48" t="s">
        <v>12</v>
      </c>
      <c r="G108" s="51">
        <v>359.8</v>
      </c>
      <c r="H108" s="51">
        <v>0</v>
      </c>
      <c r="I108" s="46">
        <v>359.8</v>
      </c>
      <c r="J108" s="46">
        <v>0</v>
      </c>
      <c r="K108" s="46">
        <v>359.8</v>
      </c>
      <c r="L108" s="46">
        <v>0</v>
      </c>
      <c r="M108" s="52">
        <v>70000</v>
      </c>
      <c r="N108" s="53">
        <v>25186000</v>
      </c>
      <c r="O108" s="70" t="s">
        <v>351</v>
      </c>
      <c r="P108" s="70" t="s">
        <v>352</v>
      </c>
      <c r="Q108" s="73">
        <v>359.8</v>
      </c>
      <c r="R108" s="69">
        <v>9500</v>
      </c>
      <c r="S108" s="53">
        <v>3418100</v>
      </c>
      <c r="T108" s="52">
        <v>10000</v>
      </c>
      <c r="U108" s="69">
        <v>3598000</v>
      </c>
      <c r="V108" s="52">
        <v>150000</v>
      </c>
      <c r="W108" s="69">
        <v>53970000</v>
      </c>
      <c r="X108" s="53">
        <v>3500000</v>
      </c>
      <c r="Y108" s="53"/>
      <c r="Z108" s="53"/>
      <c r="AA108" s="69">
        <v>89672100</v>
      </c>
      <c r="AB108" s="69">
        <v>89672100</v>
      </c>
      <c r="AC108" s="52">
        <v>40000</v>
      </c>
      <c r="AD108" s="53">
        <v>14392000</v>
      </c>
      <c r="AE108" s="53">
        <v>14392000</v>
      </c>
      <c r="AF108" s="53">
        <v>104064100</v>
      </c>
      <c r="AG108" s="93"/>
    </row>
    <row r="109" spans="1:33" s="74" customFormat="1" ht="58.15" customHeight="1" x14ac:dyDescent="0.25">
      <c r="A109" s="48">
        <v>74</v>
      </c>
      <c r="B109" s="49" t="s">
        <v>386</v>
      </c>
      <c r="C109" s="45">
        <v>31</v>
      </c>
      <c r="D109" s="72">
        <v>678</v>
      </c>
      <c r="E109" s="48" t="s">
        <v>11</v>
      </c>
      <c r="F109" s="48" t="s">
        <v>12</v>
      </c>
      <c r="G109" s="51">
        <v>144</v>
      </c>
      <c r="H109" s="51">
        <v>0</v>
      </c>
      <c r="I109" s="46">
        <v>144</v>
      </c>
      <c r="J109" s="46">
        <v>0</v>
      </c>
      <c r="K109" s="46">
        <v>144</v>
      </c>
      <c r="L109" s="46">
        <v>0</v>
      </c>
      <c r="M109" s="52">
        <v>70000</v>
      </c>
      <c r="N109" s="53">
        <v>10080000</v>
      </c>
      <c r="O109" s="70" t="s">
        <v>351</v>
      </c>
      <c r="P109" s="70" t="s">
        <v>352</v>
      </c>
      <c r="Q109" s="73">
        <v>144</v>
      </c>
      <c r="R109" s="69">
        <v>9500</v>
      </c>
      <c r="S109" s="53">
        <v>1368000</v>
      </c>
      <c r="T109" s="52">
        <v>10000</v>
      </c>
      <c r="U109" s="69">
        <v>1440000</v>
      </c>
      <c r="V109" s="52">
        <v>150000</v>
      </c>
      <c r="W109" s="69">
        <v>21600000</v>
      </c>
      <c r="X109" s="53"/>
      <c r="Y109" s="53"/>
      <c r="Z109" s="53"/>
      <c r="AA109" s="69">
        <v>34488000</v>
      </c>
      <c r="AB109" s="69">
        <v>34488000</v>
      </c>
      <c r="AC109" s="52">
        <v>40000</v>
      </c>
      <c r="AD109" s="53">
        <v>5760000</v>
      </c>
      <c r="AE109" s="53">
        <v>5760000</v>
      </c>
      <c r="AF109" s="53">
        <v>40248000</v>
      </c>
      <c r="AG109" s="78"/>
    </row>
    <row r="110" spans="1:33" s="74" customFormat="1" ht="58.15" customHeight="1" x14ac:dyDescent="0.25">
      <c r="A110" s="48">
        <v>75</v>
      </c>
      <c r="B110" s="49" t="s">
        <v>39</v>
      </c>
      <c r="C110" s="45">
        <v>31</v>
      </c>
      <c r="D110" s="72">
        <v>418</v>
      </c>
      <c r="E110" s="48" t="s">
        <v>11</v>
      </c>
      <c r="F110" s="48" t="s">
        <v>12</v>
      </c>
      <c r="G110" s="51">
        <v>226.5</v>
      </c>
      <c r="H110" s="51">
        <v>0</v>
      </c>
      <c r="I110" s="46">
        <v>226.5</v>
      </c>
      <c r="J110" s="46">
        <v>0</v>
      </c>
      <c r="K110" s="46">
        <v>226.5</v>
      </c>
      <c r="L110" s="46">
        <v>0</v>
      </c>
      <c r="M110" s="52">
        <v>70000</v>
      </c>
      <c r="N110" s="53">
        <v>15855000</v>
      </c>
      <c r="O110" s="70" t="s">
        <v>351</v>
      </c>
      <c r="P110" s="70" t="s">
        <v>352</v>
      </c>
      <c r="Q110" s="73">
        <v>226.5</v>
      </c>
      <c r="R110" s="69">
        <v>9500</v>
      </c>
      <c r="S110" s="53">
        <v>2151750</v>
      </c>
      <c r="T110" s="52">
        <v>10000</v>
      </c>
      <c r="U110" s="69">
        <v>2265000</v>
      </c>
      <c r="V110" s="52">
        <v>150000</v>
      </c>
      <c r="W110" s="69">
        <v>33975000</v>
      </c>
      <c r="X110" s="53"/>
      <c r="Y110" s="53"/>
      <c r="Z110" s="53"/>
      <c r="AA110" s="69">
        <v>54246750</v>
      </c>
      <c r="AB110" s="69">
        <v>54246750</v>
      </c>
      <c r="AC110" s="52">
        <v>40000</v>
      </c>
      <c r="AD110" s="53">
        <v>9060000</v>
      </c>
      <c r="AE110" s="53">
        <v>9060000</v>
      </c>
      <c r="AF110" s="53">
        <v>63306750</v>
      </c>
      <c r="AG110" s="78"/>
    </row>
    <row r="111" spans="1:33" s="74" customFormat="1" ht="58.15" customHeight="1" x14ac:dyDescent="0.25">
      <c r="A111" s="48">
        <v>76</v>
      </c>
      <c r="B111" s="49" t="s">
        <v>40</v>
      </c>
      <c r="C111" s="45">
        <v>31</v>
      </c>
      <c r="D111" s="72">
        <v>611</v>
      </c>
      <c r="E111" s="48" t="s">
        <v>11</v>
      </c>
      <c r="F111" s="48" t="s">
        <v>12</v>
      </c>
      <c r="G111" s="51">
        <v>81.7</v>
      </c>
      <c r="H111" s="51">
        <v>0</v>
      </c>
      <c r="I111" s="46">
        <v>81.7</v>
      </c>
      <c r="J111" s="46">
        <v>0</v>
      </c>
      <c r="K111" s="46">
        <v>81.7</v>
      </c>
      <c r="L111" s="46">
        <v>0</v>
      </c>
      <c r="M111" s="52">
        <v>70000</v>
      </c>
      <c r="N111" s="53">
        <v>5719000</v>
      </c>
      <c r="O111" s="70" t="s">
        <v>351</v>
      </c>
      <c r="P111" s="70" t="s">
        <v>352</v>
      </c>
      <c r="Q111" s="73">
        <v>81.7</v>
      </c>
      <c r="R111" s="69">
        <v>9500</v>
      </c>
      <c r="S111" s="53">
        <v>776150</v>
      </c>
      <c r="T111" s="52">
        <v>10000</v>
      </c>
      <c r="U111" s="69">
        <v>817000</v>
      </c>
      <c r="V111" s="52">
        <v>150000</v>
      </c>
      <c r="W111" s="69">
        <v>12255000</v>
      </c>
      <c r="X111" s="53"/>
      <c r="Y111" s="53"/>
      <c r="Z111" s="53"/>
      <c r="AA111" s="69">
        <v>19567150</v>
      </c>
      <c r="AB111" s="69">
        <v>19567150</v>
      </c>
      <c r="AC111" s="52">
        <v>40000</v>
      </c>
      <c r="AD111" s="53">
        <v>3268000</v>
      </c>
      <c r="AE111" s="53">
        <v>3268000</v>
      </c>
      <c r="AF111" s="53">
        <v>22835150</v>
      </c>
      <c r="AG111" s="78"/>
    </row>
    <row r="112" spans="1:33" s="74" customFormat="1" ht="58.15" customHeight="1" x14ac:dyDescent="0.25">
      <c r="A112" s="48">
        <v>77</v>
      </c>
      <c r="B112" s="49" t="s">
        <v>387</v>
      </c>
      <c r="C112" s="45">
        <v>31</v>
      </c>
      <c r="D112" s="72">
        <v>408</v>
      </c>
      <c r="E112" s="48" t="s">
        <v>11</v>
      </c>
      <c r="F112" s="48" t="s">
        <v>12</v>
      </c>
      <c r="G112" s="51">
        <v>163.1</v>
      </c>
      <c r="H112" s="51">
        <v>0</v>
      </c>
      <c r="I112" s="46">
        <v>163.1</v>
      </c>
      <c r="J112" s="46">
        <v>0</v>
      </c>
      <c r="K112" s="46">
        <v>163.1</v>
      </c>
      <c r="L112" s="46">
        <v>0</v>
      </c>
      <c r="M112" s="52">
        <v>70000</v>
      </c>
      <c r="N112" s="53">
        <v>11417000</v>
      </c>
      <c r="O112" s="70" t="s">
        <v>351</v>
      </c>
      <c r="P112" s="70" t="s">
        <v>352</v>
      </c>
      <c r="Q112" s="73">
        <v>163.1</v>
      </c>
      <c r="R112" s="69">
        <v>9500</v>
      </c>
      <c r="S112" s="53">
        <v>1549450</v>
      </c>
      <c r="T112" s="52">
        <v>10000</v>
      </c>
      <c r="U112" s="69">
        <v>1631000</v>
      </c>
      <c r="V112" s="52">
        <v>150000</v>
      </c>
      <c r="W112" s="69">
        <v>24465000</v>
      </c>
      <c r="X112" s="53"/>
      <c r="Y112" s="53"/>
      <c r="Z112" s="53"/>
      <c r="AA112" s="69">
        <v>39062450</v>
      </c>
      <c r="AB112" s="69">
        <v>39062450</v>
      </c>
      <c r="AC112" s="52">
        <v>40000</v>
      </c>
      <c r="AD112" s="53">
        <v>6524000</v>
      </c>
      <c r="AE112" s="53">
        <v>6524000</v>
      </c>
      <c r="AF112" s="53">
        <v>45586450</v>
      </c>
      <c r="AG112" s="78"/>
    </row>
    <row r="113" spans="1:33" s="74" customFormat="1" ht="58.15" customHeight="1" x14ac:dyDescent="0.25">
      <c r="A113" s="48">
        <v>78</v>
      </c>
      <c r="B113" s="49" t="s">
        <v>388</v>
      </c>
      <c r="C113" s="45">
        <v>37</v>
      </c>
      <c r="D113" s="72">
        <v>18</v>
      </c>
      <c r="E113" s="48" t="s">
        <v>11</v>
      </c>
      <c r="F113" s="48" t="s">
        <v>12</v>
      </c>
      <c r="G113" s="51">
        <v>151.6</v>
      </c>
      <c r="H113" s="51">
        <v>0</v>
      </c>
      <c r="I113" s="46">
        <v>151.6</v>
      </c>
      <c r="J113" s="46">
        <v>0</v>
      </c>
      <c r="K113" s="46">
        <v>151.6</v>
      </c>
      <c r="L113" s="46">
        <v>0</v>
      </c>
      <c r="M113" s="52">
        <v>70000</v>
      </c>
      <c r="N113" s="53">
        <v>10612000</v>
      </c>
      <c r="O113" s="70" t="s">
        <v>351</v>
      </c>
      <c r="P113" s="70" t="s">
        <v>352</v>
      </c>
      <c r="Q113" s="73">
        <v>151.6</v>
      </c>
      <c r="R113" s="69">
        <v>9500</v>
      </c>
      <c r="S113" s="53">
        <v>1440200</v>
      </c>
      <c r="T113" s="52">
        <v>10000</v>
      </c>
      <c r="U113" s="69">
        <v>1516000</v>
      </c>
      <c r="V113" s="52">
        <v>150000</v>
      </c>
      <c r="W113" s="69">
        <v>22740000</v>
      </c>
      <c r="X113" s="53"/>
      <c r="Y113" s="53"/>
      <c r="Z113" s="53"/>
      <c r="AA113" s="69">
        <v>36308200</v>
      </c>
      <c r="AB113" s="69">
        <v>36308200</v>
      </c>
      <c r="AC113" s="52">
        <v>40000</v>
      </c>
      <c r="AD113" s="53">
        <v>6064000</v>
      </c>
      <c r="AE113" s="53">
        <v>6064000</v>
      </c>
      <c r="AF113" s="53">
        <v>42372200</v>
      </c>
      <c r="AG113" s="78"/>
    </row>
    <row r="114" spans="1:33" s="74" customFormat="1" ht="44.45" customHeight="1" x14ac:dyDescent="0.25">
      <c r="A114" s="732">
        <v>79</v>
      </c>
      <c r="B114" s="740" t="s">
        <v>389</v>
      </c>
      <c r="C114" s="45">
        <v>31</v>
      </c>
      <c r="D114" s="72">
        <v>466</v>
      </c>
      <c r="E114" s="48" t="s">
        <v>11</v>
      </c>
      <c r="F114" s="48" t="s">
        <v>12</v>
      </c>
      <c r="G114" s="51">
        <v>256.3</v>
      </c>
      <c r="H114" s="51">
        <v>0</v>
      </c>
      <c r="I114" s="46">
        <v>256.3</v>
      </c>
      <c r="J114" s="46">
        <v>0</v>
      </c>
      <c r="K114" s="46">
        <v>256.3</v>
      </c>
      <c r="L114" s="46">
        <v>0</v>
      </c>
      <c r="M114" s="52">
        <v>70000</v>
      </c>
      <c r="N114" s="53">
        <v>17941000</v>
      </c>
      <c r="O114" s="70" t="s">
        <v>351</v>
      </c>
      <c r="P114" s="70" t="s">
        <v>352</v>
      </c>
      <c r="Q114" s="73">
        <v>256.3</v>
      </c>
      <c r="R114" s="69">
        <v>9500</v>
      </c>
      <c r="S114" s="53">
        <v>2434850</v>
      </c>
      <c r="T114" s="52">
        <v>10000</v>
      </c>
      <c r="U114" s="69">
        <v>2563000</v>
      </c>
      <c r="V114" s="52">
        <v>150000</v>
      </c>
      <c r="W114" s="69">
        <v>38445000</v>
      </c>
      <c r="X114" s="697">
        <v>3500000</v>
      </c>
      <c r="Y114" s="697"/>
      <c r="Z114" s="697"/>
      <c r="AA114" s="69">
        <v>64883850</v>
      </c>
      <c r="AB114" s="716">
        <v>201853900</v>
      </c>
      <c r="AC114" s="52">
        <v>40000</v>
      </c>
      <c r="AD114" s="53">
        <v>10252000</v>
      </c>
      <c r="AE114" s="697">
        <v>33128000</v>
      </c>
      <c r="AF114" s="697">
        <v>234981900</v>
      </c>
      <c r="AG114" s="735"/>
    </row>
    <row r="115" spans="1:33" s="74" customFormat="1" ht="44.45" customHeight="1" x14ac:dyDescent="0.25">
      <c r="A115" s="732"/>
      <c r="B115" s="740"/>
      <c r="C115" s="45">
        <v>31</v>
      </c>
      <c r="D115" s="72">
        <v>565</v>
      </c>
      <c r="E115" s="48" t="s">
        <v>11</v>
      </c>
      <c r="F115" s="48" t="s">
        <v>12</v>
      </c>
      <c r="G115" s="51">
        <v>320.89999999999998</v>
      </c>
      <c r="H115" s="51">
        <v>0</v>
      </c>
      <c r="I115" s="46">
        <v>320.89999999999998</v>
      </c>
      <c r="J115" s="46">
        <v>0</v>
      </c>
      <c r="K115" s="46">
        <v>320.89999999999998</v>
      </c>
      <c r="L115" s="46">
        <v>0</v>
      </c>
      <c r="M115" s="52">
        <v>70000</v>
      </c>
      <c r="N115" s="53">
        <v>22463000</v>
      </c>
      <c r="O115" s="70" t="s">
        <v>351</v>
      </c>
      <c r="P115" s="70" t="s">
        <v>352</v>
      </c>
      <c r="Q115" s="73">
        <v>320.89999999999998</v>
      </c>
      <c r="R115" s="69">
        <v>9500</v>
      </c>
      <c r="S115" s="53">
        <v>3048550</v>
      </c>
      <c r="T115" s="52">
        <v>10000</v>
      </c>
      <c r="U115" s="69">
        <v>3209000</v>
      </c>
      <c r="V115" s="52">
        <v>150000</v>
      </c>
      <c r="W115" s="69">
        <v>48135000</v>
      </c>
      <c r="X115" s="699"/>
      <c r="Y115" s="699"/>
      <c r="Z115" s="699"/>
      <c r="AA115" s="69">
        <v>76855550</v>
      </c>
      <c r="AB115" s="717"/>
      <c r="AC115" s="52">
        <v>40000</v>
      </c>
      <c r="AD115" s="53">
        <v>12836000</v>
      </c>
      <c r="AE115" s="699"/>
      <c r="AF115" s="699"/>
      <c r="AG115" s="739"/>
    </row>
    <row r="116" spans="1:33" s="74" customFormat="1" ht="44.45" customHeight="1" x14ac:dyDescent="0.25">
      <c r="A116" s="732"/>
      <c r="B116" s="740"/>
      <c r="C116" s="45">
        <v>31</v>
      </c>
      <c r="D116" s="72">
        <v>629</v>
      </c>
      <c r="E116" s="48" t="s">
        <v>11</v>
      </c>
      <c r="F116" s="48" t="s">
        <v>12</v>
      </c>
      <c r="G116" s="51">
        <v>251</v>
      </c>
      <c r="H116" s="51">
        <v>0</v>
      </c>
      <c r="I116" s="46">
        <v>251</v>
      </c>
      <c r="J116" s="46">
        <v>0</v>
      </c>
      <c r="K116" s="46">
        <v>251</v>
      </c>
      <c r="L116" s="46">
        <v>0</v>
      </c>
      <c r="M116" s="52">
        <v>70000</v>
      </c>
      <c r="N116" s="53">
        <v>17570000</v>
      </c>
      <c r="O116" s="70" t="s">
        <v>351</v>
      </c>
      <c r="P116" s="70" t="s">
        <v>352</v>
      </c>
      <c r="Q116" s="73">
        <v>251</v>
      </c>
      <c r="R116" s="69">
        <v>9500</v>
      </c>
      <c r="S116" s="53">
        <v>2384500</v>
      </c>
      <c r="T116" s="52">
        <v>10000</v>
      </c>
      <c r="U116" s="69">
        <v>2510000</v>
      </c>
      <c r="V116" s="52">
        <v>150000</v>
      </c>
      <c r="W116" s="69">
        <v>37650000</v>
      </c>
      <c r="X116" s="698"/>
      <c r="Y116" s="698"/>
      <c r="Z116" s="698"/>
      <c r="AA116" s="69">
        <v>60114500</v>
      </c>
      <c r="AB116" s="718"/>
      <c r="AC116" s="52">
        <v>40000</v>
      </c>
      <c r="AD116" s="53">
        <v>10040000</v>
      </c>
      <c r="AE116" s="698"/>
      <c r="AF116" s="698"/>
      <c r="AG116" s="731"/>
    </row>
    <row r="117" spans="1:33" s="74" customFormat="1" ht="58.15" customHeight="1" x14ac:dyDescent="0.25">
      <c r="A117" s="48">
        <v>80</v>
      </c>
      <c r="B117" s="49" t="s">
        <v>391</v>
      </c>
      <c r="C117" s="45">
        <v>31</v>
      </c>
      <c r="D117" s="72">
        <v>723</v>
      </c>
      <c r="E117" s="48" t="s">
        <v>11</v>
      </c>
      <c r="F117" s="48" t="s">
        <v>12</v>
      </c>
      <c r="G117" s="51">
        <v>333.9</v>
      </c>
      <c r="H117" s="51">
        <v>0</v>
      </c>
      <c r="I117" s="46">
        <v>333.9</v>
      </c>
      <c r="J117" s="46">
        <v>0</v>
      </c>
      <c r="K117" s="46">
        <v>333.9</v>
      </c>
      <c r="L117" s="46">
        <v>0</v>
      </c>
      <c r="M117" s="52">
        <v>70000</v>
      </c>
      <c r="N117" s="53">
        <v>23373000</v>
      </c>
      <c r="O117" s="70" t="s">
        <v>351</v>
      </c>
      <c r="P117" s="70" t="s">
        <v>352</v>
      </c>
      <c r="Q117" s="73">
        <v>333.9</v>
      </c>
      <c r="R117" s="69">
        <v>9500</v>
      </c>
      <c r="S117" s="53">
        <v>3172050</v>
      </c>
      <c r="T117" s="52">
        <v>10000</v>
      </c>
      <c r="U117" s="69">
        <v>3339000</v>
      </c>
      <c r="V117" s="52">
        <v>150000</v>
      </c>
      <c r="W117" s="69">
        <v>50085000</v>
      </c>
      <c r="X117" s="53"/>
      <c r="Y117" s="53"/>
      <c r="Z117" s="53"/>
      <c r="AA117" s="69">
        <v>79969050</v>
      </c>
      <c r="AB117" s="69">
        <v>79969050</v>
      </c>
      <c r="AC117" s="52">
        <v>40000</v>
      </c>
      <c r="AD117" s="53">
        <v>13356000</v>
      </c>
      <c r="AE117" s="53">
        <v>13356000</v>
      </c>
      <c r="AF117" s="53">
        <v>93325050</v>
      </c>
      <c r="AG117" s="51"/>
    </row>
    <row r="118" spans="1:33" s="74" customFormat="1" ht="58.15" customHeight="1" x14ac:dyDescent="0.25">
      <c r="A118" s="48">
        <v>81</v>
      </c>
      <c r="B118" s="49" t="s">
        <v>392</v>
      </c>
      <c r="C118" s="45">
        <v>31</v>
      </c>
      <c r="D118" s="72">
        <v>728</v>
      </c>
      <c r="E118" s="48" t="s">
        <v>11</v>
      </c>
      <c r="F118" s="48" t="s">
        <v>12</v>
      </c>
      <c r="G118" s="51">
        <v>406.8</v>
      </c>
      <c r="H118" s="51">
        <v>0</v>
      </c>
      <c r="I118" s="46">
        <v>406.8</v>
      </c>
      <c r="J118" s="46">
        <v>0</v>
      </c>
      <c r="K118" s="46">
        <v>406.8</v>
      </c>
      <c r="L118" s="46">
        <v>0</v>
      </c>
      <c r="M118" s="52">
        <v>70000</v>
      </c>
      <c r="N118" s="53">
        <v>28476000</v>
      </c>
      <c r="O118" s="70" t="s">
        <v>351</v>
      </c>
      <c r="P118" s="70" t="s">
        <v>352</v>
      </c>
      <c r="Q118" s="73">
        <v>406.8</v>
      </c>
      <c r="R118" s="69">
        <v>9500</v>
      </c>
      <c r="S118" s="53">
        <v>3864600</v>
      </c>
      <c r="T118" s="52">
        <v>10000</v>
      </c>
      <c r="U118" s="69">
        <v>4068000</v>
      </c>
      <c r="V118" s="52">
        <v>150000</v>
      </c>
      <c r="W118" s="69">
        <v>61020000</v>
      </c>
      <c r="X118" s="53"/>
      <c r="Y118" s="53"/>
      <c r="Z118" s="53"/>
      <c r="AA118" s="69">
        <v>97428600</v>
      </c>
      <c r="AB118" s="69">
        <v>97428600</v>
      </c>
      <c r="AC118" s="52">
        <v>40000</v>
      </c>
      <c r="AD118" s="53">
        <v>16272000</v>
      </c>
      <c r="AE118" s="53">
        <v>16272000</v>
      </c>
      <c r="AF118" s="53">
        <v>113700600</v>
      </c>
      <c r="AG118" s="51"/>
    </row>
    <row r="119" spans="1:33" s="74" customFormat="1" ht="58.15" customHeight="1" x14ac:dyDescent="0.25">
      <c r="A119" s="48">
        <v>82</v>
      </c>
      <c r="B119" s="49" t="s">
        <v>41</v>
      </c>
      <c r="C119" s="45">
        <v>31</v>
      </c>
      <c r="D119" s="72">
        <v>613</v>
      </c>
      <c r="E119" s="48" t="s">
        <v>11</v>
      </c>
      <c r="F119" s="48" t="s">
        <v>12</v>
      </c>
      <c r="G119" s="51">
        <v>220.4</v>
      </c>
      <c r="H119" s="51">
        <v>0</v>
      </c>
      <c r="I119" s="46">
        <v>220.4</v>
      </c>
      <c r="J119" s="46">
        <v>0</v>
      </c>
      <c r="K119" s="46">
        <v>220.4</v>
      </c>
      <c r="L119" s="46">
        <v>0</v>
      </c>
      <c r="M119" s="52">
        <v>70000</v>
      </c>
      <c r="N119" s="53">
        <v>15428000</v>
      </c>
      <c r="O119" s="70" t="s">
        <v>351</v>
      </c>
      <c r="P119" s="70" t="s">
        <v>352</v>
      </c>
      <c r="Q119" s="73">
        <v>220.4</v>
      </c>
      <c r="R119" s="69">
        <v>9500</v>
      </c>
      <c r="S119" s="53">
        <v>2093800</v>
      </c>
      <c r="T119" s="52">
        <v>10000</v>
      </c>
      <c r="U119" s="69">
        <v>2204000</v>
      </c>
      <c r="V119" s="52">
        <v>150000</v>
      </c>
      <c r="W119" s="69">
        <v>33060000</v>
      </c>
      <c r="X119" s="53"/>
      <c r="Y119" s="53"/>
      <c r="Z119" s="53"/>
      <c r="AA119" s="69">
        <v>52785800</v>
      </c>
      <c r="AB119" s="69">
        <v>52785800</v>
      </c>
      <c r="AC119" s="52">
        <v>40000</v>
      </c>
      <c r="AD119" s="53">
        <v>8816000</v>
      </c>
      <c r="AE119" s="53">
        <v>8816000</v>
      </c>
      <c r="AF119" s="53">
        <v>61601800</v>
      </c>
      <c r="AG119" s="51"/>
    </row>
    <row r="120" spans="1:33" s="74" customFormat="1" ht="58.15" customHeight="1" x14ac:dyDescent="0.25">
      <c r="A120" s="48">
        <v>83</v>
      </c>
      <c r="B120" s="49" t="s">
        <v>393</v>
      </c>
      <c r="C120" s="45">
        <v>31</v>
      </c>
      <c r="D120" s="72">
        <v>530</v>
      </c>
      <c r="E120" s="48" t="s">
        <v>11</v>
      </c>
      <c r="F120" s="48" t="s">
        <v>12</v>
      </c>
      <c r="G120" s="51">
        <v>304.10000000000002</v>
      </c>
      <c r="H120" s="51">
        <v>0</v>
      </c>
      <c r="I120" s="46">
        <v>304.10000000000002</v>
      </c>
      <c r="J120" s="46">
        <v>0</v>
      </c>
      <c r="K120" s="46">
        <v>304.10000000000002</v>
      </c>
      <c r="L120" s="46">
        <v>0</v>
      </c>
      <c r="M120" s="52">
        <v>70000</v>
      </c>
      <c r="N120" s="53">
        <v>21287000</v>
      </c>
      <c r="O120" s="70" t="s">
        <v>351</v>
      </c>
      <c r="P120" s="70" t="s">
        <v>352</v>
      </c>
      <c r="Q120" s="73">
        <v>304.10000000000002</v>
      </c>
      <c r="R120" s="69">
        <v>9500</v>
      </c>
      <c r="S120" s="53">
        <v>2888950</v>
      </c>
      <c r="T120" s="52">
        <v>10000</v>
      </c>
      <c r="U120" s="69">
        <v>3041000</v>
      </c>
      <c r="V120" s="52">
        <v>150000</v>
      </c>
      <c r="W120" s="69">
        <v>45615000</v>
      </c>
      <c r="X120" s="53"/>
      <c r="Y120" s="53"/>
      <c r="Z120" s="53"/>
      <c r="AA120" s="69">
        <v>72831950</v>
      </c>
      <c r="AB120" s="69">
        <v>72831950</v>
      </c>
      <c r="AC120" s="52">
        <v>40000</v>
      </c>
      <c r="AD120" s="53">
        <v>12164000</v>
      </c>
      <c r="AE120" s="53">
        <v>12164000</v>
      </c>
      <c r="AF120" s="53">
        <v>84995950</v>
      </c>
      <c r="AG120" s="51"/>
    </row>
    <row r="121" spans="1:33" s="74" customFormat="1" ht="75.599999999999994" customHeight="1" x14ac:dyDescent="0.25">
      <c r="A121" s="48">
        <v>84</v>
      </c>
      <c r="B121" s="49" t="s">
        <v>394</v>
      </c>
      <c r="C121" s="45">
        <v>31</v>
      </c>
      <c r="D121" s="72">
        <v>446</v>
      </c>
      <c r="E121" s="48" t="s">
        <v>11</v>
      </c>
      <c r="F121" s="48" t="s">
        <v>12</v>
      </c>
      <c r="G121" s="51">
        <v>105.7</v>
      </c>
      <c r="H121" s="51">
        <v>0</v>
      </c>
      <c r="I121" s="46">
        <v>105.7</v>
      </c>
      <c r="J121" s="46">
        <v>0</v>
      </c>
      <c r="K121" s="46">
        <v>105.7</v>
      </c>
      <c r="L121" s="46">
        <v>0</v>
      </c>
      <c r="M121" s="52">
        <v>70000</v>
      </c>
      <c r="N121" s="53">
        <v>7399000</v>
      </c>
      <c r="O121" s="70" t="s">
        <v>351</v>
      </c>
      <c r="P121" s="70" t="s">
        <v>352</v>
      </c>
      <c r="Q121" s="73">
        <v>105.7</v>
      </c>
      <c r="R121" s="69">
        <v>9500</v>
      </c>
      <c r="S121" s="53">
        <v>1004150</v>
      </c>
      <c r="T121" s="52">
        <v>10000</v>
      </c>
      <c r="U121" s="69">
        <v>1057000</v>
      </c>
      <c r="V121" s="52">
        <v>150000</v>
      </c>
      <c r="W121" s="69">
        <v>15855000</v>
      </c>
      <c r="X121" s="53"/>
      <c r="Y121" s="53"/>
      <c r="Z121" s="53"/>
      <c r="AA121" s="69">
        <v>25315150</v>
      </c>
      <c r="AB121" s="69">
        <v>25315150</v>
      </c>
      <c r="AC121" s="52">
        <v>40000</v>
      </c>
      <c r="AD121" s="53">
        <v>4228000</v>
      </c>
      <c r="AE121" s="53">
        <v>4228000</v>
      </c>
      <c r="AF121" s="53">
        <v>29543150</v>
      </c>
      <c r="AG121" s="51"/>
    </row>
    <row r="122" spans="1:33" s="74" customFormat="1" ht="58.15" customHeight="1" x14ac:dyDescent="0.25">
      <c r="A122" s="48">
        <v>85</v>
      </c>
      <c r="B122" s="49" t="s">
        <v>42</v>
      </c>
      <c r="C122" s="45">
        <v>31</v>
      </c>
      <c r="D122" s="72">
        <v>582</v>
      </c>
      <c r="E122" s="48" t="s">
        <v>11</v>
      </c>
      <c r="F122" s="48" t="s">
        <v>12</v>
      </c>
      <c r="G122" s="51">
        <v>243.1</v>
      </c>
      <c r="H122" s="51">
        <v>0</v>
      </c>
      <c r="I122" s="46">
        <v>243.1</v>
      </c>
      <c r="J122" s="46">
        <v>0</v>
      </c>
      <c r="K122" s="46">
        <v>243.1</v>
      </c>
      <c r="L122" s="46">
        <v>0</v>
      </c>
      <c r="M122" s="52">
        <v>70000</v>
      </c>
      <c r="N122" s="53">
        <v>17017000</v>
      </c>
      <c r="O122" s="70" t="s">
        <v>351</v>
      </c>
      <c r="P122" s="70" t="s">
        <v>352</v>
      </c>
      <c r="Q122" s="73">
        <v>243.1</v>
      </c>
      <c r="R122" s="69">
        <v>9500</v>
      </c>
      <c r="S122" s="53">
        <v>2309450</v>
      </c>
      <c r="T122" s="52">
        <v>10000</v>
      </c>
      <c r="U122" s="69">
        <v>2431000</v>
      </c>
      <c r="V122" s="52">
        <v>150000</v>
      </c>
      <c r="W122" s="69">
        <v>36465000</v>
      </c>
      <c r="X122" s="53"/>
      <c r="Y122" s="53"/>
      <c r="Z122" s="53"/>
      <c r="AA122" s="69">
        <v>58222450</v>
      </c>
      <c r="AB122" s="69">
        <v>58222450</v>
      </c>
      <c r="AC122" s="52">
        <v>40000</v>
      </c>
      <c r="AD122" s="53">
        <v>9724000</v>
      </c>
      <c r="AE122" s="53">
        <v>9724000</v>
      </c>
      <c r="AF122" s="53">
        <v>67946450</v>
      </c>
      <c r="AG122" s="51"/>
    </row>
    <row r="123" spans="1:33" s="74" customFormat="1" ht="58.15" customHeight="1" x14ac:dyDescent="0.25">
      <c r="A123" s="48">
        <v>86</v>
      </c>
      <c r="B123" s="49" t="s">
        <v>395</v>
      </c>
      <c r="C123" s="45">
        <v>31</v>
      </c>
      <c r="D123" s="72">
        <v>620</v>
      </c>
      <c r="E123" s="48" t="s">
        <v>11</v>
      </c>
      <c r="F123" s="48" t="s">
        <v>12</v>
      </c>
      <c r="G123" s="51">
        <v>275.60000000000002</v>
      </c>
      <c r="H123" s="51">
        <v>0</v>
      </c>
      <c r="I123" s="46">
        <v>275.60000000000002</v>
      </c>
      <c r="J123" s="46">
        <v>0</v>
      </c>
      <c r="K123" s="46">
        <v>275.60000000000002</v>
      </c>
      <c r="L123" s="46">
        <v>0</v>
      </c>
      <c r="M123" s="52">
        <v>70000</v>
      </c>
      <c r="N123" s="53">
        <v>19292000</v>
      </c>
      <c r="O123" s="70" t="s">
        <v>351</v>
      </c>
      <c r="P123" s="70" t="s">
        <v>352</v>
      </c>
      <c r="Q123" s="73">
        <v>275.60000000000002</v>
      </c>
      <c r="R123" s="69">
        <v>9500</v>
      </c>
      <c r="S123" s="53">
        <v>2618200</v>
      </c>
      <c r="T123" s="52">
        <v>10000</v>
      </c>
      <c r="U123" s="69">
        <v>2756000</v>
      </c>
      <c r="V123" s="52">
        <v>150000</v>
      </c>
      <c r="W123" s="69">
        <v>41340000</v>
      </c>
      <c r="X123" s="53"/>
      <c r="Y123" s="53"/>
      <c r="Z123" s="53"/>
      <c r="AA123" s="69">
        <v>66006200</v>
      </c>
      <c r="AB123" s="69">
        <v>66006200</v>
      </c>
      <c r="AC123" s="52">
        <v>40000</v>
      </c>
      <c r="AD123" s="53">
        <v>11024000</v>
      </c>
      <c r="AE123" s="53">
        <v>11024000</v>
      </c>
      <c r="AF123" s="53">
        <v>77030200</v>
      </c>
      <c r="AG123" s="51"/>
    </row>
    <row r="124" spans="1:33" s="74" customFormat="1" ht="58.15" customHeight="1" x14ac:dyDescent="0.25">
      <c r="A124" s="48">
        <v>87</v>
      </c>
      <c r="B124" s="49" t="s">
        <v>398</v>
      </c>
      <c r="C124" s="45">
        <v>31</v>
      </c>
      <c r="D124" s="72">
        <v>620</v>
      </c>
      <c r="E124" s="48" t="s">
        <v>11</v>
      </c>
      <c r="F124" s="48" t="s">
        <v>12</v>
      </c>
      <c r="G124" s="51">
        <v>193</v>
      </c>
      <c r="H124" s="51">
        <v>0</v>
      </c>
      <c r="I124" s="46">
        <v>193</v>
      </c>
      <c r="J124" s="46">
        <v>0</v>
      </c>
      <c r="K124" s="46">
        <v>193</v>
      </c>
      <c r="L124" s="46">
        <v>0</v>
      </c>
      <c r="M124" s="52">
        <v>70000</v>
      </c>
      <c r="N124" s="53">
        <v>13510000</v>
      </c>
      <c r="O124" s="70" t="s">
        <v>351</v>
      </c>
      <c r="P124" s="70" t="s">
        <v>352</v>
      </c>
      <c r="Q124" s="73">
        <v>193</v>
      </c>
      <c r="R124" s="69">
        <v>9500</v>
      </c>
      <c r="S124" s="53">
        <v>1833500</v>
      </c>
      <c r="T124" s="52">
        <v>10000</v>
      </c>
      <c r="U124" s="69">
        <v>1930000</v>
      </c>
      <c r="V124" s="52">
        <v>150000</v>
      </c>
      <c r="W124" s="69">
        <v>28950000</v>
      </c>
      <c r="X124" s="53"/>
      <c r="Y124" s="53"/>
      <c r="Z124" s="53"/>
      <c r="AA124" s="69">
        <v>46223500</v>
      </c>
      <c r="AB124" s="69">
        <v>46223500</v>
      </c>
      <c r="AC124" s="52">
        <v>40000</v>
      </c>
      <c r="AD124" s="53">
        <v>7720000</v>
      </c>
      <c r="AE124" s="53">
        <v>7720000</v>
      </c>
      <c r="AF124" s="53">
        <v>53943500</v>
      </c>
      <c r="AG124" s="51"/>
    </row>
    <row r="125" spans="1:33" s="74" customFormat="1" ht="58.15" customHeight="1" x14ac:dyDescent="0.25">
      <c r="A125" s="48">
        <v>88</v>
      </c>
      <c r="B125" s="49" t="s">
        <v>396</v>
      </c>
      <c r="C125" s="45">
        <v>37</v>
      </c>
      <c r="D125" s="72">
        <v>27</v>
      </c>
      <c r="E125" s="48" t="s">
        <v>11</v>
      </c>
      <c r="F125" s="48" t="s">
        <v>12</v>
      </c>
      <c r="G125" s="51">
        <v>158.19999999999999</v>
      </c>
      <c r="H125" s="51">
        <v>0</v>
      </c>
      <c r="I125" s="46">
        <v>158.19999999999999</v>
      </c>
      <c r="J125" s="46">
        <v>0</v>
      </c>
      <c r="K125" s="46">
        <v>158.19999999999999</v>
      </c>
      <c r="L125" s="46">
        <v>0</v>
      </c>
      <c r="M125" s="52">
        <v>70000</v>
      </c>
      <c r="N125" s="53">
        <v>11074000</v>
      </c>
      <c r="O125" s="70" t="s">
        <v>351</v>
      </c>
      <c r="P125" s="70" t="s">
        <v>352</v>
      </c>
      <c r="Q125" s="73">
        <v>158.19999999999999</v>
      </c>
      <c r="R125" s="69">
        <v>9500</v>
      </c>
      <c r="S125" s="53">
        <v>1502900</v>
      </c>
      <c r="T125" s="52">
        <v>10000</v>
      </c>
      <c r="U125" s="69">
        <v>1582000</v>
      </c>
      <c r="V125" s="52">
        <v>150000</v>
      </c>
      <c r="W125" s="69">
        <v>23730000</v>
      </c>
      <c r="X125" s="53"/>
      <c r="Y125" s="53"/>
      <c r="Z125" s="53"/>
      <c r="AA125" s="69">
        <v>37888900</v>
      </c>
      <c r="AB125" s="69">
        <v>37888900</v>
      </c>
      <c r="AC125" s="52">
        <v>40000</v>
      </c>
      <c r="AD125" s="53">
        <v>6328000</v>
      </c>
      <c r="AE125" s="53">
        <v>6328000</v>
      </c>
      <c r="AF125" s="53">
        <v>44216900</v>
      </c>
      <c r="AG125" s="51"/>
    </row>
    <row r="126" spans="1:33" s="74" customFormat="1" ht="58.15" customHeight="1" x14ac:dyDescent="0.25">
      <c r="A126" s="732">
        <v>89</v>
      </c>
      <c r="B126" s="740" t="s">
        <v>43</v>
      </c>
      <c r="C126" s="45">
        <v>31</v>
      </c>
      <c r="D126" s="72">
        <v>630</v>
      </c>
      <c r="E126" s="48" t="s">
        <v>11</v>
      </c>
      <c r="F126" s="48" t="s">
        <v>12</v>
      </c>
      <c r="G126" s="51">
        <v>318.10000000000002</v>
      </c>
      <c r="H126" s="51"/>
      <c r="I126" s="46">
        <v>318.10000000000002</v>
      </c>
      <c r="J126" s="46"/>
      <c r="K126" s="46">
        <v>318.10000000000002</v>
      </c>
      <c r="L126" s="46">
        <v>0</v>
      </c>
      <c r="M126" s="52">
        <v>70000</v>
      </c>
      <c r="N126" s="53">
        <v>22267000</v>
      </c>
      <c r="O126" s="70" t="s">
        <v>351</v>
      </c>
      <c r="P126" s="70" t="s">
        <v>352</v>
      </c>
      <c r="Q126" s="73">
        <v>318.10000000000002</v>
      </c>
      <c r="R126" s="69">
        <v>9500</v>
      </c>
      <c r="S126" s="53">
        <v>3021950</v>
      </c>
      <c r="T126" s="52">
        <v>10000</v>
      </c>
      <c r="U126" s="69">
        <v>3181000</v>
      </c>
      <c r="V126" s="52">
        <v>150000</v>
      </c>
      <c r="W126" s="69">
        <v>47715000</v>
      </c>
      <c r="X126" s="697">
        <v>3500000</v>
      </c>
      <c r="Y126" s="697"/>
      <c r="Z126" s="697"/>
      <c r="AA126" s="69">
        <v>79684950</v>
      </c>
      <c r="AB126" s="716">
        <v>171102100</v>
      </c>
      <c r="AC126" s="52">
        <v>40000</v>
      </c>
      <c r="AD126" s="53">
        <v>12724000</v>
      </c>
      <c r="AE126" s="697">
        <v>27992000</v>
      </c>
      <c r="AF126" s="697">
        <v>199094100</v>
      </c>
      <c r="AG126" s="755"/>
    </row>
    <row r="127" spans="1:33" s="74" customFormat="1" ht="58.15" customHeight="1" x14ac:dyDescent="0.25">
      <c r="A127" s="732"/>
      <c r="B127" s="740"/>
      <c r="C127" s="45">
        <v>31</v>
      </c>
      <c r="D127" s="72">
        <v>683</v>
      </c>
      <c r="E127" s="48" t="s">
        <v>11</v>
      </c>
      <c r="F127" s="48" t="s">
        <v>12</v>
      </c>
      <c r="G127" s="51">
        <v>381.7</v>
      </c>
      <c r="H127" s="51"/>
      <c r="I127" s="46">
        <v>381.7</v>
      </c>
      <c r="J127" s="46"/>
      <c r="K127" s="46">
        <v>381.7</v>
      </c>
      <c r="L127" s="46">
        <v>0</v>
      </c>
      <c r="M127" s="52">
        <v>70000</v>
      </c>
      <c r="N127" s="53">
        <v>26719000</v>
      </c>
      <c r="O127" s="70" t="s">
        <v>351</v>
      </c>
      <c r="P127" s="70" t="s">
        <v>352</v>
      </c>
      <c r="Q127" s="73">
        <v>381.7</v>
      </c>
      <c r="R127" s="69">
        <v>9500</v>
      </c>
      <c r="S127" s="53">
        <v>3626150</v>
      </c>
      <c r="T127" s="52">
        <v>10000</v>
      </c>
      <c r="U127" s="69">
        <v>3817000</v>
      </c>
      <c r="V127" s="52">
        <v>150000</v>
      </c>
      <c r="W127" s="69">
        <v>57255000</v>
      </c>
      <c r="X127" s="698"/>
      <c r="Y127" s="698"/>
      <c r="Z127" s="698"/>
      <c r="AA127" s="69">
        <v>91417150</v>
      </c>
      <c r="AB127" s="718"/>
      <c r="AC127" s="52">
        <v>40000</v>
      </c>
      <c r="AD127" s="53">
        <v>15268000</v>
      </c>
      <c r="AE127" s="698"/>
      <c r="AF127" s="698"/>
      <c r="AG127" s="757"/>
    </row>
    <row r="128" spans="1:33" s="74" customFormat="1" ht="58.15" customHeight="1" x14ac:dyDescent="0.25">
      <c r="A128" s="48">
        <v>90</v>
      </c>
      <c r="B128" s="49" t="s">
        <v>429</v>
      </c>
      <c r="C128" s="45">
        <v>31</v>
      </c>
      <c r="D128" s="72">
        <v>676</v>
      </c>
      <c r="E128" s="48" t="s">
        <v>11</v>
      </c>
      <c r="F128" s="48" t="s">
        <v>12</v>
      </c>
      <c r="G128" s="51">
        <v>207.5</v>
      </c>
      <c r="H128" s="51">
        <v>0</v>
      </c>
      <c r="I128" s="46">
        <v>207.5</v>
      </c>
      <c r="J128" s="46">
        <v>0</v>
      </c>
      <c r="K128" s="46">
        <v>207.5</v>
      </c>
      <c r="L128" s="46">
        <v>0</v>
      </c>
      <c r="M128" s="52">
        <v>70000</v>
      </c>
      <c r="N128" s="53">
        <v>14525000</v>
      </c>
      <c r="O128" s="70" t="s">
        <v>351</v>
      </c>
      <c r="P128" s="70" t="s">
        <v>352</v>
      </c>
      <c r="Q128" s="73">
        <v>207.5</v>
      </c>
      <c r="R128" s="69">
        <v>9500</v>
      </c>
      <c r="S128" s="53">
        <v>1971250</v>
      </c>
      <c r="T128" s="52">
        <v>10000</v>
      </c>
      <c r="U128" s="69">
        <v>2075000</v>
      </c>
      <c r="V128" s="52">
        <v>150000</v>
      </c>
      <c r="W128" s="69">
        <v>31125000</v>
      </c>
      <c r="X128" s="39"/>
      <c r="Y128" s="39"/>
      <c r="Z128" s="39"/>
      <c r="AA128" s="69">
        <v>49696250</v>
      </c>
      <c r="AB128" s="69">
        <v>49696250</v>
      </c>
      <c r="AC128" s="52">
        <v>40000</v>
      </c>
      <c r="AD128" s="53">
        <v>8300000</v>
      </c>
      <c r="AE128" s="53">
        <v>8300000</v>
      </c>
      <c r="AF128" s="53">
        <v>57996250</v>
      </c>
      <c r="AG128" s="94"/>
    </row>
    <row r="129" spans="1:33" s="74" customFormat="1" ht="58.15" customHeight="1" x14ac:dyDescent="0.25">
      <c r="A129" s="48">
        <v>91</v>
      </c>
      <c r="B129" s="49" t="s">
        <v>397</v>
      </c>
      <c r="C129" s="45">
        <v>31</v>
      </c>
      <c r="D129" s="72">
        <v>416</v>
      </c>
      <c r="E129" s="48" t="s">
        <v>11</v>
      </c>
      <c r="F129" s="48" t="s">
        <v>12</v>
      </c>
      <c r="G129" s="51">
        <v>160.6</v>
      </c>
      <c r="H129" s="51">
        <v>0</v>
      </c>
      <c r="I129" s="46">
        <v>21</v>
      </c>
      <c r="J129" s="46"/>
      <c r="K129" s="46">
        <v>21</v>
      </c>
      <c r="L129" s="46">
        <v>139.6</v>
      </c>
      <c r="M129" s="52">
        <v>70000</v>
      </c>
      <c r="N129" s="53">
        <v>1470000</v>
      </c>
      <c r="O129" s="70" t="s">
        <v>351</v>
      </c>
      <c r="P129" s="70" t="s">
        <v>352</v>
      </c>
      <c r="Q129" s="73">
        <v>21</v>
      </c>
      <c r="R129" s="69">
        <v>9500</v>
      </c>
      <c r="S129" s="53">
        <v>199500</v>
      </c>
      <c r="T129" s="52">
        <v>10000</v>
      </c>
      <c r="U129" s="69">
        <v>210000</v>
      </c>
      <c r="V129" s="52">
        <v>150000</v>
      </c>
      <c r="W129" s="69">
        <v>3150000</v>
      </c>
      <c r="X129" s="53"/>
      <c r="Y129" s="53"/>
      <c r="Z129" s="53"/>
      <c r="AA129" s="69">
        <v>5029500</v>
      </c>
      <c r="AB129" s="69">
        <v>5029500</v>
      </c>
      <c r="AC129" s="52">
        <v>40000</v>
      </c>
      <c r="AD129" s="53">
        <v>840000</v>
      </c>
      <c r="AE129" s="53">
        <v>840000</v>
      </c>
      <c r="AF129" s="53">
        <v>5869500</v>
      </c>
      <c r="AG129" s="51"/>
    </row>
    <row r="130" spans="1:33" s="74" customFormat="1" ht="58.15" customHeight="1" x14ac:dyDescent="0.25">
      <c r="A130" s="48">
        <v>92</v>
      </c>
      <c r="B130" s="49" t="s">
        <v>399</v>
      </c>
      <c r="C130" s="45">
        <v>31</v>
      </c>
      <c r="D130" s="72">
        <v>538</v>
      </c>
      <c r="E130" s="48" t="s">
        <v>11</v>
      </c>
      <c r="F130" s="48" t="s">
        <v>12</v>
      </c>
      <c r="G130" s="51">
        <v>163.1</v>
      </c>
      <c r="H130" s="51">
        <v>0</v>
      </c>
      <c r="I130" s="46">
        <v>126.5</v>
      </c>
      <c r="J130" s="46">
        <v>36.6</v>
      </c>
      <c r="K130" s="46">
        <v>163.1</v>
      </c>
      <c r="L130" s="46">
        <v>0</v>
      </c>
      <c r="M130" s="52">
        <v>70000</v>
      </c>
      <c r="N130" s="53">
        <v>11417000</v>
      </c>
      <c r="O130" s="70" t="s">
        <v>351</v>
      </c>
      <c r="P130" s="70" t="s">
        <v>352</v>
      </c>
      <c r="Q130" s="73">
        <v>163.1</v>
      </c>
      <c r="R130" s="69">
        <v>9500</v>
      </c>
      <c r="S130" s="53">
        <v>1549450</v>
      </c>
      <c r="T130" s="52">
        <v>10000</v>
      </c>
      <c r="U130" s="69">
        <v>1631000</v>
      </c>
      <c r="V130" s="52">
        <v>150000</v>
      </c>
      <c r="W130" s="69">
        <v>24465000</v>
      </c>
      <c r="X130" s="69"/>
      <c r="Y130" s="69"/>
      <c r="Z130" s="69"/>
      <c r="AA130" s="69">
        <v>39062450</v>
      </c>
      <c r="AB130" s="69">
        <v>39062450</v>
      </c>
      <c r="AC130" s="52">
        <v>40000</v>
      </c>
      <c r="AD130" s="53">
        <v>6524000</v>
      </c>
      <c r="AE130" s="53">
        <v>6524000</v>
      </c>
      <c r="AF130" s="53">
        <v>45586450</v>
      </c>
      <c r="AG130" s="94"/>
    </row>
    <row r="131" spans="1:33" s="74" customFormat="1" ht="58.15" customHeight="1" x14ac:dyDescent="0.25">
      <c r="A131" s="48">
        <v>93</v>
      </c>
      <c r="B131" s="49" t="s">
        <v>44</v>
      </c>
      <c r="C131" s="45">
        <v>31</v>
      </c>
      <c r="D131" s="72">
        <v>559</v>
      </c>
      <c r="E131" s="48" t="s">
        <v>11</v>
      </c>
      <c r="F131" s="48" t="s">
        <v>12</v>
      </c>
      <c r="G131" s="51">
        <v>227.6</v>
      </c>
      <c r="H131" s="51">
        <v>0</v>
      </c>
      <c r="I131" s="46">
        <v>227.6</v>
      </c>
      <c r="J131" s="46">
        <v>0</v>
      </c>
      <c r="K131" s="46">
        <v>227.6</v>
      </c>
      <c r="L131" s="46">
        <v>0</v>
      </c>
      <c r="M131" s="52">
        <v>70000</v>
      </c>
      <c r="N131" s="53">
        <v>15932000</v>
      </c>
      <c r="O131" s="70" t="s">
        <v>351</v>
      </c>
      <c r="P131" s="70" t="s">
        <v>352</v>
      </c>
      <c r="Q131" s="73">
        <v>227.6</v>
      </c>
      <c r="R131" s="69">
        <v>9500</v>
      </c>
      <c r="S131" s="53">
        <v>2162200</v>
      </c>
      <c r="T131" s="52">
        <v>10000</v>
      </c>
      <c r="U131" s="69">
        <v>2276000</v>
      </c>
      <c r="V131" s="52">
        <v>150000</v>
      </c>
      <c r="W131" s="69">
        <v>34140000</v>
      </c>
      <c r="X131" s="69"/>
      <c r="Y131" s="69"/>
      <c r="Z131" s="69"/>
      <c r="AA131" s="69">
        <v>54510200</v>
      </c>
      <c r="AB131" s="69">
        <v>54510200</v>
      </c>
      <c r="AC131" s="52">
        <v>40000</v>
      </c>
      <c r="AD131" s="53">
        <v>9104000</v>
      </c>
      <c r="AE131" s="53">
        <v>9104000</v>
      </c>
      <c r="AF131" s="53">
        <v>63614200</v>
      </c>
      <c r="AG131" s="94"/>
    </row>
    <row r="132" spans="1:33" s="74" customFormat="1" ht="58.15" customHeight="1" x14ac:dyDescent="0.25">
      <c r="A132" s="48">
        <v>94</v>
      </c>
      <c r="B132" s="49" t="s">
        <v>400</v>
      </c>
      <c r="C132" s="45">
        <v>31</v>
      </c>
      <c r="D132" s="72">
        <v>470</v>
      </c>
      <c r="E132" s="48" t="s">
        <v>11</v>
      </c>
      <c r="F132" s="48" t="s">
        <v>12</v>
      </c>
      <c r="G132" s="51">
        <v>481.5</v>
      </c>
      <c r="H132" s="51">
        <v>0</v>
      </c>
      <c r="I132" s="46">
        <v>112.6</v>
      </c>
      <c r="J132" s="46">
        <v>0</v>
      </c>
      <c r="K132" s="46">
        <v>112.6</v>
      </c>
      <c r="L132" s="46">
        <v>368.9</v>
      </c>
      <c r="M132" s="52">
        <v>70000</v>
      </c>
      <c r="N132" s="53">
        <v>7882000</v>
      </c>
      <c r="O132" s="70" t="s">
        <v>351</v>
      </c>
      <c r="P132" s="70" t="s">
        <v>352</v>
      </c>
      <c r="Q132" s="73">
        <v>112.6</v>
      </c>
      <c r="R132" s="69">
        <v>9500</v>
      </c>
      <c r="S132" s="53">
        <v>1069700</v>
      </c>
      <c r="T132" s="52">
        <v>10000</v>
      </c>
      <c r="U132" s="69">
        <v>1126000</v>
      </c>
      <c r="V132" s="52">
        <v>150000</v>
      </c>
      <c r="W132" s="69">
        <v>16890000</v>
      </c>
      <c r="X132" s="75"/>
      <c r="Y132" s="75"/>
      <c r="Z132" s="75"/>
      <c r="AA132" s="69">
        <v>26967700</v>
      </c>
      <c r="AB132" s="69">
        <v>26967700</v>
      </c>
      <c r="AC132" s="52">
        <v>40000</v>
      </c>
      <c r="AD132" s="53">
        <v>4504000</v>
      </c>
      <c r="AE132" s="53">
        <v>4504000</v>
      </c>
      <c r="AF132" s="53">
        <v>31471700</v>
      </c>
      <c r="AG132" s="94"/>
    </row>
    <row r="133" spans="1:33" s="74" customFormat="1" ht="58.15" customHeight="1" x14ac:dyDescent="0.25">
      <c r="A133" s="48">
        <v>95</v>
      </c>
      <c r="B133" s="49" t="s">
        <v>401</v>
      </c>
      <c r="C133" s="45">
        <v>31</v>
      </c>
      <c r="D133" s="72">
        <v>729</v>
      </c>
      <c r="E133" s="48" t="s">
        <v>11</v>
      </c>
      <c r="F133" s="48" t="s">
        <v>12</v>
      </c>
      <c r="G133" s="51">
        <v>157</v>
      </c>
      <c r="H133" s="51">
        <v>0</v>
      </c>
      <c r="I133" s="46">
        <v>157</v>
      </c>
      <c r="J133" s="46">
        <v>0</v>
      </c>
      <c r="K133" s="46">
        <v>157</v>
      </c>
      <c r="L133" s="46">
        <v>0</v>
      </c>
      <c r="M133" s="52">
        <v>70000</v>
      </c>
      <c r="N133" s="53">
        <v>10990000</v>
      </c>
      <c r="O133" s="70" t="s">
        <v>351</v>
      </c>
      <c r="P133" s="70" t="s">
        <v>352</v>
      </c>
      <c r="Q133" s="73">
        <v>157</v>
      </c>
      <c r="R133" s="69">
        <v>9500</v>
      </c>
      <c r="S133" s="53">
        <v>1491500</v>
      </c>
      <c r="T133" s="52">
        <v>10000</v>
      </c>
      <c r="U133" s="69">
        <v>1570000</v>
      </c>
      <c r="V133" s="52">
        <v>150000</v>
      </c>
      <c r="W133" s="69">
        <v>23550000</v>
      </c>
      <c r="X133" s="75"/>
      <c r="Y133" s="75"/>
      <c r="Z133" s="75"/>
      <c r="AA133" s="69">
        <v>37601500</v>
      </c>
      <c r="AB133" s="69">
        <v>37601500</v>
      </c>
      <c r="AC133" s="52">
        <v>40000</v>
      </c>
      <c r="AD133" s="53">
        <v>6280000</v>
      </c>
      <c r="AE133" s="53">
        <v>6280000</v>
      </c>
      <c r="AF133" s="53">
        <v>43881500</v>
      </c>
      <c r="AG133" s="94"/>
    </row>
    <row r="134" spans="1:33" s="74" customFormat="1" ht="58.15" customHeight="1" x14ac:dyDescent="0.25">
      <c r="A134" s="48">
        <v>96</v>
      </c>
      <c r="B134" s="49" t="s">
        <v>402</v>
      </c>
      <c r="C134" s="45">
        <v>31</v>
      </c>
      <c r="D134" s="72">
        <v>402</v>
      </c>
      <c r="E134" s="48" t="s">
        <v>11</v>
      </c>
      <c r="F134" s="48" t="s">
        <v>12</v>
      </c>
      <c r="G134" s="51">
        <v>232.7</v>
      </c>
      <c r="H134" s="51">
        <v>0</v>
      </c>
      <c r="I134" s="46">
        <v>232.7</v>
      </c>
      <c r="J134" s="46">
        <v>0</v>
      </c>
      <c r="K134" s="46">
        <v>232.7</v>
      </c>
      <c r="L134" s="46">
        <v>0</v>
      </c>
      <c r="M134" s="52">
        <v>70000</v>
      </c>
      <c r="N134" s="53">
        <v>16289000</v>
      </c>
      <c r="O134" s="70" t="s">
        <v>351</v>
      </c>
      <c r="P134" s="70" t="s">
        <v>352</v>
      </c>
      <c r="Q134" s="73">
        <v>232.7</v>
      </c>
      <c r="R134" s="69">
        <v>9500</v>
      </c>
      <c r="S134" s="53">
        <v>2210650</v>
      </c>
      <c r="T134" s="52">
        <v>10000</v>
      </c>
      <c r="U134" s="69">
        <v>2327000</v>
      </c>
      <c r="V134" s="52">
        <v>150000</v>
      </c>
      <c r="W134" s="69">
        <v>34905000</v>
      </c>
      <c r="X134" s="75"/>
      <c r="Y134" s="75"/>
      <c r="Z134" s="75"/>
      <c r="AA134" s="69">
        <v>55731650</v>
      </c>
      <c r="AB134" s="69">
        <v>55731650</v>
      </c>
      <c r="AC134" s="52">
        <v>40000</v>
      </c>
      <c r="AD134" s="53">
        <v>9308000</v>
      </c>
      <c r="AE134" s="53">
        <v>9308000</v>
      </c>
      <c r="AF134" s="53">
        <v>65039650</v>
      </c>
      <c r="AG134" s="94"/>
    </row>
    <row r="135" spans="1:33" s="74" customFormat="1" ht="58.15" customHeight="1" x14ac:dyDescent="0.25">
      <c r="A135" s="732">
        <v>97</v>
      </c>
      <c r="B135" s="740" t="s">
        <v>403</v>
      </c>
      <c r="C135" s="45">
        <v>31</v>
      </c>
      <c r="D135" s="72">
        <v>619</v>
      </c>
      <c r="E135" s="48" t="s">
        <v>11</v>
      </c>
      <c r="F135" s="48" t="s">
        <v>12</v>
      </c>
      <c r="G135" s="51">
        <v>364.9</v>
      </c>
      <c r="H135" s="51">
        <v>0</v>
      </c>
      <c r="I135" s="46">
        <v>364.9</v>
      </c>
      <c r="J135" s="46">
        <v>0</v>
      </c>
      <c r="K135" s="46">
        <v>364.9</v>
      </c>
      <c r="L135" s="46">
        <v>0</v>
      </c>
      <c r="M135" s="52">
        <v>70000</v>
      </c>
      <c r="N135" s="53">
        <v>25543000</v>
      </c>
      <c r="O135" s="70" t="s">
        <v>351</v>
      </c>
      <c r="P135" s="70" t="s">
        <v>352</v>
      </c>
      <c r="Q135" s="73">
        <v>364.9</v>
      </c>
      <c r="R135" s="69">
        <v>9500</v>
      </c>
      <c r="S135" s="53">
        <v>3466550</v>
      </c>
      <c r="T135" s="52">
        <v>10000</v>
      </c>
      <c r="U135" s="69">
        <v>3649000</v>
      </c>
      <c r="V135" s="52">
        <v>150000</v>
      </c>
      <c r="W135" s="69">
        <v>54735000</v>
      </c>
      <c r="X135" s="700">
        <v>3500000</v>
      </c>
      <c r="Y135" s="700"/>
      <c r="Z135" s="700"/>
      <c r="AA135" s="69">
        <v>90893550</v>
      </c>
      <c r="AB135" s="716">
        <v>167509600</v>
      </c>
      <c r="AC135" s="52">
        <v>40000</v>
      </c>
      <c r="AD135" s="53">
        <v>14596000</v>
      </c>
      <c r="AE135" s="697">
        <v>27392000</v>
      </c>
      <c r="AF135" s="697">
        <v>194901600</v>
      </c>
      <c r="AG135" s="725"/>
    </row>
    <row r="136" spans="1:33" s="74" customFormat="1" ht="58.15" customHeight="1" x14ac:dyDescent="0.25">
      <c r="A136" s="732"/>
      <c r="B136" s="740"/>
      <c r="C136" s="45">
        <v>31</v>
      </c>
      <c r="D136" s="72">
        <v>686</v>
      </c>
      <c r="E136" s="48" t="s">
        <v>11</v>
      </c>
      <c r="F136" s="48" t="s">
        <v>12</v>
      </c>
      <c r="G136" s="51">
        <v>319.89999999999998</v>
      </c>
      <c r="H136" s="51">
        <v>0</v>
      </c>
      <c r="I136" s="46">
        <v>319.89999999999998</v>
      </c>
      <c r="J136" s="46">
        <v>0</v>
      </c>
      <c r="K136" s="46">
        <v>319.89999999999998</v>
      </c>
      <c r="L136" s="46">
        <v>0</v>
      </c>
      <c r="M136" s="52">
        <v>70000</v>
      </c>
      <c r="N136" s="53">
        <v>22393000</v>
      </c>
      <c r="O136" s="70" t="s">
        <v>351</v>
      </c>
      <c r="P136" s="70" t="s">
        <v>352</v>
      </c>
      <c r="Q136" s="73">
        <v>319.89999999999998</v>
      </c>
      <c r="R136" s="69">
        <v>9500</v>
      </c>
      <c r="S136" s="53">
        <v>3039050</v>
      </c>
      <c r="T136" s="52">
        <v>10000</v>
      </c>
      <c r="U136" s="69">
        <v>3199000</v>
      </c>
      <c r="V136" s="52">
        <v>150000</v>
      </c>
      <c r="W136" s="69">
        <v>47985000</v>
      </c>
      <c r="X136" s="701"/>
      <c r="Y136" s="701"/>
      <c r="Z136" s="701"/>
      <c r="AA136" s="69">
        <v>76616050</v>
      </c>
      <c r="AB136" s="718"/>
      <c r="AC136" s="52">
        <v>40000</v>
      </c>
      <c r="AD136" s="53">
        <v>12796000</v>
      </c>
      <c r="AE136" s="698"/>
      <c r="AF136" s="698"/>
      <c r="AG136" s="726"/>
    </row>
    <row r="137" spans="1:33" s="74" customFormat="1" ht="58.15" customHeight="1" x14ac:dyDescent="0.25">
      <c r="A137" s="48">
        <v>98</v>
      </c>
      <c r="B137" s="49" t="s">
        <v>449</v>
      </c>
      <c r="C137" s="45">
        <v>31</v>
      </c>
      <c r="D137" s="72">
        <v>419</v>
      </c>
      <c r="E137" s="48" t="s">
        <v>11</v>
      </c>
      <c r="F137" s="48" t="s">
        <v>12</v>
      </c>
      <c r="G137" s="51">
        <v>232.5</v>
      </c>
      <c r="H137" s="51">
        <v>0</v>
      </c>
      <c r="I137" s="46">
        <v>232.5</v>
      </c>
      <c r="J137" s="46">
        <v>0</v>
      </c>
      <c r="K137" s="46">
        <v>232.5</v>
      </c>
      <c r="L137" s="46">
        <v>0</v>
      </c>
      <c r="M137" s="52">
        <v>70000</v>
      </c>
      <c r="N137" s="53">
        <v>16275000</v>
      </c>
      <c r="O137" s="70" t="s">
        <v>351</v>
      </c>
      <c r="P137" s="70" t="s">
        <v>352</v>
      </c>
      <c r="Q137" s="73">
        <v>232.5</v>
      </c>
      <c r="R137" s="69">
        <v>9500</v>
      </c>
      <c r="S137" s="53">
        <v>2208750</v>
      </c>
      <c r="T137" s="52">
        <v>10000</v>
      </c>
      <c r="U137" s="69">
        <v>2325000</v>
      </c>
      <c r="V137" s="52">
        <v>150000</v>
      </c>
      <c r="W137" s="69">
        <v>34875000</v>
      </c>
      <c r="X137" s="75"/>
      <c r="Y137" s="75"/>
      <c r="Z137" s="75"/>
      <c r="AA137" s="69">
        <v>55683750</v>
      </c>
      <c r="AB137" s="69">
        <v>55683750</v>
      </c>
      <c r="AC137" s="52">
        <v>40000</v>
      </c>
      <c r="AD137" s="53">
        <v>9300000</v>
      </c>
      <c r="AE137" s="53">
        <v>9300000</v>
      </c>
      <c r="AF137" s="53">
        <v>64983750</v>
      </c>
      <c r="AG137" s="94"/>
    </row>
    <row r="138" spans="1:33" s="74" customFormat="1" ht="58.15" customHeight="1" x14ac:dyDescent="0.25">
      <c r="A138" s="48">
        <v>99</v>
      </c>
      <c r="B138" s="49" t="s">
        <v>404</v>
      </c>
      <c r="C138" s="45">
        <v>31</v>
      </c>
      <c r="D138" s="72">
        <v>431</v>
      </c>
      <c r="E138" s="48" t="s">
        <v>11</v>
      </c>
      <c r="F138" s="48" t="s">
        <v>12</v>
      </c>
      <c r="G138" s="51">
        <v>432.1</v>
      </c>
      <c r="H138" s="51">
        <v>1.6</v>
      </c>
      <c r="I138" s="46">
        <v>430.5</v>
      </c>
      <c r="J138" s="46">
        <v>0</v>
      </c>
      <c r="K138" s="46">
        <v>430.5</v>
      </c>
      <c r="L138" s="46">
        <v>0</v>
      </c>
      <c r="M138" s="52">
        <v>70000</v>
      </c>
      <c r="N138" s="53">
        <v>30135000</v>
      </c>
      <c r="O138" s="70" t="s">
        <v>351</v>
      </c>
      <c r="P138" s="70" t="s">
        <v>352</v>
      </c>
      <c r="Q138" s="73">
        <v>430.5</v>
      </c>
      <c r="R138" s="69">
        <v>9500</v>
      </c>
      <c r="S138" s="53">
        <v>4089750</v>
      </c>
      <c r="T138" s="52">
        <v>10000</v>
      </c>
      <c r="U138" s="69">
        <v>4305000</v>
      </c>
      <c r="V138" s="52">
        <v>150000</v>
      </c>
      <c r="W138" s="69">
        <v>64575000</v>
      </c>
      <c r="X138" s="75"/>
      <c r="Y138" s="75"/>
      <c r="Z138" s="75"/>
      <c r="AA138" s="69">
        <v>103104750</v>
      </c>
      <c r="AB138" s="69">
        <v>103104750</v>
      </c>
      <c r="AC138" s="52">
        <v>40000</v>
      </c>
      <c r="AD138" s="53">
        <v>17220000</v>
      </c>
      <c r="AE138" s="53">
        <v>17220000</v>
      </c>
      <c r="AF138" s="53">
        <v>120324750</v>
      </c>
      <c r="AG138" s="94"/>
    </row>
    <row r="139" spans="1:33" s="74" customFormat="1" ht="58.15" customHeight="1" x14ac:dyDescent="0.25">
      <c r="A139" s="48">
        <v>100</v>
      </c>
      <c r="B139" s="49" t="s">
        <v>405</v>
      </c>
      <c r="C139" s="45">
        <v>31</v>
      </c>
      <c r="D139" s="72">
        <v>450</v>
      </c>
      <c r="E139" s="48" t="s">
        <v>11</v>
      </c>
      <c r="F139" s="48" t="s">
        <v>12</v>
      </c>
      <c r="G139" s="51">
        <v>215.7</v>
      </c>
      <c r="H139" s="51">
        <v>0</v>
      </c>
      <c r="I139" s="46">
        <v>215.7</v>
      </c>
      <c r="J139" s="46">
        <v>0</v>
      </c>
      <c r="K139" s="46">
        <v>215.7</v>
      </c>
      <c r="L139" s="46">
        <v>0</v>
      </c>
      <c r="M139" s="52">
        <v>70000</v>
      </c>
      <c r="N139" s="53">
        <v>15099000</v>
      </c>
      <c r="O139" s="70" t="s">
        <v>351</v>
      </c>
      <c r="P139" s="70" t="s">
        <v>352</v>
      </c>
      <c r="Q139" s="73">
        <v>215.7</v>
      </c>
      <c r="R139" s="69">
        <v>9500</v>
      </c>
      <c r="S139" s="53">
        <v>2049150</v>
      </c>
      <c r="T139" s="52">
        <v>10000</v>
      </c>
      <c r="U139" s="69">
        <v>2157000</v>
      </c>
      <c r="V139" s="52">
        <v>150000</v>
      </c>
      <c r="W139" s="69">
        <v>32355000</v>
      </c>
      <c r="X139" s="75"/>
      <c r="Y139" s="75"/>
      <c r="Z139" s="75"/>
      <c r="AA139" s="69">
        <v>51660150</v>
      </c>
      <c r="AB139" s="69">
        <v>51660150</v>
      </c>
      <c r="AC139" s="52">
        <v>40000</v>
      </c>
      <c r="AD139" s="53">
        <v>8628000</v>
      </c>
      <c r="AE139" s="53">
        <v>8628000</v>
      </c>
      <c r="AF139" s="53">
        <v>60288150</v>
      </c>
      <c r="AG139" s="94"/>
    </row>
    <row r="140" spans="1:33" s="74" customFormat="1" ht="58.15" customHeight="1" x14ac:dyDescent="0.25">
      <c r="A140" s="48">
        <v>101</v>
      </c>
      <c r="B140" s="49" t="s">
        <v>45</v>
      </c>
      <c r="C140" s="45">
        <v>31</v>
      </c>
      <c r="D140" s="72">
        <v>677</v>
      </c>
      <c r="E140" s="48" t="s">
        <v>11</v>
      </c>
      <c r="F140" s="48" t="s">
        <v>12</v>
      </c>
      <c r="G140" s="51">
        <v>192.1</v>
      </c>
      <c r="H140" s="51">
        <v>0</v>
      </c>
      <c r="I140" s="46">
        <v>192.1</v>
      </c>
      <c r="J140" s="46">
        <v>0</v>
      </c>
      <c r="K140" s="46">
        <v>192.1</v>
      </c>
      <c r="L140" s="46">
        <v>0</v>
      </c>
      <c r="M140" s="52">
        <v>70000</v>
      </c>
      <c r="N140" s="53">
        <v>13447000</v>
      </c>
      <c r="O140" s="70" t="s">
        <v>351</v>
      </c>
      <c r="P140" s="70" t="s">
        <v>352</v>
      </c>
      <c r="Q140" s="73">
        <v>192.1</v>
      </c>
      <c r="R140" s="69">
        <v>9500</v>
      </c>
      <c r="S140" s="53">
        <v>1824950</v>
      </c>
      <c r="T140" s="52">
        <v>10000</v>
      </c>
      <c r="U140" s="69">
        <v>1921000</v>
      </c>
      <c r="V140" s="52">
        <v>150000</v>
      </c>
      <c r="W140" s="69">
        <v>28815000</v>
      </c>
      <c r="X140" s="75"/>
      <c r="Y140" s="75"/>
      <c r="Z140" s="75"/>
      <c r="AA140" s="69">
        <v>46007950</v>
      </c>
      <c r="AB140" s="69">
        <v>46007950</v>
      </c>
      <c r="AC140" s="52">
        <v>40000</v>
      </c>
      <c r="AD140" s="53">
        <v>7684000</v>
      </c>
      <c r="AE140" s="53">
        <v>7684000</v>
      </c>
      <c r="AF140" s="53">
        <v>53691950</v>
      </c>
      <c r="AG140" s="94"/>
    </row>
    <row r="141" spans="1:33" s="74" customFormat="1" ht="58.15" customHeight="1" x14ac:dyDescent="0.25">
      <c r="A141" s="48">
        <v>102</v>
      </c>
      <c r="B141" s="49" t="s">
        <v>406</v>
      </c>
      <c r="C141" s="45">
        <v>31</v>
      </c>
      <c r="D141" s="72">
        <v>673</v>
      </c>
      <c r="E141" s="48" t="s">
        <v>11</v>
      </c>
      <c r="F141" s="48" t="s">
        <v>12</v>
      </c>
      <c r="G141" s="51">
        <v>302.89999999999998</v>
      </c>
      <c r="H141" s="51">
        <v>0</v>
      </c>
      <c r="I141" s="46">
        <v>302.89999999999998</v>
      </c>
      <c r="J141" s="46">
        <v>0</v>
      </c>
      <c r="K141" s="46">
        <v>302.89999999999998</v>
      </c>
      <c r="L141" s="46">
        <v>0</v>
      </c>
      <c r="M141" s="52">
        <v>70000</v>
      </c>
      <c r="N141" s="53">
        <v>21203000</v>
      </c>
      <c r="O141" s="70" t="s">
        <v>351</v>
      </c>
      <c r="P141" s="70" t="s">
        <v>352</v>
      </c>
      <c r="Q141" s="73">
        <v>302.89999999999998</v>
      </c>
      <c r="R141" s="69">
        <v>9500</v>
      </c>
      <c r="S141" s="53">
        <v>2877550</v>
      </c>
      <c r="T141" s="52">
        <v>10000</v>
      </c>
      <c r="U141" s="69">
        <v>3029000</v>
      </c>
      <c r="V141" s="52">
        <v>150000</v>
      </c>
      <c r="W141" s="69">
        <v>45435000</v>
      </c>
      <c r="X141" s="75"/>
      <c r="Y141" s="75"/>
      <c r="Z141" s="75"/>
      <c r="AA141" s="69">
        <v>72544550</v>
      </c>
      <c r="AB141" s="69">
        <v>72544550</v>
      </c>
      <c r="AC141" s="52">
        <v>40000</v>
      </c>
      <c r="AD141" s="53">
        <v>12116000</v>
      </c>
      <c r="AE141" s="53">
        <v>12116000</v>
      </c>
      <c r="AF141" s="53">
        <v>84660550</v>
      </c>
      <c r="AG141" s="94"/>
    </row>
    <row r="142" spans="1:33" s="74" customFormat="1" ht="58.15" customHeight="1" x14ac:dyDescent="0.25">
      <c r="A142" s="732">
        <v>103</v>
      </c>
      <c r="B142" s="740" t="s">
        <v>450</v>
      </c>
      <c r="C142" s="45">
        <v>31</v>
      </c>
      <c r="D142" s="72">
        <v>430</v>
      </c>
      <c r="E142" s="48" t="s">
        <v>11</v>
      </c>
      <c r="F142" s="48" t="s">
        <v>12</v>
      </c>
      <c r="G142" s="51">
        <v>317.3</v>
      </c>
      <c r="H142" s="51">
        <v>0</v>
      </c>
      <c r="I142" s="46">
        <v>317.3</v>
      </c>
      <c r="J142" s="46">
        <v>0</v>
      </c>
      <c r="K142" s="46">
        <v>317.3</v>
      </c>
      <c r="L142" s="46">
        <v>0</v>
      </c>
      <c r="M142" s="52">
        <v>70000</v>
      </c>
      <c r="N142" s="53">
        <v>22211000</v>
      </c>
      <c r="O142" s="70" t="s">
        <v>351</v>
      </c>
      <c r="P142" s="70" t="s">
        <v>352</v>
      </c>
      <c r="Q142" s="73">
        <v>317.3</v>
      </c>
      <c r="R142" s="69">
        <v>9500</v>
      </c>
      <c r="S142" s="53">
        <v>3014350</v>
      </c>
      <c r="T142" s="52">
        <v>10000</v>
      </c>
      <c r="U142" s="69">
        <v>3173000</v>
      </c>
      <c r="V142" s="52">
        <v>150000</v>
      </c>
      <c r="W142" s="69">
        <v>47595000</v>
      </c>
      <c r="X142" s="700">
        <v>3500000</v>
      </c>
      <c r="Y142" s="700"/>
      <c r="Z142" s="700"/>
      <c r="AA142" s="69">
        <v>79493350</v>
      </c>
      <c r="AB142" s="716">
        <v>116280550</v>
      </c>
      <c r="AC142" s="52">
        <v>40000</v>
      </c>
      <c r="AD142" s="53">
        <v>12692000</v>
      </c>
      <c r="AE142" s="697">
        <v>18836000</v>
      </c>
      <c r="AF142" s="697">
        <v>135116550</v>
      </c>
      <c r="AG142" s="725"/>
    </row>
    <row r="143" spans="1:33" s="74" customFormat="1" ht="58.15" customHeight="1" x14ac:dyDescent="0.25">
      <c r="A143" s="732"/>
      <c r="B143" s="740"/>
      <c r="C143" s="45">
        <v>31</v>
      </c>
      <c r="D143" s="72">
        <v>670</v>
      </c>
      <c r="E143" s="48" t="s">
        <v>11</v>
      </c>
      <c r="F143" s="48" t="s">
        <v>12</v>
      </c>
      <c r="G143" s="51">
        <v>153.6</v>
      </c>
      <c r="H143" s="51">
        <v>0</v>
      </c>
      <c r="I143" s="46">
        <v>153.6</v>
      </c>
      <c r="J143" s="46">
        <v>0</v>
      </c>
      <c r="K143" s="46">
        <v>153.6</v>
      </c>
      <c r="L143" s="46">
        <v>0</v>
      </c>
      <c r="M143" s="52">
        <v>70000</v>
      </c>
      <c r="N143" s="53">
        <v>10752000</v>
      </c>
      <c r="O143" s="70" t="s">
        <v>351</v>
      </c>
      <c r="P143" s="70" t="s">
        <v>352</v>
      </c>
      <c r="Q143" s="73">
        <v>153.6</v>
      </c>
      <c r="R143" s="69">
        <v>9500</v>
      </c>
      <c r="S143" s="53">
        <v>1459200</v>
      </c>
      <c r="T143" s="52">
        <v>10000</v>
      </c>
      <c r="U143" s="69">
        <v>1536000</v>
      </c>
      <c r="V143" s="52">
        <v>150000</v>
      </c>
      <c r="W143" s="69">
        <v>23040000</v>
      </c>
      <c r="X143" s="701"/>
      <c r="Y143" s="701"/>
      <c r="Z143" s="701"/>
      <c r="AA143" s="69">
        <v>36787200</v>
      </c>
      <c r="AB143" s="718"/>
      <c r="AC143" s="52">
        <v>40000</v>
      </c>
      <c r="AD143" s="53">
        <v>6144000</v>
      </c>
      <c r="AE143" s="698"/>
      <c r="AF143" s="698"/>
      <c r="AG143" s="726"/>
    </row>
    <row r="144" spans="1:33" s="74" customFormat="1" ht="58.15" customHeight="1" x14ac:dyDescent="0.25">
      <c r="A144" s="48">
        <v>104</v>
      </c>
      <c r="B144" s="49" t="s">
        <v>46</v>
      </c>
      <c r="C144" s="45">
        <v>31</v>
      </c>
      <c r="D144" s="72">
        <v>685</v>
      </c>
      <c r="E144" s="48" t="s">
        <v>11</v>
      </c>
      <c r="F144" s="48" t="s">
        <v>12</v>
      </c>
      <c r="G144" s="51">
        <v>305.89999999999998</v>
      </c>
      <c r="H144" s="51">
        <v>0</v>
      </c>
      <c r="I144" s="46">
        <v>305.89999999999998</v>
      </c>
      <c r="J144" s="46">
        <v>0</v>
      </c>
      <c r="K144" s="46">
        <v>305.89999999999998</v>
      </c>
      <c r="L144" s="46">
        <v>0</v>
      </c>
      <c r="M144" s="52">
        <v>70000</v>
      </c>
      <c r="N144" s="53">
        <v>21413000</v>
      </c>
      <c r="O144" s="70" t="s">
        <v>351</v>
      </c>
      <c r="P144" s="70" t="s">
        <v>352</v>
      </c>
      <c r="Q144" s="73">
        <v>305.89999999999998</v>
      </c>
      <c r="R144" s="69">
        <v>9500</v>
      </c>
      <c r="S144" s="53">
        <v>2906050</v>
      </c>
      <c r="T144" s="52">
        <v>10000</v>
      </c>
      <c r="U144" s="69">
        <v>3059000</v>
      </c>
      <c r="V144" s="52">
        <v>150000</v>
      </c>
      <c r="W144" s="69">
        <v>45885000</v>
      </c>
      <c r="X144" s="39"/>
      <c r="Y144" s="39"/>
      <c r="Z144" s="39"/>
      <c r="AA144" s="69">
        <v>73263050</v>
      </c>
      <c r="AB144" s="69">
        <v>73263050</v>
      </c>
      <c r="AC144" s="52">
        <v>40000</v>
      </c>
      <c r="AD144" s="53">
        <v>12236000</v>
      </c>
      <c r="AE144" s="53">
        <v>12236000</v>
      </c>
      <c r="AF144" s="53">
        <v>85499050</v>
      </c>
      <c r="AG144" s="94"/>
    </row>
    <row r="145" spans="1:33" s="74" customFormat="1" ht="58.15" customHeight="1" x14ac:dyDescent="0.25">
      <c r="A145" s="48">
        <v>105</v>
      </c>
      <c r="B145" s="49" t="s">
        <v>407</v>
      </c>
      <c r="C145" s="45">
        <v>31</v>
      </c>
      <c r="D145" s="72">
        <v>423</v>
      </c>
      <c r="E145" s="48" t="s">
        <v>11</v>
      </c>
      <c r="F145" s="48" t="s">
        <v>12</v>
      </c>
      <c r="G145" s="51">
        <v>236</v>
      </c>
      <c r="H145" s="51">
        <v>0</v>
      </c>
      <c r="I145" s="46">
        <v>236</v>
      </c>
      <c r="J145" s="46">
        <v>0</v>
      </c>
      <c r="K145" s="46">
        <v>236</v>
      </c>
      <c r="L145" s="46">
        <v>0</v>
      </c>
      <c r="M145" s="52">
        <v>70000</v>
      </c>
      <c r="N145" s="53">
        <v>16520000</v>
      </c>
      <c r="O145" s="70" t="s">
        <v>351</v>
      </c>
      <c r="P145" s="70" t="s">
        <v>352</v>
      </c>
      <c r="Q145" s="73">
        <v>236</v>
      </c>
      <c r="R145" s="69">
        <v>9500</v>
      </c>
      <c r="S145" s="53">
        <v>2242000</v>
      </c>
      <c r="T145" s="52">
        <v>10000</v>
      </c>
      <c r="U145" s="69">
        <v>2360000</v>
      </c>
      <c r="V145" s="52">
        <v>150000</v>
      </c>
      <c r="W145" s="69">
        <v>35400000</v>
      </c>
      <c r="X145" s="39"/>
      <c r="Y145" s="39"/>
      <c r="Z145" s="39"/>
      <c r="AA145" s="69">
        <v>56522000</v>
      </c>
      <c r="AB145" s="69">
        <v>56522000</v>
      </c>
      <c r="AC145" s="52">
        <v>40000</v>
      </c>
      <c r="AD145" s="53">
        <v>9440000</v>
      </c>
      <c r="AE145" s="53">
        <v>9440000</v>
      </c>
      <c r="AF145" s="53">
        <v>65962000</v>
      </c>
      <c r="AG145" s="94"/>
    </row>
    <row r="146" spans="1:33" s="74" customFormat="1" ht="58.15" customHeight="1" x14ac:dyDescent="0.25">
      <c r="A146" s="48">
        <v>106</v>
      </c>
      <c r="B146" s="49" t="s">
        <v>47</v>
      </c>
      <c r="C146" s="45">
        <v>31</v>
      </c>
      <c r="D146" s="72">
        <v>633</v>
      </c>
      <c r="E146" s="48" t="s">
        <v>11</v>
      </c>
      <c r="F146" s="48" t="s">
        <v>12</v>
      </c>
      <c r="G146" s="51">
        <v>139</v>
      </c>
      <c r="H146" s="51">
        <v>0</v>
      </c>
      <c r="I146" s="46">
        <v>139</v>
      </c>
      <c r="J146" s="46">
        <v>0</v>
      </c>
      <c r="K146" s="46">
        <v>139</v>
      </c>
      <c r="L146" s="46">
        <v>0</v>
      </c>
      <c r="M146" s="52">
        <v>70000</v>
      </c>
      <c r="N146" s="53">
        <v>9730000</v>
      </c>
      <c r="O146" s="70" t="s">
        <v>351</v>
      </c>
      <c r="P146" s="70" t="s">
        <v>352</v>
      </c>
      <c r="Q146" s="73">
        <v>139</v>
      </c>
      <c r="R146" s="69">
        <v>9500</v>
      </c>
      <c r="S146" s="53">
        <v>1320500</v>
      </c>
      <c r="T146" s="52">
        <v>10000</v>
      </c>
      <c r="U146" s="69">
        <v>1390000</v>
      </c>
      <c r="V146" s="52">
        <v>150000</v>
      </c>
      <c r="W146" s="69">
        <v>20850000</v>
      </c>
      <c r="X146" s="39"/>
      <c r="Y146" s="39"/>
      <c r="Z146" s="39"/>
      <c r="AA146" s="69">
        <v>33290500</v>
      </c>
      <c r="AB146" s="69">
        <v>33290500</v>
      </c>
      <c r="AC146" s="52">
        <v>40000</v>
      </c>
      <c r="AD146" s="53">
        <v>5560000</v>
      </c>
      <c r="AE146" s="53">
        <v>5560000</v>
      </c>
      <c r="AF146" s="53">
        <v>38850500</v>
      </c>
      <c r="AG146" s="94"/>
    </row>
    <row r="147" spans="1:33" s="74" customFormat="1" ht="58.15" customHeight="1" x14ac:dyDescent="0.25">
      <c r="A147" s="48">
        <v>107</v>
      </c>
      <c r="B147" s="49" t="s">
        <v>48</v>
      </c>
      <c r="C147" s="45">
        <v>31</v>
      </c>
      <c r="D147" s="72">
        <v>537</v>
      </c>
      <c r="E147" s="48" t="s">
        <v>11</v>
      </c>
      <c r="F147" s="48" t="s">
        <v>12</v>
      </c>
      <c r="G147" s="51">
        <v>294.3</v>
      </c>
      <c r="H147" s="51">
        <v>0</v>
      </c>
      <c r="I147" s="46">
        <v>294.3</v>
      </c>
      <c r="J147" s="46">
        <v>0</v>
      </c>
      <c r="K147" s="46">
        <v>294.3</v>
      </c>
      <c r="L147" s="46">
        <v>0</v>
      </c>
      <c r="M147" s="52">
        <v>70000</v>
      </c>
      <c r="N147" s="53">
        <v>20601000</v>
      </c>
      <c r="O147" s="70" t="s">
        <v>351</v>
      </c>
      <c r="P147" s="70" t="s">
        <v>352</v>
      </c>
      <c r="Q147" s="73">
        <v>294.3</v>
      </c>
      <c r="R147" s="69">
        <v>9500</v>
      </c>
      <c r="S147" s="53">
        <v>2795850</v>
      </c>
      <c r="T147" s="52">
        <v>10000</v>
      </c>
      <c r="U147" s="69">
        <v>2943000</v>
      </c>
      <c r="V147" s="52">
        <v>150000</v>
      </c>
      <c r="W147" s="69">
        <v>44145000</v>
      </c>
      <c r="X147" s="39"/>
      <c r="Y147" s="39"/>
      <c r="Z147" s="39"/>
      <c r="AA147" s="69">
        <v>70484850</v>
      </c>
      <c r="AB147" s="69">
        <v>70484850</v>
      </c>
      <c r="AC147" s="52">
        <v>40000</v>
      </c>
      <c r="AD147" s="53">
        <v>11772000</v>
      </c>
      <c r="AE147" s="53">
        <v>11772000</v>
      </c>
      <c r="AF147" s="53">
        <v>82256850</v>
      </c>
      <c r="AG147" s="94"/>
    </row>
    <row r="148" spans="1:33" s="74" customFormat="1" ht="58.15" customHeight="1" x14ac:dyDescent="0.25">
      <c r="A148" s="732">
        <v>108</v>
      </c>
      <c r="B148" s="740" t="s">
        <v>408</v>
      </c>
      <c r="C148" s="45">
        <v>31</v>
      </c>
      <c r="D148" s="72">
        <v>393</v>
      </c>
      <c r="E148" s="48" t="s">
        <v>11</v>
      </c>
      <c r="F148" s="48" t="s">
        <v>12</v>
      </c>
      <c r="G148" s="51">
        <v>303.3</v>
      </c>
      <c r="H148" s="51">
        <v>0</v>
      </c>
      <c r="I148" s="46">
        <v>303.3</v>
      </c>
      <c r="J148" s="46">
        <v>0</v>
      </c>
      <c r="K148" s="46">
        <v>303.3</v>
      </c>
      <c r="L148" s="46">
        <v>0</v>
      </c>
      <c r="M148" s="52">
        <v>70000</v>
      </c>
      <c r="N148" s="53">
        <v>21231000</v>
      </c>
      <c r="O148" s="70" t="s">
        <v>351</v>
      </c>
      <c r="P148" s="70" t="s">
        <v>352</v>
      </c>
      <c r="Q148" s="73">
        <v>303.3</v>
      </c>
      <c r="R148" s="69">
        <v>9500</v>
      </c>
      <c r="S148" s="53">
        <v>2881350</v>
      </c>
      <c r="T148" s="52">
        <v>10000</v>
      </c>
      <c r="U148" s="69">
        <v>3033000</v>
      </c>
      <c r="V148" s="52">
        <v>150000</v>
      </c>
      <c r="W148" s="69">
        <v>45495000</v>
      </c>
      <c r="X148" s="702">
        <v>3500000</v>
      </c>
      <c r="Y148" s="702"/>
      <c r="Z148" s="702"/>
      <c r="AA148" s="69">
        <v>76140350</v>
      </c>
      <c r="AB148" s="716">
        <v>194573100</v>
      </c>
      <c r="AC148" s="52">
        <v>40000</v>
      </c>
      <c r="AD148" s="53">
        <v>12132000</v>
      </c>
      <c r="AE148" s="697">
        <v>31912000</v>
      </c>
      <c r="AF148" s="697">
        <v>226485100</v>
      </c>
      <c r="AG148" s="725"/>
    </row>
    <row r="149" spans="1:33" s="74" customFormat="1" ht="58.15" customHeight="1" x14ac:dyDescent="0.25">
      <c r="A149" s="732"/>
      <c r="B149" s="740"/>
      <c r="C149" s="45">
        <v>31</v>
      </c>
      <c r="D149" s="72">
        <v>429</v>
      </c>
      <c r="E149" s="48" t="s">
        <v>11</v>
      </c>
      <c r="F149" s="48" t="s">
        <v>12</v>
      </c>
      <c r="G149" s="51">
        <v>329.5</v>
      </c>
      <c r="H149" s="51">
        <v>0</v>
      </c>
      <c r="I149" s="46">
        <v>329.5</v>
      </c>
      <c r="J149" s="46">
        <v>0</v>
      </c>
      <c r="K149" s="46">
        <v>329.5</v>
      </c>
      <c r="L149" s="46">
        <v>0</v>
      </c>
      <c r="M149" s="52">
        <v>70000</v>
      </c>
      <c r="N149" s="53">
        <v>23065000</v>
      </c>
      <c r="O149" s="70" t="s">
        <v>351</v>
      </c>
      <c r="P149" s="70" t="s">
        <v>352</v>
      </c>
      <c r="Q149" s="73">
        <v>329.5</v>
      </c>
      <c r="R149" s="69">
        <v>9500</v>
      </c>
      <c r="S149" s="53">
        <v>3130250</v>
      </c>
      <c r="T149" s="52">
        <v>10000</v>
      </c>
      <c r="U149" s="69">
        <v>3295000</v>
      </c>
      <c r="V149" s="52">
        <v>150000</v>
      </c>
      <c r="W149" s="69">
        <v>49425000</v>
      </c>
      <c r="X149" s="703"/>
      <c r="Y149" s="703"/>
      <c r="Z149" s="703"/>
      <c r="AA149" s="69">
        <v>78915250</v>
      </c>
      <c r="AB149" s="717"/>
      <c r="AC149" s="52">
        <v>40000</v>
      </c>
      <c r="AD149" s="53">
        <v>13180000</v>
      </c>
      <c r="AE149" s="699"/>
      <c r="AF149" s="699"/>
      <c r="AG149" s="727"/>
    </row>
    <row r="150" spans="1:33" s="74" customFormat="1" ht="58.15" customHeight="1" x14ac:dyDescent="0.25">
      <c r="A150" s="732"/>
      <c r="B150" s="740"/>
      <c r="C150" s="45">
        <v>31</v>
      </c>
      <c r="D150" s="72">
        <v>589</v>
      </c>
      <c r="E150" s="48" t="s">
        <v>11</v>
      </c>
      <c r="F150" s="48" t="s">
        <v>12</v>
      </c>
      <c r="G150" s="51">
        <v>165</v>
      </c>
      <c r="H150" s="51">
        <v>0</v>
      </c>
      <c r="I150" s="46">
        <v>165</v>
      </c>
      <c r="J150" s="46">
        <v>0</v>
      </c>
      <c r="K150" s="46">
        <v>165</v>
      </c>
      <c r="L150" s="46">
        <v>0</v>
      </c>
      <c r="M150" s="52">
        <v>70000</v>
      </c>
      <c r="N150" s="53">
        <v>11550000</v>
      </c>
      <c r="O150" s="70" t="s">
        <v>351</v>
      </c>
      <c r="P150" s="70" t="s">
        <v>352</v>
      </c>
      <c r="Q150" s="73">
        <v>165</v>
      </c>
      <c r="R150" s="69">
        <v>9500</v>
      </c>
      <c r="S150" s="53">
        <v>1567500</v>
      </c>
      <c r="T150" s="52">
        <v>10000</v>
      </c>
      <c r="U150" s="69">
        <v>1650000</v>
      </c>
      <c r="V150" s="52">
        <v>150000</v>
      </c>
      <c r="W150" s="69">
        <v>24750000</v>
      </c>
      <c r="X150" s="704"/>
      <c r="Y150" s="704"/>
      <c r="Z150" s="704"/>
      <c r="AA150" s="69">
        <v>39517500</v>
      </c>
      <c r="AB150" s="718"/>
      <c r="AC150" s="52">
        <v>40000</v>
      </c>
      <c r="AD150" s="53">
        <v>6600000</v>
      </c>
      <c r="AE150" s="698"/>
      <c r="AF150" s="698"/>
      <c r="AG150" s="726"/>
    </row>
    <row r="151" spans="1:33" s="74" customFormat="1" ht="58.15" customHeight="1" x14ac:dyDescent="0.25">
      <c r="A151" s="732">
        <v>109</v>
      </c>
      <c r="B151" s="740" t="s">
        <v>409</v>
      </c>
      <c r="C151" s="45">
        <v>31</v>
      </c>
      <c r="D151" s="72">
        <v>403</v>
      </c>
      <c r="E151" s="48" t="s">
        <v>11</v>
      </c>
      <c r="F151" s="48" t="s">
        <v>12</v>
      </c>
      <c r="G151" s="51">
        <v>259</v>
      </c>
      <c r="H151" s="51">
        <v>0</v>
      </c>
      <c r="I151" s="46">
        <v>259</v>
      </c>
      <c r="J151" s="46">
        <v>0</v>
      </c>
      <c r="K151" s="46">
        <v>259</v>
      </c>
      <c r="L151" s="46">
        <v>0</v>
      </c>
      <c r="M151" s="52">
        <v>70000</v>
      </c>
      <c r="N151" s="53">
        <v>18130000</v>
      </c>
      <c r="O151" s="70" t="s">
        <v>351</v>
      </c>
      <c r="P151" s="70" t="s">
        <v>352</v>
      </c>
      <c r="Q151" s="73">
        <v>259</v>
      </c>
      <c r="R151" s="69">
        <v>9500</v>
      </c>
      <c r="S151" s="53">
        <v>2460500</v>
      </c>
      <c r="T151" s="52">
        <v>10000</v>
      </c>
      <c r="U151" s="69">
        <v>2590000</v>
      </c>
      <c r="V151" s="52">
        <v>150000</v>
      </c>
      <c r="W151" s="69">
        <v>38850000</v>
      </c>
      <c r="X151" s="702"/>
      <c r="Y151" s="702"/>
      <c r="Z151" s="702"/>
      <c r="AA151" s="69">
        <v>62030500</v>
      </c>
      <c r="AB151" s="716">
        <v>63395650</v>
      </c>
      <c r="AC151" s="52">
        <v>40000</v>
      </c>
      <c r="AD151" s="53">
        <v>10360000</v>
      </c>
      <c r="AE151" s="697">
        <v>10588000</v>
      </c>
      <c r="AF151" s="697">
        <v>73983650</v>
      </c>
      <c r="AG151" s="725"/>
    </row>
    <row r="152" spans="1:33" s="74" customFormat="1" ht="58.15" customHeight="1" x14ac:dyDescent="0.25">
      <c r="A152" s="732"/>
      <c r="B152" s="740"/>
      <c r="C152" s="45">
        <v>31</v>
      </c>
      <c r="D152" s="72">
        <v>592</v>
      </c>
      <c r="E152" s="48" t="s">
        <v>11</v>
      </c>
      <c r="F152" s="48" t="s">
        <v>12</v>
      </c>
      <c r="G152" s="51">
        <v>118</v>
      </c>
      <c r="H152" s="51">
        <v>0</v>
      </c>
      <c r="I152" s="46">
        <v>5.7</v>
      </c>
      <c r="J152" s="46">
        <v>0</v>
      </c>
      <c r="K152" s="46">
        <v>5.7</v>
      </c>
      <c r="L152" s="46">
        <v>112.3</v>
      </c>
      <c r="M152" s="52">
        <v>70000</v>
      </c>
      <c r="N152" s="53">
        <v>399000</v>
      </c>
      <c r="O152" s="70" t="s">
        <v>351</v>
      </c>
      <c r="P152" s="70" t="s">
        <v>352</v>
      </c>
      <c r="Q152" s="73">
        <v>5.7</v>
      </c>
      <c r="R152" s="69">
        <v>9500</v>
      </c>
      <c r="S152" s="53">
        <v>54150</v>
      </c>
      <c r="T152" s="52">
        <v>10000</v>
      </c>
      <c r="U152" s="69">
        <v>57000</v>
      </c>
      <c r="V152" s="52">
        <v>150000</v>
      </c>
      <c r="W152" s="69">
        <v>855000</v>
      </c>
      <c r="X152" s="704"/>
      <c r="Y152" s="704"/>
      <c r="Z152" s="704"/>
      <c r="AA152" s="69">
        <v>1365150</v>
      </c>
      <c r="AB152" s="718"/>
      <c r="AC152" s="52">
        <v>40000</v>
      </c>
      <c r="AD152" s="53">
        <v>228000</v>
      </c>
      <c r="AE152" s="698"/>
      <c r="AF152" s="698"/>
      <c r="AG152" s="726"/>
    </row>
    <row r="153" spans="1:33" s="74" customFormat="1" ht="58.15" customHeight="1" x14ac:dyDescent="0.25">
      <c r="A153" s="48">
        <v>110</v>
      </c>
      <c r="B153" s="49" t="s">
        <v>49</v>
      </c>
      <c r="C153" s="45">
        <v>31</v>
      </c>
      <c r="D153" s="72">
        <v>674</v>
      </c>
      <c r="E153" s="48" t="s">
        <v>11</v>
      </c>
      <c r="F153" s="48" t="s">
        <v>12</v>
      </c>
      <c r="G153" s="51">
        <v>182.5</v>
      </c>
      <c r="H153" s="51">
        <v>0</v>
      </c>
      <c r="I153" s="46">
        <v>182.5</v>
      </c>
      <c r="J153" s="46">
        <v>0</v>
      </c>
      <c r="K153" s="46">
        <v>182.5</v>
      </c>
      <c r="L153" s="46">
        <v>0</v>
      </c>
      <c r="M153" s="52">
        <v>70000</v>
      </c>
      <c r="N153" s="53">
        <v>12775000</v>
      </c>
      <c r="O153" s="70" t="s">
        <v>351</v>
      </c>
      <c r="P153" s="70" t="s">
        <v>352</v>
      </c>
      <c r="Q153" s="73">
        <v>182.5</v>
      </c>
      <c r="R153" s="69">
        <v>9500</v>
      </c>
      <c r="S153" s="53">
        <v>1733750</v>
      </c>
      <c r="T153" s="52">
        <v>10000</v>
      </c>
      <c r="U153" s="69">
        <v>1825000</v>
      </c>
      <c r="V153" s="52">
        <v>150000</v>
      </c>
      <c r="W153" s="69">
        <v>27375000</v>
      </c>
      <c r="X153" s="39"/>
      <c r="Y153" s="39"/>
      <c r="Z153" s="39"/>
      <c r="AA153" s="69">
        <v>43708750</v>
      </c>
      <c r="AB153" s="69">
        <v>43708750</v>
      </c>
      <c r="AC153" s="52">
        <v>40000</v>
      </c>
      <c r="AD153" s="53">
        <v>7300000</v>
      </c>
      <c r="AE153" s="53">
        <v>7300000</v>
      </c>
      <c r="AF153" s="53">
        <v>51008750</v>
      </c>
      <c r="AG153" s="94"/>
    </row>
    <row r="154" spans="1:33" s="74" customFormat="1" ht="58.15" customHeight="1" x14ac:dyDescent="0.25">
      <c r="A154" s="48">
        <v>111</v>
      </c>
      <c r="B154" s="49" t="s">
        <v>50</v>
      </c>
      <c r="C154" s="45">
        <v>37</v>
      </c>
      <c r="D154" s="72">
        <v>17</v>
      </c>
      <c r="E154" s="48" t="s">
        <v>11</v>
      </c>
      <c r="F154" s="48" t="s">
        <v>12</v>
      </c>
      <c r="G154" s="51">
        <v>435</v>
      </c>
      <c r="H154" s="51">
        <v>0</v>
      </c>
      <c r="I154" s="46">
        <v>435</v>
      </c>
      <c r="J154" s="46">
        <v>0</v>
      </c>
      <c r="K154" s="46">
        <v>435</v>
      </c>
      <c r="L154" s="46">
        <v>0</v>
      </c>
      <c r="M154" s="52">
        <v>70000</v>
      </c>
      <c r="N154" s="53">
        <v>30450000</v>
      </c>
      <c r="O154" s="70" t="s">
        <v>351</v>
      </c>
      <c r="P154" s="70" t="s">
        <v>352</v>
      </c>
      <c r="Q154" s="73">
        <v>435</v>
      </c>
      <c r="R154" s="69">
        <v>9500</v>
      </c>
      <c r="S154" s="53">
        <v>4132500</v>
      </c>
      <c r="T154" s="52">
        <v>10000</v>
      </c>
      <c r="U154" s="69">
        <v>4350000</v>
      </c>
      <c r="V154" s="52">
        <v>150000</v>
      </c>
      <c r="W154" s="69">
        <v>65250000</v>
      </c>
      <c r="X154" s="39"/>
      <c r="Y154" s="39"/>
      <c r="Z154" s="39"/>
      <c r="AA154" s="69">
        <v>104182500</v>
      </c>
      <c r="AB154" s="69">
        <v>104182500</v>
      </c>
      <c r="AC154" s="52">
        <v>40000</v>
      </c>
      <c r="AD154" s="53">
        <v>17400000</v>
      </c>
      <c r="AE154" s="53">
        <v>17400000</v>
      </c>
      <c r="AF154" s="53">
        <v>121582500</v>
      </c>
      <c r="AG154" s="94"/>
    </row>
    <row r="155" spans="1:33" s="74" customFormat="1" ht="58.15" customHeight="1" x14ac:dyDescent="0.25">
      <c r="A155" s="48">
        <v>112</v>
      </c>
      <c r="B155" s="49" t="s">
        <v>410</v>
      </c>
      <c r="C155" s="45">
        <v>31</v>
      </c>
      <c r="D155" s="72">
        <v>445</v>
      </c>
      <c r="E155" s="48" t="s">
        <v>11</v>
      </c>
      <c r="F155" s="48" t="s">
        <v>12</v>
      </c>
      <c r="G155" s="51">
        <v>265.39999999999998</v>
      </c>
      <c r="H155" s="51">
        <v>0</v>
      </c>
      <c r="I155" s="46">
        <v>265.39999999999998</v>
      </c>
      <c r="J155" s="46">
        <v>0</v>
      </c>
      <c r="K155" s="46">
        <v>265.39999999999998</v>
      </c>
      <c r="L155" s="46">
        <v>0</v>
      </c>
      <c r="M155" s="52">
        <v>70000</v>
      </c>
      <c r="N155" s="53">
        <v>18578000</v>
      </c>
      <c r="O155" s="70" t="s">
        <v>351</v>
      </c>
      <c r="P155" s="70" t="s">
        <v>352</v>
      </c>
      <c r="Q155" s="73">
        <v>265.39999999999998</v>
      </c>
      <c r="R155" s="69">
        <v>9500</v>
      </c>
      <c r="S155" s="53">
        <v>2521300</v>
      </c>
      <c r="T155" s="52">
        <v>10000</v>
      </c>
      <c r="U155" s="69">
        <v>2654000</v>
      </c>
      <c r="V155" s="52">
        <v>150000</v>
      </c>
      <c r="W155" s="69">
        <v>39810000</v>
      </c>
      <c r="X155" s="39"/>
      <c r="Y155" s="39"/>
      <c r="Z155" s="39"/>
      <c r="AA155" s="69">
        <v>63563300</v>
      </c>
      <c r="AB155" s="69">
        <v>63563300</v>
      </c>
      <c r="AC155" s="52">
        <v>40000</v>
      </c>
      <c r="AD155" s="53">
        <v>10616000</v>
      </c>
      <c r="AE155" s="53">
        <v>10616000</v>
      </c>
      <c r="AF155" s="53">
        <v>74179300</v>
      </c>
      <c r="AG155" s="94"/>
    </row>
    <row r="156" spans="1:33" s="74" customFormat="1" ht="58.15" customHeight="1" x14ac:dyDescent="0.25">
      <c r="A156" s="48">
        <v>113</v>
      </c>
      <c r="B156" s="49" t="s">
        <v>411</v>
      </c>
      <c r="C156" s="45">
        <v>31</v>
      </c>
      <c r="D156" s="72">
        <v>497</v>
      </c>
      <c r="E156" s="48" t="s">
        <v>11</v>
      </c>
      <c r="F156" s="48" t="s">
        <v>12</v>
      </c>
      <c r="G156" s="51">
        <v>363</v>
      </c>
      <c r="H156" s="51">
        <v>0</v>
      </c>
      <c r="I156" s="46">
        <v>363</v>
      </c>
      <c r="J156" s="46">
        <v>0</v>
      </c>
      <c r="K156" s="46">
        <v>363</v>
      </c>
      <c r="L156" s="46">
        <v>0</v>
      </c>
      <c r="M156" s="52">
        <v>70000</v>
      </c>
      <c r="N156" s="53">
        <v>25410000</v>
      </c>
      <c r="O156" s="70" t="s">
        <v>351</v>
      </c>
      <c r="P156" s="70" t="s">
        <v>352</v>
      </c>
      <c r="Q156" s="73">
        <v>363</v>
      </c>
      <c r="R156" s="69">
        <v>9500</v>
      </c>
      <c r="S156" s="53">
        <v>3448500</v>
      </c>
      <c r="T156" s="52">
        <v>10000</v>
      </c>
      <c r="U156" s="69">
        <v>3630000</v>
      </c>
      <c r="V156" s="52">
        <v>150000</v>
      </c>
      <c r="W156" s="69">
        <v>54450000</v>
      </c>
      <c r="X156" s="39"/>
      <c r="Y156" s="39"/>
      <c r="Z156" s="39"/>
      <c r="AA156" s="69">
        <v>86938500</v>
      </c>
      <c r="AB156" s="69">
        <v>86938500</v>
      </c>
      <c r="AC156" s="52">
        <v>40000</v>
      </c>
      <c r="AD156" s="53">
        <v>14520000</v>
      </c>
      <c r="AE156" s="53">
        <v>14520000</v>
      </c>
      <c r="AF156" s="53">
        <v>101458500</v>
      </c>
      <c r="AG156" s="94"/>
    </row>
    <row r="157" spans="1:33" s="74" customFormat="1" ht="58.15" customHeight="1" x14ac:dyDescent="0.25">
      <c r="A157" s="732">
        <v>114</v>
      </c>
      <c r="B157" s="740" t="s">
        <v>412</v>
      </c>
      <c r="C157" s="45">
        <v>31</v>
      </c>
      <c r="D157" s="72">
        <v>567</v>
      </c>
      <c r="E157" s="48" t="s">
        <v>11</v>
      </c>
      <c r="F157" s="48" t="s">
        <v>12</v>
      </c>
      <c r="G157" s="51">
        <v>136</v>
      </c>
      <c r="H157" s="51">
        <v>0</v>
      </c>
      <c r="I157" s="46">
        <v>136</v>
      </c>
      <c r="J157" s="46">
        <v>0</v>
      </c>
      <c r="K157" s="46">
        <v>136</v>
      </c>
      <c r="L157" s="46">
        <v>0</v>
      </c>
      <c r="M157" s="52">
        <v>70000</v>
      </c>
      <c r="N157" s="53">
        <v>9520000</v>
      </c>
      <c r="O157" s="70" t="s">
        <v>351</v>
      </c>
      <c r="P157" s="70" t="s">
        <v>352</v>
      </c>
      <c r="Q157" s="73">
        <v>136</v>
      </c>
      <c r="R157" s="69">
        <v>9500</v>
      </c>
      <c r="S157" s="53">
        <v>1292000</v>
      </c>
      <c r="T157" s="52">
        <v>10000</v>
      </c>
      <c r="U157" s="69">
        <v>1360000</v>
      </c>
      <c r="V157" s="52">
        <v>150000</v>
      </c>
      <c r="W157" s="69">
        <v>20400000</v>
      </c>
      <c r="X157" s="702">
        <v>3500000</v>
      </c>
      <c r="Y157" s="702"/>
      <c r="Z157" s="702"/>
      <c r="AA157" s="69">
        <v>36072000</v>
      </c>
      <c r="AB157" s="716">
        <v>115729700</v>
      </c>
      <c r="AC157" s="52">
        <v>40000</v>
      </c>
      <c r="AD157" s="53">
        <v>5440000</v>
      </c>
      <c r="AE157" s="697">
        <v>18744000</v>
      </c>
      <c r="AF157" s="697">
        <v>134473700</v>
      </c>
      <c r="AG157" s="725"/>
    </row>
    <row r="158" spans="1:33" s="74" customFormat="1" ht="58.15" customHeight="1" x14ac:dyDescent="0.25">
      <c r="A158" s="732"/>
      <c r="B158" s="740"/>
      <c r="C158" s="45">
        <v>31</v>
      </c>
      <c r="D158" s="72">
        <v>617</v>
      </c>
      <c r="E158" s="48" t="s">
        <v>11</v>
      </c>
      <c r="F158" s="48" t="s">
        <v>12</v>
      </c>
      <c r="G158" s="51">
        <v>246.5</v>
      </c>
      <c r="H158" s="51">
        <v>0</v>
      </c>
      <c r="I158" s="46">
        <v>246.5</v>
      </c>
      <c r="J158" s="46">
        <v>0</v>
      </c>
      <c r="K158" s="46">
        <v>246.5</v>
      </c>
      <c r="L158" s="46">
        <v>0</v>
      </c>
      <c r="M158" s="52">
        <v>70000</v>
      </c>
      <c r="N158" s="53">
        <v>17255000</v>
      </c>
      <c r="O158" s="70" t="s">
        <v>351</v>
      </c>
      <c r="P158" s="70" t="s">
        <v>352</v>
      </c>
      <c r="Q158" s="73">
        <v>246.5</v>
      </c>
      <c r="R158" s="69">
        <v>9500</v>
      </c>
      <c r="S158" s="53">
        <v>2341750</v>
      </c>
      <c r="T158" s="52">
        <v>10000</v>
      </c>
      <c r="U158" s="69">
        <v>2465000</v>
      </c>
      <c r="V158" s="52">
        <v>150000</v>
      </c>
      <c r="W158" s="69">
        <v>36975000</v>
      </c>
      <c r="X158" s="703"/>
      <c r="Y158" s="703"/>
      <c r="Z158" s="703"/>
      <c r="AA158" s="69">
        <v>59036750</v>
      </c>
      <c r="AB158" s="717"/>
      <c r="AC158" s="52">
        <v>40000</v>
      </c>
      <c r="AD158" s="53">
        <v>9860000</v>
      </c>
      <c r="AE158" s="699"/>
      <c r="AF158" s="699"/>
      <c r="AG158" s="727"/>
    </row>
    <row r="159" spans="1:33" s="74" customFormat="1" ht="58.15" customHeight="1" x14ac:dyDescent="0.25">
      <c r="A159" s="732"/>
      <c r="B159" s="740"/>
      <c r="C159" s="45">
        <v>31</v>
      </c>
      <c r="D159" s="72">
        <v>724</v>
      </c>
      <c r="E159" s="48" t="s">
        <v>11</v>
      </c>
      <c r="F159" s="48" t="s">
        <v>12</v>
      </c>
      <c r="G159" s="51">
        <v>86.1</v>
      </c>
      <c r="H159" s="51">
        <v>0</v>
      </c>
      <c r="I159" s="46">
        <v>86.1</v>
      </c>
      <c r="J159" s="46">
        <v>0</v>
      </c>
      <c r="K159" s="46">
        <v>86.1</v>
      </c>
      <c r="L159" s="46">
        <v>0</v>
      </c>
      <c r="M159" s="52">
        <v>70000</v>
      </c>
      <c r="N159" s="53">
        <v>6027000</v>
      </c>
      <c r="O159" s="70" t="s">
        <v>351</v>
      </c>
      <c r="P159" s="70" t="s">
        <v>352</v>
      </c>
      <c r="Q159" s="73">
        <v>86.1</v>
      </c>
      <c r="R159" s="69">
        <v>9500</v>
      </c>
      <c r="S159" s="53">
        <v>817950</v>
      </c>
      <c r="T159" s="52">
        <v>10000</v>
      </c>
      <c r="U159" s="69">
        <v>861000</v>
      </c>
      <c r="V159" s="52">
        <v>150000</v>
      </c>
      <c r="W159" s="69">
        <v>12915000</v>
      </c>
      <c r="X159" s="704"/>
      <c r="Y159" s="704"/>
      <c r="Z159" s="704"/>
      <c r="AA159" s="69">
        <v>20620950</v>
      </c>
      <c r="AB159" s="718"/>
      <c r="AC159" s="52">
        <v>40000</v>
      </c>
      <c r="AD159" s="53">
        <v>3444000</v>
      </c>
      <c r="AE159" s="698"/>
      <c r="AF159" s="698"/>
      <c r="AG159" s="726"/>
    </row>
    <row r="160" spans="1:33" s="74" customFormat="1" ht="58.15" customHeight="1" x14ac:dyDescent="0.25">
      <c r="A160" s="48">
        <v>115</v>
      </c>
      <c r="B160" s="49" t="s">
        <v>413</v>
      </c>
      <c r="C160" s="45">
        <v>31</v>
      </c>
      <c r="D160" s="72">
        <v>422</v>
      </c>
      <c r="E160" s="48" t="s">
        <v>11</v>
      </c>
      <c r="F160" s="48" t="s">
        <v>12</v>
      </c>
      <c r="G160" s="51">
        <v>319.89999999999998</v>
      </c>
      <c r="H160" s="51">
        <v>0</v>
      </c>
      <c r="I160" s="46">
        <v>319.89999999999998</v>
      </c>
      <c r="J160" s="46">
        <v>0</v>
      </c>
      <c r="K160" s="46">
        <v>319.89999999999998</v>
      </c>
      <c r="L160" s="46">
        <v>0</v>
      </c>
      <c r="M160" s="52">
        <v>70000</v>
      </c>
      <c r="N160" s="53">
        <v>22393000</v>
      </c>
      <c r="O160" s="70" t="s">
        <v>351</v>
      </c>
      <c r="P160" s="70" t="s">
        <v>352</v>
      </c>
      <c r="Q160" s="73">
        <v>319.89999999999998</v>
      </c>
      <c r="R160" s="69">
        <v>9500</v>
      </c>
      <c r="S160" s="53">
        <v>3039050</v>
      </c>
      <c r="T160" s="52">
        <v>10000</v>
      </c>
      <c r="U160" s="69">
        <v>3199000</v>
      </c>
      <c r="V160" s="52">
        <v>150000</v>
      </c>
      <c r="W160" s="69">
        <v>47985000</v>
      </c>
      <c r="X160" s="53"/>
      <c r="Y160" s="53"/>
      <c r="Z160" s="53"/>
      <c r="AA160" s="69">
        <v>76616050</v>
      </c>
      <c r="AB160" s="69">
        <v>76616050</v>
      </c>
      <c r="AC160" s="52">
        <v>40000</v>
      </c>
      <c r="AD160" s="53">
        <v>12796000</v>
      </c>
      <c r="AE160" s="53">
        <v>12796000</v>
      </c>
      <c r="AF160" s="53">
        <v>89412050</v>
      </c>
      <c r="AG160" s="91"/>
    </row>
    <row r="161" spans="1:33" s="74" customFormat="1" ht="96" customHeight="1" x14ac:dyDescent="0.25">
      <c r="A161" s="48">
        <v>116</v>
      </c>
      <c r="B161" s="49" t="s">
        <v>451</v>
      </c>
      <c r="C161" s="45">
        <v>31</v>
      </c>
      <c r="D161" s="72">
        <v>421</v>
      </c>
      <c r="E161" s="48" t="s">
        <v>11</v>
      </c>
      <c r="F161" s="48" t="s">
        <v>12</v>
      </c>
      <c r="G161" s="51">
        <v>103.9</v>
      </c>
      <c r="H161" s="51">
        <v>0</v>
      </c>
      <c r="I161" s="46">
        <v>103.9</v>
      </c>
      <c r="J161" s="46">
        <v>0</v>
      </c>
      <c r="K161" s="46">
        <v>103.9</v>
      </c>
      <c r="L161" s="46">
        <v>0</v>
      </c>
      <c r="M161" s="52">
        <v>70000</v>
      </c>
      <c r="N161" s="53">
        <v>7273000</v>
      </c>
      <c r="O161" s="70" t="s">
        <v>351</v>
      </c>
      <c r="P161" s="70" t="s">
        <v>352</v>
      </c>
      <c r="Q161" s="73">
        <v>103.9</v>
      </c>
      <c r="R161" s="69">
        <v>9500</v>
      </c>
      <c r="S161" s="53">
        <v>987050</v>
      </c>
      <c r="T161" s="52">
        <v>10000</v>
      </c>
      <c r="U161" s="69">
        <v>1039000</v>
      </c>
      <c r="V161" s="52">
        <v>150000</v>
      </c>
      <c r="W161" s="69">
        <v>15585000</v>
      </c>
      <c r="X161" s="39"/>
      <c r="Y161" s="39"/>
      <c r="Z161" s="39"/>
      <c r="AA161" s="69">
        <v>24884050</v>
      </c>
      <c r="AB161" s="69">
        <v>24884050</v>
      </c>
      <c r="AC161" s="52">
        <v>40000</v>
      </c>
      <c r="AD161" s="53">
        <v>4156000</v>
      </c>
      <c r="AE161" s="53">
        <v>4156000</v>
      </c>
      <c r="AF161" s="53">
        <v>29040050</v>
      </c>
      <c r="AG161" s="91"/>
    </row>
    <row r="162" spans="1:33" s="74" customFormat="1" ht="58.15" customHeight="1" x14ac:dyDescent="0.25">
      <c r="A162" s="48">
        <v>117</v>
      </c>
      <c r="B162" s="49" t="s">
        <v>414</v>
      </c>
      <c r="C162" s="45">
        <v>31</v>
      </c>
      <c r="D162" s="72">
        <v>493</v>
      </c>
      <c r="E162" s="48" t="s">
        <v>11</v>
      </c>
      <c r="F162" s="48" t="s">
        <v>12</v>
      </c>
      <c r="G162" s="51">
        <v>206.3</v>
      </c>
      <c r="H162" s="51">
        <v>0</v>
      </c>
      <c r="I162" s="46">
        <v>118.4</v>
      </c>
      <c r="J162" s="46">
        <v>87.9</v>
      </c>
      <c r="K162" s="46">
        <v>206.3</v>
      </c>
      <c r="L162" s="46">
        <v>0</v>
      </c>
      <c r="M162" s="52">
        <v>70000</v>
      </c>
      <c r="N162" s="53">
        <v>14441000</v>
      </c>
      <c r="O162" s="70" t="s">
        <v>351</v>
      </c>
      <c r="P162" s="70" t="s">
        <v>352</v>
      </c>
      <c r="Q162" s="73">
        <v>206.3</v>
      </c>
      <c r="R162" s="69">
        <v>9500</v>
      </c>
      <c r="S162" s="53">
        <v>1959850</v>
      </c>
      <c r="T162" s="52">
        <v>10000</v>
      </c>
      <c r="U162" s="69">
        <v>2063000</v>
      </c>
      <c r="V162" s="52">
        <v>150000</v>
      </c>
      <c r="W162" s="69">
        <v>30945000</v>
      </c>
      <c r="X162" s="39"/>
      <c r="Y162" s="39"/>
      <c r="Z162" s="39"/>
      <c r="AA162" s="69">
        <v>49408850</v>
      </c>
      <c r="AB162" s="69">
        <v>49408850</v>
      </c>
      <c r="AC162" s="52">
        <v>40000</v>
      </c>
      <c r="AD162" s="53">
        <v>8252000</v>
      </c>
      <c r="AE162" s="53">
        <v>8252000</v>
      </c>
      <c r="AF162" s="53">
        <v>57660850</v>
      </c>
      <c r="AG162" s="91"/>
    </row>
    <row r="163" spans="1:33" s="74" customFormat="1" ht="58.15" customHeight="1" x14ac:dyDescent="0.25">
      <c r="A163" s="48">
        <v>118</v>
      </c>
      <c r="B163" s="49" t="s">
        <v>415</v>
      </c>
      <c r="C163" s="45">
        <v>31</v>
      </c>
      <c r="D163" s="72">
        <v>428</v>
      </c>
      <c r="E163" s="48" t="s">
        <v>11</v>
      </c>
      <c r="F163" s="48" t="s">
        <v>12</v>
      </c>
      <c r="G163" s="51">
        <v>179.4</v>
      </c>
      <c r="H163" s="51">
        <v>0</v>
      </c>
      <c r="I163" s="46">
        <v>179.4</v>
      </c>
      <c r="J163" s="46">
        <v>0</v>
      </c>
      <c r="K163" s="46">
        <v>179.4</v>
      </c>
      <c r="L163" s="46">
        <v>0</v>
      </c>
      <c r="M163" s="52">
        <v>70000</v>
      </c>
      <c r="N163" s="53">
        <v>12558000</v>
      </c>
      <c r="O163" s="70" t="s">
        <v>351</v>
      </c>
      <c r="P163" s="70" t="s">
        <v>352</v>
      </c>
      <c r="Q163" s="73">
        <v>179.4</v>
      </c>
      <c r="R163" s="69">
        <v>9500</v>
      </c>
      <c r="S163" s="53">
        <v>1704300</v>
      </c>
      <c r="T163" s="52">
        <v>10000</v>
      </c>
      <c r="U163" s="69">
        <v>1794000</v>
      </c>
      <c r="V163" s="52">
        <v>150000</v>
      </c>
      <c r="W163" s="69">
        <v>26910000</v>
      </c>
      <c r="X163" s="53"/>
      <c r="Y163" s="53"/>
      <c r="Z163" s="53"/>
      <c r="AA163" s="69">
        <v>42966300</v>
      </c>
      <c r="AB163" s="69">
        <v>42966300</v>
      </c>
      <c r="AC163" s="52">
        <v>40000</v>
      </c>
      <c r="AD163" s="53">
        <v>7176000</v>
      </c>
      <c r="AE163" s="53">
        <v>7176000</v>
      </c>
      <c r="AF163" s="53">
        <v>50142300</v>
      </c>
      <c r="AG163" s="91"/>
    </row>
    <row r="164" spans="1:33" s="74" customFormat="1" ht="58.15" customHeight="1" x14ac:dyDescent="0.25">
      <c r="A164" s="48">
        <v>119</v>
      </c>
      <c r="B164" s="49" t="s">
        <v>52</v>
      </c>
      <c r="C164" s="45">
        <v>31</v>
      </c>
      <c r="D164" s="72">
        <v>679</v>
      </c>
      <c r="E164" s="48" t="s">
        <v>11</v>
      </c>
      <c r="F164" s="48" t="s">
        <v>12</v>
      </c>
      <c r="G164" s="51">
        <v>251.2</v>
      </c>
      <c r="H164" s="51">
        <v>0</v>
      </c>
      <c r="I164" s="46">
        <v>251.2</v>
      </c>
      <c r="J164" s="46">
        <v>0</v>
      </c>
      <c r="K164" s="46">
        <v>251.2</v>
      </c>
      <c r="L164" s="46">
        <v>0</v>
      </c>
      <c r="M164" s="52">
        <v>70000</v>
      </c>
      <c r="N164" s="53">
        <v>17584000</v>
      </c>
      <c r="O164" s="70" t="s">
        <v>351</v>
      </c>
      <c r="P164" s="70" t="s">
        <v>352</v>
      </c>
      <c r="Q164" s="73">
        <v>251.2</v>
      </c>
      <c r="R164" s="69">
        <v>9500</v>
      </c>
      <c r="S164" s="53">
        <v>2386400</v>
      </c>
      <c r="T164" s="52">
        <v>10000</v>
      </c>
      <c r="U164" s="69">
        <v>2512000</v>
      </c>
      <c r="V164" s="52">
        <v>150000</v>
      </c>
      <c r="W164" s="69">
        <v>37680000</v>
      </c>
      <c r="X164" s="39"/>
      <c r="Y164" s="39"/>
      <c r="Z164" s="39"/>
      <c r="AA164" s="69">
        <v>60162400</v>
      </c>
      <c r="AB164" s="69">
        <v>60162400</v>
      </c>
      <c r="AC164" s="52">
        <v>40000</v>
      </c>
      <c r="AD164" s="53">
        <v>10048000</v>
      </c>
      <c r="AE164" s="53">
        <v>10048000</v>
      </c>
      <c r="AF164" s="53">
        <v>70210400</v>
      </c>
      <c r="AG164" s="91"/>
    </row>
    <row r="165" spans="1:33" s="74" customFormat="1" ht="58.15" customHeight="1" x14ac:dyDescent="0.25">
      <c r="A165" s="732">
        <v>120</v>
      </c>
      <c r="B165" s="740" t="s">
        <v>452</v>
      </c>
      <c r="C165" s="45">
        <v>31</v>
      </c>
      <c r="D165" s="72">
        <v>495</v>
      </c>
      <c r="E165" s="48" t="s">
        <v>11</v>
      </c>
      <c r="F165" s="48" t="s">
        <v>12</v>
      </c>
      <c r="G165" s="51">
        <v>486.5</v>
      </c>
      <c r="H165" s="51">
        <v>0</v>
      </c>
      <c r="I165" s="46">
        <v>486.5</v>
      </c>
      <c r="J165" s="46">
        <v>0</v>
      </c>
      <c r="K165" s="46">
        <v>486.5</v>
      </c>
      <c r="L165" s="46">
        <v>0</v>
      </c>
      <c r="M165" s="52">
        <v>70000</v>
      </c>
      <c r="N165" s="53">
        <v>34055000</v>
      </c>
      <c r="O165" s="70" t="s">
        <v>351</v>
      </c>
      <c r="P165" s="70" t="s">
        <v>352</v>
      </c>
      <c r="Q165" s="73">
        <v>486.5</v>
      </c>
      <c r="R165" s="69">
        <v>9500</v>
      </c>
      <c r="S165" s="53">
        <v>4621750</v>
      </c>
      <c r="T165" s="52">
        <v>10000</v>
      </c>
      <c r="U165" s="69">
        <v>4865000</v>
      </c>
      <c r="V165" s="52">
        <v>150000</v>
      </c>
      <c r="W165" s="69">
        <v>72975000</v>
      </c>
      <c r="X165" s="697">
        <v>3500000</v>
      </c>
      <c r="Y165" s="697"/>
      <c r="Z165" s="697"/>
      <c r="AA165" s="69">
        <v>120016750</v>
      </c>
      <c r="AB165" s="716">
        <v>151175700</v>
      </c>
      <c r="AC165" s="52">
        <v>40000</v>
      </c>
      <c r="AD165" s="53">
        <v>19460000</v>
      </c>
      <c r="AE165" s="697">
        <v>24664000</v>
      </c>
      <c r="AF165" s="697">
        <v>175839700</v>
      </c>
      <c r="AG165" s="728"/>
    </row>
    <row r="166" spans="1:33" s="74" customFormat="1" ht="58.15" customHeight="1" x14ac:dyDescent="0.25">
      <c r="A166" s="732"/>
      <c r="B166" s="740"/>
      <c r="C166" s="45">
        <v>31</v>
      </c>
      <c r="D166" s="72">
        <v>534</v>
      </c>
      <c r="E166" s="48" t="s">
        <v>11</v>
      </c>
      <c r="F166" s="48" t="s">
        <v>12</v>
      </c>
      <c r="G166" s="51">
        <v>130.1</v>
      </c>
      <c r="H166" s="51">
        <v>0</v>
      </c>
      <c r="I166" s="46">
        <v>130.1</v>
      </c>
      <c r="J166" s="46">
        <v>0</v>
      </c>
      <c r="K166" s="46">
        <v>130.1</v>
      </c>
      <c r="L166" s="46">
        <v>0</v>
      </c>
      <c r="M166" s="52">
        <v>70000</v>
      </c>
      <c r="N166" s="53">
        <v>9107000</v>
      </c>
      <c r="O166" s="70" t="s">
        <v>351</v>
      </c>
      <c r="P166" s="70" t="s">
        <v>352</v>
      </c>
      <c r="Q166" s="73">
        <v>130.1</v>
      </c>
      <c r="R166" s="69">
        <v>9500</v>
      </c>
      <c r="S166" s="53">
        <v>1235950</v>
      </c>
      <c r="T166" s="52">
        <v>10000</v>
      </c>
      <c r="U166" s="69">
        <v>1301000</v>
      </c>
      <c r="V166" s="52">
        <v>150000</v>
      </c>
      <c r="W166" s="69">
        <v>19515000</v>
      </c>
      <c r="X166" s="698"/>
      <c r="Y166" s="698"/>
      <c r="Z166" s="698"/>
      <c r="AA166" s="69">
        <v>31158950</v>
      </c>
      <c r="AB166" s="718"/>
      <c r="AC166" s="52">
        <v>40000</v>
      </c>
      <c r="AD166" s="53">
        <v>5204000</v>
      </c>
      <c r="AE166" s="698"/>
      <c r="AF166" s="698"/>
      <c r="AG166" s="729"/>
    </row>
    <row r="167" spans="1:33" s="74" customFormat="1" ht="58.15" customHeight="1" x14ac:dyDescent="0.25">
      <c r="A167" s="732">
        <v>121</v>
      </c>
      <c r="B167" s="740" t="s">
        <v>416</v>
      </c>
      <c r="C167" s="45">
        <v>31</v>
      </c>
      <c r="D167" s="72">
        <v>532</v>
      </c>
      <c r="E167" s="48" t="s">
        <v>11</v>
      </c>
      <c r="F167" s="48" t="s">
        <v>12</v>
      </c>
      <c r="G167" s="51">
        <v>193.6</v>
      </c>
      <c r="H167" s="51">
        <v>0</v>
      </c>
      <c r="I167" s="46">
        <v>193.6</v>
      </c>
      <c r="J167" s="46">
        <v>0</v>
      </c>
      <c r="K167" s="46">
        <v>193.6</v>
      </c>
      <c r="L167" s="46">
        <v>0</v>
      </c>
      <c r="M167" s="52">
        <v>70000</v>
      </c>
      <c r="N167" s="53">
        <v>13552000</v>
      </c>
      <c r="O167" s="70" t="s">
        <v>351</v>
      </c>
      <c r="P167" s="70" t="s">
        <v>352</v>
      </c>
      <c r="Q167" s="73">
        <v>193.6</v>
      </c>
      <c r="R167" s="69">
        <v>9500</v>
      </c>
      <c r="S167" s="53">
        <v>1839200</v>
      </c>
      <c r="T167" s="52">
        <v>10000</v>
      </c>
      <c r="U167" s="69">
        <v>1936000</v>
      </c>
      <c r="V167" s="52">
        <v>150000</v>
      </c>
      <c r="W167" s="69">
        <v>29040000</v>
      </c>
      <c r="X167" s="697"/>
      <c r="Y167" s="697"/>
      <c r="Z167" s="697"/>
      <c r="AA167" s="69">
        <v>46367200</v>
      </c>
      <c r="AB167" s="716">
        <v>104326200</v>
      </c>
      <c r="AC167" s="52">
        <v>40000</v>
      </c>
      <c r="AD167" s="53">
        <v>7744000</v>
      </c>
      <c r="AE167" s="697">
        <v>17424000</v>
      </c>
      <c r="AF167" s="697">
        <v>121750200</v>
      </c>
      <c r="AG167" s="728"/>
    </row>
    <row r="168" spans="1:33" s="74" customFormat="1" ht="58.15" customHeight="1" x14ac:dyDescent="0.25">
      <c r="A168" s="732"/>
      <c r="B168" s="740"/>
      <c r="C168" s="45">
        <v>31</v>
      </c>
      <c r="D168" s="72">
        <v>584</v>
      </c>
      <c r="E168" s="48" t="s">
        <v>11</v>
      </c>
      <c r="F168" s="48" t="s">
        <v>12</v>
      </c>
      <c r="G168" s="51">
        <v>242</v>
      </c>
      <c r="H168" s="51">
        <v>0</v>
      </c>
      <c r="I168" s="46">
        <v>242</v>
      </c>
      <c r="J168" s="46">
        <v>0</v>
      </c>
      <c r="K168" s="46">
        <v>242</v>
      </c>
      <c r="L168" s="46">
        <v>0</v>
      </c>
      <c r="M168" s="52">
        <v>70000</v>
      </c>
      <c r="N168" s="53">
        <v>16940000</v>
      </c>
      <c r="O168" s="70" t="s">
        <v>351</v>
      </c>
      <c r="P168" s="70" t="s">
        <v>352</v>
      </c>
      <c r="Q168" s="73">
        <v>242</v>
      </c>
      <c r="R168" s="69">
        <v>9500</v>
      </c>
      <c r="S168" s="53">
        <v>2299000</v>
      </c>
      <c r="T168" s="52">
        <v>10000</v>
      </c>
      <c r="U168" s="69">
        <v>2420000</v>
      </c>
      <c r="V168" s="52">
        <v>150000</v>
      </c>
      <c r="W168" s="69">
        <v>36300000</v>
      </c>
      <c r="X168" s="698"/>
      <c r="Y168" s="698"/>
      <c r="Z168" s="698"/>
      <c r="AA168" s="69">
        <v>57959000</v>
      </c>
      <c r="AB168" s="718"/>
      <c r="AC168" s="52">
        <v>40000</v>
      </c>
      <c r="AD168" s="53">
        <v>9680000</v>
      </c>
      <c r="AE168" s="698"/>
      <c r="AF168" s="698"/>
      <c r="AG168" s="729"/>
    </row>
    <row r="169" spans="1:33" s="74" customFormat="1" ht="58.15" customHeight="1" x14ac:dyDescent="0.25">
      <c r="A169" s="48">
        <v>122</v>
      </c>
      <c r="B169" s="49" t="s">
        <v>417</v>
      </c>
      <c r="C169" s="45">
        <v>31</v>
      </c>
      <c r="D169" s="72">
        <v>404</v>
      </c>
      <c r="E169" s="48" t="s">
        <v>11</v>
      </c>
      <c r="F169" s="48" t="s">
        <v>12</v>
      </c>
      <c r="G169" s="51">
        <v>698.8</v>
      </c>
      <c r="H169" s="51">
        <v>0</v>
      </c>
      <c r="I169" s="46">
        <v>698.8</v>
      </c>
      <c r="J169" s="46">
        <v>0</v>
      </c>
      <c r="K169" s="46">
        <v>698.8</v>
      </c>
      <c r="L169" s="46">
        <v>0</v>
      </c>
      <c r="M169" s="52">
        <v>70000</v>
      </c>
      <c r="N169" s="53">
        <v>48916000</v>
      </c>
      <c r="O169" s="70" t="s">
        <v>351</v>
      </c>
      <c r="P169" s="70" t="s">
        <v>352</v>
      </c>
      <c r="Q169" s="73">
        <v>698.8</v>
      </c>
      <c r="R169" s="69">
        <v>9500</v>
      </c>
      <c r="S169" s="53">
        <v>6638600</v>
      </c>
      <c r="T169" s="52">
        <v>10000</v>
      </c>
      <c r="U169" s="69">
        <v>6988000</v>
      </c>
      <c r="V169" s="52">
        <v>150000</v>
      </c>
      <c r="W169" s="69">
        <v>104820000</v>
      </c>
      <c r="X169" s="39">
        <v>3500000</v>
      </c>
      <c r="Y169" s="39"/>
      <c r="Z169" s="39"/>
      <c r="AA169" s="69">
        <v>170862600</v>
      </c>
      <c r="AB169" s="69">
        <v>170862600</v>
      </c>
      <c r="AC169" s="52">
        <v>40000</v>
      </c>
      <c r="AD169" s="53">
        <v>27952000</v>
      </c>
      <c r="AE169" s="53">
        <v>27952000</v>
      </c>
      <c r="AF169" s="53">
        <v>198814600</v>
      </c>
      <c r="AG169" s="91"/>
    </row>
    <row r="170" spans="1:33" s="74" customFormat="1" ht="64.5" customHeight="1" x14ac:dyDescent="0.25">
      <c r="A170" s="48">
        <v>123</v>
      </c>
      <c r="B170" s="49" t="s">
        <v>453</v>
      </c>
      <c r="C170" s="45">
        <v>37</v>
      </c>
      <c r="D170" s="72">
        <v>23</v>
      </c>
      <c r="E170" s="48" t="s">
        <v>11</v>
      </c>
      <c r="F170" s="48" t="s">
        <v>12</v>
      </c>
      <c r="G170" s="51">
        <v>347.9</v>
      </c>
      <c r="H170" s="51">
        <v>0</v>
      </c>
      <c r="I170" s="46">
        <v>347.9</v>
      </c>
      <c r="J170" s="46">
        <v>0</v>
      </c>
      <c r="K170" s="46">
        <v>347.9</v>
      </c>
      <c r="L170" s="46">
        <v>0</v>
      </c>
      <c r="M170" s="52">
        <v>70000</v>
      </c>
      <c r="N170" s="53">
        <v>24353000</v>
      </c>
      <c r="O170" s="70" t="s">
        <v>351</v>
      </c>
      <c r="P170" s="70" t="s">
        <v>352</v>
      </c>
      <c r="Q170" s="73">
        <v>347.9</v>
      </c>
      <c r="R170" s="69">
        <v>9500</v>
      </c>
      <c r="S170" s="53">
        <v>3305050</v>
      </c>
      <c r="T170" s="52">
        <v>10000</v>
      </c>
      <c r="U170" s="69">
        <v>3479000</v>
      </c>
      <c r="V170" s="52">
        <v>150000</v>
      </c>
      <c r="W170" s="69">
        <v>52185000</v>
      </c>
      <c r="X170" s="53"/>
      <c r="Y170" s="53"/>
      <c r="Z170" s="53"/>
      <c r="AA170" s="69">
        <v>83322050</v>
      </c>
      <c r="AB170" s="69">
        <v>83322050</v>
      </c>
      <c r="AC170" s="52">
        <v>40000</v>
      </c>
      <c r="AD170" s="53">
        <v>13916000</v>
      </c>
      <c r="AE170" s="53">
        <v>13916000</v>
      </c>
      <c r="AF170" s="53">
        <v>97238050</v>
      </c>
      <c r="AG170" s="91"/>
    </row>
    <row r="171" spans="1:33" s="74" customFormat="1" ht="58.15" customHeight="1" x14ac:dyDescent="0.25">
      <c r="A171" s="48">
        <v>124</v>
      </c>
      <c r="B171" s="49" t="s">
        <v>55</v>
      </c>
      <c r="C171" s="45">
        <v>31</v>
      </c>
      <c r="D171" s="72">
        <v>535</v>
      </c>
      <c r="E171" s="48" t="s">
        <v>11</v>
      </c>
      <c r="F171" s="48" t="s">
        <v>12</v>
      </c>
      <c r="G171" s="51">
        <v>431.9</v>
      </c>
      <c r="H171" s="51">
        <v>0</v>
      </c>
      <c r="I171" s="46">
        <v>431.9</v>
      </c>
      <c r="J171" s="46">
        <v>0</v>
      </c>
      <c r="K171" s="46">
        <v>431.9</v>
      </c>
      <c r="L171" s="46">
        <v>0</v>
      </c>
      <c r="M171" s="52">
        <v>70000</v>
      </c>
      <c r="N171" s="53">
        <v>30233000</v>
      </c>
      <c r="O171" s="70" t="s">
        <v>351</v>
      </c>
      <c r="P171" s="70" t="s">
        <v>352</v>
      </c>
      <c r="Q171" s="73">
        <v>431.9</v>
      </c>
      <c r="R171" s="69">
        <v>9500</v>
      </c>
      <c r="S171" s="53">
        <v>4103050</v>
      </c>
      <c r="T171" s="52">
        <v>10000</v>
      </c>
      <c r="U171" s="69">
        <v>4319000</v>
      </c>
      <c r="V171" s="52">
        <v>150000</v>
      </c>
      <c r="W171" s="69">
        <v>64785000</v>
      </c>
      <c r="X171" s="39">
        <v>3500000</v>
      </c>
      <c r="Y171" s="39"/>
      <c r="Z171" s="39"/>
      <c r="AA171" s="69">
        <v>106940050</v>
      </c>
      <c r="AB171" s="69">
        <v>106940050</v>
      </c>
      <c r="AC171" s="52">
        <v>40000</v>
      </c>
      <c r="AD171" s="53">
        <v>17276000</v>
      </c>
      <c r="AE171" s="53">
        <v>17276000</v>
      </c>
      <c r="AF171" s="53">
        <v>124216050</v>
      </c>
      <c r="AG171" s="91"/>
    </row>
    <row r="172" spans="1:33" s="74" customFormat="1" ht="79.150000000000006" customHeight="1" x14ac:dyDescent="0.25">
      <c r="A172" s="48">
        <v>125</v>
      </c>
      <c r="B172" s="46" t="s">
        <v>56</v>
      </c>
      <c r="C172" s="45">
        <v>31</v>
      </c>
      <c r="D172" s="72">
        <v>562</v>
      </c>
      <c r="E172" s="48" t="s">
        <v>11</v>
      </c>
      <c r="F172" s="48" t="s">
        <v>12</v>
      </c>
      <c r="G172" s="51">
        <v>143.1</v>
      </c>
      <c r="H172" s="51">
        <v>0</v>
      </c>
      <c r="I172" s="46">
        <v>143.1</v>
      </c>
      <c r="J172" s="46">
        <v>0</v>
      </c>
      <c r="K172" s="46">
        <v>143.1</v>
      </c>
      <c r="L172" s="46">
        <v>0</v>
      </c>
      <c r="M172" s="52">
        <v>70000</v>
      </c>
      <c r="N172" s="53">
        <v>10017000</v>
      </c>
      <c r="O172" s="70" t="s">
        <v>351</v>
      </c>
      <c r="P172" s="70" t="s">
        <v>352</v>
      </c>
      <c r="Q172" s="73">
        <v>143.1</v>
      </c>
      <c r="R172" s="69">
        <v>9500</v>
      </c>
      <c r="S172" s="53">
        <v>1359450</v>
      </c>
      <c r="T172" s="52">
        <v>10000</v>
      </c>
      <c r="U172" s="69">
        <v>1431000</v>
      </c>
      <c r="V172" s="52">
        <v>150000</v>
      </c>
      <c r="W172" s="69">
        <v>21465000</v>
      </c>
      <c r="X172" s="53"/>
      <c r="Y172" s="53"/>
      <c r="Z172" s="53"/>
      <c r="AA172" s="69">
        <v>34272450</v>
      </c>
      <c r="AB172" s="69">
        <v>34272450</v>
      </c>
      <c r="AC172" s="52">
        <v>40000</v>
      </c>
      <c r="AD172" s="53">
        <v>5724000</v>
      </c>
      <c r="AE172" s="53">
        <v>5724000</v>
      </c>
      <c r="AF172" s="53">
        <v>39996450</v>
      </c>
      <c r="AG172" s="91"/>
    </row>
    <row r="173" spans="1:33" s="74" customFormat="1" ht="64.5" customHeight="1" x14ac:dyDescent="0.25">
      <c r="A173" s="48">
        <v>126</v>
      </c>
      <c r="B173" s="49" t="s">
        <v>418</v>
      </c>
      <c r="C173" s="45">
        <v>31</v>
      </c>
      <c r="D173" s="72">
        <v>634</v>
      </c>
      <c r="E173" s="48" t="s">
        <v>11</v>
      </c>
      <c r="F173" s="48" t="s">
        <v>12</v>
      </c>
      <c r="G173" s="51">
        <v>288.7</v>
      </c>
      <c r="H173" s="51">
        <v>0</v>
      </c>
      <c r="I173" s="46">
        <v>288.7</v>
      </c>
      <c r="J173" s="46">
        <v>0</v>
      </c>
      <c r="K173" s="46">
        <v>288.7</v>
      </c>
      <c r="L173" s="46">
        <v>0</v>
      </c>
      <c r="M173" s="52">
        <v>70000</v>
      </c>
      <c r="N173" s="53">
        <v>20209000</v>
      </c>
      <c r="O173" s="70" t="s">
        <v>351</v>
      </c>
      <c r="P173" s="70" t="s">
        <v>352</v>
      </c>
      <c r="Q173" s="73">
        <v>288.7</v>
      </c>
      <c r="R173" s="69">
        <v>9500</v>
      </c>
      <c r="S173" s="53">
        <v>2742650</v>
      </c>
      <c r="T173" s="52">
        <v>10000</v>
      </c>
      <c r="U173" s="69">
        <v>2887000</v>
      </c>
      <c r="V173" s="52">
        <v>150000</v>
      </c>
      <c r="W173" s="69">
        <v>43305000</v>
      </c>
      <c r="X173" s="53"/>
      <c r="Y173" s="53"/>
      <c r="Z173" s="53"/>
      <c r="AA173" s="69">
        <v>69143650</v>
      </c>
      <c r="AB173" s="69">
        <v>69143650</v>
      </c>
      <c r="AC173" s="52">
        <v>40000</v>
      </c>
      <c r="AD173" s="53">
        <v>11548000</v>
      </c>
      <c r="AE173" s="53">
        <v>11548000</v>
      </c>
      <c r="AF173" s="53">
        <v>80691650</v>
      </c>
      <c r="AG173" s="91"/>
    </row>
    <row r="174" spans="1:33" s="74" customFormat="1" ht="58.15" customHeight="1" x14ac:dyDescent="0.25">
      <c r="A174" s="48">
        <v>127</v>
      </c>
      <c r="B174" s="49" t="s">
        <v>419</v>
      </c>
      <c r="C174" s="45">
        <v>31</v>
      </c>
      <c r="D174" s="72">
        <v>680</v>
      </c>
      <c r="E174" s="48" t="s">
        <v>11</v>
      </c>
      <c r="F174" s="48" t="s">
        <v>12</v>
      </c>
      <c r="G174" s="51">
        <v>233.5</v>
      </c>
      <c r="H174" s="51">
        <v>0</v>
      </c>
      <c r="I174" s="46">
        <v>233.5</v>
      </c>
      <c r="J174" s="46">
        <v>0</v>
      </c>
      <c r="K174" s="46">
        <v>233.5</v>
      </c>
      <c r="L174" s="46">
        <v>0</v>
      </c>
      <c r="M174" s="52">
        <v>70000</v>
      </c>
      <c r="N174" s="53">
        <v>16345000</v>
      </c>
      <c r="O174" s="70" t="s">
        <v>351</v>
      </c>
      <c r="P174" s="70" t="s">
        <v>352</v>
      </c>
      <c r="Q174" s="73">
        <v>233.5</v>
      </c>
      <c r="R174" s="69">
        <v>9500</v>
      </c>
      <c r="S174" s="53">
        <v>2218250</v>
      </c>
      <c r="T174" s="52">
        <v>10000</v>
      </c>
      <c r="U174" s="69">
        <v>2335000</v>
      </c>
      <c r="V174" s="52">
        <v>150000</v>
      </c>
      <c r="W174" s="69">
        <v>35025000</v>
      </c>
      <c r="X174" s="39"/>
      <c r="Y174" s="39"/>
      <c r="Z174" s="39"/>
      <c r="AA174" s="69">
        <v>55923250</v>
      </c>
      <c r="AB174" s="69">
        <v>55923250</v>
      </c>
      <c r="AC174" s="52">
        <v>40000</v>
      </c>
      <c r="AD174" s="53">
        <v>9340000</v>
      </c>
      <c r="AE174" s="53">
        <v>9340000</v>
      </c>
      <c r="AF174" s="53">
        <v>65263250</v>
      </c>
      <c r="AG174" s="91"/>
    </row>
    <row r="175" spans="1:33" s="74" customFormat="1" ht="58.15" customHeight="1" x14ac:dyDescent="0.25">
      <c r="A175" s="732">
        <v>128</v>
      </c>
      <c r="B175" s="740" t="s">
        <v>420</v>
      </c>
      <c r="C175" s="45">
        <v>37</v>
      </c>
      <c r="D175" s="72">
        <v>15</v>
      </c>
      <c r="E175" s="48" t="s">
        <v>11</v>
      </c>
      <c r="F175" s="48" t="s">
        <v>12</v>
      </c>
      <c r="G175" s="51">
        <v>163.30000000000001</v>
      </c>
      <c r="H175" s="51">
        <v>0</v>
      </c>
      <c r="I175" s="46">
        <v>163.30000000000001</v>
      </c>
      <c r="J175" s="46">
        <v>0</v>
      </c>
      <c r="K175" s="46">
        <v>163.30000000000001</v>
      </c>
      <c r="L175" s="46">
        <v>0</v>
      </c>
      <c r="M175" s="52">
        <v>70000</v>
      </c>
      <c r="N175" s="53">
        <v>11431000</v>
      </c>
      <c r="O175" s="70" t="s">
        <v>351</v>
      </c>
      <c r="P175" s="70" t="s">
        <v>352</v>
      </c>
      <c r="Q175" s="73">
        <v>163.30000000000001</v>
      </c>
      <c r="R175" s="69">
        <v>9500</v>
      </c>
      <c r="S175" s="53">
        <v>1551350</v>
      </c>
      <c r="T175" s="52">
        <v>10000</v>
      </c>
      <c r="U175" s="69">
        <v>1633000</v>
      </c>
      <c r="V175" s="52">
        <v>150000</v>
      </c>
      <c r="W175" s="69">
        <v>24495000</v>
      </c>
      <c r="X175" s="697">
        <v>3500000</v>
      </c>
      <c r="Y175" s="60"/>
      <c r="Z175" s="697"/>
      <c r="AA175" s="69">
        <v>42610350</v>
      </c>
      <c r="AB175" s="716">
        <v>159414500</v>
      </c>
      <c r="AC175" s="52">
        <v>40000</v>
      </c>
      <c r="AD175" s="53">
        <v>6532000</v>
      </c>
      <c r="AE175" s="697">
        <v>26040000</v>
      </c>
      <c r="AF175" s="697">
        <v>185454500</v>
      </c>
      <c r="AG175" s="728"/>
    </row>
    <row r="176" spans="1:33" s="74" customFormat="1" ht="58.15" customHeight="1" x14ac:dyDescent="0.25">
      <c r="A176" s="732"/>
      <c r="B176" s="740"/>
      <c r="C176" s="45">
        <v>37</v>
      </c>
      <c r="D176" s="72">
        <v>51</v>
      </c>
      <c r="E176" s="48" t="s">
        <v>11</v>
      </c>
      <c r="F176" s="48" t="s">
        <v>12</v>
      </c>
      <c r="G176" s="51">
        <v>487.7</v>
      </c>
      <c r="H176" s="51">
        <v>0</v>
      </c>
      <c r="I176" s="46">
        <v>487.7</v>
      </c>
      <c r="J176" s="46">
        <v>0</v>
      </c>
      <c r="K176" s="46">
        <v>487.7</v>
      </c>
      <c r="L176" s="46">
        <v>0</v>
      </c>
      <c r="M176" s="52">
        <v>70000</v>
      </c>
      <c r="N176" s="53">
        <v>34139000</v>
      </c>
      <c r="O176" s="70" t="s">
        <v>351</v>
      </c>
      <c r="P176" s="70" t="s">
        <v>352</v>
      </c>
      <c r="Q176" s="73">
        <v>487.7</v>
      </c>
      <c r="R176" s="69">
        <v>9500</v>
      </c>
      <c r="S176" s="53">
        <v>4633150</v>
      </c>
      <c r="T176" s="52">
        <v>10000</v>
      </c>
      <c r="U176" s="69">
        <v>4877000</v>
      </c>
      <c r="V176" s="52">
        <v>150000</v>
      </c>
      <c r="W176" s="69">
        <v>73155000</v>
      </c>
      <c r="X176" s="698"/>
      <c r="Y176" s="56"/>
      <c r="Z176" s="698"/>
      <c r="AA176" s="69">
        <v>116804150</v>
      </c>
      <c r="AB176" s="718"/>
      <c r="AC176" s="52">
        <v>40000</v>
      </c>
      <c r="AD176" s="53">
        <v>19508000</v>
      </c>
      <c r="AE176" s="698"/>
      <c r="AF176" s="698"/>
      <c r="AG176" s="729"/>
    </row>
    <row r="177" spans="1:33" s="74" customFormat="1" ht="58.15" customHeight="1" x14ac:dyDescent="0.25">
      <c r="A177" s="732">
        <v>129</v>
      </c>
      <c r="B177" s="740" t="s">
        <v>421</v>
      </c>
      <c r="C177" s="45">
        <v>31</v>
      </c>
      <c r="D177" s="72">
        <v>389</v>
      </c>
      <c r="E177" s="48" t="s">
        <v>11</v>
      </c>
      <c r="F177" s="48" t="s">
        <v>12</v>
      </c>
      <c r="G177" s="51">
        <v>173.5</v>
      </c>
      <c r="H177" s="51">
        <v>0</v>
      </c>
      <c r="I177" s="46">
        <v>173.5</v>
      </c>
      <c r="J177" s="46">
        <v>0</v>
      </c>
      <c r="K177" s="46">
        <v>173.5</v>
      </c>
      <c r="L177" s="46">
        <v>0</v>
      </c>
      <c r="M177" s="52">
        <v>70000</v>
      </c>
      <c r="N177" s="53">
        <v>12145000</v>
      </c>
      <c r="O177" s="70" t="s">
        <v>351</v>
      </c>
      <c r="P177" s="70" t="s">
        <v>352</v>
      </c>
      <c r="Q177" s="73">
        <v>173.5</v>
      </c>
      <c r="R177" s="69">
        <v>9500</v>
      </c>
      <c r="S177" s="53">
        <v>1648250</v>
      </c>
      <c r="T177" s="52">
        <v>10000</v>
      </c>
      <c r="U177" s="69">
        <v>1735000</v>
      </c>
      <c r="V177" s="52">
        <v>150000</v>
      </c>
      <c r="W177" s="69">
        <v>26025000</v>
      </c>
      <c r="X177" s="697">
        <v>3500000</v>
      </c>
      <c r="Y177" s="697"/>
      <c r="Z177" s="697"/>
      <c r="AA177" s="69">
        <v>45053250</v>
      </c>
      <c r="AB177" s="716">
        <v>228486300</v>
      </c>
      <c r="AC177" s="52">
        <v>40000</v>
      </c>
      <c r="AD177" s="53">
        <v>6940000</v>
      </c>
      <c r="AE177" s="697">
        <v>37576000</v>
      </c>
      <c r="AF177" s="697">
        <v>266062300</v>
      </c>
      <c r="AG177" s="728"/>
    </row>
    <row r="178" spans="1:33" s="74" customFormat="1" ht="58.15" customHeight="1" x14ac:dyDescent="0.25">
      <c r="A178" s="732"/>
      <c r="B178" s="740"/>
      <c r="C178" s="45">
        <v>31</v>
      </c>
      <c r="D178" s="72">
        <v>392</v>
      </c>
      <c r="E178" s="48" t="s">
        <v>11</v>
      </c>
      <c r="F178" s="48" t="s">
        <v>12</v>
      </c>
      <c r="G178" s="51">
        <v>190.8</v>
      </c>
      <c r="H178" s="51">
        <v>0</v>
      </c>
      <c r="I178" s="46">
        <v>190.8</v>
      </c>
      <c r="J178" s="46">
        <v>0</v>
      </c>
      <c r="K178" s="46">
        <v>190.8</v>
      </c>
      <c r="L178" s="46">
        <v>0</v>
      </c>
      <c r="M178" s="52">
        <v>70000</v>
      </c>
      <c r="N178" s="53">
        <v>13356000</v>
      </c>
      <c r="O178" s="70" t="s">
        <v>351</v>
      </c>
      <c r="P178" s="70" t="s">
        <v>352</v>
      </c>
      <c r="Q178" s="73">
        <v>190.8</v>
      </c>
      <c r="R178" s="69">
        <v>9500</v>
      </c>
      <c r="S178" s="53">
        <v>1812600</v>
      </c>
      <c r="T178" s="52">
        <v>10000</v>
      </c>
      <c r="U178" s="69">
        <v>1908000</v>
      </c>
      <c r="V178" s="52">
        <v>150000</v>
      </c>
      <c r="W178" s="69">
        <v>28620000</v>
      </c>
      <c r="X178" s="699"/>
      <c r="Y178" s="699"/>
      <c r="Z178" s="699"/>
      <c r="AA178" s="69">
        <v>45696600</v>
      </c>
      <c r="AB178" s="717"/>
      <c r="AC178" s="52">
        <v>40000</v>
      </c>
      <c r="AD178" s="53">
        <v>7632000</v>
      </c>
      <c r="AE178" s="699"/>
      <c r="AF178" s="699"/>
      <c r="AG178" s="736"/>
    </row>
    <row r="179" spans="1:33" s="74" customFormat="1" ht="58.15" customHeight="1" x14ac:dyDescent="0.25">
      <c r="A179" s="732"/>
      <c r="B179" s="740"/>
      <c r="C179" s="45">
        <v>31</v>
      </c>
      <c r="D179" s="72">
        <v>531</v>
      </c>
      <c r="E179" s="48" t="s">
        <v>11</v>
      </c>
      <c r="F179" s="48" t="s">
        <v>12</v>
      </c>
      <c r="G179" s="51">
        <v>383.5</v>
      </c>
      <c r="H179" s="51">
        <v>0</v>
      </c>
      <c r="I179" s="46">
        <v>383.5</v>
      </c>
      <c r="J179" s="46">
        <v>0</v>
      </c>
      <c r="K179" s="46">
        <v>383.5</v>
      </c>
      <c r="L179" s="46">
        <v>0</v>
      </c>
      <c r="M179" s="52">
        <v>70000</v>
      </c>
      <c r="N179" s="53">
        <v>26845000</v>
      </c>
      <c r="O179" s="70" t="s">
        <v>351</v>
      </c>
      <c r="P179" s="70" t="s">
        <v>352</v>
      </c>
      <c r="Q179" s="73">
        <v>383.5</v>
      </c>
      <c r="R179" s="69">
        <v>9500</v>
      </c>
      <c r="S179" s="53">
        <v>3643250</v>
      </c>
      <c r="T179" s="52">
        <v>10000</v>
      </c>
      <c r="U179" s="69">
        <v>3835000</v>
      </c>
      <c r="V179" s="52">
        <v>150000</v>
      </c>
      <c r="W179" s="69">
        <v>57525000</v>
      </c>
      <c r="X179" s="699"/>
      <c r="Y179" s="699"/>
      <c r="Z179" s="699"/>
      <c r="AA179" s="69">
        <v>91848250</v>
      </c>
      <c r="AB179" s="717"/>
      <c r="AC179" s="52">
        <v>40000</v>
      </c>
      <c r="AD179" s="53">
        <v>15340000</v>
      </c>
      <c r="AE179" s="699"/>
      <c r="AF179" s="699"/>
      <c r="AG179" s="736"/>
    </row>
    <row r="180" spans="1:33" s="74" customFormat="1" ht="58.15" customHeight="1" x14ac:dyDescent="0.25">
      <c r="A180" s="732"/>
      <c r="B180" s="740"/>
      <c r="C180" s="45">
        <v>31</v>
      </c>
      <c r="D180" s="72">
        <v>684</v>
      </c>
      <c r="E180" s="48" t="s">
        <v>11</v>
      </c>
      <c r="F180" s="48" t="s">
        <v>12</v>
      </c>
      <c r="G180" s="51">
        <v>191.6</v>
      </c>
      <c r="H180" s="51">
        <v>0</v>
      </c>
      <c r="I180" s="46">
        <v>191.6</v>
      </c>
      <c r="J180" s="46">
        <v>0</v>
      </c>
      <c r="K180" s="46">
        <v>191.6</v>
      </c>
      <c r="L180" s="46">
        <v>0</v>
      </c>
      <c r="M180" s="52">
        <v>70000</v>
      </c>
      <c r="N180" s="53">
        <v>13412000</v>
      </c>
      <c r="O180" s="70" t="s">
        <v>351</v>
      </c>
      <c r="P180" s="70" t="s">
        <v>352</v>
      </c>
      <c r="Q180" s="73">
        <v>191.6</v>
      </c>
      <c r="R180" s="69">
        <v>9500</v>
      </c>
      <c r="S180" s="53">
        <v>1820200</v>
      </c>
      <c r="T180" s="52">
        <v>10000</v>
      </c>
      <c r="U180" s="69">
        <v>1916000</v>
      </c>
      <c r="V180" s="52">
        <v>150000</v>
      </c>
      <c r="W180" s="69">
        <v>28740000</v>
      </c>
      <c r="X180" s="698"/>
      <c r="Y180" s="698"/>
      <c r="Z180" s="698"/>
      <c r="AA180" s="69">
        <v>45888200</v>
      </c>
      <c r="AB180" s="718"/>
      <c r="AC180" s="52">
        <v>40000</v>
      </c>
      <c r="AD180" s="53">
        <v>7664000</v>
      </c>
      <c r="AE180" s="698"/>
      <c r="AF180" s="698"/>
      <c r="AG180" s="729"/>
    </row>
    <row r="181" spans="1:33" s="74" customFormat="1" ht="58.15" customHeight="1" x14ac:dyDescent="0.25">
      <c r="A181" s="48">
        <v>130</v>
      </c>
      <c r="B181" s="49" t="s">
        <v>58</v>
      </c>
      <c r="C181" s="45">
        <v>31</v>
      </c>
      <c r="D181" s="72">
        <v>405</v>
      </c>
      <c r="E181" s="48" t="s">
        <v>11</v>
      </c>
      <c r="F181" s="48" t="s">
        <v>12</v>
      </c>
      <c r="G181" s="51">
        <v>437.7</v>
      </c>
      <c r="H181" s="51">
        <v>0</v>
      </c>
      <c r="I181" s="46">
        <v>437.7</v>
      </c>
      <c r="J181" s="46">
        <v>0</v>
      </c>
      <c r="K181" s="46">
        <v>437.7</v>
      </c>
      <c r="L181" s="46">
        <v>0</v>
      </c>
      <c r="M181" s="52">
        <v>70000</v>
      </c>
      <c r="N181" s="53">
        <v>30639000</v>
      </c>
      <c r="O181" s="70" t="s">
        <v>351</v>
      </c>
      <c r="P181" s="70" t="s">
        <v>352</v>
      </c>
      <c r="Q181" s="73">
        <v>437.7</v>
      </c>
      <c r="R181" s="69">
        <v>9500</v>
      </c>
      <c r="S181" s="53">
        <v>4158150</v>
      </c>
      <c r="T181" s="52">
        <v>10000</v>
      </c>
      <c r="U181" s="69">
        <v>4377000</v>
      </c>
      <c r="V181" s="52">
        <v>150000</v>
      </c>
      <c r="W181" s="69">
        <v>65655000</v>
      </c>
      <c r="X181" s="39"/>
      <c r="Y181" s="39"/>
      <c r="Z181" s="39"/>
      <c r="AA181" s="69">
        <v>104829150</v>
      </c>
      <c r="AB181" s="69">
        <v>104829150</v>
      </c>
      <c r="AC181" s="52">
        <v>40000</v>
      </c>
      <c r="AD181" s="53">
        <v>17508000</v>
      </c>
      <c r="AE181" s="53">
        <v>17508000</v>
      </c>
      <c r="AF181" s="53">
        <v>122337150</v>
      </c>
      <c r="AG181" s="91"/>
    </row>
    <row r="182" spans="1:33" s="74" customFormat="1" ht="58.15" customHeight="1" x14ac:dyDescent="0.25">
      <c r="A182" s="712">
        <v>131</v>
      </c>
      <c r="B182" s="710" t="s">
        <v>426</v>
      </c>
      <c r="C182" s="45">
        <v>31</v>
      </c>
      <c r="D182" s="72">
        <v>626</v>
      </c>
      <c r="E182" s="48" t="s">
        <v>11</v>
      </c>
      <c r="F182" s="48" t="s">
        <v>12</v>
      </c>
      <c r="G182" s="51">
        <v>254.7</v>
      </c>
      <c r="H182" s="51">
        <v>0</v>
      </c>
      <c r="I182" s="46">
        <v>254.7</v>
      </c>
      <c r="J182" s="46">
        <v>0</v>
      </c>
      <c r="K182" s="46">
        <v>254.7</v>
      </c>
      <c r="L182" s="46">
        <v>0</v>
      </c>
      <c r="M182" s="52">
        <v>70000</v>
      </c>
      <c r="N182" s="53">
        <v>17829000</v>
      </c>
      <c r="O182" s="70" t="s">
        <v>351</v>
      </c>
      <c r="P182" s="70" t="s">
        <v>352</v>
      </c>
      <c r="Q182" s="73">
        <v>254.7</v>
      </c>
      <c r="R182" s="69">
        <v>9500</v>
      </c>
      <c r="S182" s="53">
        <v>2419650</v>
      </c>
      <c r="T182" s="52">
        <v>10000</v>
      </c>
      <c r="U182" s="69">
        <v>2547000</v>
      </c>
      <c r="V182" s="52">
        <v>150000</v>
      </c>
      <c r="W182" s="69">
        <v>38205000</v>
      </c>
      <c r="X182" s="697">
        <v>3500000</v>
      </c>
      <c r="Y182" s="697"/>
      <c r="Z182" s="697"/>
      <c r="AA182" s="69">
        <v>64500650</v>
      </c>
      <c r="AB182" s="716">
        <v>125285750</v>
      </c>
      <c r="AC182" s="52">
        <v>40000</v>
      </c>
      <c r="AD182" s="53">
        <v>10188000</v>
      </c>
      <c r="AE182" s="697">
        <v>20340000</v>
      </c>
      <c r="AF182" s="697">
        <v>145625750</v>
      </c>
      <c r="AG182" s="735"/>
    </row>
    <row r="183" spans="1:33" s="74" customFormat="1" ht="58.15" customHeight="1" x14ac:dyDescent="0.25">
      <c r="A183" s="714"/>
      <c r="B183" s="711"/>
      <c r="C183" s="45">
        <v>62</v>
      </c>
      <c r="D183" s="72">
        <v>50</v>
      </c>
      <c r="E183" s="48" t="s">
        <v>11</v>
      </c>
      <c r="F183" s="48" t="s">
        <v>12</v>
      </c>
      <c r="G183" s="51">
        <v>253.8</v>
      </c>
      <c r="H183" s="51">
        <v>0</v>
      </c>
      <c r="I183" s="46">
        <v>253.8</v>
      </c>
      <c r="J183" s="46">
        <v>0</v>
      </c>
      <c r="K183" s="46">
        <v>253.8</v>
      </c>
      <c r="L183" s="46">
        <v>0</v>
      </c>
      <c r="M183" s="52">
        <v>70000</v>
      </c>
      <c r="N183" s="53">
        <v>17766000</v>
      </c>
      <c r="O183" s="70" t="s">
        <v>351</v>
      </c>
      <c r="P183" s="70" t="s">
        <v>352</v>
      </c>
      <c r="Q183" s="73">
        <v>253.8</v>
      </c>
      <c r="R183" s="69">
        <v>9500</v>
      </c>
      <c r="S183" s="53">
        <v>2411100</v>
      </c>
      <c r="T183" s="52">
        <v>10000</v>
      </c>
      <c r="U183" s="69">
        <v>2538000</v>
      </c>
      <c r="V183" s="52">
        <v>150000</v>
      </c>
      <c r="W183" s="69">
        <v>38070000</v>
      </c>
      <c r="X183" s="698"/>
      <c r="Y183" s="698"/>
      <c r="Z183" s="698"/>
      <c r="AA183" s="69">
        <v>60785100</v>
      </c>
      <c r="AB183" s="718"/>
      <c r="AC183" s="52">
        <v>40000</v>
      </c>
      <c r="AD183" s="53">
        <v>10152000</v>
      </c>
      <c r="AE183" s="698"/>
      <c r="AF183" s="698"/>
      <c r="AG183" s="731"/>
    </row>
    <row r="184" spans="1:33" s="74" customFormat="1" ht="65.25" customHeight="1" x14ac:dyDescent="0.25">
      <c r="A184" s="48">
        <v>132</v>
      </c>
      <c r="B184" s="49" t="s">
        <v>425</v>
      </c>
      <c r="C184" s="45">
        <v>62</v>
      </c>
      <c r="D184" s="72">
        <v>54</v>
      </c>
      <c r="E184" s="48" t="s">
        <v>11</v>
      </c>
      <c r="F184" s="48" t="s">
        <v>12</v>
      </c>
      <c r="G184" s="51">
        <v>270.60000000000002</v>
      </c>
      <c r="H184" s="51">
        <v>0</v>
      </c>
      <c r="I184" s="46">
        <v>270.60000000000002</v>
      </c>
      <c r="J184" s="46">
        <v>0</v>
      </c>
      <c r="K184" s="46">
        <v>270.60000000000002</v>
      </c>
      <c r="L184" s="46">
        <v>0</v>
      </c>
      <c r="M184" s="52">
        <v>70000</v>
      </c>
      <c r="N184" s="53">
        <v>18942000</v>
      </c>
      <c r="O184" s="70" t="s">
        <v>351</v>
      </c>
      <c r="P184" s="70" t="s">
        <v>352</v>
      </c>
      <c r="Q184" s="73">
        <v>270.60000000000002</v>
      </c>
      <c r="R184" s="69">
        <v>9500</v>
      </c>
      <c r="S184" s="53">
        <v>2570700</v>
      </c>
      <c r="T184" s="52">
        <v>10000</v>
      </c>
      <c r="U184" s="69">
        <v>2706000</v>
      </c>
      <c r="V184" s="52">
        <v>150000</v>
      </c>
      <c r="W184" s="69">
        <v>40590000</v>
      </c>
      <c r="X184" s="53"/>
      <c r="Y184" s="53"/>
      <c r="Z184" s="53"/>
      <c r="AA184" s="69">
        <v>64808700</v>
      </c>
      <c r="AB184" s="69">
        <v>64808700</v>
      </c>
      <c r="AC184" s="52">
        <v>40000</v>
      </c>
      <c r="AD184" s="53">
        <v>10824000</v>
      </c>
      <c r="AE184" s="53">
        <v>10824000</v>
      </c>
      <c r="AF184" s="53">
        <v>75632700</v>
      </c>
      <c r="AG184" s="78"/>
    </row>
    <row r="185" spans="1:33" s="74" customFormat="1" ht="58.15" customHeight="1" x14ac:dyDescent="0.25">
      <c r="A185" s="48">
        <v>133</v>
      </c>
      <c r="B185" s="49" t="s">
        <v>27</v>
      </c>
      <c r="C185" s="45">
        <v>62</v>
      </c>
      <c r="D185" s="72">
        <v>51</v>
      </c>
      <c r="E185" s="48" t="s">
        <v>11</v>
      </c>
      <c r="F185" s="48" t="s">
        <v>12</v>
      </c>
      <c r="G185" s="51">
        <v>179.3</v>
      </c>
      <c r="H185" s="51">
        <v>0</v>
      </c>
      <c r="I185" s="46">
        <v>179.3</v>
      </c>
      <c r="J185" s="46">
        <v>0</v>
      </c>
      <c r="K185" s="46">
        <v>179.3</v>
      </c>
      <c r="L185" s="46">
        <v>0</v>
      </c>
      <c r="M185" s="52">
        <v>70000</v>
      </c>
      <c r="N185" s="53">
        <v>12551000</v>
      </c>
      <c r="O185" s="70" t="s">
        <v>351</v>
      </c>
      <c r="P185" s="70" t="s">
        <v>352</v>
      </c>
      <c r="Q185" s="73">
        <v>179.3</v>
      </c>
      <c r="R185" s="69">
        <v>9500</v>
      </c>
      <c r="S185" s="53">
        <v>1703350</v>
      </c>
      <c r="T185" s="52">
        <v>10000</v>
      </c>
      <c r="U185" s="69">
        <v>1793000</v>
      </c>
      <c r="V185" s="52">
        <v>150000</v>
      </c>
      <c r="W185" s="69">
        <v>26895000</v>
      </c>
      <c r="X185" s="53"/>
      <c r="Y185" s="53"/>
      <c r="Z185" s="53"/>
      <c r="AA185" s="69">
        <v>42942350</v>
      </c>
      <c r="AB185" s="69">
        <v>42942350</v>
      </c>
      <c r="AC185" s="52">
        <v>40000</v>
      </c>
      <c r="AD185" s="53">
        <v>7172000</v>
      </c>
      <c r="AE185" s="53">
        <v>7172000</v>
      </c>
      <c r="AF185" s="53">
        <v>50114350</v>
      </c>
      <c r="AG185" s="78"/>
    </row>
    <row r="186" spans="1:33" s="74" customFormat="1" ht="62.25" customHeight="1" x14ac:dyDescent="0.25">
      <c r="A186" s="48">
        <v>134</v>
      </c>
      <c r="B186" s="49" t="s">
        <v>443</v>
      </c>
      <c r="C186" s="45">
        <v>62</v>
      </c>
      <c r="D186" s="72">
        <v>118</v>
      </c>
      <c r="E186" s="48" t="s">
        <v>11</v>
      </c>
      <c r="F186" s="48" t="s">
        <v>12</v>
      </c>
      <c r="G186" s="76">
        <v>197.1</v>
      </c>
      <c r="H186" s="76">
        <v>0</v>
      </c>
      <c r="I186" s="46">
        <v>116.1</v>
      </c>
      <c r="J186" s="46">
        <v>81</v>
      </c>
      <c r="K186" s="46">
        <v>197.1</v>
      </c>
      <c r="L186" s="46">
        <v>0</v>
      </c>
      <c r="M186" s="52">
        <v>70000</v>
      </c>
      <c r="N186" s="53">
        <v>13797000</v>
      </c>
      <c r="O186" s="70" t="s">
        <v>351</v>
      </c>
      <c r="P186" s="70" t="s">
        <v>352</v>
      </c>
      <c r="Q186" s="73">
        <v>197.1</v>
      </c>
      <c r="R186" s="69">
        <v>9500</v>
      </c>
      <c r="S186" s="53">
        <v>1872450</v>
      </c>
      <c r="T186" s="52">
        <v>10000</v>
      </c>
      <c r="U186" s="69">
        <v>1971000</v>
      </c>
      <c r="V186" s="52">
        <v>150000</v>
      </c>
      <c r="W186" s="69">
        <v>29565000</v>
      </c>
      <c r="X186" s="53"/>
      <c r="Y186" s="53"/>
      <c r="Z186" s="53"/>
      <c r="AA186" s="69">
        <v>47205450</v>
      </c>
      <c r="AB186" s="69">
        <v>47205450</v>
      </c>
      <c r="AC186" s="52">
        <v>40000</v>
      </c>
      <c r="AD186" s="53">
        <v>7884000</v>
      </c>
      <c r="AE186" s="53">
        <v>7884000</v>
      </c>
      <c r="AF186" s="53">
        <v>55089450</v>
      </c>
      <c r="AG186" s="78"/>
    </row>
    <row r="187" spans="1:33" s="74" customFormat="1" ht="58.15" customHeight="1" x14ac:dyDescent="0.25">
      <c r="A187" s="712">
        <v>135</v>
      </c>
      <c r="B187" s="710" t="s">
        <v>431</v>
      </c>
      <c r="C187" s="760">
        <v>62</v>
      </c>
      <c r="D187" s="762">
        <v>53</v>
      </c>
      <c r="E187" s="712" t="s">
        <v>11</v>
      </c>
      <c r="F187" s="712" t="s">
        <v>12</v>
      </c>
      <c r="G187" s="721">
        <v>915.7</v>
      </c>
      <c r="H187" s="721">
        <v>0</v>
      </c>
      <c r="I187" s="723">
        <v>915.7</v>
      </c>
      <c r="J187" s="723">
        <v>0</v>
      </c>
      <c r="K187" s="723">
        <v>915.7</v>
      </c>
      <c r="L187" s="723">
        <v>0</v>
      </c>
      <c r="M187" s="719">
        <v>70000</v>
      </c>
      <c r="N187" s="697">
        <v>64099000</v>
      </c>
      <c r="O187" s="758" t="s">
        <v>351</v>
      </c>
      <c r="P187" s="758" t="s">
        <v>352</v>
      </c>
      <c r="Q187" s="737">
        <v>915.7</v>
      </c>
      <c r="R187" s="716">
        <v>9500</v>
      </c>
      <c r="S187" s="697">
        <v>8699150</v>
      </c>
      <c r="T187" s="719">
        <v>10000</v>
      </c>
      <c r="U187" s="716">
        <v>9157000</v>
      </c>
      <c r="V187" s="719">
        <v>150000</v>
      </c>
      <c r="W187" s="716">
        <v>137355000</v>
      </c>
      <c r="X187" s="697"/>
      <c r="Y187" s="697"/>
      <c r="Z187" s="697"/>
      <c r="AA187" s="716">
        <v>219310150</v>
      </c>
      <c r="AB187" s="716">
        <v>219310150</v>
      </c>
      <c r="AC187" s="719">
        <v>40000</v>
      </c>
      <c r="AD187" s="697">
        <v>36628000</v>
      </c>
      <c r="AE187" s="697">
        <v>36628000</v>
      </c>
      <c r="AF187" s="697">
        <v>255938150</v>
      </c>
      <c r="AG187" s="735"/>
    </row>
    <row r="188" spans="1:33" s="74" customFormat="1" ht="58.15" customHeight="1" x14ac:dyDescent="0.25">
      <c r="A188" s="714"/>
      <c r="B188" s="711"/>
      <c r="C188" s="761"/>
      <c r="D188" s="763"/>
      <c r="E188" s="714"/>
      <c r="F188" s="714"/>
      <c r="G188" s="722"/>
      <c r="H188" s="722"/>
      <c r="I188" s="724"/>
      <c r="J188" s="724"/>
      <c r="K188" s="724"/>
      <c r="L188" s="724"/>
      <c r="M188" s="720"/>
      <c r="N188" s="698"/>
      <c r="O188" s="759"/>
      <c r="P188" s="759"/>
      <c r="Q188" s="738"/>
      <c r="R188" s="718"/>
      <c r="S188" s="698"/>
      <c r="T188" s="720"/>
      <c r="U188" s="718"/>
      <c r="V188" s="720"/>
      <c r="W188" s="718"/>
      <c r="X188" s="698"/>
      <c r="Y188" s="698"/>
      <c r="Z188" s="698"/>
      <c r="AA188" s="718"/>
      <c r="AB188" s="718"/>
      <c r="AC188" s="720"/>
      <c r="AD188" s="698"/>
      <c r="AE188" s="698"/>
      <c r="AF188" s="698"/>
      <c r="AG188" s="731"/>
    </row>
    <row r="189" spans="1:33" s="74" customFormat="1" ht="58.15" customHeight="1" x14ac:dyDescent="0.25">
      <c r="A189" s="48">
        <v>136</v>
      </c>
      <c r="B189" s="49" t="s">
        <v>435</v>
      </c>
      <c r="C189" s="45">
        <v>62</v>
      </c>
      <c r="D189" s="72">
        <v>104</v>
      </c>
      <c r="E189" s="48" t="s">
        <v>11</v>
      </c>
      <c r="F189" s="48" t="s">
        <v>12</v>
      </c>
      <c r="G189" s="76">
        <v>275</v>
      </c>
      <c r="H189" s="76">
        <v>0</v>
      </c>
      <c r="I189" s="46">
        <v>238.1</v>
      </c>
      <c r="J189" s="46">
        <v>36.9</v>
      </c>
      <c r="K189" s="46">
        <v>275</v>
      </c>
      <c r="L189" s="46">
        <v>0</v>
      </c>
      <c r="M189" s="52">
        <v>70000</v>
      </c>
      <c r="N189" s="53">
        <v>19250000</v>
      </c>
      <c r="O189" s="70" t="s">
        <v>351</v>
      </c>
      <c r="P189" s="70" t="s">
        <v>352</v>
      </c>
      <c r="Q189" s="73">
        <v>275</v>
      </c>
      <c r="R189" s="69">
        <v>9500</v>
      </c>
      <c r="S189" s="53">
        <v>2612500</v>
      </c>
      <c r="T189" s="52">
        <v>10000</v>
      </c>
      <c r="U189" s="69">
        <v>2750000</v>
      </c>
      <c r="V189" s="52">
        <v>150000</v>
      </c>
      <c r="W189" s="69">
        <v>41250000</v>
      </c>
      <c r="X189" s="53"/>
      <c r="Y189" s="53"/>
      <c r="Z189" s="53"/>
      <c r="AA189" s="69">
        <v>65862500</v>
      </c>
      <c r="AB189" s="69">
        <v>65862500</v>
      </c>
      <c r="AC189" s="52">
        <v>40000</v>
      </c>
      <c r="AD189" s="53">
        <v>11000000</v>
      </c>
      <c r="AE189" s="53">
        <v>11000000</v>
      </c>
      <c r="AF189" s="53">
        <v>76862500</v>
      </c>
      <c r="AG189" s="78"/>
    </row>
    <row r="190" spans="1:33" s="74" customFormat="1" ht="58.15" customHeight="1" x14ac:dyDescent="0.25">
      <c r="A190" s="48">
        <v>137</v>
      </c>
      <c r="B190" s="49" t="s">
        <v>436</v>
      </c>
      <c r="C190" s="45">
        <v>62</v>
      </c>
      <c r="D190" s="72">
        <v>104</v>
      </c>
      <c r="E190" s="48" t="s">
        <v>11</v>
      </c>
      <c r="F190" s="48" t="s">
        <v>12</v>
      </c>
      <c r="G190" s="76">
        <v>275</v>
      </c>
      <c r="H190" s="76"/>
      <c r="I190" s="46">
        <v>274</v>
      </c>
      <c r="J190" s="46">
        <v>1</v>
      </c>
      <c r="K190" s="46">
        <v>275</v>
      </c>
      <c r="L190" s="46">
        <v>0</v>
      </c>
      <c r="M190" s="52">
        <v>70000</v>
      </c>
      <c r="N190" s="53">
        <v>19250000</v>
      </c>
      <c r="O190" s="70" t="s">
        <v>351</v>
      </c>
      <c r="P190" s="70" t="s">
        <v>352</v>
      </c>
      <c r="Q190" s="73">
        <v>275</v>
      </c>
      <c r="R190" s="69">
        <v>9500</v>
      </c>
      <c r="S190" s="53">
        <v>2612500</v>
      </c>
      <c r="T190" s="52">
        <v>10000</v>
      </c>
      <c r="U190" s="69">
        <v>2750000</v>
      </c>
      <c r="V190" s="52">
        <v>150000</v>
      </c>
      <c r="W190" s="69">
        <v>41250000</v>
      </c>
      <c r="X190" s="53"/>
      <c r="Y190" s="53"/>
      <c r="Z190" s="53"/>
      <c r="AA190" s="69">
        <v>65862500</v>
      </c>
      <c r="AB190" s="69">
        <v>65862500</v>
      </c>
      <c r="AC190" s="52">
        <v>40000</v>
      </c>
      <c r="AD190" s="53">
        <v>11000000</v>
      </c>
      <c r="AE190" s="53">
        <v>11000000</v>
      </c>
      <c r="AF190" s="53">
        <v>76862500</v>
      </c>
      <c r="AG190" s="78"/>
    </row>
    <row r="191" spans="1:33" s="74" customFormat="1" ht="58.15" customHeight="1" x14ac:dyDescent="0.25">
      <c r="A191" s="48">
        <v>138</v>
      </c>
      <c r="B191" s="49" t="s">
        <v>427</v>
      </c>
      <c r="C191" s="45">
        <v>62</v>
      </c>
      <c r="D191" s="72">
        <v>119</v>
      </c>
      <c r="E191" s="48" t="s">
        <v>11</v>
      </c>
      <c r="F191" s="48" t="s">
        <v>12</v>
      </c>
      <c r="G191" s="76">
        <v>242.3</v>
      </c>
      <c r="H191" s="76">
        <v>0</v>
      </c>
      <c r="I191" s="46">
        <v>123.1</v>
      </c>
      <c r="J191" s="46">
        <v>119.2</v>
      </c>
      <c r="K191" s="46">
        <v>242.3</v>
      </c>
      <c r="L191" s="46">
        <v>0</v>
      </c>
      <c r="M191" s="52">
        <v>70000</v>
      </c>
      <c r="N191" s="53">
        <v>16961000</v>
      </c>
      <c r="O191" s="70" t="s">
        <v>351</v>
      </c>
      <c r="P191" s="70" t="s">
        <v>352</v>
      </c>
      <c r="Q191" s="73">
        <v>242.3</v>
      </c>
      <c r="R191" s="69">
        <v>9500</v>
      </c>
      <c r="S191" s="53">
        <v>2301850</v>
      </c>
      <c r="T191" s="52">
        <v>10000</v>
      </c>
      <c r="U191" s="69">
        <v>2423000</v>
      </c>
      <c r="V191" s="52">
        <v>150000</v>
      </c>
      <c r="W191" s="69">
        <v>36345000</v>
      </c>
      <c r="X191" s="53"/>
      <c r="Y191" s="53"/>
      <c r="Z191" s="53"/>
      <c r="AA191" s="69">
        <v>58030850</v>
      </c>
      <c r="AB191" s="69">
        <v>58030850</v>
      </c>
      <c r="AC191" s="52">
        <v>40000</v>
      </c>
      <c r="AD191" s="53">
        <v>9692000</v>
      </c>
      <c r="AE191" s="53">
        <v>9692000</v>
      </c>
      <c r="AF191" s="53">
        <v>67722850</v>
      </c>
      <c r="AG191" s="78"/>
    </row>
    <row r="192" spans="1:33" s="74" customFormat="1" ht="58.15" customHeight="1" x14ac:dyDescent="0.25">
      <c r="A192" s="48">
        <v>139</v>
      </c>
      <c r="B192" s="49" t="s">
        <v>428</v>
      </c>
      <c r="C192" s="45">
        <v>62</v>
      </c>
      <c r="D192" s="72">
        <v>117</v>
      </c>
      <c r="E192" s="48" t="s">
        <v>11</v>
      </c>
      <c r="F192" s="48" t="s">
        <v>12</v>
      </c>
      <c r="G192" s="76">
        <v>155.6</v>
      </c>
      <c r="H192" s="76">
        <v>0</v>
      </c>
      <c r="I192" s="46">
        <v>104.1</v>
      </c>
      <c r="J192" s="46">
        <v>51.5</v>
      </c>
      <c r="K192" s="46">
        <v>155.6</v>
      </c>
      <c r="L192" s="46">
        <v>0</v>
      </c>
      <c r="M192" s="52">
        <v>70000</v>
      </c>
      <c r="N192" s="53">
        <v>10892000</v>
      </c>
      <c r="O192" s="70" t="s">
        <v>351</v>
      </c>
      <c r="P192" s="70" t="s">
        <v>352</v>
      </c>
      <c r="Q192" s="73">
        <v>155.6</v>
      </c>
      <c r="R192" s="69">
        <v>9500</v>
      </c>
      <c r="S192" s="53">
        <v>1478200</v>
      </c>
      <c r="T192" s="52">
        <v>10000</v>
      </c>
      <c r="U192" s="69">
        <v>1556000</v>
      </c>
      <c r="V192" s="52">
        <v>150000</v>
      </c>
      <c r="W192" s="69">
        <v>23340000</v>
      </c>
      <c r="X192" s="53"/>
      <c r="Y192" s="53"/>
      <c r="Z192" s="53"/>
      <c r="AA192" s="69">
        <v>37266200</v>
      </c>
      <c r="AB192" s="69">
        <v>37266200</v>
      </c>
      <c r="AC192" s="52">
        <v>40000</v>
      </c>
      <c r="AD192" s="53">
        <v>6224000</v>
      </c>
      <c r="AE192" s="53">
        <v>6224000</v>
      </c>
      <c r="AF192" s="53">
        <v>43490200</v>
      </c>
      <c r="AG192" s="78"/>
    </row>
    <row r="193" spans="1:33" s="74" customFormat="1" ht="58.15" customHeight="1" x14ac:dyDescent="0.25">
      <c r="A193" s="62">
        <v>140</v>
      </c>
      <c r="B193" s="49" t="s">
        <v>444</v>
      </c>
      <c r="C193" s="45">
        <v>31</v>
      </c>
      <c r="D193" s="72">
        <v>536</v>
      </c>
      <c r="E193" s="48" t="s">
        <v>11</v>
      </c>
      <c r="F193" s="48" t="s">
        <v>12</v>
      </c>
      <c r="G193" s="51">
        <v>238.5</v>
      </c>
      <c r="H193" s="51">
        <v>0</v>
      </c>
      <c r="I193" s="46">
        <v>238.5</v>
      </c>
      <c r="J193" s="46">
        <v>0</v>
      </c>
      <c r="K193" s="46">
        <v>238.5</v>
      </c>
      <c r="L193" s="46">
        <v>0</v>
      </c>
      <c r="M193" s="52">
        <v>70000</v>
      </c>
      <c r="N193" s="53">
        <v>16695000</v>
      </c>
      <c r="O193" s="70" t="s">
        <v>351</v>
      </c>
      <c r="P193" s="70" t="s">
        <v>352</v>
      </c>
      <c r="Q193" s="73">
        <v>238.5</v>
      </c>
      <c r="R193" s="69">
        <v>9500</v>
      </c>
      <c r="S193" s="53">
        <v>2265750</v>
      </c>
      <c r="T193" s="52">
        <v>10000</v>
      </c>
      <c r="U193" s="69">
        <v>2385000</v>
      </c>
      <c r="V193" s="52">
        <v>150000</v>
      </c>
      <c r="W193" s="69">
        <v>35775000</v>
      </c>
      <c r="X193" s="53"/>
      <c r="Y193" s="53"/>
      <c r="Z193" s="53"/>
      <c r="AA193" s="69">
        <v>57120750</v>
      </c>
      <c r="AB193" s="69">
        <v>57120750</v>
      </c>
      <c r="AC193" s="52">
        <v>40000</v>
      </c>
      <c r="AD193" s="53">
        <v>9540000</v>
      </c>
      <c r="AE193" s="53">
        <v>9540000</v>
      </c>
      <c r="AF193" s="53">
        <v>66660750</v>
      </c>
      <c r="AG193" s="78"/>
    </row>
    <row r="194" spans="1:33" s="74" customFormat="1" ht="58.15" customHeight="1" x14ac:dyDescent="0.25">
      <c r="A194" s="48">
        <v>141</v>
      </c>
      <c r="B194" s="49" t="s">
        <v>439</v>
      </c>
      <c r="C194" s="45">
        <v>31</v>
      </c>
      <c r="D194" s="72">
        <v>447</v>
      </c>
      <c r="E194" s="48" t="s">
        <v>11</v>
      </c>
      <c r="F194" s="48" t="s">
        <v>12</v>
      </c>
      <c r="G194" s="51">
        <v>651.20000000000005</v>
      </c>
      <c r="H194" s="51"/>
      <c r="I194" s="46">
        <v>651.20000000000005</v>
      </c>
      <c r="J194" s="46"/>
      <c r="K194" s="46">
        <v>651.20000000000005</v>
      </c>
      <c r="L194" s="46">
        <v>0</v>
      </c>
      <c r="M194" s="52">
        <v>70000</v>
      </c>
      <c r="N194" s="53">
        <v>45584000</v>
      </c>
      <c r="O194" s="70" t="s">
        <v>351</v>
      </c>
      <c r="P194" s="70" t="s">
        <v>352</v>
      </c>
      <c r="Q194" s="73">
        <v>651.20000000000005</v>
      </c>
      <c r="R194" s="69">
        <v>9500</v>
      </c>
      <c r="S194" s="53">
        <v>6186400</v>
      </c>
      <c r="T194" s="52">
        <v>10000</v>
      </c>
      <c r="U194" s="69">
        <v>6512000</v>
      </c>
      <c r="V194" s="52">
        <v>150000</v>
      </c>
      <c r="W194" s="69">
        <v>97680000</v>
      </c>
      <c r="X194" s="53"/>
      <c r="Y194" s="53"/>
      <c r="Z194" s="53"/>
      <c r="AA194" s="69">
        <v>155962400</v>
      </c>
      <c r="AB194" s="69">
        <v>155962400</v>
      </c>
      <c r="AC194" s="52">
        <v>40000</v>
      </c>
      <c r="AD194" s="53">
        <v>26048000</v>
      </c>
      <c r="AE194" s="53">
        <v>26048000</v>
      </c>
      <c r="AF194" s="53">
        <v>182010400</v>
      </c>
      <c r="AG194" s="91"/>
    </row>
    <row r="195" spans="1:33" s="74" customFormat="1" ht="58.15" customHeight="1" x14ac:dyDescent="0.25">
      <c r="A195" s="62">
        <v>142</v>
      </c>
      <c r="B195" s="49" t="s">
        <v>441</v>
      </c>
      <c r="C195" s="45">
        <v>31</v>
      </c>
      <c r="D195" s="72">
        <v>568</v>
      </c>
      <c r="E195" s="48" t="s">
        <v>11</v>
      </c>
      <c r="F195" s="48" t="s">
        <v>12</v>
      </c>
      <c r="G195" s="51">
        <v>154.4</v>
      </c>
      <c r="H195" s="51"/>
      <c r="I195" s="46">
        <v>154.4</v>
      </c>
      <c r="J195" s="46"/>
      <c r="K195" s="46">
        <v>154.4</v>
      </c>
      <c r="L195" s="46">
        <v>0</v>
      </c>
      <c r="M195" s="52">
        <v>70000</v>
      </c>
      <c r="N195" s="53">
        <v>10808000</v>
      </c>
      <c r="O195" s="70" t="s">
        <v>351</v>
      </c>
      <c r="P195" s="70" t="s">
        <v>352</v>
      </c>
      <c r="Q195" s="73">
        <v>154.4</v>
      </c>
      <c r="R195" s="69">
        <v>9500</v>
      </c>
      <c r="S195" s="53">
        <v>1466800</v>
      </c>
      <c r="T195" s="52">
        <v>10000</v>
      </c>
      <c r="U195" s="69">
        <v>1544000</v>
      </c>
      <c r="V195" s="52">
        <v>150000</v>
      </c>
      <c r="W195" s="69">
        <v>23160000</v>
      </c>
      <c r="X195" s="53"/>
      <c r="Y195" s="53"/>
      <c r="Z195" s="53"/>
      <c r="AA195" s="69">
        <v>36978800</v>
      </c>
      <c r="AB195" s="69">
        <v>36978800</v>
      </c>
      <c r="AC195" s="52">
        <v>40000</v>
      </c>
      <c r="AD195" s="53">
        <v>6176000</v>
      </c>
      <c r="AE195" s="53">
        <v>6176000</v>
      </c>
      <c r="AF195" s="53">
        <v>43154800</v>
      </c>
      <c r="AG195" s="78"/>
    </row>
    <row r="196" spans="1:33" s="74" customFormat="1" ht="62.25" customHeight="1" x14ac:dyDescent="0.25">
      <c r="A196" s="48">
        <v>143</v>
      </c>
      <c r="B196" s="49" t="s">
        <v>440</v>
      </c>
      <c r="C196" s="45">
        <v>31</v>
      </c>
      <c r="D196" s="72">
        <v>394</v>
      </c>
      <c r="E196" s="48" t="s">
        <v>11</v>
      </c>
      <c r="F196" s="48" t="s">
        <v>12</v>
      </c>
      <c r="G196" s="51">
        <v>214.9</v>
      </c>
      <c r="H196" s="51">
        <v>0</v>
      </c>
      <c r="I196" s="46">
        <v>214.9</v>
      </c>
      <c r="J196" s="46">
        <v>0</v>
      </c>
      <c r="K196" s="46">
        <v>214.9</v>
      </c>
      <c r="L196" s="46">
        <v>0</v>
      </c>
      <c r="M196" s="52">
        <v>70000</v>
      </c>
      <c r="N196" s="53">
        <v>15043000</v>
      </c>
      <c r="O196" s="70" t="s">
        <v>351</v>
      </c>
      <c r="P196" s="70" t="s">
        <v>352</v>
      </c>
      <c r="Q196" s="73">
        <v>214.9</v>
      </c>
      <c r="R196" s="69">
        <v>9500</v>
      </c>
      <c r="S196" s="53">
        <v>2041550</v>
      </c>
      <c r="T196" s="52">
        <v>10000</v>
      </c>
      <c r="U196" s="69">
        <v>2149000</v>
      </c>
      <c r="V196" s="52">
        <v>150000</v>
      </c>
      <c r="W196" s="69">
        <v>32235000</v>
      </c>
      <c r="X196" s="53"/>
      <c r="Y196" s="53"/>
      <c r="Z196" s="53"/>
      <c r="AA196" s="69">
        <v>51468550</v>
      </c>
      <c r="AB196" s="69">
        <v>51468550</v>
      </c>
      <c r="AC196" s="52">
        <v>40000</v>
      </c>
      <c r="AD196" s="53">
        <v>8596000</v>
      </c>
      <c r="AE196" s="53">
        <v>8596000</v>
      </c>
      <c r="AF196" s="53">
        <v>60064550</v>
      </c>
      <c r="AG196" s="78"/>
    </row>
    <row r="197" spans="1:33" s="74" customFormat="1" ht="79.150000000000006" customHeight="1" x14ac:dyDescent="0.25">
      <c r="A197" s="48">
        <v>144</v>
      </c>
      <c r="B197" s="49" t="s">
        <v>445</v>
      </c>
      <c r="C197" s="45">
        <v>31</v>
      </c>
      <c r="D197" s="72">
        <v>455</v>
      </c>
      <c r="E197" s="48" t="s">
        <v>11</v>
      </c>
      <c r="F197" s="48" t="s">
        <v>12</v>
      </c>
      <c r="G197" s="51">
        <v>682.4</v>
      </c>
      <c r="H197" s="51">
        <v>0</v>
      </c>
      <c r="I197" s="46">
        <v>682.4</v>
      </c>
      <c r="J197" s="46">
        <v>0</v>
      </c>
      <c r="K197" s="46">
        <v>682.4</v>
      </c>
      <c r="L197" s="46">
        <v>0</v>
      </c>
      <c r="M197" s="52">
        <v>70000</v>
      </c>
      <c r="N197" s="53">
        <v>47768000</v>
      </c>
      <c r="O197" s="70" t="s">
        <v>351</v>
      </c>
      <c r="P197" s="70" t="s">
        <v>352</v>
      </c>
      <c r="Q197" s="73">
        <v>682.4</v>
      </c>
      <c r="R197" s="69">
        <v>9500</v>
      </c>
      <c r="S197" s="53">
        <v>6482800</v>
      </c>
      <c r="T197" s="52">
        <v>10000</v>
      </c>
      <c r="U197" s="69">
        <v>6824000</v>
      </c>
      <c r="V197" s="52">
        <v>150000</v>
      </c>
      <c r="W197" s="69">
        <v>102360000</v>
      </c>
      <c r="X197" s="75"/>
      <c r="Y197" s="75"/>
      <c r="Z197" s="75"/>
      <c r="AA197" s="69">
        <v>163434800</v>
      </c>
      <c r="AB197" s="69">
        <v>163434800</v>
      </c>
      <c r="AC197" s="52">
        <v>40000</v>
      </c>
      <c r="AD197" s="53">
        <v>27296000</v>
      </c>
      <c r="AE197" s="53">
        <v>27296000</v>
      </c>
      <c r="AF197" s="53">
        <v>190730800</v>
      </c>
      <c r="AG197" s="94"/>
    </row>
    <row r="198" spans="1:33" s="74" customFormat="1" ht="67.150000000000006" customHeight="1" x14ac:dyDescent="0.25">
      <c r="A198" s="712">
        <v>146</v>
      </c>
      <c r="B198" s="710" t="s">
        <v>311</v>
      </c>
      <c r="C198" s="57">
        <v>31</v>
      </c>
      <c r="D198" s="95">
        <v>580</v>
      </c>
      <c r="E198" s="712" t="s">
        <v>11</v>
      </c>
      <c r="F198" s="55" t="s">
        <v>12</v>
      </c>
      <c r="G198" s="59">
        <v>52.4</v>
      </c>
      <c r="H198" s="59">
        <v>0</v>
      </c>
      <c r="I198" s="54">
        <v>52.4</v>
      </c>
      <c r="J198" s="54">
        <v>0</v>
      </c>
      <c r="K198" s="54">
        <v>52.4</v>
      </c>
      <c r="L198" s="54">
        <v>0</v>
      </c>
      <c r="M198" s="58"/>
      <c r="N198" s="56"/>
      <c r="O198" s="96"/>
      <c r="P198" s="96"/>
      <c r="Q198" s="97">
        <v>52.4</v>
      </c>
      <c r="R198" s="98"/>
      <c r="S198" s="56"/>
      <c r="T198" s="58"/>
      <c r="U198" s="98"/>
      <c r="V198" s="58"/>
      <c r="W198" s="98"/>
      <c r="X198" s="47"/>
      <c r="Y198" s="47">
        <v>70000</v>
      </c>
      <c r="Z198" s="47">
        <v>3668000</v>
      </c>
      <c r="AA198" s="69">
        <v>3668000</v>
      </c>
      <c r="AB198" s="69">
        <v>3668000</v>
      </c>
      <c r="AC198" s="58"/>
      <c r="AD198" s="56"/>
      <c r="AE198" s="65"/>
      <c r="AF198" s="65">
        <v>3668000</v>
      </c>
      <c r="AG198" s="99"/>
    </row>
    <row r="199" spans="1:33" s="74" customFormat="1" ht="67.150000000000006" customHeight="1" x14ac:dyDescent="0.25">
      <c r="A199" s="713"/>
      <c r="B199" s="715"/>
      <c r="C199" s="45">
        <v>31</v>
      </c>
      <c r="D199" s="72">
        <v>396</v>
      </c>
      <c r="E199" s="713"/>
      <c r="F199" s="55" t="s">
        <v>54</v>
      </c>
      <c r="G199" s="109">
        <v>441</v>
      </c>
      <c r="H199" s="109"/>
      <c r="I199" s="46">
        <v>441</v>
      </c>
      <c r="J199" s="46"/>
      <c r="K199" s="46">
        <v>441</v>
      </c>
      <c r="L199" s="54"/>
      <c r="M199" s="58"/>
      <c r="N199" s="56"/>
      <c r="O199" s="96"/>
      <c r="P199" s="96"/>
      <c r="Q199" s="97">
        <v>441</v>
      </c>
      <c r="R199" s="98"/>
      <c r="S199" s="56"/>
      <c r="T199" s="58"/>
      <c r="U199" s="98"/>
      <c r="V199" s="58"/>
      <c r="W199" s="98"/>
      <c r="X199" s="47"/>
      <c r="Y199" s="47">
        <v>50000</v>
      </c>
      <c r="Z199" s="47">
        <v>22050000</v>
      </c>
      <c r="AA199" s="69">
        <v>22050000</v>
      </c>
      <c r="AB199" s="69">
        <v>22050000</v>
      </c>
      <c r="AC199" s="58"/>
      <c r="AD199" s="56"/>
      <c r="AE199" s="65"/>
      <c r="AF199" s="65">
        <v>22050000</v>
      </c>
      <c r="AG199" s="99"/>
    </row>
    <row r="200" spans="1:33" s="74" customFormat="1" ht="67.150000000000006" customHeight="1" x14ac:dyDescent="0.25">
      <c r="A200" s="713"/>
      <c r="B200" s="715"/>
      <c r="C200" s="45">
        <v>31</v>
      </c>
      <c r="D200" s="72">
        <v>399</v>
      </c>
      <c r="E200" s="713"/>
      <c r="F200" s="55" t="s">
        <v>12</v>
      </c>
      <c r="G200" s="109">
        <v>247.4</v>
      </c>
      <c r="H200" s="109"/>
      <c r="I200" s="46">
        <v>247.4</v>
      </c>
      <c r="J200" s="46"/>
      <c r="K200" s="46">
        <v>247.4</v>
      </c>
      <c r="L200" s="54"/>
      <c r="M200" s="58"/>
      <c r="N200" s="56"/>
      <c r="O200" s="96"/>
      <c r="P200" s="96"/>
      <c r="Q200" s="97">
        <v>247.4</v>
      </c>
      <c r="R200" s="98"/>
      <c r="S200" s="56"/>
      <c r="T200" s="58"/>
      <c r="U200" s="98"/>
      <c r="V200" s="58"/>
      <c r="W200" s="98"/>
      <c r="X200" s="47"/>
      <c r="Y200" s="47">
        <v>70000</v>
      </c>
      <c r="Z200" s="47">
        <v>17318000</v>
      </c>
      <c r="AA200" s="69">
        <v>17318000</v>
      </c>
      <c r="AB200" s="69">
        <v>17318000</v>
      </c>
      <c r="AC200" s="58"/>
      <c r="AD200" s="56"/>
      <c r="AE200" s="65"/>
      <c r="AF200" s="65">
        <v>17318000</v>
      </c>
      <c r="AG200" s="99"/>
    </row>
    <row r="201" spans="1:33" s="74" customFormat="1" ht="58.15" customHeight="1" x14ac:dyDescent="0.25">
      <c r="A201" s="713"/>
      <c r="B201" s="715"/>
      <c r="C201" s="45">
        <v>31</v>
      </c>
      <c r="D201" s="72">
        <v>388</v>
      </c>
      <c r="E201" s="713"/>
      <c r="F201" s="48" t="s">
        <v>59</v>
      </c>
      <c r="G201" s="51">
        <v>15275.9</v>
      </c>
      <c r="H201" s="51"/>
      <c r="I201" s="46">
        <v>3942.7</v>
      </c>
      <c r="J201" s="46"/>
      <c r="K201" s="46">
        <v>3942.7</v>
      </c>
      <c r="L201" s="46">
        <v>11333.2</v>
      </c>
      <c r="M201" s="52">
        <v>0</v>
      </c>
      <c r="N201" s="52">
        <v>0</v>
      </c>
      <c r="O201" s="70"/>
      <c r="P201" s="70"/>
      <c r="Q201" s="73"/>
      <c r="R201" s="69"/>
      <c r="S201" s="53"/>
      <c r="T201" s="52"/>
      <c r="U201" s="69"/>
      <c r="V201" s="52"/>
      <c r="W201" s="69"/>
      <c r="X201" s="53"/>
      <c r="Y201" s="53"/>
      <c r="Z201" s="53"/>
      <c r="AA201" s="69"/>
      <c r="AB201" s="69"/>
      <c r="AC201" s="52"/>
      <c r="AD201" s="53"/>
      <c r="AE201" s="53"/>
      <c r="AF201" s="53"/>
      <c r="AG201" s="91"/>
    </row>
    <row r="202" spans="1:33" s="74" customFormat="1" ht="58.15" customHeight="1" x14ac:dyDescent="0.25">
      <c r="A202" s="713"/>
      <c r="B202" s="715"/>
      <c r="C202" s="45">
        <v>31</v>
      </c>
      <c r="D202" s="72">
        <v>397</v>
      </c>
      <c r="E202" s="713"/>
      <c r="F202" s="48" t="s">
        <v>59</v>
      </c>
      <c r="G202" s="51">
        <v>159.69999999999999</v>
      </c>
      <c r="H202" s="51"/>
      <c r="I202" s="46">
        <v>159.69999999999999</v>
      </c>
      <c r="J202" s="46"/>
      <c r="K202" s="46">
        <v>159.69999999999999</v>
      </c>
      <c r="L202" s="46">
        <v>0</v>
      </c>
      <c r="M202" s="52">
        <v>0</v>
      </c>
      <c r="N202" s="52">
        <v>0</v>
      </c>
      <c r="O202" s="70"/>
      <c r="P202" s="70"/>
      <c r="Q202" s="73"/>
      <c r="R202" s="69"/>
      <c r="S202" s="53"/>
      <c r="T202" s="52"/>
      <c r="U202" s="69"/>
      <c r="V202" s="52"/>
      <c r="W202" s="69"/>
      <c r="X202" s="39"/>
      <c r="Y202" s="39"/>
      <c r="Z202" s="39"/>
      <c r="AA202" s="69"/>
      <c r="AB202" s="69"/>
      <c r="AC202" s="52"/>
      <c r="AD202" s="53"/>
      <c r="AE202" s="53"/>
      <c r="AF202" s="53"/>
      <c r="AG202" s="91"/>
    </row>
    <row r="203" spans="1:33" s="74" customFormat="1" ht="58.15" customHeight="1" x14ac:dyDescent="0.25">
      <c r="A203" s="713"/>
      <c r="B203" s="715"/>
      <c r="C203" s="45">
        <v>31</v>
      </c>
      <c r="D203" s="72">
        <v>398</v>
      </c>
      <c r="E203" s="713"/>
      <c r="F203" s="48" t="s">
        <v>60</v>
      </c>
      <c r="G203" s="51">
        <v>43.9</v>
      </c>
      <c r="H203" s="51"/>
      <c r="I203" s="46">
        <v>43.9</v>
      </c>
      <c r="J203" s="46"/>
      <c r="K203" s="46">
        <v>43.9</v>
      </c>
      <c r="L203" s="46">
        <v>0</v>
      </c>
      <c r="M203" s="52">
        <v>0</v>
      </c>
      <c r="N203" s="52">
        <v>0</v>
      </c>
      <c r="O203" s="70"/>
      <c r="P203" s="70"/>
      <c r="Q203" s="73"/>
      <c r="R203" s="69"/>
      <c r="S203" s="53"/>
      <c r="T203" s="52"/>
      <c r="U203" s="69"/>
      <c r="V203" s="52"/>
      <c r="W203" s="69"/>
      <c r="X203" s="53"/>
      <c r="Y203" s="53"/>
      <c r="Z203" s="53"/>
      <c r="AA203" s="69"/>
      <c r="AB203" s="69"/>
      <c r="AC203" s="52"/>
      <c r="AD203" s="53"/>
      <c r="AE203" s="53"/>
      <c r="AF203" s="53"/>
      <c r="AG203" s="91"/>
    </row>
    <row r="204" spans="1:33" s="74" customFormat="1" ht="58.15" customHeight="1" x14ac:dyDescent="0.25">
      <c r="A204" s="713"/>
      <c r="B204" s="715"/>
      <c r="C204" s="45">
        <v>31</v>
      </c>
      <c r="D204" s="72">
        <v>443</v>
      </c>
      <c r="E204" s="713"/>
      <c r="F204" s="48" t="s">
        <v>60</v>
      </c>
      <c r="G204" s="51">
        <v>347.7</v>
      </c>
      <c r="H204" s="51"/>
      <c r="I204" s="46">
        <v>347.7</v>
      </c>
      <c r="J204" s="46"/>
      <c r="K204" s="46">
        <v>347.7</v>
      </c>
      <c r="L204" s="46">
        <v>0</v>
      </c>
      <c r="M204" s="52">
        <v>0</v>
      </c>
      <c r="N204" s="52">
        <v>0</v>
      </c>
      <c r="O204" s="70"/>
      <c r="P204" s="70"/>
      <c r="Q204" s="73"/>
      <c r="R204" s="69"/>
      <c r="S204" s="53"/>
      <c r="T204" s="52"/>
      <c r="U204" s="69"/>
      <c r="V204" s="52"/>
      <c r="W204" s="69"/>
      <c r="X204" s="39"/>
      <c r="Y204" s="39"/>
      <c r="Z204" s="39"/>
      <c r="AA204" s="69"/>
      <c r="AB204" s="69"/>
      <c r="AC204" s="52"/>
      <c r="AD204" s="53"/>
      <c r="AE204" s="53"/>
      <c r="AF204" s="53"/>
      <c r="AG204" s="91"/>
    </row>
    <row r="205" spans="1:33" s="74" customFormat="1" ht="58.15" customHeight="1" x14ac:dyDescent="0.25">
      <c r="A205" s="713"/>
      <c r="B205" s="715"/>
      <c r="C205" s="45">
        <v>31</v>
      </c>
      <c r="D205" s="72">
        <v>444</v>
      </c>
      <c r="E205" s="713"/>
      <c r="F205" s="48" t="s">
        <v>59</v>
      </c>
      <c r="G205" s="51">
        <v>237.8</v>
      </c>
      <c r="H205" s="51"/>
      <c r="I205" s="46">
        <v>237.8</v>
      </c>
      <c r="J205" s="46"/>
      <c r="K205" s="46">
        <v>237.8</v>
      </c>
      <c r="L205" s="46">
        <v>0</v>
      </c>
      <c r="M205" s="52">
        <v>0</v>
      </c>
      <c r="N205" s="52">
        <v>0</v>
      </c>
      <c r="O205" s="70"/>
      <c r="P205" s="70"/>
      <c r="Q205" s="73"/>
      <c r="R205" s="69"/>
      <c r="S205" s="53"/>
      <c r="T205" s="52"/>
      <c r="U205" s="69"/>
      <c r="V205" s="52"/>
      <c r="W205" s="69"/>
      <c r="X205" s="53"/>
      <c r="Y205" s="53"/>
      <c r="Z205" s="53"/>
      <c r="AA205" s="69"/>
      <c r="AB205" s="69"/>
      <c r="AC205" s="52"/>
      <c r="AD205" s="53"/>
      <c r="AE205" s="53"/>
      <c r="AF205" s="53"/>
      <c r="AG205" s="91"/>
    </row>
    <row r="206" spans="1:33" s="74" customFormat="1" ht="58.15" customHeight="1" x14ac:dyDescent="0.25">
      <c r="A206" s="713"/>
      <c r="B206" s="715"/>
      <c r="C206" s="45">
        <v>31</v>
      </c>
      <c r="D206" s="72">
        <v>551</v>
      </c>
      <c r="E206" s="713"/>
      <c r="F206" s="48" t="s">
        <v>59</v>
      </c>
      <c r="G206" s="51">
        <v>1203.5999999999999</v>
      </c>
      <c r="H206" s="51"/>
      <c r="I206" s="46">
        <v>559.4</v>
      </c>
      <c r="J206" s="46"/>
      <c r="K206" s="46">
        <v>559.4</v>
      </c>
      <c r="L206" s="46">
        <v>644.19999999999993</v>
      </c>
      <c r="M206" s="52">
        <v>0</v>
      </c>
      <c r="N206" s="52">
        <v>0</v>
      </c>
      <c r="O206" s="70"/>
      <c r="P206" s="70"/>
      <c r="Q206" s="73"/>
      <c r="R206" s="69"/>
      <c r="S206" s="53"/>
      <c r="T206" s="52"/>
      <c r="U206" s="69"/>
      <c r="V206" s="52"/>
      <c r="W206" s="69"/>
      <c r="X206" s="39"/>
      <c r="Y206" s="39"/>
      <c r="Z206" s="39"/>
      <c r="AA206" s="69"/>
      <c r="AB206" s="69"/>
      <c r="AC206" s="52"/>
      <c r="AD206" s="53"/>
      <c r="AE206" s="53"/>
      <c r="AF206" s="53"/>
      <c r="AG206" s="91"/>
    </row>
    <row r="207" spans="1:33" s="74" customFormat="1" ht="58.15" customHeight="1" x14ac:dyDescent="0.25">
      <c r="A207" s="713"/>
      <c r="B207" s="715"/>
      <c r="C207" s="45">
        <v>31</v>
      </c>
      <c r="D207" s="72">
        <v>587</v>
      </c>
      <c r="E207" s="713"/>
      <c r="F207" s="48" t="s">
        <v>60</v>
      </c>
      <c r="G207" s="51">
        <v>351.6</v>
      </c>
      <c r="H207" s="51"/>
      <c r="I207" s="46">
        <v>33.200000000000003</v>
      </c>
      <c r="J207" s="46"/>
      <c r="K207" s="46">
        <v>33.200000000000003</v>
      </c>
      <c r="L207" s="46">
        <v>318.40000000000003</v>
      </c>
      <c r="M207" s="52">
        <v>0</v>
      </c>
      <c r="N207" s="52">
        <v>0</v>
      </c>
      <c r="O207" s="70"/>
      <c r="P207" s="70"/>
      <c r="Q207" s="73"/>
      <c r="R207" s="69"/>
      <c r="S207" s="53"/>
      <c r="T207" s="52"/>
      <c r="U207" s="69"/>
      <c r="V207" s="52"/>
      <c r="W207" s="69"/>
      <c r="X207" s="53"/>
      <c r="Y207" s="53"/>
      <c r="Z207" s="53"/>
      <c r="AA207" s="69"/>
      <c r="AB207" s="69"/>
      <c r="AC207" s="52"/>
      <c r="AD207" s="53"/>
      <c r="AE207" s="53"/>
      <c r="AF207" s="53"/>
      <c r="AG207" s="91"/>
    </row>
    <row r="208" spans="1:33" s="74" customFormat="1" ht="58.15" customHeight="1" x14ac:dyDescent="0.25">
      <c r="A208" s="714"/>
      <c r="B208" s="711"/>
      <c r="C208" s="45">
        <v>37</v>
      </c>
      <c r="D208" s="72">
        <v>93</v>
      </c>
      <c r="E208" s="714"/>
      <c r="F208" s="48" t="s">
        <v>59</v>
      </c>
      <c r="G208" s="51">
        <v>1347.2</v>
      </c>
      <c r="H208" s="51"/>
      <c r="I208" s="46">
        <v>24.7</v>
      </c>
      <c r="J208" s="46"/>
      <c r="K208" s="46">
        <v>24.7</v>
      </c>
      <c r="L208" s="46">
        <v>1322.5</v>
      </c>
      <c r="M208" s="52">
        <v>0</v>
      </c>
      <c r="N208" s="52">
        <v>0</v>
      </c>
      <c r="O208" s="70"/>
      <c r="P208" s="70"/>
      <c r="Q208" s="73"/>
      <c r="R208" s="69"/>
      <c r="S208" s="53"/>
      <c r="T208" s="52"/>
      <c r="U208" s="69"/>
      <c r="V208" s="52"/>
      <c r="W208" s="69"/>
      <c r="X208" s="39"/>
      <c r="Y208" s="39"/>
      <c r="Z208" s="39"/>
      <c r="AA208" s="69"/>
      <c r="AB208" s="69"/>
      <c r="AC208" s="52"/>
      <c r="AD208" s="53"/>
      <c r="AE208" s="53"/>
      <c r="AF208" s="53"/>
      <c r="AG208" s="91"/>
    </row>
    <row r="209" spans="1:33" s="74" customFormat="1" ht="58.15" customHeight="1" x14ac:dyDescent="0.25">
      <c r="A209" s="733" t="s">
        <v>437</v>
      </c>
      <c r="B209" s="734"/>
      <c r="C209" s="45"/>
      <c r="D209" s="72"/>
      <c r="E209" s="48"/>
      <c r="F209" s="48"/>
      <c r="G209" s="51">
        <v>69593.200000000012</v>
      </c>
      <c r="H209" s="51">
        <v>6.9</v>
      </c>
      <c r="I209" s="51">
        <v>52881.899999999994</v>
      </c>
      <c r="J209" s="51">
        <v>1001.8000000000001</v>
      </c>
      <c r="K209" s="51">
        <v>53883.7</v>
      </c>
      <c r="L209" s="51">
        <v>15702.6</v>
      </c>
      <c r="M209" s="44"/>
      <c r="N209" s="100">
        <v>3345566000</v>
      </c>
      <c r="O209" s="100"/>
      <c r="P209" s="100"/>
      <c r="Q209" s="100"/>
      <c r="R209" s="100"/>
      <c r="S209" s="100">
        <v>454041100</v>
      </c>
      <c r="T209" s="100"/>
      <c r="U209" s="100">
        <v>477938000</v>
      </c>
      <c r="V209" s="100"/>
      <c r="W209" s="100">
        <v>7169070000</v>
      </c>
      <c r="X209" s="100">
        <v>98000000</v>
      </c>
      <c r="Y209" s="100"/>
      <c r="Z209" s="100">
        <v>43036000</v>
      </c>
      <c r="AA209" s="100">
        <v>11587651100</v>
      </c>
      <c r="AB209" s="100">
        <v>11587651100</v>
      </c>
      <c r="AC209" s="100"/>
      <c r="AD209" s="100">
        <v>1911752000</v>
      </c>
      <c r="AE209" s="100">
        <v>1911752000</v>
      </c>
      <c r="AF209" s="100">
        <v>13499403100</v>
      </c>
      <c r="AG209" s="91"/>
    </row>
    <row r="211" spans="1:33" ht="58.9" customHeight="1" x14ac:dyDescent="0.25"/>
    <row r="212" spans="1:33" ht="58.9" customHeight="1" x14ac:dyDescent="0.25"/>
    <row r="213" spans="1:33" ht="58.9" customHeight="1" x14ac:dyDescent="0.25"/>
    <row r="214" spans="1:33" ht="58.9" customHeight="1" x14ac:dyDescent="0.25"/>
    <row r="215" spans="1:33" ht="58.9" customHeight="1" x14ac:dyDescent="0.25"/>
    <row r="216" spans="1:33" ht="58.9" customHeight="1" x14ac:dyDescent="0.25"/>
  </sheetData>
  <autoFilter ref="A6:AG209"/>
  <sortState ref="A194:AA1142">
    <sortCondition ref="E194:E1142"/>
    <sortCondition ref="C194:C1142"/>
  </sortState>
  <mergeCells count="354">
    <mergeCell ref="B175:B176"/>
    <mergeCell ref="B177:B180"/>
    <mergeCell ref="N187:N188"/>
    <mergeCell ref="AD187:AD188"/>
    <mergeCell ref="AE187:AE188"/>
    <mergeCell ref="AF187:AF188"/>
    <mergeCell ref="AG46:AG47"/>
    <mergeCell ref="A165:A166"/>
    <mergeCell ref="A187:A188"/>
    <mergeCell ref="B187:B188"/>
    <mergeCell ref="C187:C188"/>
    <mergeCell ref="D187:D188"/>
    <mergeCell ref="E187:E188"/>
    <mergeCell ref="A182:A183"/>
    <mergeCell ref="B182:B183"/>
    <mergeCell ref="M187:M188"/>
    <mergeCell ref="B142:B143"/>
    <mergeCell ref="B148:B150"/>
    <mergeCell ref="B151:B152"/>
    <mergeCell ref="B157:B159"/>
    <mergeCell ref="A157:A159"/>
    <mergeCell ref="AG81:AG82"/>
    <mergeCell ref="AG99:AG100"/>
    <mergeCell ref="AF99:AF100"/>
    <mergeCell ref="AG93:AG94"/>
    <mergeCell ref="B165:B166"/>
    <mergeCell ref="B167:B168"/>
    <mergeCell ref="B135:B136"/>
    <mergeCell ref="B99:B100"/>
    <mergeCell ref="B90:B91"/>
    <mergeCell ref="B95:B98"/>
    <mergeCell ref="X99:X100"/>
    <mergeCell ref="AB99:AB100"/>
    <mergeCell ref="AE99:AE100"/>
    <mergeCell ref="AG142:AG143"/>
    <mergeCell ref="AG148:AG150"/>
    <mergeCell ref="AG135:AG136"/>
    <mergeCell ref="AG126:AG127"/>
    <mergeCell ref="X90:X91"/>
    <mergeCell ref="AG84:AG86"/>
    <mergeCell ref="AG104:AG106"/>
    <mergeCell ref="Z95:Z98"/>
    <mergeCell ref="Z99:Z100"/>
    <mergeCell ref="Z104:Z106"/>
    <mergeCell ref="X84:X86"/>
    <mergeCell ref="AB84:AB86"/>
    <mergeCell ref="B114:B116"/>
    <mergeCell ref="B126:B127"/>
    <mergeCell ref="AE84:AE86"/>
    <mergeCell ref="AF84:AF86"/>
    <mergeCell ref="AE20:AE22"/>
    <mergeCell ref="AB114:AB116"/>
    <mergeCell ref="AE114:AE116"/>
    <mergeCell ref="AF114:AF116"/>
    <mergeCell ref="AG114:AG116"/>
    <mergeCell ref="A1:AG2"/>
    <mergeCell ref="A3:A5"/>
    <mergeCell ref="B3:B5"/>
    <mergeCell ref="C3:C5"/>
    <mergeCell ref="D3:D5"/>
    <mergeCell ref="E3:E5"/>
    <mergeCell ref="F3:F5"/>
    <mergeCell ref="G3:G5"/>
    <mergeCell ref="I3:K4"/>
    <mergeCell ref="L3:L5"/>
    <mergeCell ref="R3:S3"/>
    <mergeCell ref="AA3:AA5"/>
    <mergeCell ref="AB3:AB5"/>
    <mergeCell ref="AC3:AE4"/>
    <mergeCell ref="H3:H5"/>
    <mergeCell ref="AG11:AG12"/>
    <mergeCell ref="AF95:AF98"/>
    <mergeCell ref="AG90:AG91"/>
    <mergeCell ref="AG95:AG98"/>
    <mergeCell ref="M3:N4"/>
    <mergeCell ref="O3:O5"/>
    <mergeCell ref="P3:P5"/>
    <mergeCell ref="Q3:Q5"/>
    <mergeCell ref="AF3:AF5"/>
    <mergeCell ref="AG3:AG5"/>
    <mergeCell ref="R4:S4"/>
    <mergeCell ref="T4:U4"/>
    <mergeCell ref="V4:W4"/>
    <mergeCell ref="X4:X5"/>
    <mergeCell ref="A11:A12"/>
    <mergeCell ref="A13:A14"/>
    <mergeCell ref="A16:A17"/>
    <mergeCell ref="A20:A22"/>
    <mergeCell ref="A26:A27"/>
    <mergeCell ref="A46:A47"/>
    <mergeCell ref="X26:X27"/>
    <mergeCell ref="AB26:AB27"/>
    <mergeCell ref="AE26:AE27"/>
    <mergeCell ref="X31:X33"/>
    <mergeCell ref="AB31:AB33"/>
    <mergeCell ref="AE31:AE33"/>
    <mergeCell ref="X37:X38"/>
    <mergeCell ref="AB37:AB38"/>
    <mergeCell ref="AE37:AE38"/>
    <mergeCell ref="X40:X41"/>
    <mergeCell ref="A31:A33"/>
    <mergeCell ref="A40:A41"/>
    <mergeCell ref="B31:B33"/>
    <mergeCell ref="B11:B12"/>
    <mergeCell ref="B13:B14"/>
    <mergeCell ref="B16:B17"/>
    <mergeCell ref="X20:X22"/>
    <mergeCell ref="AB20:AB22"/>
    <mergeCell ref="A9:A10"/>
    <mergeCell ref="B9:B10"/>
    <mergeCell ref="A7:A8"/>
    <mergeCell ref="B7:B8"/>
    <mergeCell ref="AG13:AG14"/>
    <mergeCell ref="A135:A136"/>
    <mergeCell ref="A142:A143"/>
    <mergeCell ref="A148:A150"/>
    <mergeCell ref="A151:A152"/>
    <mergeCell ref="A34:A35"/>
    <mergeCell ref="B20:B22"/>
    <mergeCell ref="B26:B27"/>
    <mergeCell ref="B64:B66"/>
    <mergeCell ref="A64:A66"/>
    <mergeCell ref="B37:B38"/>
    <mergeCell ref="B44:B45"/>
    <mergeCell ref="B46:B47"/>
    <mergeCell ref="B60:B61"/>
    <mergeCell ref="A95:A98"/>
    <mergeCell ref="A114:A116"/>
    <mergeCell ref="A126:A127"/>
    <mergeCell ref="A90:A91"/>
    <mergeCell ref="B40:B41"/>
    <mergeCell ref="A37:A38"/>
    <mergeCell ref="AG40:AG41"/>
    <mergeCell ref="AG64:AG66"/>
    <mergeCell ref="AG60:AG61"/>
    <mergeCell ref="AG37:AG38"/>
    <mergeCell ref="AG20:AG22"/>
    <mergeCell ref="AG44:AG45"/>
    <mergeCell ref="AG31:AG33"/>
    <mergeCell ref="AG16:AG17"/>
    <mergeCell ref="A104:A106"/>
    <mergeCell ref="B104:B106"/>
    <mergeCell ref="A99:A100"/>
    <mergeCell ref="A60:A61"/>
    <mergeCell ref="A81:A82"/>
    <mergeCell ref="A84:A86"/>
    <mergeCell ref="A44:A45"/>
    <mergeCell ref="A93:A94"/>
    <mergeCell ref="B81:B82"/>
    <mergeCell ref="B84:B86"/>
    <mergeCell ref="B93:B94"/>
    <mergeCell ref="AF26:AF27"/>
    <mergeCell ref="AF31:AF33"/>
    <mergeCell ref="AG26:AG27"/>
    <mergeCell ref="AF37:AF38"/>
    <mergeCell ref="AF20:AF22"/>
    <mergeCell ref="X165:X166"/>
    <mergeCell ref="AB90:AB91"/>
    <mergeCell ref="AE90:AE91"/>
    <mergeCell ref="AF90:AF91"/>
    <mergeCell ref="X93:X94"/>
    <mergeCell ref="AB93:AB94"/>
    <mergeCell ref="AE93:AE94"/>
    <mergeCell ref="AF93:AF94"/>
    <mergeCell ref="Z84:Z86"/>
    <mergeCell ref="Z90:Z91"/>
    <mergeCell ref="Z93:Z94"/>
    <mergeCell ref="X142:X143"/>
    <mergeCell ref="AB142:AB143"/>
    <mergeCell ref="AE142:AE143"/>
    <mergeCell ref="AF142:AF143"/>
    <mergeCell ref="AE151:AE152"/>
    <mergeCell ref="AF151:AF152"/>
    <mergeCell ref="X157:X159"/>
    <mergeCell ref="AB157:AB159"/>
    <mergeCell ref="AE157:AE159"/>
    <mergeCell ref="AF157:AF159"/>
    <mergeCell ref="Y151:Y152"/>
    <mergeCell ref="Y157:Y159"/>
    <mergeCell ref="Z151:Z152"/>
    <mergeCell ref="Z157:Z159"/>
    <mergeCell ref="A167:A168"/>
    <mergeCell ref="AG167:AG168"/>
    <mergeCell ref="A209:B209"/>
    <mergeCell ref="AG182:AG183"/>
    <mergeCell ref="Z177:Z180"/>
    <mergeCell ref="Z182:Z183"/>
    <mergeCell ref="Z187:Z188"/>
    <mergeCell ref="Y177:Y180"/>
    <mergeCell ref="Y187:Y188"/>
    <mergeCell ref="AG177:AG180"/>
    <mergeCell ref="Q187:Q188"/>
    <mergeCell ref="R187:R188"/>
    <mergeCell ref="S187:S188"/>
    <mergeCell ref="T187:T188"/>
    <mergeCell ref="E198:E208"/>
    <mergeCell ref="A175:A176"/>
    <mergeCell ref="A177:A180"/>
    <mergeCell ref="AG187:AG188"/>
    <mergeCell ref="O187:O188"/>
    <mergeCell ref="P187:P188"/>
    <mergeCell ref="X187:X188"/>
    <mergeCell ref="AA187:AA188"/>
    <mergeCell ref="AB187:AB188"/>
    <mergeCell ref="AC187:AC188"/>
    <mergeCell ref="AB7:AB8"/>
    <mergeCell ref="AF7:AF8"/>
    <mergeCell ref="AE7:AE8"/>
    <mergeCell ref="AG7:AG8"/>
    <mergeCell ref="X9:X10"/>
    <mergeCell ref="AB9:AB10"/>
    <mergeCell ref="AF9:AF10"/>
    <mergeCell ref="AE9:AE10"/>
    <mergeCell ref="AG9:AG10"/>
    <mergeCell ref="AB11:AB12"/>
    <mergeCell ref="AE11:AE12"/>
    <mergeCell ref="AF11:AF12"/>
    <mergeCell ref="X13:X14"/>
    <mergeCell ref="AB13:AB14"/>
    <mergeCell ref="AE13:AE14"/>
    <mergeCell ref="AF13:AF14"/>
    <mergeCell ref="X16:X17"/>
    <mergeCell ref="AB16:AB17"/>
    <mergeCell ref="AE16:AE17"/>
    <mergeCell ref="AF16:AF17"/>
    <mergeCell ref="AB60:AB61"/>
    <mergeCell ref="AE60:AE61"/>
    <mergeCell ref="AF60:AF61"/>
    <mergeCell ref="AE81:AE82"/>
    <mergeCell ref="AF81:AF82"/>
    <mergeCell ref="X64:X66"/>
    <mergeCell ref="AB64:AB66"/>
    <mergeCell ref="AE64:AE66"/>
    <mergeCell ref="AF64:AF66"/>
    <mergeCell ref="AB40:AB41"/>
    <mergeCell ref="AE40:AE41"/>
    <mergeCell ref="AF40:AF41"/>
    <mergeCell ref="X44:X45"/>
    <mergeCell ref="AB44:AB45"/>
    <mergeCell ref="AE44:AE45"/>
    <mergeCell ref="AF44:AF45"/>
    <mergeCell ref="X46:X47"/>
    <mergeCell ref="AB46:AB47"/>
    <mergeCell ref="AE46:AE47"/>
    <mergeCell ref="AF46:AF47"/>
    <mergeCell ref="Z40:Z41"/>
    <mergeCell ref="Z44:Z45"/>
    <mergeCell ref="Z46:Z47"/>
    <mergeCell ref="AB81:AB82"/>
    <mergeCell ref="Z64:Z66"/>
    <mergeCell ref="AB126:AB127"/>
    <mergeCell ref="AE126:AE127"/>
    <mergeCell ref="AF126:AF127"/>
    <mergeCell ref="X135:X136"/>
    <mergeCell ref="AB135:AB136"/>
    <mergeCell ref="AE135:AE136"/>
    <mergeCell ref="AF135:AF136"/>
    <mergeCell ref="Z114:Z116"/>
    <mergeCell ref="Z126:Z127"/>
    <mergeCell ref="Z135:Z136"/>
    <mergeCell ref="X114:X116"/>
    <mergeCell ref="X104:X106"/>
    <mergeCell ref="AB104:AB106"/>
    <mergeCell ref="AE104:AE106"/>
    <mergeCell ref="AF104:AF106"/>
    <mergeCell ref="X95:X98"/>
    <mergeCell ref="AB95:AB98"/>
    <mergeCell ref="AE95:AE98"/>
    <mergeCell ref="AG151:AG152"/>
    <mergeCell ref="AG157:AG159"/>
    <mergeCell ref="X167:X168"/>
    <mergeCell ref="AB167:AB168"/>
    <mergeCell ref="AE167:AE168"/>
    <mergeCell ref="AF167:AF168"/>
    <mergeCell ref="Y182:Y183"/>
    <mergeCell ref="Y167:Y168"/>
    <mergeCell ref="U187:U188"/>
    <mergeCell ref="X177:X180"/>
    <mergeCell ref="AB177:AB180"/>
    <mergeCell ref="AE177:AE180"/>
    <mergeCell ref="AF177:AF180"/>
    <mergeCell ref="X182:X183"/>
    <mergeCell ref="AB182:AB183"/>
    <mergeCell ref="AE182:AE183"/>
    <mergeCell ref="AF182:AF183"/>
    <mergeCell ref="AG165:AG166"/>
    <mergeCell ref="AG175:AG176"/>
    <mergeCell ref="X175:X176"/>
    <mergeCell ref="AB175:AB176"/>
    <mergeCell ref="AE175:AE176"/>
    <mergeCell ref="AF175:AF176"/>
    <mergeCell ref="Z175:Z176"/>
    <mergeCell ref="B34:B35"/>
    <mergeCell ref="A198:A208"/>
    <mergeCell ref="B198:B208"/>
    <mergeCell ref="X148:X150"/>
    <mergeCell ref="AB148:AB150"/>
    <mergeCell ref="AE148:AE150"/>
    <mergeCell ref="AF148:AF150"/>
    <mergeCell ref="X151:X152"/>
    <mergeCell ref="AB151:AB152"/>
    <mergeCell ref="V187:V188"/>
    <mergeCell ref="W187:W188"/>
    <mergeCell ref="F187:F188"/>
    <mergeCell ref="G187:G188"/>
    <mergeCell ref="H187:H188"/>
    <mergeCell ref="I187:I188"/>
    <mergeCell ref="J187:J188"/>
    <mergeCell ref="K187:K188"/>
    <mergeCell ref="L187:L188"/>
    <mergeCell ref="Y135:Y136"/>
    <mergeCell ref="Y142:Y143"/>
    <mergeCell ref="Y148:Y150"/>
    <mergeCell ref="AB165:AB166"/>
    <mergeCell ref="AE165:AE166"/>
    <mergeCell ref="AF165:AF166"/>
    <mergeCell ref="X126:X127"/>
    <mergeCell ref="Y4:Z4"/>
    <mergeCell ref="Y7:Y8"/>
    <mergeCell ref="Y9:Y10"/>
    <mergeCell ref="Y11:Y12"/>
    <mergeCell ref="Y13:Y14"/>
    <mergeCell ref="Y26:Y27"/>
    <mergeCell ref="Y31:Y33"/>
    <mergeCell ref="Y37:Y38"/>
    <mergeCell ref="Y40:Y41"/>
    <mergeCell ref="Y44:Y45"/>
    <mergeCell ref="Y46:Y47"/>
    <mergeCell ref="X81:X82"/>
    <mergeCell ref="X11:X12"/>
    <mergeCell ref="X7:X8"/>
    <mergeCell ref="T3:Z3"/>
    <mergeCell ref="Z7:Z8"/>
    <mergeCell ref="Z9:Z10"/>
    <mergeCell ref="Z11:Z12"/>
    <mergeCell ref="Z13:Z14"/>
    <mergeCell ref="Z26:Z27"/>
    <mergeCell ref="Z31:Z33"/>
    <mergeCell ref="Z37:Z38"/>
    <mergeCell ref="X60:X61"/>
    <mergeCell ref="Y60:Y61"/>
    <mergeCell ref="Z60:Z61"/>
    <mergeCell ref="Y64:Y66"/>
    <mergeCell ref="Y95:Y98"/>
    <mergeCell ref="Y93:Y94"/>
    <mergeCell ref="Y99:Y100"/>
    <mergeCell ref="Y104:Y106"/>
    <mergeCell ref="Z165:Z166"/>
    <mergeCell ref="Z167:Z168"/>
    <mergeCell ref="Y114:Y116"/>
    <mergeCell ref="Y126:Y127"/>
    <mergeCell ref="Z142:Z143"/>
    <mergeCell ref="Z148:Z150"/>
    <mergeCell ref="Y165:Y166"/>
  </mergeCells>
  <conditionalFormatting sqref="B42">
    <cfRule type="duplicateValues" dxfId="47" priority="14"/>
  </conditionalFormatting>
  <conditionalFormatting sqref="B185">
    <cfRule type="duplicateValues" dxfId="46" priority="11"/>
  </conditionalFormatting>
  <conditionalFormatting sqref="B189">
    <cfRule type="duplicateValues" dxfId="45" priority="9"/>
  </conditionalFormatting>
  <conditionalFormatting sqref="B191">
    <cfRule type="duplicateValues" dxfId="44" priority="8"/>
  </conditionalFormatting>
  <conditionalFormatting sqref="B186">
    <cfRule type="duplicateValues" dxfId="43" priority="6"/>
  </conditionalFormatting>
  <conditionalFormatting sqref="B124">
    <cfRule type="duplicateValues" dxfId="42" priority="5"/>
  </conditionalFormatting>
  <conditionalFormatting sqref="B193">
    <cfRule type="duplicateValues" dxfId="41" priority="4"/>
  </conditionalFormatting>
  <conditionalFormatting sqref="B196:B197 B194">
    <cfRule type="duplicateValues" dxfId="40" priority="3"/>
  </conditionalFormatting>
  <conditionalFormatting sqref="B192 B195">
    <cfRule type="duplicateValues" dxfId="39" priority="76"/>
  </conditionalFormatting>
  <conditionalFormatting sqref="B34">
    <cfRule type="duplicateValues" dxfId="38" priority="2"/>
  </conditionalFormatting>
  <conditionalFormatting sqref="B198:B200 B190 B187 B169:B175 B160:B165 B137:B142 B13 B23:B26 B28:B31 B39:B40 B43:B44 B46 B48:B60 B62:B64 B7 B83:B84 B87:B90 B95 B99 B117:B123 B15:B16 B128:B135 B144:B148 B151 B153:B157 B167 B18:B21 B177 B92:B93 B9 B11 B36:B37 B67:B81 B181:B182 B184 B125:B126 B107:B114 B101:B104">
    <cfRule type="duplicateValues" dxfId="37" priority="77"/>
  </conditionalFormatting>
  <conditionalFormatting sqref="B7:B208">
    <cfRule type="expression" dxfId="36" priority="1">
      <formula>B7&lt;&gt;#REF!</formula>
    </cfRule>
  </conditionalFormatting>
  <pageMargins left="0.39370078740157483" right="0.19685039370078741" top="0.39370078740157483" bottom="0.19685039370078741" header="0.19685039370078741" footer="0.19685039370078741"/>
  <pageSetup paperSize="8" scale="44"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37"/>
  <sheetViews>
    <sheetView zoomScale="40" zoomScaleNormal="40" zoomScaleSheetLayoutView="40" workbookViewId="0">
      <pane xSplit="2" ySplit="6" topLeftCell="C727" activePane="bottomRight" state="frozen"/>
      <selection pane="topRight" activeCell="C1" sqref="C1"/>
      <selection pane="bottomLeft" activeCell="A7" sqref="A7"/>
      <selection pane="bottomRight" activeCell="S729" sqref="S729"/>
    </sheetView>
  </sheetViews>
  <sheetFormatPr defaultColWidth="9.28515625" defaultRowHeight="16.5" x14ac:dyDescent="0.25"/>
  <cols>
    <col min="1" max="1" width="6.7109375" style="74" customWidth="1"/>
    <col min="2" max="2" width="19.85546875" style="74" customWidth="1"/>
    <col min="3" max="3" width="11.42578125" style="66" customWidth="1"/>
    <col min="4" max="4" width="9.140625" style="66" customWidth="1"/>
    <col min="5" max="5" width="20.28515625" style="66" customWidth="1"/>
    <col min="6" max="6" width="9.85546875" style="66" customWidth="1"/>
    <col min="7" max="7" width="12.140625" style="102" customWidth="1"/>
    <col min="8" max="8" width="13" style="103" customWidth="1"/>
    <col min="9" max="9" width="11.85546875" style="66" customWidth="1"/>
    <col min="10" max="11" width="12.28515625" style="66" customWidth="1"/>
    <col min="12" max="12" width="10.7109375" style="159" customWidth="1"/>
    <col min="13" max="13" width="17.28515625" style="160" customWidth="1"/>
    <col min="14" max="14" width="20.7109375" style="134" customWidth="1"/>
    <col min="15" max="15" width="12.28515625" style="171" customWidth="1"/>
    <col min="16" max="16" width="11.7109375" style="172" customWidth="1"/>
    <col min="17" max="17" width="11.28515625" style="173" customWidth="1"/>
    <col min="18" max="18" width="11" style="160" customWidth="1"/>
    <col min="19" max="19" width="16.42578125" style="160" customWidth="1"/>
    <col min="20" max="20" width="15.28515625" style="160" customWidth="1"/>
    <col min="21" max="21" width="21.42578125" style="173" customWidth="1"/>
    <col min="22" max="22" width="10.140625" style="159" customWidth="1"/>
    <col min="23" max="23" width="15.7109375" style="160" customWidth="1"/>
    <col min="24" max="24" width="11.5703125" style="159" customWidth="1"/>
    <col min="25" max="25" width="18.7109375" style="160" customWidth="1"/>
    <col min="26" max="26" width="17.28515625" style="174" hidden="1" customWidth="1"/>
    <col min="27" max="27" width="20.5703125" style="160" hidden="1" customWidth="1"/>
    <col min="28" max="28" width="18.5703125" style="160" customWidth="1"/>
    <col min="29" max="29" width="14.140625" style="159" hidden="1" customWidth="1"/>
    <col min="30" max="30" width="20" style="167" hidden="1" customWidth="1"/>
    <col min="31" max="31" width="18.28515625" style="167" customWidth="1"/>
    <col min="32" max="32" width="18.5703125" style="167" customWidth="1"/>
    <col min="33" max="33" width="9.5703125" style="168" customWidth="1"/>
    <col min="34" max="34" width="28.42578125" style="66" hidden="1" customWidth="1"/>
    <col min="35" max="35" width="20.28515625" style="66" hidden="1" customWidth="1"/>
    <col min="36" max="37" width="13.7109375" style="66" hidden="1" customWidth="1"/>
    <col min="38" max="38" width="19.7109375" style="66" hidden="1" customWidth="1"/>
    <col min="39" max="40" width="11.42578125" style="66" hidden="1" customWidth="1"/>
    <col min="41" max="42" width="10.7109375" style="66" hidden="1" customWidth="1"/>
    <col min="43" max="43" width="11.28515625" style="66" hidden="1" customWidth="1"/>
    <col min="44" max="44" width="16" style="66" hidden="1" customWidth="1"/>
    <col min="45" max="45" width="75" style="66" hidden="1" customWidth="1"/>
    <col min="46" max="46" width="14.42578125" style="66" hidden="1" customWidth="1"/>
    <col min="47" max="47" width="30.28515625" style="66" customWidth="1"/>
    <col min="48" max="16384" width="9.28515625" style="66"/>
  </cols>
  <sheetData>
    <row r="1" spans="1:47" ht="44.65" customHeight="1" x14ac:dyDescent="0.25">
      <c r="A1" s="748" t="s">
        <v>2423</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
      <c r="AI1" s="74"/>
      <c r="AJ1" s="74"/>
      <c r="AK1" s="74"/>
      <c r="AL1" s="74"/>
      <c r="AM1" s="74"/>
      <c r="AN1" s="74"/>
      <c r="AO1" s="74"/>
      <c r="AP1" s="74"/>
      <c r="AQ1" s="74"/>
      <c r="AR1" s="74"/>
      <c r="AS1" s="74"/>
      <c r="AT1" s="74"/>
      <c r="AU1" s="74"/>
    </row>
    <row r="2" spans="1:47" ht="63.6" customHeight="1" x14ac:dyDescent="0.25">
      <c r="A2" s="770"/>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4"/>
      <c r="AI2" s="74"/>
      <c r="AJ2" s="74"/>
      <c r="AK2" s="74"/>
      <c r="AL2" s="74"/>
      <c r="AM2" s="74"/>
      <c r="AN2" s="74"/>
      <c r="AO2" s="74"/>
      <c r="AP2" s="74"/>
      <c r="AQ2" s="74"/>
      <c r="AR2" s="74"/>
      <c r="AS2" s="74"/>
      <c r="AT2" s="74"/>
      <c r="AU2" s="74"/>
    </row>
    <row r="3" spans="1:47" s="67" customFormat="1" ht="23.45" customHeight="1" x14ac:dyDescent="0.25">
      <c r="A3" s="747" t="s">
        <v>456</v>
      </c>
      <c r="B3" s="747" t="s">
        <v>0</v>
      </c>
      <c r="C3" s="751" t="s">
        <v>1</v>
      </c>
      <c r="D3" s="747" t="s">
        <v>2</v>
      </c>
      <c r="E3" s="747" t="s">
        <v>312</v>
      </c>
      <c r="F3" s="752" t="s">
        <v>313</v>
      </c>
      <c r="G3" s="753" t="s">
        <v>5</v>
      </c>
      <c r="H3" s="754" t="s">
        <v>6</v>
      </c>
      <c r="I3" s="754"/>
      <c r="J3" s="754"/>
      <c r="K3" s="754" t="s">
        <v>7</v>
      </c>
      <c r="L3" s="743" t="s">
        <v>314</v>
      </c>
      <c r="M3" s="743"/>
      <c r="N3" s="742" t="s">
        <v>315</v>
      </c>
      <c r="O3" s="716" t="s">
        <v>457</v>
      </c>
      <c r="P3" s="743" t="s">
        <v>316</v>
      </c>
      <c r="Q3" s="744" t="s">
        <v>317</v>
      </c>
      <c r="R3" s="747" t="s">
        <v>318</v>
      </c>
      <c r="S3" s="747"/>
      <c r="T3" s="705" t="s">
        <v>319</v>
      </c>
      <c r="U3" s="706"/>
      <c r="V3" s="706"/>
      <c r="W3" s="706"/>
      <c r="X3" s="706"/>
      <c r="Y3" s="706"/>
      <c r="Z3" s="707"/>
      <c r="AA3" s="742" t="s">
        <v>320</v>
      </c>
      <c r="AB3" s="742" t="s">
        <v>458</v>
      </c>
      <c r="AC3" s="743" t="s">
        <v>321</v>
      </c>
      <c r="AD3" s="743"/>
      <c r="AE3" s="743"/>
      <c r="AF3" s="745" t="s">
        <v>459</v>
      </c>
      <c r="AG3" s="745" t="s">
        <v>460</v>
      </c>
      <c r="AH3" s="753" t="s">
        <v>461</v>
      </c>
      <c r="AI3" s="753"/>
      <c r="AJ3" s="753"/>
      <c r="AK3" s="753"/>
      <c r="AL3" s="753"/>
      <c r="AM3" s="753"/>
      <c r="AN3" s="753"/>
      <c r="AO3" s="753"/>
      <c r="AP3" s="753"/>
      <c r="AQ3" s="753"/>
      <c r="AR3" s="753"/>
      <c r="AS3" s="135"/>
      <c r="AT3" s="135"/>
      <c r="AU3" s="135"/>
    </row>
    <row r="4" spans="1:47" s="67" customFormat="1" ht="65.45" customHeight="1" x14ac:dyDescent="0.25">
      <c r="A4" s="747"/>
      <c r="B4" s="747"/>
      <c r="C4" s="751"/>
      <c r="D4" s="747"/>
      <c r="E4" s="747"/>
      <c r="F4" s="752"/>
      <c r="G4" s="753"/>
      <c r="H4" s="754"/>
      <c r="I4" s="754"/>
      <c r="J4" s="754"/>
      <c r="K4" s="754"/>
      <c r="L4" s="743"/>
      <c r="M4" s="743"/>
      <c r="N4" s="742"/>
      <c r="O4" s="717"/>
      <c r="P4" s="743"/>
      <c r="Q4" s="744"/>
      <c r="R4" s="747" t="s">
        <v>323</v>
      </c>
      <c r="S4" s="747"/>
      <c r="T4" s="705" t="s">
        <v>462</v>
      </c>
      <c r="U4" s="707"/>
      <c r="V4" s="742" t="s">
        <v>324</v>
      </c>
      <c r="W4" s="742"/>
      <c r="X4" s="742" t="s">
        <v>325</v>
      </c>
      <c r="Y4" s="742"/>
      <c r="Z4" s="745" t="s">
        <v>326</v>
      </c>
      <c r="AA4" s="742"/>
      <c r="AB4" s="742"/>
      <c r="AC4" s="743"/>
      <c r="AD4" s="743"/>
      <c r="AE4" s="743"/>
      <c r="AF4" s="745"/>
      <c r="AG4" s="745"/>
      <c r="AH4" s="753"/>
      <c r="AI4" s="753"/>
      <c r="AJ4" s="753"/>
      <c r="AK4" s="753"/>
      <c r="AL4" s="753"/>
      <c r="AM4" s="753"/>
      <c r="AN4" s="753"/>
      <c r="AO4" s="753"/>
      <c r="AP4" s="753"/>
      <c r="AQ4" s="753"/>
      <c r="AR4" s="753"/>
      <c r="AS4" s="753" t="s">
        <v>460</v>
      </c>
      <c r="AT4" s="132" t="s">
        <v>463</v>
      </c>
      <c r="AU4" s="135"/>
    </row>
    <row r="5" spans="1:47" s="67" customFormat="1" ht="95.45" customHeight="1" x14ac:dyDescent="0.25">
      <c r="A5" s="747"/>
      <c r="B5" s="747"/>
      <c r="C5" s="751"/>
      <c r="D5" s="747"/>
      <c r="E5" s="747"/>
      <c r="F5" s="752"/>
      <c r="G5" s="753"/>
      <c r="H5" s="133" t="s">
        <v>8</v>
      </c>
      <c r="I5" s="133" t="s">
        <v>9</v>
      </c>
      <c r="J5" s="133" t="s">
        <v>10</v>
      </c>
      <c r="K5" s="754"/>
      <c r="L5" s="126" t="s">
        <v>327</v>
      </c>
      <c r="M5" s="128" t="s">
        <v>328</v>
      </c>
      <c r="N5" s="742"/>
      <c r="O5" s="718"/>
      <c r="P5" s="743"/>
      <c r="Q5" s="744"/>
      <c r="R5" s="125" t="s">
        <v>329</v>
      </c>
      <c r="S5" s="125" t="s">
        <v>330</v>
      </c>
      <c r="T5" s="125" t="s">
        <v>464</v>
      </c>
      <c r="U5" s="127" t="s">
        <v>335</v>
      </c>
      <c r="V5" s="126" t="s">
        <v>331</v>
      </c>
      <c r="W5" s="128" t="s">
        <v>332</v>
      </c>
      <c r="X5" s="126" t="s">
        <v>331</v>
      </c>
      <c r="Y5" s="128" t="s">
        <v>333</v>
      </c>
      <c r="Z5" s="745"/>
      <c r="AA5" s="742"/>
      <c r="AB5" s="742"/>
      <c r="AC5" s="126" t="s">
        <v>334</v>
      </c>
      <c r="AD5" s="128" t="s">
        <v>335</v>
      </c>
      <c r="AE5" s="128" t="s">
        <v>336</v>
      </c>
      <c r="AF5" s="745"/>
      <c r="AG5" s="745"/>
      <c r="AH5" s="132" t="s">
        <v>465</v>
      </c>
      <c r="AI5" s="132" t="s">
        <v>466</v>
      </c>
      <c r="AJ5" s="132" t="s">
        <v>467</v>
      </c>
      <c r="AK5" s="132" t="s">
        <v>468</v>
      </c>
      <c r="AL5" s="132" t="s">
        <v>469</v>
      </c>
      <c r="AM5" s="131" t="s">
        <v>470</v>
      </c>
      <c r="AN5" s="131" t="s">
        <v>471</v>
      </c>
      <c r="AO5" s="132" t="s">
        <v>472</v>
      </c>
      <c r="AP5" s="132" t="s">
        <v>473</v>
      </c>
      <c r="AQ5" s="132" t="s">
        <v>474</v>
      </c>
      <c r="AR5" s="132" t="s">
        <v>475</v>
      </c>
      <c r="AS5" s="753"/>
      <c r="AT5" s="132"/>
      <c r="AU5" s="135"/>
    </row>
    <row r="6" spans="1:47" ht="34.15" hidden="1" customHeight="1" x14ac:dyDescent="0.25">
      <c r="A6" s="129"/>
      <c r="B6" s="129"/>
      <c r="C6" s="130"/>
      <c r="D6" s="129"/>
      <c r="E6" s="129"/>
      <c r="F6" s="131"/>
      <c r="G6" s="132"/>
      <c r="H6" s="133"/>
      <c r="I6" s="133"/>
      <c r="J6" s="133"/>
      <c r="K6" s="133"/>
      <c r="L6" s="124" t="s">
        <v>337</v>
      </c>
      <c r="M6" s="43" t="s">
        <v>338</v>
      </c>
      <c r="N6" s="124" t="s">
        <v>339</v>
      </c>
      <c r="O6" s="43"/>
      <c r="P6" s="124" t="s">
        <v>340</v>
      </c>
      <c r="Q6" s="124" t="s">
        <v>341</v>
      </c>
      <c r="R6" s="124" t="s">
        <v>342</v>
      </c>
      <c r="S6" s="43" t="s">
        <v>343</v>
      </c>
      <c r="T6" s="43"/>
      <c r="U6" s="136"/>
      <c r="V6" s="124" t="s">
        <v>344</v>
      </c>
      <c r="W6" s="43" t="s">
        <v>345</v>
      </c>
      <c r="X6" s="124" t="s">
        <v>346</v>
      </c>
      <c r="Y6" s="43" t="s">
        <v>347</v>
      </c>
      <c r="Z6" s="43" t="s">
        <v>348</v>
      </c>
      <c r="AA6" s="43" t="s">
        <v>349</v>
      </c>
      <c r="AB6" s="43" t="s">
        <v>350</v>
      </c>
      <c r="AC6" s="126"/>
      <c r="AD6" s="128"/>
      <c r="AE6" s="128"/>
      <c r="AF6" s="128"/>
      <c r="AG6" s="128"/>
      <c r="AH6" s="132"/>
      <c r="AI6" s="132"/>
      <c r="AJ6" s="132"/>
      <c r="AK6" s="132"/>
      <c r="AL6" s="132"/>
      <c r="AM6" s="131"/>
      <c r="AN6" s="131"/>
      <c r="AO6" s="132"/>
      <c r="AP6" s="132"/>
      <c r="AQ6" s="132"/>
      <c r="AR6" s="132"/>
      <c r="AS6" s="132"/>
      <c r="AT6" s="132"/>
      <c r="AU6" s="74"/>
    </row>
    <row r="7" spans="1:47" ht="72" customHeight="1" x14ac:dyDescent="0.25">
      <c r="A7" s="732">
        <f>MAX(A6:$A$6)+1</f>
        <v>1</v>
      </c>
      <c r="B7" s="740" t="s">
        <v>476</v>
      </c>
      <c r="C7" s="45">
        <v>54</v>
      </c>
      <c r="D7" s="72">
        <v>112</v>
      </c>
      <c r="E7" s="123" t="s">
        <v>477</v>
      </c>
      <c r="F7" s="123" t="s">
        <v>12</v>
      </c>
      <c r="G7" s="132">
        <v>30.3</v>
      </c>
      <c r="H7" s="46">
        <v>30.3</v>
      </c>
      <c r="I7" s="46">
        <v>0</v>
      </c>
      <c r="J7" s="46">
        <v>30.3</v>
      </c>
      <c r="K7" s="46">
        <v>0</v>
      </c>
      <c r="L7" s="126">
        <v>70000</v>
      </c>
      <c r="M7" s="128">
        <v>2121000</v>
      </c>
      <c r="N7" s="129" t="s">
        <v>351</v>
      </c>
      <c r="O7" s="125">
        <v>9500</v>
      </c>
      <c r="P7" s="129" t="s">
        <v>352</v>
      </c>
      <c r="Q7" s="127">
        <v>30.3</v>
      </c>
      <c r="R7" s="125">
        <v>9500</v>
      </c>
      <c r="S7" s="128">
        <v>287850</v>
      </c>
      <c r="T7" s="128"/>
      <c r="U7" s="137"/>
      <c r="V7" s="126">
        <v>10000</v>
      </c>
      <c r="W7" s="125">
        <v>303000</v>
      </c>
      <c r="X7" s="126">
        <v>150000</v>
      </c>
      <c r="Y7" s="125">
        <v>4545000</v>
      </c>
      <c r="Z7" s="128"/>
      <c r="AA7" s="125">
        <v>7256850</v>
      </c>
      <c r="AB7" s="742">
        <v>457445000</v>
      </c>
      <c r="AC7" s="126">
        <v>40000</v>
      </c>
      <c r="AD7" s="128">
        <v>1212000</v>
      </c>
      <c r="AE7" s="745">
        <v>76400000</v>
      </c>
      <c r="AF7" s="745">
        <v>533845000</v>
      </c>
      <c r="AG7" s="128"/>
      <c r="AH7" s="723" t="s">
        <v>421</v>
      </c>
      <c r="AI7" s="723" t="s">
        <v>478</v>
      </c>
      <c r="AJ7" s="723"/>
      <c r="AK7" s="723"/>
      <c r="AL7" s="723"/>
      <c r="AM7" s="712"/>
      <c r="AN7" s="123">
        <v>14</v>
      </c>
      <c r="AO7" s="46">
        <v>360</v>
      </c>
      <c r="AP7" s="46">
        <v>360</v>
      </c>
      <c r="AQ7" s="46">
        <v>0</v>
      </c>
      <c r="AR7" s="46" t="s">
        <v>479</v>
      </c>
      <c r="AS7" s="123" t="s">
        <v>480</v>
      </c>
      <c r="AT7" s="124"/>
      <c r="AU7" s="74"/>
    </row>
    <row r="8" spans="1:47" ht="72" customHeight="1" x14ac:dyDescent="0.25">
      <c r="A8" s="732"/>
      <c r="B8" s="740"/>
      <c r="C8" s="45">
        <v>54</v>
      </c>
      <c r="D8" s="72">
        <v>109</v>
      </c>
      <c r="E8" s="123" t="s">
        <v>477</v>
      </c>
      <c r="F8" s="123" t="s">
        <v>12</v>
      </c>
      <c r="G8" s="132">
        <v>142.80000000000001</v>
      </c>
      <c r="H8" s="46">
        <v>142.80000000000001</v>
      </c>
      <c r="I8" s="46">
        <v>0</v>
      </c>
      <c r="J8" s="46">
        <v>142.80000000000001</v>
      </c>
      <c r="K8" s="46">
        <v>0</v>
      </c>
      <c r="L8" s="126">
        <v>70000</v>
      </c>
      <c r="M8" s="128">
        <v>9996000</v>
      </c>
      <c r="N8" s="129" t="s">
        <v>351</v>
      </c>
      <c r="O8" s="125">
        <v>9500</v>
      </c>
      <c r="P8" s="129" t="s">
        <v>352</v>
      </c>
      <c r="Q8" s="127">
        <v>142.80000000000001</v>
      </c>
      <c r="R8" s="125">
        <v>9500</v>
      </c>
      <c r="S8" s="128">
        <v>1356600</v>
      </c>
      <c r="T8" s="128"/>
      <c r="U8" s="137"/>
      <c r="V8" s="126">
        <v>10000</v>
      </c>
      <c r="W8" s="125">
        <v>1428000</v>
      </c>
      <c r="X8" s="126">
        <v>150000</v>
      </c>
      <c r="Y8" s="125">
        <v>21420000</v>
      </c>
      <c r="Z8" s="128"/>
      <c r="AA8" s="125">
        <v>34200600</v>
      </c>
      <c r="AB8" s="742"/>
      <c r="AC8" s="126">
        <v>40000</v>
      </c>
      <c r="AD8" s="128">
        <v>5712000</v>
      </c>
      <c r="AE8" s="745"/>
      <c r="AF8" s="745"/>
      <c r="AG8" s="128"/>
      <c r="AH8" s="765"/>
      <c r="AI8" s="765"/>
      <c r="AJ8" s="765"/>
      <c r="AK8" s="765"/>
      <c r="AL8" s="765"/>
      <c r="AM8" s="713"/>
      <c r="AN8" s="123"/>
      <c r="AO8" s="46"/>
      <c r="AP8" s="46"/>
      <c r="AQ8" s="46"/>
      <c r="AR8" s="46"/>
      <c r="AS8" s="123"/>
      <c r="AT8" s="124"/>
      <c r="AU8" s="74"/>
    </row>
    <row r="9" spans="1:47" ht="72" customHeight="1" x14ac:dyDescent="0.25">
      <c r="A9" s="732"/>
      <c r="B9" s="740"/>
      <c r="C9" s="45">
        <v>55</v>
      </c>
      <c r="D9" s="72">
        <v>406</v>
      </c>
      <c r="E9" s="123" t="s">
        <v>477</v>
      </c>
      <c r="F9" s="123" t="s">
        <v>12</v>
      </c>
      <c r="G9" s="132">
        <v>94.7</v>
      </c>
      <c r="H9" s="46">
        <v>94.7</v>
      </c>
      <c r="I9" s="46">
        <v>0</v>
      </c>
      <c r="J9" s="46">
        <v>94.7</v>
      </c>
      <c r="K9" s="46">
        <v>0</v>
      </c>
      <c r="L9" s="126">
        <v>70000</v>
      </c>
      <c r="M9" s="128">
        <v>6629000</v>
      </c>
      <c r="N9" s="129" t="s">
        <v>351</v>
      </c>
      <c r="O9" s="125">
        <v>9500</v>
      </c>
      <c r="P9" s="129" t="s">
        <v>352</v>
      </c>
      <c r="Q9" s="127">
        <v>94.7</v>
      </c>
      <c r="R9" s="125">
        <v>9500</v>
      </c>
      <c r="S9" s="128">
        <v>899650</v>
      </c>
      <c r="T9" s="128"/>
      <c r="U9" s="137"/>
      <c r="V9" s="126">
        <v>10000</v>
      </c>
      <c r="W9" s="125">
        <v>947000</v>
      </c>
      <c r="X9" s="126">
        <v>150000</v>
      </c>
      <c r="Y9" s="125">
        <v>14205000</v>
      </c>
      <c r="Z9" s="128"/>
      <c r="AA9" s="125">
        <v>22680650</v>
      </c>
      <c r="AB9" s="742"/>
      <c r="AC9" s="126">
        <v>40000</v>
      </c>
      <c r="AD9" s="128">
        <v>3788000</v>
      </c>
      <c r="AE9" s="745"/>
      <c r="AF9" s="745"/>
      <c r="AG9" s="128"/>
      <c r="AH9" s="765"/>
      <c r="AI9" s="765"/>
      <c r="AJ9" s="765"/>
      <c r="AK9" s="765"/>
      <c r="AL9" s="765"/>
      <c r="AM9" s="713"/>
      <c r="AN9" s="123">
        <v>7</v>
      </c>
      <c r="AO9" s="46">
        <v>288</v>
      </c>
      <c r="AP9" s="46">
        <v>288</v>
      </c>
      <c r="AQ9" s="46">
        <v>0</v>
      </c>
      <c r="AR9" s="46" t="s">
        <v>481</v>
      </c>
      <c r="AS9" s="123" t="s">
        <v>482</v>
      </c>
      <c r="AT9" s="124"/>
      <c r="AU9" s="74"/>
    </row>
    <row r="10" spans="1:47" ht="72" customHeight="1" x14ac:dyDescent="0.25">
      <c r="A10" s="732"/>
      <c r="B10" s="740"/>
      <c r="C10" s="45">
        <v>55</v>
      </c>
      <c r="D10" s="72">
        <v>407</v>
      </c>
      <c r="E10" s="123" t="s">
        <v>477</v>
      </c>
      <c r="F10" s="123" t="s">
        <v>12</v>
      </c>
      <c r="G10" s="132">
        <v>81.900000000000006</v>
      </c>
      <c r="H10" s="46">
        <v>81.900000000000006</v>
      </c>
      <c r="I10" s="46">
        <v>0</v>
      </c>
      <c r="J10" s="46">
        <v>81.900000000000006</v>
      </c>
      <c r="K10" s="46">
        <v>0</v>
      </c>
      <c r="L10" s="126">
        <v>70000</v>
      </c>
      <c r="M10" s="128">
        <v>5733000</v>
      </c>
      <c r="N10" s="129" t="s">
        <v>351</v>
      </c>
      <c r="O10" s="125">
        <v>9500</v>
      </c>
      <c r="P10" s="129" t="s">
        <v>352</v>
      </c>
      <c r="Q10" s="127">
        <v>81.900000000000006</v>
      </c>
      <c r="R10" s="125">
        <v>9500</v>
      </c>
      <c r="S10" s="128">
        <v>778050</v>
      </c>
      <c r="T10" s="128"/>
      <c r="U10" s="137"/>
      <c r="V10" s="126">
        <v>10000</v>
      </c>
      <c r="W10" s="125">
        <v>819000</v>
      </c>
      <c r="X10" s="126">
        <v>150000</v>
      </c>
      <c r="Y10" s="125">
        <v>12285000</v>
      </c>
      <c r="Z10" s="128"/>
      <c r="AA10" s="125">
        <v>19615050</v>
      </c>
      <c r="AB10" s="742"/>
      <c r="AC10" s="126">
        <v>40000</v>
      </c>
      <c r="AD10" s="128">
        <v>3276000</v>
      </c>
      <c r="AE10" s="745"/>
      <c r="AF10" s="745"/>
      <c r="AG10" s="128"/>
      <c r="AH10" s="765"/>
      <c r="AI10" s="765"/>
      <c r="AJ10" s="765"/>
      <c r="AK10" s="765"/>
      <c r="AL10" s="765"/>
      <c r="AM10" s="713"/>
      <c r="AN10" s="123"/>
      <c r="AO10" s="46"/>
      <c r="AP10" s="46"/>
      <c r="AQ10" s="46"/>
      <c r="AR10" s="46"/>
      <c r="AS10" s="123"/>
      <c r="AT10" s="124"/>
      <c r="AU10" s="74"/>
    </row>
    <row r="11" spans="1:47" ht="72" customHeight="1" x14ac:dyDescent="0.25">
      <c r="A11" s="732"/>
      <c r="B11" s="740"/>
      <c r="C11" s="45">
        <v>56</v>
      </c>
      <c r="D11" s="72">
        <v>731</v>
      </c>
      <c r="E11" s="123" t="s">
        <v>477</v>
      </c>
      <c r="F11" s="123" t="s">
        <v>12</v>
      </c>
      <c r="G11" s="132">
        <v>389</v>
      </c>
      <c r="H11" s="46">
        <v>389</v>
      </c>
      <c r="I11" s="46">
        <v>0</v>
      </c>
      <c r="J11" s="46">
        <v>389</v>
      </c>
      <c r="K11" s="46">
        <v>0</v>
      </c>
      <c r="L11" s="126">
        <v>70000</v>
      </c>
      <c r="M11" s="128">
        <v>27230000</v>
      </c>
      <c r="N11" s="129" t="s">
        <v>351</v>
      </c>
      <c r="O11" s="125">
        <v>9500</v>
      </c>
      <c r="P11" s="129" t="s">
        <v>352</v>
      </c>
      <c r="Q11" s="127">
        <v>389</v>
      </c>
      <c r="R11" s="125">
        <v>9500</v>
      </c>
      <c r="S11" s="128">
        <v>3695500</v>
      </c>
      <c r="T11" s="128"/>
      <c r="U11" s="137"/>
      <c r="V11" s="126">
        <v>10000</v>
      </c>
      <c r="W11" s="125">
        <v>3890000</v>
      </c>
      <c r="X11" s="126">
        <v>150000</v>
      </c>
      <c r="Y11" s="125">
        <v>58350000</v>
      </c>
      <c r="Z11" s="128"/>
      <c r="AA11" s="125">
        <v>93165500</v>
      </c>
      <c r="AB11" s="742"/>
      <c r="AC11" s="126">
        <v>40000</v>
      </c>
      <c r="AD11" s="128">
        <v>15560000</v>
      </c>
      <c r="AE11" s="745"/>
      <c r="AF11" s="745"/>
      <c r="AG11" s="128"/>
      <c r="AH11" s="765"/>
      <c r="AI11" s="765"/>
      <c r="AJ11" s="765"/>
      <c r="AK11" s="765"/>
      <c r="AL11" s="765"/>
      <c r="AM11" s="713"/>
      <c r="AN11" s="123">
        <v>15</v>
      </c>
      <c r="AO11" s="46">
        <v>96</v>
      </c>
      <c r="AP11" s="46">
        <v>96</v>
      </c>
      <c r="AQ11" s="46">
        <v>0</v>
      </c>
      <c r="AR11" s="46" t="s">
        <v>479</v>
      </c>
      <c r="AS11" s="123" t="s">
        <v>483</v>
      </c>
      <c r="AT11" s="124"/>
      <c r="AU11" s="74"/>
    </row>
    <row r="12" spans="1:47" ht="72" customHeight="1" x14ac:dyDescent="0.25">
      <c r="A12" s="732"/>
      <c r="B12" s="740"/>
      <c r="C12" s="45">
        <v>56</v>
      </c>
      <c r="D12" s="72">
        <v>820</v>
      </c>
      <c r="E12" s="123" t="s">
        <v>477</v>
      </c>
      <c r="F12" s="123" t="s">
        <v>12</v>
      </c>
      <c r="G12" s="132">
        <v>5.7</v>
      </c>
      <c r="H12" s="46">
        <v>5.7</v>
      </c>
      <c r="I12" s="46">
        <v>0</v>
      </c>
      <c r="J12" s="46">
        <v>5.7</v>
      </c>
      <c r="K12" s="46">
        <v>0</v>
      </c>
      <c r="L12" s="126">
        <v>70000</v>
      </c>
      <c r="M12" s="128">
        <v>399000</v>
      </c>
      <c r="N12" s="129" t="s">
        <v>351</v>
      </c>
      <c r="O12" s="125">
        <v>9500</v>
      </c>
      <c r="P12" s="129" t="s">
        <v>352</v>
      </c>
      <c r="Q12" s="127">
        <v>5.7</v>
      </c>
      <c r="R12" s="125">
        <v>9500</v>
      </c>
      <c r="S12" s="128">
        <v>54150</v>
      </c>
      <c r="T12" s="128"/>
      <c r="U12" s="137"/>
      <c r="V12" s="126">
        <v>10000</v>
      </c>
      <c r="W12" s="125">
        <v>57000</v>
      </c>
      <c r="X12" s="126">
        <v>150000</v>
      </c>
      <c r="Y12" s="125">
        <v>855000</v>
      </c>
      <c r="Z12" s="128"/>
      <c r="AA12" s="125">
        <v>1365150</v>
      </c>
      <c r="AB12" s="742"/>
      <c r="AC12" s="126">
        <v>40000</v>
      </c>
      <c r="AD12" s="128">
        <v>228000</v>
      </c>
      <c r="AE12" s="745"/>
      <c r="AF12" s="745"/>
      <c r="AG12" s="128"/>
      <c r="AH12" s="765"/>
      <c r="AI12" s="765"/>
      <c r="AJ12" s="765"/>
      <c r="AK12" s="765"/>
      <c r="AL12" s="765"/>
      <c r="AM12" s="713"/>
      <c r="AN12" s="123">
        <v>15</v>
      </c>
      <c r="AO12" s="46">
        <v>96</v>
      </c>
      <c r="AP12" s="46">
        <v>96</v>
      </c>
      <c r="AQ12" s="46">
        <v>0</v>
      </c>
      <c r="AR12" s="46" t="s">
        <v>479</v>
      </c>
      <c r="AS12" s="123" t="s">
        <v>483</v>
      </c>
      <c r="AT12" s="124"/>
      <c r="AU12" s="74"/>
    </row>
    <row r="13" spans="1:47" ht="72" customHeight="1" x14ac:dyDescent="0.25">
      <c r="A13" s="732"/>
      <c r="B13" s="740"/>
      <c r="C13" s="45">
        <v>62</v>
      </c>
      <c r="D13" s="72">
        <v>10</v>
      </c>
      <c r="E13" s="123" t="s">
        <v>477</v>
      </c>
      <c r="F13" s="123" t="s">
        <v>12</v>
      </c>
      <c r="G13" s="132">
        <v>408</v>
      </c>
      <c r="H13" s="46">
        <v>408</v>
      </c>
      <c r="I13" s="46">
        <v>0</v>
      </c>
      <c r="J13" s="46">
        <v>408</v>
      </c>
      <c r="K13" s="46">
        <v>0</v>
      </c>
      <c r="L13" s="126">
        <v>70000</v>
      </c>
      <c r="M13" s="128">
        <v>28560000</v>
      </c>
      <c r="N13" s="129" t="s">
        <v>351</v>
      </c>
      <c r="O13" s="125">
        <v>9500</v>
      </c>
      <c r="P13" s="129" t="s">
        <v>352</v>
      </c>
      <c r="Q13" s="127">
        <v>408</v>
      </c>
      <c r="R13" s="125">
        <v>9500</v>
      </c>
      <c r="S13" s="128">
        <v>3876000</v>
      </c>
      <c r="T13" s="128"/>
      <c r="U13" s="137"/>
      <c r="V13" s="126">
        <v>10000</v>
      </c>
      <c r="W13" s="125">
        <v>4080000</v>
      </c>
      <c r="X13" s="126">
        <v>150000</v>
      </c>
      <c r="Y13" s="125">
        <v>61200000</v>
      </c>
      <c r="Z13" s="128"/>
      <c r="AA13" s="125">
        <v>97716000</v>
      </c>
      <c r="AB13" s="742"/>
      <c r="AC13" s="126">
        <v>40000</v>
      </c>
      <c r="AD13" s="128">
        <v>16320000</v>
      </c>
      <c r="AE13" s="745"/>
      <c r="AF13" s="745"/>
      <c r="AG13" s="128"/>
      <c r="AH13" s="765"/>
      <c r="AI13" s="765"/>
      <c r="AJ13" s="765"/>
      <c r="AK13" s="765"/>
      <c r="AL13" s="765"/>
      <c r="AM13" s="713"/>
      <c r="AN13" s="123">
        <v>15</v>
      </c>
      <c r="AO13" s="46">
        <v>96</v>
      </c>
      <c r="AP13" s="46">
        <v>96</v>
      </c>
      <c r="AQ13" s="46">
        <v>0</v>
      </c>
      <c r="AR13" s="46" t="s">
        <v>479</v>
      </c>
      <c r="AS13" s="123" t="s">
        <v>483</v>
      </c>
      <c r="AT13" s="124"/>
      <c r="AU13" s="74"/>
    </row>
    <row r="14" spans="1:47" ht="72" customHeight="1" x14ac:dyDescent="0.25">
      <c r="A14" s="732"/>
      <c r="B14" s="740"/>
      <c r="C14" s="45">
        <v>63</v>
      </c>
      <c r="D14" s="72">
        <v>112</v>
      </c>
      <c r="E14" s="123" t="s">
        <v>477</v>
      </c>
      <c r="F14" s="123" t="s">
        <v>12</v>
      </c>
      <c r="G14" s="132">
        <v>19.5</v>
      </c>
      <c r="H14" s="46">
        <v>19.5</v>
      </c>
      <c r="I14" s="46">
        <v>0</v>
      </c>
      <c r="J14" s="46">
        <v>19.5</v>
      </c>
      <c r="K14" s="46">
        <v>0</v>
      </c>
      <c r="L14" s="126">
        <v>70000</v>
      </c>
      <c r="M14" s="128">
        <v>1365000</v>
      </c>
      <c r="N14" s="129" t="s">
        <v>351</v>
      </c>
      <c r="O14" s="125">
        <v>9500</v>
      </c>
      <c r="P14" s="129" t="s">
        <v>352</v>
      </c>
      <c r="Q14" s="127">
        <v>19.5</v>
      </c>
      <c r="R14" s="125">
        <v>9500</v>
      </c>
      <c r="S14" s="128">
        <v>185250</v>
      </c>
      <c r="T14" s="128"/>
      <c r="U14" s="137"/>
      <c r="V14" s="126">
        <v>10000</v>
      </c>
      <c r="W14" s="125">
        <v>195000</v>
      </c>
      <c r="X14" s="126">
        <v>150000</v>
      </c>
      <c r="Y14" s="125">
        <v>2925000</v>
      </c>
      <c r="Z14" s="128"/>
      <c r="AA14" s="125">
        <v>4670250</v>
      </c>
      <c r="AB14" s="742"/>
      <c r="AC14" s="126">
        <v>40000</v>
      </c>
      <c r="AD14" s="128">
        <v>780000</v>
      </c>
      <c r="AE14" s="745"/>
      <c r="AF14" s="745"/>
      <c r="AG14" s="128"/>
      <c r="AH14" s="765"/>
      <c r="AI14" s="765"/>
      <c r="AJ14" s="765"/>
      <c r="AK14" s="765"/>
      <c r="AL14" s="765"/>
      <c r="AM14" s="713"/>
      <c r="AN14" s="123">
        <v>15</v>
      </c>
      <c r="AO14" s="46">
        <v>96</v>
      </c>
      <c r="AP14" s="46">
        <v>96</v>
      </c>
      <c r="AQ14" s="46">
        <v>0</v>
      </c>
      <c r="AR14" s="46" t="s">
        <v>479</v>
      </c>
      <c r="AS14" s="123" t="s">
        <v>483</v>
      </c>
      <c r="AT14" s="124"/>
      <c r="AU14" s="74"/>
    </row>
    <row r="15" spans="1:47" ht="72" customHeight="1" x14ac:dyDescent="0.25">
      <c r="A15" s="732"/>
      <c r="B15" s="740"/>
      <c r="C15" s="45">
        <v>63</v>
      </c>
      <c r="D15" s="72">
        <v>111</v>
      </c>
      <c r="E15" s="123" t="s">
        <v>477</v>
      </c>
      <c r="F15" s="123" t="s">
        <v>12</v>
      </c>
      <c r="G15" s="132">
        <v>273.10000000000002</v>
      </c>
      <c r="H15" s="46">
        <v>273.10000000000002</v>
      </c>
      <c r="I15" s="46">
        <v>0</v>
      </c>
      <c r="J15" s="46">
        <v>273.10000000000002</v>
      </c>
      <c r="K15" s="46">
        <v>0</v>
      </c>
      <c r="L15" s="126">
        <v>70000</v>
      </c>
      <c r="M15" s="128">
        <v>19117000</v>
      </c>
      <c r="N15" s="129" t="s">
        <v>351</v>
      </c>
      <c r="O15" s="125">
        <v>9500</v>
      </c>
      <c r="P15" s="129" t="s">
        <v>352</v>
      </c>
      <c r="Q15" s="127">
        <v>273.10000000000002</v>
      </c>
      <c r="R15" s="125">
        <v>9500</v>
      </c>
      <c r="S15" s="128">
        <v>2594450</v>
      </c>
      <c r="T15" s="128"/>
      <c r="U15" s="137"/>
      <c r="V15" s="126">
        <v>10000</v>
      </c>
      <c r="W15" s="125">
        <v>2731000</v>
      </c>
      <c r="X15" s="126">
        <v>150000</v>
      </c>
      <c r="Y15" s="125">
        <v>40965000</v>
      </c>
      <c r="Z15" s="128"/>
      <c r="AA15" s="125">
        <v>65407450</v>
      </c>
      <c r="AB15" s="742"/>
      <c r="AC15" s="126">
        <v>40000</v>
      </c>
      <c r="AD15" s="128">
        <v>10924000</v>
      </c>
      <c r="AE15" s="745"/>
      <c r="AF15" s="745"/>
      <c r="AG15" s="128"/>
      <c r="AH15" s="765"/>
      <c r="AI15" s="765"/>
      <c r="AJ15" s="765"/>
      <c r="AK15" s="765"/>
      <c r="AL15" s="765"/>
      <c r="AM15" s="713"/>
      <c r="AN15" s="110"/>
      <c r="AO15" s="121"/>
      <c r="AP15" s="121"/>
      <c r="AQ15" s="121"/>
      <c r="AR15" s="121"/>
      <c r="AS15" s="110"/>
      <c r="AT15" s="115"/>
      <c r="AU15" s="74"/>
    </row>
    <row r="16" spans="1:47" s="67" customFormat="1" ht="72" customHeight="1" x14ac:dyDescent="0.25">
      <c r="A16" s="732"/>
      <c r="B16" s="740"/>
      <c r="C16" s="45">
        <v>63</v>
      </c>
      <c r="D16" s="72">
        <v>110</v>
      </c>
      <c r="E16" s="123" t="s">
        <v>477</v>
      </c>
      <c r="F16" s="123" t="s">
        <v>12</v>
      </c>
      <c r="G16" s="132">
        <v>48.1</v>
      </c>
      <c r="H16" s="46">
        <v>48.1</v>
      </c>
      <c r="I16" s="46">
        <v>0</v>
      </c>
      <c r="J16" s="46">
        <v>48.1</v>
      </c>
      <c r="K16" s="46">
        <v>0</v>
      </c>
      <c r="L16" s="126">
        <v>70000</v>
      </c>
      <c r="M16" s="128">
        <v>3367000</v>
      </c>
      <c r="N16" s="129" t="s">
        <v>351</v>
      </c>
      <c r="O16" s="125">
        <v>9500</v>
      </c>
      <c r="P16" s="129" t="s">
        <v>352</v>
      </c>
      <c r="Q16" s="127">
        <v>48.1</v>
      </c>
      <c r="R16" s="125">
        <v>9500</v>
      </c>
      <c r="S16" s="128">
        <v>456950</v>
      </c>
      <c r="T16" s="128"/>
      <c r="U16" s="137"/>
      <c r="V16" s="126">
        <v>10000</v>
      </c>
      <c r="W16" s="125">
        <v>481000</v>
      </c>
      <c r="X16" s="126">
        <v>150000</v>
      </c>
      <c r="Y16" s="125">
        <v>7215000</v>
      </c>
      <c r="Z16" s="128"/>
      <c r="AA16" s="125">
        <v>11519950</v>
      </c>
      <c r="AB16" s="742"/>
      <c r="AC16" s="126">
        <v>40000</v>
      </c>
      <c r="AD16" s="128">
        <v>1924000</v>
      </c>
      <c r="AE16" s="745"/>
      <c r="AF16" s="745"/>
      <c r="AG16" s="128"/>
      <c r="AH16" s="765"/>
      <c r="AI16" s="765"/>
      <c r="AJ16" s="765"/>
      <c r="AK16" s="765"/>
      <c r="AL16" s="765"/>
      <c r="AM16" s="713"/>
      <c r="AN16" s="123"/>
      <c r="AO16" s="46"/>
      <c r="AP16" s="46"/>
      <c r="AQ16" s="46"/>
      <c r="AR16" s="46"/>
      <c r="AS16" s="123"/>
      <c r="AT16" s="124"/>
      <c r="AU16" s="135"/>
    </row>
    <row r="17" spans="1:47" ht="72" customHeight="1" x14ac:dyDescent="0.25">
      <c r="A17" s="732"/>
      <c r="B17" s="740"/>
      <c r="C17" s="45">
        <v>63</v>
      </c>
      <c r="D17" s="72">
        <v>231</v>
      </c>
      <c r="E17" s="123" t="s">
        <v>477</v>
      </c>
      <c r="F17" s="123" t="s">
        <v>12</v>
      </c>
      <c r="G17" s="132">
        <v>184.6</v>
      </c>
      <c r="H17" s="46">
        <v>184.6</v>
      </c>
      <c r="I17" s="46">
        <v>0</v>
      </c>
      <c r="J17" s="46">
        <v>184.6</v>
      </c>
      <c r="K17" s="46">
        <v>0</v>
      </c>
      <c r="L17" s="126">
        <v>70000</v>
      </c>
      <c r="M17" s="128">
        <v>12922000</v>
      </c>
      <c r="N17" s="129" t="s">
        <v>351</v>
      </c>
      <c r="O17" s="125">
        <v>9500</v>
      </c>
      <c r="P17" s="129" t="s">
        <v>352</v>
      </c>
      <c r="Q17" s="127">
        <v>184.6</v>
      </c>
      <c r="R17" s="125">
        <v>9500</v>
      </c>
      <c r="S17" s="128">
        <v>1753700</v>
      </c>
      <c r="T17" s="128"/>
      <c r="U17" s="137"/>
      <c r="V17" s="126">
        <v>10000</v>
      </c>
      <c r="W17" s="125">
        <v>1846000</v>
      </c>
      <c r="X17" s="126">
        <v>150000</v>
      </c>
      <c r="Y17" s="125">
        <v>27690000</v>
      </c>
      <c r="Z17" s="128"/>
      <c r="AA17" s="125">
        <v>44211700</v>
      </c>
      <c r="AB17" s="742"/>
      <c r="AC17" s="126">
        <v>40000</v>
      </c>
      <c r="AD17" s="128">
        <v>7384000</v>
      </c>
      <c r="AE17" s="745"/>
      <c r="AF17" s="745"/>
      <c r="AG17" s="128"/>
      <c r="AH17" s="765"/>
      <c r="AI17" s="765"/>
      <c r="AJ17" s="765"/>
      <c r="AK17" s="765"/>
      <c r="AL17" s="765"/>
      <c r="AM17" s="713"/>
      <c r="AN17" s="112">
        <v>6</v>
      </c>
      <c r="AO17" s="122">
        <v>168</v>
      </c>
      <c r="AP17" s="122">
        <v>168</v>
      </c>
      <c r="AQ17" s="122">
        <v>0</v>
      </c>
      <c r="AR17" s="122" t="s">
        <v>484</v>
      </c>
      <c r="AS17" s="112" t="s">
        <v>485</v>
      </c>
      <c r="AT17" s="116"/>
      <c r="AU17" s="74"/>
    </row>
    <row r="18" spans="1:47" ht="72" customHeight="1" x14ac:dyDescent="0.25">
      <c r="A18" s="732"/>
      <c r="B18" s="740"/>
      <c r="C18" s="45">
        <v>55</v>
      </c>
      <c r="D18" s="72">
        <v>224</v>
      </c>
      <c r="E18" s="123" t="s">
        <v>477</v>
      </c>
      <c r="F18" s="123" t="s">
        <v>12</v>
      </c>
      <c r="G18" s="132">
        <v>232.3</v>
      </c>
      <c r="H18" s="46">
        <v>232.3</v>
      </c>
      <c r="I18" s="46">
        <v>0</v>
      </c>
      <c r="J18" s="46">
        <v>232.3</v>
      </c>
      <c r="K18" s="46">
        <v>0</v>
      </c>
      <c r="L18" s="126">
        <v>70000</v>
      </c>
      <c r="M18" s="128">
        <v>16261000</v>
      </c>
      <c r="N18" s="129" t="s">
        <v>351</v>
      </c>
      <c r="O18" s="125">
        <v>9500</v>
      </c>
      <c r="P18" s="129" t="s">
        <v>352</v>
      </c>
      <c r="Q18" s="127">
        <v>232.3</v>
      </c>
      <c r="R18" s="125">
        <v>9500</v>
      </c>
      <c r="S18" s="128">
        <v>2206850</v>
      </c>
      <c r="T18" s="128"/>
      <c r="U18" s="137"/>
      <c r="V18" s="126">
        <v>10000</v>
      </c>
      <c r="W18" s="125">
        <v>2323000</v>
      </c>
      <c r="X18" s="126">
        <v>150000</v>
      </c>
      <c r="Y18" s="125">
        <v>34845000</v>
      </c>
      <c r="Z18" s="128"/>
      <c r="AA18" s="125">
        <v>55635850</v>
      </c>
      <c r="AB18" s="742"/>
      <c r="AC18" s="126">
        <v>40000</v>
      </c>
      <c r="AD18" s="128">
        <v>9292000</v>
      </c>
      <c r="AE18" s="745"/>
      <c r="AF18" s="745"/>
      <c r="AG18" s="128"/>
      <c r="AH18" s="765"/>
      <c r="AI18" s="765"/>
      <c r="AJ18" s="765"/>
      <c r="AK18" s="765"/>
      <c r="AL18" s="765"/>
      <c r="AM18" s="713"/>
      <c r="AN18" s="123"/>
      <c r="AO18" s="46"/>
      <c r="AP18" s="46"/>
      <c r="AQ18" s="46"/>
      <c r="AR18" s="46"/>
      <c r="AS18" s="123"/>
      <c r="AT18" s="124"/>
      <c r="AU18" s="74"/>
    </row>
    <row r="19" spans="1:47" ht="72" customHeight="1" x14ac:dyDescent="0.25">
      <c r="A19" s="732">
        <f>MAX(A$6:$A18)+1</f>
        <v>2</v>
      </c>
      <c r="B19" s="740" t="s">
        <v>486</v>
      </c>
      <c r="C19" s="45">
        <v>54</v>
      </c>
      <c r="D19" s="72">
        <v>117</v>
      </c>
      <c r="E19" s="123" t="s">
        <v>477</v>
      </c>
      <c r="F19" s="123" t="s">
        <v>12</v>
      </c>
      <c r="G19" s="132">
        <v>72.8</v>
      </c>
      <c r="H19" s="46">
        <v>72.8</v>
      </c>
      <c r="I19" s="46">
        <v>0</v>
      </c>
      <c r="J19" s="46">
        <v>72.8</v>
      </c>
      <c r="K19" s="46">
        <v>0</v>
      </c>
      <c r="L19" s="126">
        <v>70000</v>
      </c>
      <c r="M19" s="128">
        <v>5096000</v>
      </c>
      <c r="N19" s="129" t="s">
        <v>351</v>
      </c>
      <c r="O19" s="125">
        <v>9500</v>
      </c>
      <c r="P19" s="129" t="s">
        <v>352</v>
      </c>
      <c r="Q19" s="127">
        <v>72.8</v>
      </c>
      <c r="R19" s="125">
        <v>9500</v>
      </c>
      <c r="S19" s="128">
        <v>691600</v>
      </c>
      <c r="T19" s="128"/>
      <c r="U19" s="137"/>
      <c r="V19" s="126">
        <v>10000</v>
      </c>
      <c r="W19" s="125">
        <v>728000</v>
      </c>
      <c r="X19" s="126">
        <v>150000</v>
      </c>
      <c r="Y19" s="125">
        <v>10920000</v>
      </c>
      <c r="Z19" s="128"/>
      <c r="AA19" s="125">
        <v>17435600</v>
      </c>
      <c r="AB19" s="716">
        <v>176295950</v>
      </c>
      <c r="AC19" s="126">
        <v>40000</v>
      </c>
      <c r="AD19" s="128">
        <v>2912000</v>
      </c>
      <c r="AE19" s="697">
        <v>29444000</v>
      </c>
      <c r="AF19" s="697">
        <v>205739950</v>
      </c>
      <c r="AG19" s="128"/>
      <c r="AH19" s="723" t="s">
        <v>487</v>
      </c>
      <c r="AI19" s="723" t="s">
        <v>488</v>
      </c>
      <c r="AJ19" s="723"/>
      <c r="AK19" s="723"/>
      <c r="AL19" s="723"/>
      <c r="AM19" s="712"/>
      <c r="AN19" s="123">
        <v>11</v>
      </c>
      <c r="AO19" s="46">
        <v>120</v>
      </c>
      <c r="AP19" s="46">
        <v>72.8</v>
      </c>
      <c r="AQ19" s="46">
        <v>47.2</v>
      </c>
      <c r="AR19" s="46" t="s">
        <v>481</v>
      </c>
      <c r="AS19" s="123" t="s">
        <v>489</v>
      </c>
      <c r="AT19" s="124"/>
      <c r="AU19" s="74"/>
    </row>
    <row r="20" spans="1:47" ht="72" customHeight="1" x14ac:dyDescent="0.25">
      <c r="A20" s="732"/>
      <c r="B20" s="740"/>
      <c r="C20" s="45">
        <v>62</v>
      </c>
      <c r="D20" s="72">
        <v>24</v>
      </c>
      <c r="E20" s="123" t="s">
        <v>477</v>
      </c>
      <c r="F20" s="123" t="s">
        <v>12</v>
      </c>
      <c r="G20" s="132">
        <v>28</v>
      </c>
      <c r="H20" s="46">
        <v>28</v>
      </c>
      <c r="I20" s="46"/>
      <c r="J20" s="46">
        <v>28</v>
      </c>
      <c r="K20" s="46">
        <v>0</v>
      </c>
      <c r="L20" s="126">
        <v>70000</v>
      </c>
      <c r="M20" s="128">
        <v>1960000</v>
      </c>
      <c r="N20" s="129" t="s">
        <v>351</v>
      </c>
      <c r="O20" s="125">
        <v>9500</v>
      </c>
      <c r="P20" s="129" t="s">
        <v>352</v>
      </c>
      <c r="Q20" s="127">
        <v>28</v>
      </c>
      <c r="R20" s="125">
        <v>9500</v>
      </c>
      <c r="S20" s="128">
        <v>266000</v>
      </c>
      <c r="T20" s="128"/>
      <c r="U20" s="137"/>
      <c r="V20" s="126">
        <v>10000</v>
      </c>
      <c r="W20" s="125">
        <v>280000</v>
      </c>
      <c r="X20" s="126">
        <v>150000</v>
      </c>
      <c r="Y20" s="125">
        <v>4200000</v>
      </c>
      <c r="Z20" s="128"/>
      <c r="AA20" s="125">
        <v>6706000</v>
      </c>
      <c r="AB20" s="717"/>
      <c r="AC20" s="126">
        <v>40000</v>
      </c>
      <c r="AD20" s="128">
        <v>1120000</v>
      </c>
      <c r="AE20" s="699"/>
      <c r="AF20" s="699"/>
      <c r="AG20" s="128"/>
      <c r="AH20" s="765"/>
      <c r="AI20" s="765"/>
      <c r="AJ20" s="765"/>
      <c r="AK20" s="765"/>
      <c r="AL20" s="765"/>
      <c r="AM20" s="713"/>
      <c r="AN20" s="123"/>
      <c r="AO20" s="46"/>
      <c r="AP20" s="46"/>
      <c r="AQ20" s="46"/>
      <c r="AR20" s="46"/>
      <c r="AS20" s="123"/>
      <c r="AT20" s="124"/>
      <c r="AU20" s="74"/>
    </row>
    <row r="21" spans="1:47" ht="72" customHeight="1" x14ac:dyDescent="0.25">
      <c r="A21" s="732"/>
      <c r="B21" s="740"/>
      <c r="C21" s="45">
        <v>62</v>
      </c>
      <c r="D21" s="72">
        <v>3</v>
      </c>
      <c r="E21" s="123" t="s">
        <v>477</v>
      </c>
      <c r="F21" s="123" t="s">
        <v>12</v>
      </c>
      <c r="G21" s="132">
        <v>9</v>
      </c>
      <c r="H21" s="46">
        <v>6</v>
      </c>
      <c r="I21" s="46">
        <v>3</v>
      </c>
      <c r="J21" s="46">
        <v>9</v>
      </c>
      <c r="K21" s="46">
        <v>0</v>
      </c>
      <c r="L21" s="126">
        <v>70000</v>
      </c>
      <c r="M21" s="128">
        <v>630000</v>
      </c>
      <c r="N21" s="129" t="s">
        <v>351</v>
      </c>
      <c r="O21" s="125">
        <v>9500</v>
      </c>
      <c r="P21" s="129" t="s">
        <v>352</v>
      </c>
      <c r="Q21" s="127">
        <v>9</v>
      </c>
      <c r="R21" s="125">
        <v>9500</v>
      </c>
      <c r="S21" s="128">
        <v>85500</v>
      </c>
      <c r="T21" s="128"/>
      <c r="U21" s="137"/>
      <c r="V21" s="126">
        <v>10000</v>
      </c>
      <c r="W21" s="125">
        <v>90000</v>
      </c>
      <c r="X21" s="126">
        <v>150000</v>
      </c>
      <c r="Y21" s="125">
        <v>1350000</v>
      </c>
      <c r="Z21" s="128"/>
      <c r="AA21" s="125">
        <v>2155500</v>
      </c>
      <c r="AB21" s="717"/>
      <c r="AC21" s="126">
        <v>40000</v>
      </c>
      <c r="AD21" s="128">
        <v>360000</v>
      </c>
      <c r="AE21" s="699"/>
      <c r="AF21" s="699"/>
      <c r="AG21" s="128"/>
      <c r="AH21" s="765"/>
      <c r="AI21" s="765"/>
      <c r="AJ21" s="765"/>
      <c r="AK21" s="765"/>
      <c r="AL21" s="765"/>
      <c r="AM21" s="713"/>
      <c r="AN21" s="123">
        <v>497</v>
      </c>
      <c r="AO21" s="46">
        <v>363</v>
      </c>
      <c r="AP21" s="46">
        <v>9</v>
      </c>
      <c r="AQ21" s="46">
        <v>0</v>
      </c>
      <c r="AR21" s="46"/>
      <c r="AS21" s="123" t="s">
        <v>490</v>
      </c>
      <c r="AT21" s="124" t="s">
        <v>491</v>
      </c>
      <c r="AU21" s="74"/>
    </row>
    <row r="22" spans="1:47" ht="72" customHeight="1" x14ac:dyDescent="0.25">
      <c r="A22" s="732"/>
      <c r="B22" s="740"/>
      <c r="C22" s="45">
        <v>63</v>
      </c>
      <c r="D22" s="72">
        <v>40</v>
      </c>
      <c r="E22" s="123" t="s">
        <v>477</v>
      </c>
      <c r="F22" s="123" t="s">
        <v>12</v>
      </c>
      <c r="G22" s="132">
        <v>27</v>
      </c>
      <c r="H22" s="46">
        <v>27</v>
      </c>
      <c r="I22" s="46">
        <v>0</v>
      </c>
      <c r="J22" s="46">
        <v>27</v>
      </c>
      <c r="K22" s="46">
        <v>0</v>
      </c>
      <c r="L22" s="126">
        <v>70000</v>
      </c>
      <c r="M22" s="128">
        <v>1890000</v>
      </c>
      <c r="N22" s="129" t="s">
        <v>351</v>
      </c>
      <c r="O22" s="125">
        <v>9500</v>
      </c>
      <c r="P22" s="129" t="s">
        <v>352</v>
      </c>
      <c r="Q22" s="127">
        <v>27</v>
      </c>
      <c r="R22" s="125">
        <v>9500</v>
      </c>
      <c r="S22" s="128">
        <v>256500</v>
      </c>
      <c r="T22" s="128"/>
      <c r="U22" s="137"/>
      <c r="V22" s="126">
        <v>10000</v>
      </c>
      <c r="W22" s="125">
        <v>270000</v>
      </c>
      <c r="X22" s="126">
        <v>150000</v>
      </c>
      <c r="Y22" s="125">
        <v>4050000</v>
      </c>
      <c r="Z22" s="128"/>
      <c r="AA22" s="125">
        <v>6466500</v>
      </c>
      <c r="AB22" s="717"/>
      <c r="AC22" s="126">
        <v>40000</v>
      </c>
      <c r="AD22" s="128">
        <v>1080000</v>
      </c>
      <c r="AE22" s="699"/>
      <c r="AF22" s="699"/>
      <c r="AG22" s="128"/>
      <c r="AH22" s="765"/>
      <c r="AI22" s="765"/>
      <c r="AJ22" s="765"/>
      <c r="AK22" s="765"/>
      <c r="AL22" s="765"/>
      <c r="AM22" s="713"/>
      <c r="AN22" s="123">
        <v>6</v>
      </c>
      <c r="AO22" s="46">
        <v>168</v>
      </c>
      <c r="AP22" s="46">
        <v>27</v>
      </c>
      <c r="AQ22" s="46">
        <v>141</v>
      </c>
      <c r="AR22" s="46" t="s">
        <v>484</v>
      </c>
      <c r="AS22" s="123" t="s">
        <v>492</v>
      </c>
      <c r="AT22" s="124"/>
      <c r="AU22" s="74"/>
    </row>
    <row r="23" spans="1:47" ht="72" customHeight="1" x14ac:dyDescent="0.25">
      <c r="A23" s="732"/>
      <c r="B23" s="740"/>
      <c r="C23" s="45">
        <v>63</v>
      </c>
      <c r="D23" s="72">
        <v>41</v>
      </c>
      <c r="E23" s="123" t="s">
        <v>477</v>
      </c>
      <c r="F23" s="123" t="s">
        <v>12</v>
      </c>
      <c r="G23" s="132">
        <v>152.1</v>
      </c>
      <c r="H23" s="46">
        <v>152.1</v>
      </c>
      <c r="I23" s="46">
        <v>0</v>
      </c>
      <c r="J23" s="46">
        <v>152.1</v>
      </c>
      <c r="K23" s="46">
        <v>0</v>
      </c>
      <c r="L23" s="126">
        <v>70000</v>
      </c>
      <c r="M23" s="128">
        <v>10647000</v>
      </c>
      <c r="N23" s="129" t="s">
        <v>351</v>
      </c>
      <c r="O23" s="125">
        <v>9500</v>
      </c>
      <c r="P23" s="129" t="s">
        <v>352</v>
      </c>
      <c r="Q23" s="127">
        <v>152.1</v>
      </c>
      <c r="R23" s="125">
        <v>9500</v>
      </c>
      <c r="S23" s="128">
        <v>1444950</v>
      </c>
      <c r="T23" s="128"/>
      <c r="U23" s="137"/>
      <c r="V23" s="126">
        <v>10000</v>
      </c>
      <c r="W23" s="125">
        <v>1521000</v>
      </c>
      <c r="X23" s="126">
        <v>150000</v>
      </c>
      <c r="Y23" s="125">
        <v>22815000</v>
      </c>
      <c r="Z23" s="128"/>
      <c r="AA23" s="125">
        <v>36427950</v>
      </c>
      <c r="AB23" s="717"/>
      <c r="AC23" s="126">
        <v>40000</v>
      </c>
      <c r="AD23" s="128">
        <v>6084000</v>
      </c>
      <c r="AE23" s="699"/>
      <c r="AF23" s="699"/>
      <c r="AG23" s="128"/>
      <c r="AH23" s="724"/>
      <c r="AI23" s="724"/>
      <c r="AJ23" s="724"/>
      <c r="AK23" s="724"/>
      <c r="AL23" s="724"/>
      <c r="AM23" s="714"/>
      <c r="AN23" s="123">
        <v>6</v>
      </c>
      <c r="AO23" s="46">
        <v>168</v>
      </c>
      <c r="AP23" s="46">
        <v>152.1</v>
      </c>
      <c r="AQ23" s="46">
        <v>15.900000000000006</v>
      </c>
      <c r="AR23" s="46" t="s">
        <v>484</v>
      </c>
      <c r="AS23" s="123" t="s">
        <v>492</v>
      </c>
      <c r="AT23" s="124"/>
      <c r="AU23" s="74"/>
    </row>
    <row r="24" spans="1:47" ht="72" customHeight="1" x14ac:dyDescent="0.25">
      <c r="A24" s="732"/>
      <c r="B24" s="740"/>
      <c r="C24" s="45">
        <v>63</v>
      </c>
      <c r="D24" s="72">
        <v>164</v>
      </c>
      <c r="E24" s="123" t="s">
        <v>477</v>
      </c>
      <c r="F24" s="123" t="s">
        <v>12</v>
      </c>
      <c r="G24" s="132">
        <v>121.6</v>
      </c>
      <c r="H24" s="46">
        <v>121.6</v>
      </c>
      <c r="I24" s="46">
        <v>0</v>
      </c>
      <c r="J24" s="46">
        <v>121.6</v>
      </c>
      <c r="K24" s="46">
        <v>0</v>
      </c>
      <c r="L24" s="126">
        <v>70000</v>
      </c>
      <c r="M24" s="128">
        <v>8512000</v>
      </c>
      <c r="N24" s="129" t="s">
        <v>351</v>
      </c>
      <c r="O24" s="125">
        <v>9500</v>
      </c>
      <c r="P24" s="129" t="s">
        <v>352</v>
      </c>
      <c r="Q24" s="127">
        <v>121.6</v>
      </c>
      <c r="R24" s="125">
        <v>9500</v>
      </c>
      <c r="S24" s="128">
        <v>1155200</v>
      </c>
      <c r="T24" s="128"/>
      <c r="U24" s="137"/>
      <c r="V24" s="126">
        <v>10000</v>
      </c>
      <c r="W24" s="125">
        <v>1216000</v>
      </c>
      <c r="X24" s="126">
        <v>150000</v>
      </c>
      <c r="Y24" s="125">
        <v>18240000</v>
      </c>
      <c r="Z24" s="128"/>
      <c r="AA24" s="125">
        <v>29123200</v>
      </c>
      <c r="AB24" s="717"/>
      <c r="AC24" s="126">
        <v>40000</v>
      </c>
      <c r="AD24" s="128">
        <v>4864000</v>
      </c>
      <c r="AE24" s="699"/>
      <c r="AF24" s="699"/>
      <c r="AG24" s="128"/>
      <c r="AH24" s="138"/>
      <c r="AI24" s="138"/>
      <c r="AJ24" s="138"/>
      <c r="AK24" s="138"/>
      <c r="AL24" s="138"/>
      <c r="AM24" s="111"/>
      <c r="AN24" s="123">
        <v>7</v>
      </c>
      <c r="AO24" s="46">
        <v>216</v>
      </c>
      <c r="AP24" s="46">
        <v>121.6</v>
      </c>
      <c r="AQ24" s="46">
        <v>94.4</v>
      </c>
      <c r="AR24" s="46" t="s">
        <v>493</v>
      </c>
      <c r="AS24" s="123" t="s">
        <v>494</v>
      </c>
      <c r="AT24" s="124"/>
      <c r="AU24" s="74"/>
    </row>
    <row r="25" spans="1:47" ht="72" customHeight="1" x14ac:dyDescent="0.25">
      <c r="A25" s="732"/>
      <c r="B25" s="740"/>
      <c r="C25" s="45">
        <v>63</v>
      </c>
      <c r="D25" s="72">
        <v>230</v>
      </c>
      <c r="E25" s="123" t="s">
        <v>477</v>
      </c>
      <c r="F25" s="123" t="s">
        <v>12</v>
      </c>
      <c r="G25" s="132">
        <v>83.2</v>
      </c>
      <c r="H25" s="46">
        <v>83.2</v>
      </c>
      <c r="I25" s="46">
        <v>0</v>
      </c>
      <c r="J25" s="46">
        <v>83.2</v>
      </c>
      <c r="K25" s="46">
        <v>0</v>
      </c>
      <c r="L25" s="126">
        <v>70000</v>
      </c>
      <c r="M25" s="128">
        <v>5824000</v>
      </c>
      <c r="N25" s="129" t="s">
        <v>351</v>
      </c>
      <c r="O25" s="125">
        <v>9500</v>
      </c>
      <c r="P25" s="129" t="s">
        <v>352</v>
      </c>
      <c r="Q25" s="127">
        <v>83.2</v>
      </c>
      <c r="R25" s="125">
        <v>9500</v>
      </c>
      <c r="S25" s="128">
        <v>790400</v>
      </c>
      <c r="T25" s="128"/>
      <c r="U25" s="137"/>
      <c r="V25" s="126">
        <v>10000</v>
      </c>
      <c r="W25" s="125">
        <v>832000</v>
      </c>
      <c r="X25" s="126">
        <v>150000</v>
      </c>
      <c r="Y25" s="125">
        <v>12480000</v>
      </c>
      <c r="Z25" s="128"/>
      <c r="AA25" s="125">
        <v>19926400</v>
      </c>
      <c r="AB25" s="717"/>
      <c r="AC25" s="126">
        <v>40000</v>
      </c>
      <c r="AD25" s="128">
        <v>3328000</v>
      </c>
      <c r="AE25" s="699"/>
      <c r="AF25" s="699"/>
      <c r="AG25" s="128"/>
      <c r="AH25" s="138"/>
      <c r="AI25" s="138"/>
      <c r="AJ25" s="138"/>
      <c r="AK25" s="138"/>
      <c r="AL25" s="138"/>
      <c r="AM25" s="111"/>
      <c r="AN25" s="123">
        <v>7</v>
      </c>
      <c r="AO25" s="46">
        <v>216</v>
      </c>
      <c r="AP25" s="46">
        <v>83.2</v>
      </c>
      <c r="AQ25" s="46">
        <v>132.80000000000001</v>
      </c>
      <c r="AR25" s="46" t="s">
        <v>493</v>
      </c>
      <c r="AS25" s="123" t="s">
        <v>494</v>
      </c>
      <c r="AT25" s="124"/>
      <c r="AU25" s="74"/>
    </row>
    <row r="26" spans="1:47" ht="72" customHeight="1" x14ac:dyDescent="0.25">
      <c r="A26" s="732"/>
      <c r="B26" s="740"/>
      <c r="C26" s="45">
        <v>54</v>
      </c>
      <c r="D26" s="72">
        <v>145</v>
      </c>
      <c r="E26" s="123" t="s">
        <v>477</v>
      </c>
      <c r="F26" s="123" t="s">
        <v>12</v>
      </c>
      <c r="G26" s="132">
        <v>26.3</v>
      </c>
      <c r="H26" s="46">
        <v>26.3</v>
      </c>
      <c r="I26" s="46">
        <v>0</v>
      </c>
      <c r="J26" s="46">
        <v>26.3</v>
      </c>
      <c r="K26" s="46">
        <v>0</v>
      </c>
      <c r="L26" s="126">
        <v>70000</v>
      </c>
      <c r="M26" s="128">
        <v>1841000</v>
      </c>
      <c r="N26" s="129" t="s">
        <v>351</v>
      </c>
      <c r="O26" s="125">
        <v>9500</v>
      </c>
      <c r="P26" s="129" t="s">
        <v>352</v>
      </c>
      <c r="Q26" s="127">
        <v>26.3</v>
      </c>
      <c r="R26" s="125">
        <v>9500</v>
      </c>
      <c r="S26" s="128">
        <v>249850</v>
      </c>
      <c r="T26" s="128"/>
      <c r="U26" s="137"/>
      <c r="V26" s="126">
        <v>10000</v>
      </c>
      <c r="W26" s="125">
        <v>263000</v>
      </c>
      <c r="X26" s="126">
        <v>150000</v>
      </c>
      <c r="Y26" s="125">
        <v>3945000</v>
      </c>
      <c r="Z26" s="128"/>
      <c r="AA26" s="125">
        <v>6298850</v>
      </c>
      <c r="AB26" s="717"/>
      <c r="AC26" s="126">
        <v>40000</v>
      </c>
      <c r="AD26" s="128">
        <v>1052000</v>
      </c>
      <c r="AE26" s="699"/>
      <c r="AF26" s="699"/>
      <c r="AG26" s="128"/>
      <c r="AH26" s="138"/>
      <c r="AI26" s="138"/>
      <c r="AJ26" s="138"/>
      <c r="AK26" s="138"/>
      <c r="AL26" s="138"/>
      <c r="AM26" s="111"/>
      <c r="AN26" s="123"/>
      <c r="AO26" s="46"/>
      <c r="AP26" s="46"/>
      <c r="AQ26" s="46"/>
      <c r="AR26" s="46"/>
      <c r="AS26" s="123"/>
      <c r="AT26" s="124"/>
      <c r="AU26" s="74"/>
    </row>
    <row r="27" spans="1:47" ht="72" customHeight="1" x14ac:dyDescent="0.25">
      <c r="A27" s="732"/>
      <c r="B27" s="740"/>
      <c r="C27" s="45">
        <v>54</v>
      </c>
      <c r="D27" s="72">
        <v>146</v>
      </c>
      <c r="E27" s="123" t="s">
        <v>477</v>
      </c>
      <c r="F27" s="123" t="s">
        <v>12</v>
      </c>
      <c r="G27" s="132">
        <v>116.1</v>
      </c>
      <c r="H27" s="46">
        <v>116.1</v>
      </c>
      <c r="I27" s="46">
        <v>0</v>
      </c>
      <c r="J27" s="46">
        <v>116.1</v>
      </c>
      <c r="K27" s="46">
        <v>0</v>
      </c>
      <c r="L27" s="126">
        <v>70000</v>
      </c>
      <c r="M27" s="128">
        <v>8127000</v>
      </c>
      <c r="N27" s="129" t="s">
        <v>351</v>
      </c>
      <c r="O27" s="125">
        <v>9500</v>
      </c>
      <c r="P27" s="129" t="s">
        <v>352</v>
      </c>
      <c r="Q27" s="127">
        <v>116.1</v>
      </c>
      <c r="R27" s="125">
        <v>9500</v>
      </c>
      <c r="S27" s="128">
        <v>1102950</v>
      </c>
      <c r="T27" s="128"/>
      <c r="U27" s="137"/>
      <c r="V27" s="126">
        <v>10000</v>
      </c>
      <c r="W27" s="125">
        <v>1161000</v>
      </c>
      <c r="X27" s="126">
        <v>150000</v>
      </c>
      <c r="Y27" s="125">
        <v>17415000</v>
      </c>
      <c r="Z27" s="128"/>
      <c r="AA27" s="125">
        <v>27805950</v>
      </c>
      <c r="AB27" s="717"/>
      <c r="AC27" s="126">
        <v>40000</v>
      </c>
      <c r="AD27" s="128">
        <v>4644000</v>
      </c>
      <c r="AE27" s="699"/>
      <c r="AF27" s="699"/>
      <c r="AG27" s="128"/>
      <c r="AH27" s="138"/>
      <c r="AI27" s="138"/>
      <c r="AJ27" s="138"/>
      <c r="AK27" s="138"/>
      <c r="AL27" s="138"/>
      <c r="AM27" s="111"/>
      <c r="AN27" s="123">
        <v>7</v>
      </c>
      <c r="AO27" s="46">
        <v>216</v>
      </c>
      <c r="AP27" s="46">
        <v>116.1</v>
      </c>
      <c r="AQ27" s="46">
        <v>99.9</v>
      </c>
      <c r="AR27" s="46" t="s">
        <v>493</v>
      </c>
      <c r="AS27" s="123" t="s">
        <v>494</v>
      </c>
      <c r="AT27" s="124"/>
      <c r="AU27" s="74"/>
    </row>
    <row r="28" spans="1:47" ht="72" customHeight="1" x14ac:dyDescent="0.25">
      <c r="A28" s="732"/>
      <c r="B28" s="740"/>
      <c r="C28" s="45">
        <v>55</v>
      </c>
      <c r="D28" s="72">
        <v>221</v>
      </c>
      <c r="E28" s="123" t="s">
        <v>477</v>
      </c>
      <c r="F28" s="123" t="s">
        <v>12</v>
      </c>
      <c r="G28" s="132">
        <v>100</v>
      </c>
      <c r="H28" s="46">
        <v>100</v>
      </c>
      <c r="I28" s="46">
        <v>0</v>
      </c>
      <c r="J28" s="46">
        <v>100</v>
      </c>
      <c r="K28" s="46">
        <v>0</v>
      </c>
      <c r="L28" s="126">
        <v>70000</v>
      </c>
      <c r="M28" s="128">
        <v>7000000</v>
      </c>
      <c r="N28" s="129" t="s">
        <v>351</v>
      </c>
      <c r="O28" s="125">
        <v>9500</v>
      </c>
      <c r="P28" s="129" t="s">
        <v>352</v>
      </c>
      <c r="Q28" s="127">
        <v>100</v>
      </c>
      <c r="R28" s="125">
        <v>9500</v>
      </c>
      <c r="S28" s="128">
        <v>950000</v>
      </c>
      <c r="T28" s="128"/>
      <c r="U28" s="137"/>
      <c r="V28" s="126">
        <v>10000</v>
      </c>
      <c r="W28" s="125">
        <v>1000000</v>
      </c>
      <c r="X28" s="126">
        <v>150000</v>
      </c>
      <c r="Y28" s="125">
        <v>15000000</v>
      </c>
      <c r="Z28" s="128"/>
      <c r="AA28" s="125">
        <v>23950000</v>
      </c>
      <c r="AB28" s="80"/>
      <c r="AC28" s="126">
        <v>40000</v>
      </c>
      <c r="AD28" s="128">
        <v>4000000</v>
      </c>
      <c r="AE28" s="79"/>
      <c r="AF28" s="79"/>
      <c r="AG28" s="128"/>
      <c r="AH28" s="138"/>
      <c r="AI28" s="138"/>
      <c r="AJ28" s="138"/>
      <c r="AK28" s="138"/>
      <c r="AL28" s="138"/>
      <c r="AM28" s="111"/>
      <c r="AN28" s="110">
        <v>7</v>
      </c>
      <c r="AO28" s="121">
        <v>216</v>
      </c>
      <c r="AP28" s="121">
        <v>100</v>
      </c>
      <c r="AQ28" s="121">
        <v>116</v>
      </c>
      <c r="AR28" s="121" t="s">
        <v>493</v>
      </c>
      <c r="AS28" s="110" t="s">
        <v>494</v>
      </c>
      <c r="AT28" s="115"/>
      <c r="AU28" s="74"/>
    </row>
    <row r="29" spans="1:47" s="67" customFormat="1" ht="72" customHeight="1" x14ac:dyDescent="0.25">
      <c r="A29" s="732">
        <f>MAX(A$6:$A28)+1</f>
        <v>3</v>
      </c>
      <c r="B29" s="740" t="s">
        <v>495</v>
      </c>
      <c r="C29" s="45">
        <v>54</v>
      </c>
      <c r="D29" s="72">
        <v>114</v>
      </c>
      <c r="E29" s="123" t="s">
        <v>477</v>
      </c>
      <c r="F29" s="123" t="s">
        <v>12</v>
      </c>
      <c r="G29" s="132">
        <v>202.1</v>
      </c>
      <c r="H29" s="46">
        <v>202.1</v>
      </c>
      <c r="I29" s="46">
        <v>0</v>
      </c>
      <c r="J29" s="46">
        <v>202.1</v>
      </c>
      <c r="K29" s="46">
        <v>0</v>
      </c>
      <c r="L29" s="126">
        <v>70000</v>
      </c>
      <c r="M29" s="128">
        <v>14147000</v>
      </c>
      <c r="N29" s="129" t="s">
        <v>351</v>
      </c>
      <c r="O29" s="125">
        <v>9500</v>
      </c>
      <c r="P29" s="129" t="s">
        <v>352</v>
      </c>
      <c r="Q29" s="127">
        <v>202.1</v>
      </c>
      <c r="R29" s="125">
        <v>9500</v>
      </c>
      <c r="S29" s="128">
        <v>1919950</v>
      </c>
      <c r="T29" s="128"/>
      <c r="U29" s="137"/>
      <c r="V29" s="126">
        <v>10000</v>
      </c>
      <c r="W29" s="125">
        <v>2021000</v>
      </c>
      <c r="X29" s="126">
        <v>150000</v>
      </c>
      <c r="Y29" s="125">
        <v>30315000</v>
      </c>
      <c r="Z29" s="128"/>
      <c r="AA29" s="125">
        <v>48402950</v>
      </c>
      <c r="AB29" s="742">
        <v>562992650</v>
      </c>
      <c r="AC29" s="126">
        <v>40000</v>
      </c>
      <c r="AD29" s="128">
        <v>8084000</v>
      </c>
      <c r="AE29" s="745">
        <v>94028000</v>
      </c>
      <c r="AF29" s="745">
        <v>657020650</v>
      </c>
      <c r="AG29" s="128"/>
      <c r="AH29" s="764" t="s">
        <v>496</v>
      </c>
      <c r="AI29" s="764" t="s">
        <v>497</v>
      </c>
      <c r="AJ29" s="764" t="s">
        <v>498</v>
      </c>
      <c r="AK29" s="764" t="s">
        <v>499</v>
      </c>
      <c r="AL29" s="764" t="s">
        <v>500</v>
      </c>
      <c r="AM29" s="123">
        <v>31</v>
      </c>
      <c r="AN29" s="123">
        <v>495</v>
      </c>
      <c r="AO29" s="139">
        <v>486.5</v>
      </c>
      <c r="AP29" s="139">
        <v>486.5</v>
      </c>
      <c r="AQ29" s="46">
        <v>0</v>
      </c>
      <c r="AR29" s="46"/>
      <c r="AS29" s="46"/>
      <c r="AT29" s="124" t="s">
        <v>501</v>
      </c>
      <c r="AU29" s="135"/>
    </row>
    <row r="30" spans="1:47" s="67" customFormat="1" ht="72" customHeight="1" x14ac:dyDescent="0.25">
      <c r="A30" s="732"/>
      <c r="B30" s="740"/>
      <c r="C30" s="45">
        <v>54</v>
      </c>
      <c r="D30" s="72">
        <v>111</v>
      </c>
      <c r="E30" s="123" t="s">
        <v>477</v>
      </c>
      <c r="F30" s="123" t="s">
        <v>12</v>
      </c>
      <c r="G30" s="132">
        <v>18.600000000000001</v>
      </c>
      <c r="H30" s="46">
        <v>18.600000000000001</v>
      </c>
      <c r="I30" s="46">
        <v>0</v>
      </c>
      <c r="J30" s="46">
        <v>18.600000000000001</v>
      </c>
      <c r="K30" s="46">
        <v>0</v>
      </c>
      <c r="L30" s="126">
        <v>70000</v>
      </c>
      <c r="M30" s="128">
        <v>1302000</v>
      </c>
      <c r="N30" s="129" t="s">
        <v>351</v>
      </c>
      <c r="O30" s="125">
        <v>9500</v>
      </c>
      <c r="P30" s="129" t="s">
        <v>352</v>
      </c>
      <c r="Q30" s="127">
        <v>18.600000000000001</v>
      </c>
      <c r="R30" s="125">
        <v>9500</v>
      </c>
      <c r="S30" s="128">
        <v>176700</v>
      </c>
      <c r="T30" s="128"/>
      <c r="U30" s="137"/>
      <c r="V30" s="126">
        <v>10000</v>
      </c>
      <c r="W30" s="125">
        <v>186000</v>
      </c>
      <c r="X30" s="126">
        <v>150000</v>
      </c>
      <c r="Y30" s="125">
        <v>2790000</v>
      </c>
      <c r="Z30" s="128"/>
      <c r="AA30" s="125">
        <v>4454700</v>
      </c>
      <c r="AB30" s="742"/>
      <c r="AC30" s="126">
        <v>40000</v>
      </c>
      <c r="AD30" s="128">
        <v>744000</v>
      </c>
      <c r="AE30" s="745"/>
      <c r="AF30" s="745"/>
      <c r="AG30" s="128"/>
      <c r="AH30" s="764"/>
      <c r="AI30" s="764"/>
      <c r="AJ30" s="764"/>
      <c r="AK30" s="764"/>
      <c r="AL30" s="764"/>
      <c r="AM30" s="123"/>
      <c r="AN30" s="123"/>
      <c r="AO30" s="139"/>
      <c r="AP30" s="139"/>
      <c r="AQ30" s="46"/>
      <c r="AR30" s="46"/>
      <c r="AS30" s="46"/>
      <c r="AT30" s="124"/>
      <c r="AU30" s="135"/>
    </row>
    <row r="31" spans="1:47" s="67" customFormat="1" ht="72" customHeight="1" x14ac:dyDescent="0.25">
      <c r="A31" s="732"/>
      <c r="B31" s="740"/>
      <c r="C31" s="45">
        <v>54</v>
      </c>
      <c r="D31" s="72">
        <v>150</v>
      </c>
      <c r="E31" s="123" t="s">
        <v>477</v>
      </c>
      <c r="F31" s="123" t="s">
        <v>12</v>
      </c>
      <c r="G31" s="132">
        <v>116.6</v>
      </c>
      <c r="H31" s="46">
        <v>116.6</v>
      </c>
      <c r="I31" s="46">
        <v>0</v>
      </c>
      <c r="J31" s="46">
        <v>116.6</v>
      </c>
      <c r="K31" s="46">
        <v>0</v>
      </c>
      <c r="L31" s="126">
        <v>70000</v>
      </c>
      <c r="M31" s="128">
        <v>8162000</v>
      </c>
      <c r="N31" s="129" t="s">
        <v>351</v>
      </c>
      <c r="O31" s="125">
        <v>9500</v>
      </c>
      <c r="P31" s="129" t="s">
        <v>352</v>
      </c>
      <c r="Q31" s="127">
        <v>116.6</v>
      </c>
      <c r="R31" s="125">
        <v>9500</v>
      </c>
      <c r="S31" s="128">
        <v>1107700</v>
      </c>
      <c r="T31" s="128"/>
      <c r="U31" s="137"/>
      <c r="V31" s="126">
        <v>10000</v>
      </c>
      <c r="W31" s="125">
        <v>1166000</v>
      </c>
      <c r="X31" s="126">
        <v>150000</v>
      </c>
      <c r="Y31" s="125">
        <v>17490000</v>
      </c>
      <c r="Z31" s="128"/>
      <c r="AA31" s="125">
        <v>27925700</v>
      </c>
      <c r="AB31" s="742"/>
      <c r="AC31" s="126">
        <v>40000</v>
      </c>
      <c r="AD31" s="128">
        <v>4664000</v>
      </c>
      <c r="AE31" s="745"/>
      <c r="AF31" s="745"/>
      <c r="AG31" s="128"/>
      <c r="AH31" s="764"/>
      <c r="AI31" s="764"/>
      <c r="AJ31" s="764"/>
      <c r="AK31" s="764"/>
      <c r="AL31" s="764"/>
      <c r="AM31" s="123">
        <v>31</v>
      </c>
      <c r="AN31" s="123">
        <v>534</v>
      </c>
      <c r="AO31" s="139">
        <v>130.1</v>
      </c>
      <c r="AP31" s="139">
        <v>130.1</v>
      </c>
      <c r="AQ31" s="46"/>
      <c r="AR31" s="46"/>
      <c r="AS31" s="46"/>
      <c r="AT31" s="124"/>
      <c r="AU31" s="135"/>
    </row>
    <row r="32" spans="1:47" s="67" customFormat="1" ht="72" customHeight="1" x14ac:dyDescent="0.25">
      <c r="A32" s="732"/>
      <c r="B32" s="740"/>
      <c r="C32" s="45">
        <v>54</v>
      </c>
      <c r="D32" s="72">
        <v>141</v>
      </c>
      <c r="E32" s="123" t="s">
        <v>477</v>
      </c>
      <c r="F32" s="123" t="s">
        <v>12</v>
      </c>
      <c r="G32" s="132">
        <v>21.9</v>
      </c>
      <c r="H32" s="46">
        <v>21.9</v>
      </c>
      <c r="I32" s="46">
        <v>0</v>
      </c>
      <c r="J32" s="46">
        <v>21.9</v>
      </c>
      <c r="K32" s="46">
        <v>0</v>
      </c>
      <c r="L32" s="126">
        <v>70000</v>
      </c>
      <c r="M32" s="128">
        <v>1533000</v>
      </c>
      <c r="N32" s="129" t="s">
        <v>351</v>
      </c>
      <c r="O32" s="125">
        <v>9500</v>
      </c>
      <c r="P32" s="129" t="s">
        <v>352</v>
      </c>
      <c r="Q32" s="127">
        <v>21.9</v>
      </c>
      <c r="R32" s="125">
        <v>9500</v>
      </c>
      <c r="S32" s="128">
        <v>208050</v>
      </c>
      <c r="T32" s="128"/>
      <c r="U32" s="137"/>
      <c r="V32" s="126">
        <v>10000</v>
      </c>
      <c r="W32" s="125">
        <v>219000</v>
      </c>
      <c r="X32" s="126">
        <v>150000</v>
      </c>
      <c r="Y32" s="125">
        <v>3285000</v>
      </c>
      <c r="Z32" s="128"/>
      <c r="AA32" s="125">
        <v>5245050</v>
      </c>
      <c r="AB32" s="742"/>
      <c r="AC32" s="126">
        <v>40000</v>
      </c>
      <c r="AD32" s="128">
        <v>876000</v>
      </c>
      <c r="AE32" s="745"/>
      <c r="AF32" s="745"/>
      <c r="AG32" s="128"/>
      <c r="AH32" s="46"/>
      <c r="AI32" s="46"/>
      <c r="AJ32" s="46"/>
      <c r="AK32" s="46"/>
      <c r="AL32" s="46"/>
      <c r="AM32" s="123"/>
      <c r="AN32" s="123"/>
      <c r="AO32" s="139"/>
      <c r="AP32" s="139"/>
      <c r="AQ32" s="46"/>
      <c r="AR32" s="46"/>
      <c r="AS32" s="46"/>
      <c r="AT32" s="124"/>
      <c r="AU32" s="135"/>
    </row>
    <row r="33" spans="1:47" s="67" customFormat="1" ht="72" customHeight="1" x14ac:dyDescent="0.25">
      <c r="A33" s="732"/>
      <c r="B33" s="740"/>
      <c r="C33" s="45">
        <v>54</v>
      </c>
      <c r="D33" s="72">
        <v>154</v>
      </c>
      <c r="E33" s="123" t="s">
        <v>477</v>
      </c>
      <c r="F33" s="123" t="s">
        <v>12</v>
      </c>
      <c r="G33" s="132">
        <v>187.5</v>
      </c>
      <c r="H33" s="46">
        <v>187.5</v>
      </c>
      <c r="I33" s="46">
        <v>0</v>
      </c>
      <c r="J33" s="46">
        <v>187.5</v>
      </c>
      <c r="K33" s="46">
        <v>0</v>
      </c>
      <c r="L33" s="126">
        <v>70000</v>
      </c>
      <c r="M33" s="128">
        <v>13125000</v>
      </c>
      <c r="N33" s="129" t="s">
        <v>351</v>
      </c>
      <c r="O33" s="125">
        <v>9500</v>
      </c>
      <c r="P33" s="129" t="s">
        <v>352</v>
      </c>
      <c r="Q33" s="127">
        <v>187.5</v>
      </c>
      <c r="R33" s="125">
        <v>9500</v>
      </c>
      <c r="S33" s="128">
        <v>1781250</v>
      </c>
      <c r="T33" s="128"/>
      <c r="U33" s="137"/>
      <c r="V33" s="126">
        <v>10000</v>
      </c>
      <c r="W33" s="125">
        <v>1875000</v>
      </c>
      <c r="X33" s="126">
        <v>150000</v>
      </c>
      <c r="Y33" s="125">
        <v>28125000</v>
      </c>
      <c r="Z33" s="128"/>
      <c r="AA33" s="125">
        <v>44906250</v>
      </c>
      <c r="AB33" s="742"/>
      <c r="AC33" s="126">
        <v>40000</v>
      </c>
      <c r="AD33" s="128">
        <v>7500000</v>
      </c>
      <c r="AE33" s="745"/>
      <c r="AF33" s="745"/>
      <c r="AG33" s="128"/>
      <c r="AH33" s="46"/>
      <c r="AI33" s="46"/>
      <c r="AJ33" s="46"/>
      <c r="AK33" s="46"/>
      <c r="AL33" s="46"/>
      <c r="AM33" s="123"/>
      <c r="AN33" s="123">
        <v>15</v>
      </c>
      <c r="AO33" s="46">
        <v>96</v>
      </c>
      <c r="AP33" s="46">
        <v>96</v>
      </c>
      <c r="AQ33" s="46">
        <v>0</v>
      </c>
      <c r="AR33" s="46" t="s">
        <v>479</v>
      </c>
      <c r="AS33" s="123" t="s">
        <v>483</v>
      </c>
      <c r="AT33" s="124"/>
      <c r="AU33" s="135"/>
    </row>
    <row r="34" spans="1:47" s="67" customFormat="1" ht="72" customHeight="1" x14ac:dyDescent="0.25">
      <c r="A34" s="732"/>
      <c r="B34" s="740"/>
      <c r="C34" s="45">
        <v>55</v>
      </c>
      <c r="D34" s="72">
        <v>420</v>
      </c>
      <c r="E34" s="123" t="s">
        <v>477</v>
      </c>
      <c r="F34" s="123" t="s">
        <v>12</v>
      </c>
      <c r="G34" s="132">
        <v>113.1</v>
      </c>
      <c r="H34" s="46">
        <v>113.1</v>
      </c>
      <c r="I34" s="46">
        <v>0</v>
      </c>
      <c r="J34" s="46">
        <v>113.1</v>
      </c>
      <c r="K34" s="46">
        <v>0</v>
      </c>
      <c r="L34" s="126">
        <v>70000</v>
      </c>
      <c r="M34" s="128">
        <v>7917000</v>
      </c>
      <c r="N34" s="129" t="s">
        <v>351</v>
      </c>
      <c r="O34" s="125">
        <v>9500</v>
      </c>
      <c r="P34" s="129" t="s">
        <v>352</v>
      </c>
      <c r="Q34" s="127">
        <v>113.1</v>
      </c>
      <c r="R34" s="125">
        <v>9500</v>
      </c>
      <c r="S34" s="128">
        <v>1074450</v>
      </c>
      <c r="T34" s="128"/>
      <c r="U34" s="137"/>
      <c r="V34" s="126">
        <v>10000</v>
      </c>
      <c r="W34" s="125">
        <v>1131000</v>
      </c>
      <c r="X34" s="126">
        <v>150000</v>
      </c>
      <c r="Y34" s="125">
        <v>16965000</v>
      </c>
      <c r="Z34" s="128"/>
      <c r="AA34" s="125">
        <v>27087450</v>
      </c>
      <c r="AB34" s="742"/>
      <c r="AC34" s="126">
        <v>40000</v>
      </c>
      <c r="AD34" s="128">
        <v>4524000</v>
      </c>
      <c r="AE34" s="745"/>
      <c r="AF34" s="745"/>
      <c r="AG34" s="128"/>
      <c r="AH34" s="46"/>
      <c r="AI34" s="46"/>
      <c r="AJ34" s="46"/>
      <c r="AK34" s="46"/>
      <c r="AL34" s="46"/>
      <c r="AM34" s="123"/>
      <c r="AN34" s="123">
        <v>15</v>
      </c>
      <c r="AO34" s="46">
        <v>96</v>
      </c>
      <c r="AP34" s="46">
        <v>96</v>
      </c>
      <c r="AQ34" s="46">
        <v>0</v>
      </c>
      <c r="AR34" s="46" t="s">
        <v>479</v>
      </c>
      <c r="AS34" s="123" t="s">
        <v>483</v>
      </c>
      <c r="AT34" s="124"/>
      <c r="AU34" s="135"/>
    </row>
    <row r="35" spans="1:47" s="67" customFormat="1" ht="72" customHeight="1" x14ac:dyDescent="0.25">
      <c r="A35" s="732"/>
      <c r="B35" s="740"/>
      <c r="C35" s="45">
        <v>55</v>
      </c>
      <c r="D35" s="72">
        <v>419</v>
      </c>
      <c r="E35" s="123" t="s">
        <v>477</v>
      </c>
      <c r="F35" s="123" t="s">
        <v>12</v>
      </c>
      <c r="G35" s="132">
        <v>126.5</v>
      </c>
      <c r="H35" s="46">
        <v>126.5</v>
      </c>
      <c r="I35" s="46">
        <v>0</v>
      </c>
      <c r="J35" s="46">
        <v>126.5</v>
      </c>
      <c r="K35" s="46">
        <v>0</v>
      </c>
      <c r="L35" s="126">
        <v>70000</v>
      </c>
      <c r="M35" s="128">
        <v>8855000</v>
      </c>
      <c r="N35" s="129" t="s">
        <v>351</v>
      </c>
      <c r="O35" s="125">
        <v>9500</v>
      </c>
      <c r="P35" s="129" t="s">
        <v>352</v>
      </c>
      <c r="Q35" s="127">
        <v>126.5</v>
      </c>
      <c r="R35" s="125">
        <v>9500</v>
      </c>
      <c r="S35" s="128">
        <v>1201750</v>
      </c>
      <c r="T35" s="128"/>
      <c r="U35" s="137"/>
      <c r="V35" s="126">
        <v>10000</v>
      </c>
      <c r="W35" s="125">
        <v>1265000</v>
      </c>
      <c r="X35" s="126">
        <v>150000</v>
      </c>
      <c r="Y35" s="125">
        <v>18975000</v>
      </c>
      <c r="Z35" s="128"/>
      <c r="AA35" s="125">
        <v>30296750</v>
      </c>
      <c r="AB35" s="742"/>
      <c r="AC35" s="126">
        <v>40000</v>
      </c>
      <c r="AD35" s="128">
        <v>5060000</v>
      </c>
      <c r="AE35" s="745"/>
      <c r="AF35" s="745"/>
      <c r="AG35" s="128"/>
      <c r="AH35" s="46"/>
      <c r="AI35" s="46"/>
      <c r="AJ35" s="46"/>
      <c r="AK35" s="46"/>
      <c r="AL35" s="46"/>
      <c r="AM35" s="123"/>
      <c r="AN35" s="123"/>
      <c r="AO35" s="46"/>
      <c r="AP35" s="46"/>
      <c r="AQ35" s="46"/>
      <c r="AR35" s="46"/>
      <c r="AS35" s="123"/>
      <c r="AT35" s="124"/>
      <c r="AU35" s="135"/>
    </row>
    <row r="36" spans="1:47" s="67" customFormat="1" ht="72" customHeight="1" x14ac:dyDescent="0.25">
      <c r="A36" s="732"/>
      <c r="B36" s="740"/>
      <c r="C36" s="45">
        <v>63</v>
      </c>
      <c r="D36" s="72">
        <v>77</v>
      </c>
      <c r="E36" s="123" t="s">
        <v>477</v>
      </c>
      <c r="F36" s="123" t="s">
        <v>12</v>
      </c>
      <c r="G36" s="132">
        <v>119.5</v>
      </c>
      <c r="H36" s="46">
        <v>119.5</v>
      </c>
      <c r="I36" s="46">
        <v>0</v>
      </c>
      <c r="J36" s="46">
        <v>119.5</v>
      </c>
      <c r="K36" s="46">
        <v>0</v>
      </c>
      <c r="L36" s="126">
        <v>70000</v>
      </c>
      <c r="M36" s="128">
        <v>8365000</v>
      </c>
      <c r="N36" s="129" t="s">
        <v>351</v>
      </c>
      <c r="O36" s="125">
        <v>9500</v>
      </c>
      <c r="P36" s="129" t="s">
        <v>352</v>
      </c>
      <c r="Q36" s="127">
        <v>119.5</v>
      </c>
      <c r="R36" s="125">
        <v>9500</v>
      </c>
      <c r="S36" s="128">
        <v>1135250</v>
      </c>
      <c r="T36" s="128"/>
      <c r="U36" s="137"/>
      <c r="V36" s="126">
        <v>10000</v>
      </c>
      <c r="W36" s="125">
        <v>1195000</v>
      </c>
      <c r="X36" s="126">
        <v>150000</v>
      </c>
      <c r="Y36" s="125">
        <v>17925000</v>
      </c>
      <c r="Z36" s="128"/>
      <c r="AA36" s="125">
        <v>28620250</v>
      </c>
      <c r="AB36" s="742"/>
      <c r="AC36" s="126">
        <v>40000</v>
      </c>
      <c r="AD36" s="128">
        <v>4780000</v>
      </c>
      <c r="AE36" s="745"/>
      <c r="AF36" s="745"/>
      <c r="AG36" s="128"/>
      <c r="AH36" s="46"/>
      <c r="AI36" s="46"/>
      <c r="AJ36" s="46"/>
      <c r="AK36" s="46"/>
      <c r="AL36" s="46"/>
      <c r="AM36" s="123"/>
      <c r="AN36" s="123"/>
      <c r="AO36" s="46"/>
      <c r="AP36" s="46"/>
      <c r="AQ36" s="46"/>
      <c r="AR36" s="46"/>
      <c r="AS36" s="123"/>
      <c r="AT36" s="124"/>
      <c r="AU36" s="135"/>
    </row>
    <row r="37" spans="1:47" s="67" customFormat="1" ht="72" customHeight="1" x14ac:dyDescent="0.25">
      <c r="A37" s="732"/>
      <c r="B37" s="740"/>
      <c r="C37" s="45">
        <v>63</v>
      </c>
      <c r="D37" s="72">
        <v>20</v>
      </c>
      <c r="E37" s="123" t="s">
        <v>477</v>
      </c>
      <c r="F37" s="123" t="s">
        <v>12</v>
      </c>
      <c r="G37" s="132">
        <v>378.6</v>
      </c>
      <c r="H37" s="46">
        <v>378.6</v>
      </c>
      <c r="I37" s="46">
        <v>0</v>
      </c>
      <c r="J37" s="46">
        <v>378.6</v>
      </c>
      <c r="K37" s="46">
        <v>0</v>
      </c>
      <c r="L37" s="126">
        <v>70000</v>
      </c>
      <c r="M37" s="128">
        <v>26502000</v>
      </c>
      <c r="N37" s="129" t="s">
        <v>351</v>
      </c>
      <c r="O37" s="125">
        <v>9500</v>
      </c>
      <c r="P37" s="129" t="s">
        <v>352</v>
      </c>
      <c r="Q37" s="127">
        <v>378.6</v>
      </c>
      <c r="R37" s="125">
        <v>9500</v>
      </c>
      <c r="S37" s="128">
        <v>3596700</v>
      </c>
      <c r="T37" s="128"/>
      <c r="U37" s="137"/>
      <c r="V37" s="126">
        <v>10000</v>
      </c>
      <c r="W37" s="125">
        <v>3786000</v>
      </c>
      <c r="X37" s="126">
        <v>150000</v>
      </c>
      <c r="Y37" s="125">
        <v>56790000</v>
      </c>
      <c r="Z37" s="128"/>
      <c r="AA37" s="125">
        <v>90674700</v>
      </c>
      <c r="AB37" s="742"/>
      <c r="AC37" s="126">
        <v>40000</v>
      </c>
      <c r="AD37" s="128">
        <v>15144000</v>
      </c>
      <c r="AE37" s="745"/>
      <c r="AF37" s="745"/>
      <c r="AG37" s="128"/>
      <c r="AH37" s="46"/>
      <c r="AI37" s="46"/>
      <c r="AJ37" s="46"/>
      <c r="AK37" s="46"/>
      <c r="AL37" s="46"/>
      <c r="AM37" s="123"/>
      <c r="AN37" s="123">
        <v>6</v>
      </c>
      <c r="AO37" s="46">
        <v>168</v>
      </c>
      <c r="AP37" s="46">
        <v>168</v>
      </c>
      <c r="AQ37" s="46">
        <v>0</v>
      </c>
      <c r="AR37" s="46" t="s">
        <v>484</v>
      </c>
      <c r="AS37" s="123" t="s">
        <v>485</v>
      </c>
      <c r="AT37" s="124"/>
      <c r="AU37" s="135"/>
    </row>
    <row r="38" spans="1:47" s="67" customFormat="1" ht="72" customHeight="1" x14ac:dyDescent="0.25">
      <c r="A38" s="732"/>
      <c r="B38" s="740"/>
      <c r="C38" s="45">
        <v>63</v>
      </c>
      <c r="D38" s="72">
        <v>48</v>
      </c>
      <c r="E38" s="123" t="s">
        <v>477</v>
      </c>
      <c r="F38" s="123" t="s">
        <v>12</v>
      </c>
      <c r="G38" s="132">
        <v>331.9</v>
      </c>
      <c r="H38" s="46">
        <v>331.9</v>
      </c>
      <c r="I38" s="46">
        <v>0</v>
      </c>
      <c r="J38" s="46">
        <v>331.9</v>
      </c>
      <c r="K38" s="46">
        <v>0</v>
      </c>
      <c r="L38" s="126">
        <v>70000</v>
      </c>
      <c r="M38" s="128">
        <v>23233000</v>
      </c>
      <c r="N38" s="129" t="s">
        <v>351</v>
      </c>
      <c r="O38" s="125">
        <v>9500</v>
      </c>
      <c r="P38" s="129" t="s">
        <v>352</v>
      </c>
      <c r="Q38" s="127">
        <v>331.9</v>
      </c>
      <c r="R38" s="125">
        <v>9500</v>
      </c>
      <c r="S38" s="128">
        <v>3153050</v>
      </c>
      <c r="T38" s="128"/>
      <c r="U38" s="137"/>
      <c r="V38" s="126">
        <v>10000</v>
      </c>
      <c r="W38" s="125">
        <v>3319000</v>
      </c>
      <c r="X38" s="126">
        <v>150000</v>
      </c>
      <c r="Y38" s="125">
        <v>49785000</v>
      </c>
      <c r="Z38" s="128"/>
      <c r="AA38" s="125">
        <v>79490050</v>
      </c>
      <c r="AB38" s="742"/>
      <c r="AC38" s="126">
        <v>40000</v>
      </c>
      <c r="AD38" s="128">
        <v>13276000</v>
      </c>
      <c r="AE38" s="745"/>
      <c r="AF38" s="745"/>
      <c r="AG38" s="128"/>
      <c r="AH38" s="46"/>
      <c r="AI38" s="46"/>
      <c r="AJ38" s="46"/>
      <c r="AK38" s="46"/>
      <c r="AL38" s="46"/>
      <c r="AM38" s="123">
        <v>31</v>
      </c>
      <c r="AN38" s="123">
        <v>534</v>
      </c>
      <c r="AO38" s="139">
        <v>130.1</v>
      </c>
      <c r="AP38" s="139">
        <v>130.1</v>
      </c>
      <c r="AQ38" s="46"/>
      <c r="AR38" s="46"/>
      <c r="AS38" s="46"/>
      <c r="AT38" s="124"/>
      <c r="AU38" s="135"/>
    </row>
    <row r="39" spans="1:47" s="67" customFormat="1" ht="72" customHeight="1" x14ac:dyDescent="0.25">
      <c r="A39" s="732"/>
      <c r="B39" s="740"/>
      <c r="C39" s="45">
        <v>63</v>
      </c>
      <c r="D39" s="72">
        <v>49</v>
      </c>
      <c r="E39" s="123" t="s">
        <v>477</v>
      </c>
      <c r="F39" s="123" t="s">
        <v>12</v>
      </c>
      <c r="G39" s="132">
        <v>281.2</v>
      </c>
      <c r="H39" s="46">
        <v>281.2</v>
      </c>
      <c r="I39" s="46">
        <v>0</v>
      </c>
      <c r="J39" s="46">
        <v>281.2</v>
      </c>
      <c r="K39" s="46">
        <v>0</v>
      </c>
      <c r="L39" s="126">
        <v>70000</v>
      </c>
      <c r="M39" s="128">
        <v>19684000</v>
      </c>
      <c r="N39" s="129" t="s">
        <v>351</v>
      </c>
      <c r="O39" s="125">
        <v>9500</v>
      </c>
      <c r="P39" s="129" t="s">
        <v>352</v>
      </c>
      <c r="Q39" s="127">
        <v>281.2</v>
      </c>
      <c r="R39" s="125">
        <v>9500</v>
      </c>
      <c r="S39" s="128">
        <v>2671400</v>
      </c>
      <c r="T39" s="128"/>
      <c r="U39" s="137"/>
      <c r="V39" s="126">
        <v>10000</v>
      </c>
      <c r="W39" s="125">
        <v>2812000</v>
      </c>
      <c r="X39" s="126">
        <v>150000</v>
      </c>
      <c r="Y39" s="125">
        <v>42180000</v>
      </c>
      <c r="Z39" s="128"/>
      <c r="AA39" s="125">
        <v>67347400</v>
      </c>
      <c r="AB39" s="742"/>
      <c r="AC39" s="126">
        <v>40000</v>
      </c>
      <c r="AD39" s="128">
        <v>11248000</v>
      </c>
      <c r="AE39" s="745"/>
      <c r="AF39" s="745"/>
      <c r="AG39" s="128"/>
      <c r="AH39" s="46"/>
      <c r="AI39" s="46"/>
      <c r="AJ39" s="46"/>
      <c r="AK39" s="46"/>
      <c r="AL39" s="46"/>
      <c r="AM39" s="123">
        <v>31</v>
      </c>
      <c r="AN39" s="123">
        <v>534</v>
      </c>
      <c r="AO39" s="139">
        <v>130.1</v>
      </c>
      <c r="AP39" s="139">
        <v>130.1</v>
      </c>
      <c r="AQ39" s="46"/>
      <c r="AR39" s="46"/>
      <c r="AS39" s="46"/>
      <c r="AT39" s="124"/>
      <c r="AU39" s="135"/>
    </row>
    <row r="40" spans="1:47" s="67" customFormat="1" ht="72" customHeight="1" x14ac:dyDescent="0.25">
      <c r="A40" s="732"/>
      <c r="B40" s="740"/>
      <c r="C40" s="45">
        <v>63</v>
      </c>
      <c r="D40" s="72">
        <v>161</v>
      </c>
      <c r="E40" s="123" t="s">
        <v>477</v>
      </c>
      <c r="F40" s="123" t="s">
        <v>12</v>
      </c>
      <c r="G40" s="132">
        <v>190.2</v>
      </c>
      <c r="H40" s="46">
        <v>190.2</v>
      </c>
      <c r="I40" s="46">
        <v>0</v>
      </c>
      <c r="J40" s="46">
        <v>190.2</v>
      </c>
      <c r="K40" s="46">
        <v>0</v>
      </c>
      <c r="L40" s="126">
        <v>70000</v>
      </c>
      <c r="M40" s="128">
        <v>13314000</v>
      </c>
      <c r="N40" s="129" t="s">
        <v>351</v>
      </c>
      <c r="O40" s="125">
        <v>9500</v>
      </c>
      <c r="P40" s="129" t="s">
        <v>352</v>
      </c>
      <c r="Q40" s="127">
        <v>190.2</v>
      </c>
      <c r="R40" s="125">
        <v>9500</v>
      </c>
      <c r="S40" s="128">
        <v>1806900</v>
      </c>
      <c r="T40" s="128"/>
      <c r="U40" s="137"/>
      <c r="V40" s="126">
        <v>10000</v>
      </c>
      <c r="W40" s="125">
        <v>1902000</v>
      </c>
      <c r="X40" s="126">
        <v>150000</v>
      </c>
      <c r="Y40" s="125">
        <v>28530000</v>
      </c>
      <c r="Z40" s="128"/>
      <c r="AA40" s="125">
        <v>45552900</v>
      </c>
      <c r="AB40" s="742"/>
      <c r="AC40" s="126">
        <v>40000</v>
      </c>
      <c r="AD40" s="128">
        <v>7608000</v>
      </c>
      <c r="AE40" s="745"/>
      <c r="AF40" s="745"/>
      <c r="AG40" s="128"/>
      <c r="AH40" s="46"/>
      <c r="AI40" s="46"/>
      <c r="AJ40" s="46"/>
      <c r="AK40" s="46"/>
      <c r="AL40" s="46"/>
      <c r="AM40" s="123"/>
      <c r="AN40" s="123">
        <v>6</v>
      </c>
      <c r="AO40" s="46">
        <v>168</v>
      </c>
      <c r="AP40" s="46">
        <v>168</v>
      </c>
      <c r="AQ40" s="46">
        <v>0</v>
      </c>
      <c r="AR40" s="46" t="s">
        <v>484</v>
      </c>
      <c r="AS40" s="123" t="s">
        <v>485</v>
      </c>
      <c r="AT40" s="124"/>
      <c r="AU40" s="135"/>
    </row>
    <row r="41" spans="1:47" s="67" customFormat="1" ht="72" customHeight="1" x14ac:dyDescent="0.25">
      <c r="A41" s="732"/>
      <c r="B41" s="740"/>
      <c r="C41" s="45">
        <v>63</v>
      </c>
      <c r="D41" s="72">
        <v>162</v>
      </c>
      <c r="E41" s="123" t="s">
        <v>477</v>
      </c>
      <c r="F41" s="123" t="s">
        <v>12</v>
      </c>
      <c r="G41" s="132">
        <v>32.9</v>
      </c>
      <c r="H41" s="46">
        <v>32.9</v>
      </c>
      <c r="I41" s="46">
        <v>0</v>
      </c>
      <c r="J41" s="46">
        <v>32.9</v>
      </c>
      <c r="K41" s="46">
        <v>0</v>
      </c>
      <c r="L41" s="126">
        <v>70000</v>
      </c>
      <c r="M41" s="128">
        <v>2303000</v>
      </c>
      <c r="N41" s="129" t="s">
        <v>351</v>
      </c>
      <c r="O41" s="125">
        <v>9500</v>
      </c>
      <c r="P41" s="129" t="s">
        <v>352</v>
      </c>
      <c r="Q41" s="127">
        <v>32.9</v>
      </c>
      <c r="R41" s="125">
        <v>9500</v>
      </c>
      <c r="S41" s="128">
        <v>312550</v>
      </c>
      <c r="T41" s="128"/>
      <c r="U41" s="137"/>
      <c r="V41" s="126">
        <v>10000</v>
      </c>
      <c r="W41" s="125">
        <v>329000</v>
      </c>
      <c r="X41" s="126">
        <v>150000</v>
      </c>
      <c r="Y41" s="125">
        <v>4935000</v>
      </c>
      <c r="Z41" s="128"/>
      <c r="AA41" s="125">
        <v>7879550</v>
      </c>
      <c r="AB41" s="742"/>
      <c r="AC41" s="126">
        <v>40000</v>
      </c>
      <c r="AD41" s="128">
        <v>1316000</v>
      </c>
      <c r="AE41" s="745"/>
      <c r="AF41" s="745"/>
      <c r="AG41" s="128"/>
      <c r="AH41" s="46"/>
      <c r="AI41" s="46"/>
      <c r="AJ41" s="46"/>
      <c r="AK41" s="46"/>
      <c r="AL41" s="46"/>
      <c r="AM41" s="123"/>
      <c r="AN41" s="123"/>
      <c r="AO41" s="46"/>
      <c r="AP41" s="46"/>
      <c r="AQ41" s="46"/>
      <c r="AR41" s="46"/>
      <c r="AS41" s="123"/>
      <c r="AT41" s="124"/>
      <c r="AU41" s="135"/>
    </row>
    <row r="42" spans="1:47" s="67" customFormat="1" ht="72" customHeight="1" x14ac:dyDescent="0.25">
      <c r="A42" s="732"/>
      <c r="B42" s="740"/>
      <c r="C42" s="45">
        <v>63</v>
      </c>
      <c r="D42" s="72">
        <v>114</v>
      </c>
      <c r="E42" s="123" t="s">
        <v>477</v>
      </c>
      <c r="F42" s="123" t="s">
        <v>12</v>
      </c>
      <c r="G42" s="132">
        <v>213.5</v>
      </c>
      <c r="H42" s="46">
        <v>213.5</v>
      </c>
      <c r="I42" s="46">
        <v>0</v>
      </c>
      <c r="J42" s="46">
        <v>213.5</v>
      </c>
      <c r="K42" s="46">
        <v>0</v>
      </c>
      <c r="L42" s="126">
        <v>70000</v>
      </c>
      <c r="M42" s="128">
        <v>14945000</v>
      </c>
      <c r="N42" s="129" t="s">
        <v>351</v>
      </c>
      <c r="O42" s="125">
        <v>9500</v>
      </c>
      <c r="P42" s="129" t="s">
        <v>352</v>
      </c>
      <c r="Q42" s="127">
        <v>213.5</v>
      </c>
      <c r="R42" s="125">
        <v>9500</v>
      </c>
      <c r="S42" s="128">
        <v>2028250</v>
      </c>
      <c r="T42" s="128"/>
      <c r="U42" s="137"/>
      <c r="V42" s="126">
        <v>10000</v>
      </c>
      <c r="W42" s="125">
        <v>2135000</v>
      </c>
      <c r="X42" s="126">
        <v>150000</v>
      </c>
      <c r="Y42" s="125">
        <v>32025000</v>
      </c>
      <c r="Z42" s="128"/>
      <c r="AA42" s="125">
        <v>51133250</v>
      </c>
      <c r="AB42" s="742"/>
      <c r="AC42" s="126">
        <v>40000</v>
      </c>
      <c r="AD42" s="128">
        <v>8540000</v>
      </c>
      <c r="AE42" s="745"/>
      <c r="AF42" s="745"/>
      <c r="AG42" s="128"/>
      <c r="AH42" s="46"/>
      <c r="AI42" s="46"/>
      <c r="AJ42" s="46"/>
      <c r="AK42" s="46"/>
      <c r="AL42" s="46"/>
      <c r="AM42" s="123"/>
      <c r="AN42" s="123"/>
      <c r="AO42" s="46"/>
      <c r="AP42" s="46"/>
      <c r="AQ42" s="46"/>
      <c r="AR42" s="46"/>
      <c r="AS42" s="123"/>
      <c r="AT42" s="124"/>
      <c r="AU42" s="135"/>
    </row>
    <row r="43" spans="1:47" s="67" customFormat="1" ht="72" customHeight="1" x14ac:dyDescent="0.25">
      <c r="A43" s="732"/>
      <c r="B43" s="740"/>
      <c r="C43" s="45">
        <v>63</v>
      </c>
      <c r="D43" s="72">
        <v>115</v>
      </c>
      <c r="E43" s="123" t="s">
        <v>477</v>
      </c>
      <c r="F43" s="123" t="s">
        <v>12</v>
      </c>
      <c r="G43" s="132">
        <v>16.600000000000001</v>
      </c>
      <c r="H43" s="46">
        <v>16.600000000000001</v>
      </c>
      <c r="I43" s="46">
        <v>0</v>
      </c>
      <c r="J43" s="46">
        <v>16.600000000000001</v>
      </c>
      <c r="K43" s="46">
        <v>0</v>
      </c>
      <c r="L43" s="126">
        <v>70000</v>
      </c>
      <c r="M43" s="128">
        <v>1162000</v>
      </c>
      <c r="N43" s="129" t="s">
        <v>351</v>
      </c>
      <c r="O43" s="125">
        <v>9500</v>
      </c>
      <c r="P43" s="129" t="s">
        <v>352</v>
      </c>
      <c r="Q43" s="127">
        <v>16.600000000000001</v>
      </c>
      <c r="R43" s="125">
        <v>9500</v>
      </c>
      <c r="S43" s="128">
        <v>157700</v>
      </c>
      <c r="T43" s="128"/>
      <c r="U43" s="137"/>
      <c r="V43" s="126">
        <v>10000</v>
      </c>
      <c r="W43" s="125">
        <v>166000</v>
      </c>
      <c r="X43" s="126">
        <v>150000</v>
      </c>
      <c r="Y43" s="125">
        <v>2490000</v>
      </c>
      <c r="Z43" s="128"/>
      <c r="AA43" s="125">
        <v>3975700</v>
      </c>
      <c r="AB43" s="742"/>
      <c r="AC43" s="126">
        <v>40000</v>
      </c>
      <c r="AD43" s="128">
        <v>664000</v>
      </c>
      <c r="AE43" s="745"/>
      <c r="AF43" s="745"/>
      <c r="AG43" s="128"/>
      <c r="AH43" s="46"/>
      <c r="AI43" s="46"/>
      <c r="AJ43" s="46"/>
      <c r="AK43" s="46"/>
      <c r="AL43" s="46"/>
      <c r="AM43" s="123"/>
      <c r="AN43" s="123"/>
      <c r="AO43" s="46"/>
      <c r="AP43" s="46"/>
      <c r="AQ43" s="46"/>
      <c r="AR43" s="46"/>
      <c r="AS43" s="123"/>
      <c r="AT43" s="124"/>
      <c r="AU43" s="135"/>
    </row>
    <row r="44" spans="1:47" ht="72" customHeight="1" x14ac:dyDescent="0.25">
      <c r="A44" s="732">
        <f>MAX(A$6:$A43)+1</f>
        <v>4</v>
      </c>
      <c r="B44" s="740" t="s">
        <v>502</v>
      </c>
      <c r="C44" s="45">
        <v>55</v>
      </c>
      <c r="D44" s="72">
        <v>421</v>
      </c>
      <c r="E44" s="123" t="s">
        <v>477</v>
      </c>
      <c r="F44" s="123" t="s">
        <v>12</v>
      </c>
      <c r="G44" s="132">
        <v>53.6</v>
      </c>
      <c r="H44" s="46">
        <v>53.6</v>
      </c>
      <c r="I44" s="46"/>
      <c r="J44" s="46">
        <v>53.6</v>
      </c>
      <c r="K44" s="46">
        <v>0</v>
      </c>
      <c r="L44" s="126">
        <v>70000</v>
      </c>
      <c r="M44" s="128">
        <v>3752000</v>
      </c>
      <c r="N44" s="129" t="s">
        <v>351</v>
      </c>
      <c r="O44" s="125">
        <v>9500</v>
      </c>
      <c r="P44" s="129" t="s">
        <v>352</v>
      </c>
      <c r="Q44" s="127">
        <v>53.6</v>
      </c>
      <c r="R44" s="125">
        <v>9500</v>
      </c>
      <c r="S44" s="128">
        <v>509200</v>
      </c>
      <c r="T44" s="128"/>
      <c r="U44" s="137"/>
      <c r="V44" s="126">
        <v>10000</v>
      </c>
      <c r="W44" s="125">
        <v>536000</v>
      </c>
      <c r="X44" s="126">
        <v>150000</v>
      </c>
      <c r="Y44" s="125">
        <v>8040000</v>
      </c>
      <c r="Z44" s="128"/>
      <c r="AA44" s="125">
        <v>12837200</v>
      </c>
      <c r="AB44" s="742">
        <v>320474950</v>
      </c>
      <c r="AC44" s="126">
        <v>40000</v>
      </c>
      <c r="AD44" s="128">
        <v>2144000</v>
      </c>
      <c r="AE44" s="745">
        <v>53524000</v>
      </c>
      <c r="AF44" s="745">
        <v>373998950</v>
      </c>
      <c r="AG44" s="128"/>
      <c r="AH44" s="122"/>
      <c r="AI44" s="122"/>
      <c r="AJ44" s="122"/>
      <c r="AK44" s="122"/>
      <c r="AL44" s="122"/>
      <c r="AM44" s="112"/>
      <c r="AN44" s="112">
        <v>10</v>
      </c>
      <c r="AO44" s="122">
        <v>96</v>
      </c>
      <c r="AP44" s="122">
        <v>53.6</v>
      </c>
      <c r="AQ44" s="122">
        <v>42.4</v>
      </c>
      <c r="AR44" s="122" t="s">
        <v>503</v>
      </c>
      <c r="AS44" s="122"/>
      <c r="AT44" s="116"/>
      <c r="AU44" s="74"/>
    </row>
    <row r="45" spans="1:47" ht="72" customHeight="1" x14ac:dyDescent="0.25">
      <c r="A45" s="732"/>
      <c r="B45" s="740"/>
      <c r="C45" s="45">
        <v>55</v>
      </c>
      <c r="D45" s="72">
        <v>420</v>
      </c>
      <c r="E45" s="123" t="s">
        <v>477</v>
      </c>
      <c r="F45" s="123" t="s">
        <v>12</v>
      </c>
      <c r="G45" s="132">
        <v>123</v>
      </c>
      <c r="H45" s="46">
        <v>123</v>
      </c>
      <c r="I45" s="46"/>
      <c r="J45" s="46">
        <v>123</v>
      </c>
      <c r="K45" s="46">
        <v>0</v>
      </c>
      <c r="L45" s="126">
        <v>70000</v>
      </c>
      <c r="M45" s="128">
        <v>8610000</v>
      </c>
      <c r="N45" s="129" t="s">
        <v>351</v>
      </c>
      <c r="O45" s="125">
        <v>9500</v>
      </c>
      <c r="P45" s="129" t="s">
        <v>352</v>
      </c>
      <c r="Q45" s="127">
        <v>123</v>
      </c>
      <c r="R45" s="125">
        <v>9500</v>
      </c>
      <c r="S45" s="128">
        <v>1168500</v>
      </c>
      <c r="T45" s="128"/>
      <c r="U45" s="137"/>
      <c r="V45" s="126">
        <v>10000</v>
      </c>
      <c r="W45" s="125">
        <v>1230000</v>
      </c>
      <c r="X45" s="126">
        <v>150000</v>
      </c>
      <c r="Y45" s="125">
        <v>18450000</v>
      </c>
      <c r="Z45" s="128"/>
      <c r="AA45" s="125">
        <v>29458500</v>
      </c>
      <c r="AB45" s="742"/>
      <c r="AC45" s="126">
        <v>40000</v>
      </c>
      <c r="AD45" s="128">
        <v>4920000</v>
      </c>
      <c r="AE45" s="745"/>
      <c r="AF45" s="745"/>
      <c r="AG45" s="128"/>
      <c r="AH45" s="122"/>
      <c r="AI45" s="122"/>
      <c r="AJ45" s="122"/>
      <c r="AK45" s="122"/>
      <c r="AL45" s="122"/>
      <c r="AM45" s="112"/>
      <c r="AN45" s="123"/>
      <c r="AO45" s="46"/>
      <c r="AP45" s="46"/>
      <c r="AQ45" s="46"/>
      <c r="AR45" s="46"/>
      <c r="AS45" s="46"/>
      <c r="AT45" s="124"/>
      <c r="AU45" s="74"/>
    </row>
    <row r="46" spans="1:47" ht="72" customHeight="1" x14ac:dyDescent="0.25">
      <c r="A46" s="732"/>
      <c r="B46" s="740"/>
      <c r="C46" s="45">
        <v>62</v>
      </c>
      <c r="D46" s="72">
        <v>28</v>
      </c>
      <c r="E46" s="123" t="s">
        <v>477</v>
      </c>
      <c r="F46" s="123" t="s">
        <v>12</v>
      </c>
      <c r="G46" s="132">
        <v>36.799999999999997</v>
      </c>
      <c r="H46" s="46">
        <v>36.799999999999997</v>
      </c>
      <c r="I46" s="46">
        <v>0</v>
      </c>
      <c r="J46" s="46">
        <v>36.799999999999997</v>
      </c>
      <c r="K46" s="46">
        <v>0</v>
      </c>
      <c r="L46" s="126">
        <v>70000</v>
      </c>
      <c r="M46" s="128">
        <v>2576000</v>
      </c>
      <c r="N46" s="129" t="s">
        <v>351</v>
      </c>
      <c r="O46" s="125">
        <v>9500</v>
      </c>
      <c r="P46" s="129" t="s">
        <v>352</v>
      </c>
      <c r="Q46" s="127">
        <v>36.799999999999997</v>
      </c>
      <c r="R46" s="125">
        <v>9500</v>
      </c>
      <c r="S46" s="128">
        <v>349600</v>
      </c>
      <c r="T46" s="128"/>
      <c r="U46" s="137"/>
      <c r="V46" s="126">
        <v>10000</v>
      </c>
      <c r="W46" s="125">
        <v>368000</v>
      </c>
      <c r="X46" s="126">
        <v>150000</v>
      </c>
      <c r="Y46" s="125">
        <v>5520000</v>
      </c>
      <c r="Z46" s="128"/>
      <c r="AA46" s="125">
        <v>8813600</v>
      </c>
      <c r="AB46" s="742"/>
      <c r="AC46" s="126">
        <v>40000</v>
      </c>
      <c r="AD46" s="128">
        <v>1472000</v>
      </c>
      <c r="AE46" s="745"/>
      <c r="AF46" s="745"/>
      <c r="AG46" s="128"/>
      <c r="AH46" s="124" t="s">
        <v>49</v>
      </c>
      <c r="AI46" s="46" t="s">
        <v>504</v>
      </c>
      <c r="AJ46" s="46"/>
      <c r="AK46" s="46"/>
      <c r="AL46" s="46"/>
      <c r="AM46" s="123"/>
      <c r="AN46" s="123">
        <v>6</v>
      </c>
      <c r="AO46" s="46">
        <v>144</v>
      </c>
      <c r="AP46" s="46">
        <v>36.799999999999997</v>
      </c>
      <c r="AQ46" s="46">
        <v>107.2</v>
      </c>
      <c r="AR46" s="46" t="s">
        <v>481</v>
      </c>
      <c r="AS46" s="123" t="s">
        <v>505</v>
      </c>
      <c r="AT46" s="124"/>
      <c r="AU46" s="74"/>
    </row>
    <row r="47" spans="1:47" ht="72" customHeight="1" x14ac:dyDescent="0.25">
      <c r="A47" s="732"/>
      <c r="B47" s="740"/>
      <c r="C47" s="45">
        <v>63</v>
      </c>
      <c r="D47" s="72">
        <v>41</v>
      </c>
      <c r="E47" s="123" t="s">
        <v>477</v>
      </c>
      <c r="F47" s="123" t="s">
        <v>12</v>
      </c>
      <c r="G47" s="132">
        <v>30.3</v>
      </c>
      <c r="H47" s="46">
        <v>30.3</v>
      </c>
      <c r="I47" s="46">
        <v>0</v>
      </c>
      <c r="J47" s="46">
        <v>30.3</v>
      </c>
      <c r="K47" s="46">
        <v>0</v>
      </c>
      <c r="L47" s="126">
        <v>70000</v>
      </c>
      <c r="M47" s="128">
        <v>2121000</v>
      </c>
      <c r="N47" s="129" t="s">
        <v>351</v>
      </c>
      <c r="O47" s="125">
        <v>9500</v>
      </c>
      <c r="P47" s="129" t="s">
        <v>352</v>
      </c>
      <c r="Q47" s="127">
        <v>30.3</v>
      </c>
      <c r="R47" s="125">
        <v>9500</v>
      </c>
      <c r="S47" s="128">
        <v>287850</v>
      </c>
      <c r="T47" s="128"/>
      <c r="U47" s="137"/>
      <c r="V47" s="126">
        <v>10000</v>
      </c>
      <c r="W47" s="125">
        <v>303000</v>
      </c>
      <c r="X47" s="126">
        <v>150000</v>
      </c>
      <c r="Y47" s="125">
        <v>4545000</v>
      </c>
      <c r="Z47" s="128"/>
      <c r="AA47" s="125">
        <v>7256850</v>
      </c>
      <c r="AB47" s="742"/>
      <c r="AC47" s="126">
        <v>40000</v>
      </c>
      <c r="AD47" s="128">
        <v>1212000</v>
      </c>
      <c r="AE47" s="745"/>
      <c r="AF47" s="745"/>
      <c r="AG47" s="128"/>
      <c r="AH47" s="124" t="s">
        <v>506</v>
      </c>
      <c r="AI47" s="46" t="s">
        <v>507</v>
      </c>
      <c r="AJ47" s="46" t="s">
        <v>508</v>
      </c>
      <c r="AK47" s="46" t="s">
        <v>499</v>
      </c>
      <c r="AL47" s="46" t="s">
        <v>500</v>
      </c>
      <c r="AM47" s="123">
        <v>31</v>
      </c>
      <c r="AN47" s="123">
        <v>445</v>
      </c>
      <c r="AO47" s="46">
        <v>265.39999999999998</v>
      </c>
      <c r="AP47" s="46">
        <v>30.3</v>
      </c>
      <c r="AQ47" s="46">
        <v>0</v>
      </c>
      <c r="AR47" s="46"/>
      <c r="AS47" s="123" t="s">
        <v>509</v>
      </c>
      <c r="AT47" s="124" t="s">
        <v>491</v>
      </c>
      <c r="AU47" s="74"/>
    </row>
    <row r="48" spans="1:47" ht="72" customHeight="1" x14ac:dyDescent="0.25">
      <c r="A48" s="732"/>
      <c r="B48" s="740"/>
      <c r="C48" s="45">
        <v>63</v>
      </c>
      <c r="D48" s="72">
        <v>42</v>
      </c>
      <c r="E48" s="123" t="s">
        <v>477</v>
      </c>
      <c r="F48" s="123" t="s">
        <v>12</v>
      </c>
      <c r="G48" s="132">
        <v>281.8</v>
      </c>
      <c r="H48" s="46">
        <v>281.8</v>
      </c>
      <c r="I48" s="46">
        <v>0</v>
      </c>
      <c r="J48" s="46">
        <v>281.8</v>
      </c>
      <c r="K48" s="46">
        <v>0</v>
      </c>
      <c r="L48" s="126">
        <v>70000</v>
      </c>
      <c r="M48" s="128">
        <v>19726000</v>
      </c>
      <c r="N48" s="129" t="s">
        <v>351</v>
      </c>
      <c r="O48" s="125">
        <v>9500</v>
      </c>
      <c r="P48" s="129" t="s">
        <v>352</v>
      </c>
      <c r="Q48" s="127">
        <v>281.8</v>
      </c>
      <c r="R48" s="125">
        <v>9500</v>
      </c>
      <c r="S48" s="128">
        <v>2677100</v>
      </c>
      <c r="T48" s="128"/>
      <c r="U48" s="137"/>
      <c r="V48" s="126">
        <v>10000</v>
      </c>
      <c r="W48" s="125">
        <v>2818000</v>
      </c>
      <c r="X48" s="126">
        <v>150000</v>
      </c>
      <c r="Y48" s="125">
        <v>42270000</v>
      </c>
      <c r="Z48" s="128"/>
      <c r="AA48" s="125">
        <v>67491100</v>
      </c>
      <c r="AB48" s="742"/>
      <c r="AC48" s="126">
        <v>40000</v>
      </c>
      <c r="AD48" s="128">
        <v>11272000</v>
      </c>
      <c r="AE48" s="745"/>
      <c r="AF48" s="745"/>
      <c r="AG48" s="128"/>
      <c r="AH48" s="124" t="s">
        <v>506</v>
      </c>
      <c r="AI48" s="46" t="s">
        <v>507</v>
      </c>
      <c r="AJ48" s="46" t="s">
        <v>508</v>
      </c>
      <c r="AK48" s="46" t="s">
        <v>499</v>
      </c>
      <c r="AL48" s="46" t="s">
        <v>500</v>
      </c>
      <c r="AM48" s="123">
        <v>31</v>
      </c>
      <c r="AN48" s="123">
        <v>445</v>
      </c>
      <c r="AO48" s="46">
        <v>265.39999999999998</v>
      </c>
      <c r="AP48" s="46">
        <v>281.8</v>
      </c>
      <c r="AQ48" s="46">
        <v>0</v>
      </c>
      <c r="AR48" s="46"/>
      <c r="AS48" s="123" t="s">
        <v>509</v>
      </c>
      <c r="AT48" s="124" t="s">
        <v>491</v>
      </c>
      <c r="AU48" s="74"/>
    </row>
    <row r="49" spans="1:47" ht="72" customHeight="1" x14ac:dyDescent="0.25">
      <c r="A49" s="732"/>
      <c r="B49" s="740"/>
      <c r="C49" s="45">
        <v>55</v>
      </c>
      <c r="D49" s="72">
        <v>579</v>
      </c>
      <c r="E49" s="123" t="s">
        <v>477</v>
      </c>
      <c r="F49" s="123" t="s">
        <v>12</v>
      </c>
      <c r="G49" s="132">
        <v>279.39999999999998</v>
      </c>
      <c r="H49" s="46">
        <v>279.39999999999998</v>
      </c>
      <c r="I49" s="46">
        <v>0</v>
      </c>
      <c r="J49" s="46">
        <v>279.39999999999998</v>
      </c>
      <c r="K49" s="46">
        <v>0</v>
      </c>
      <c r="L49" s="126">
        <v>70000</v>
      </c>
      <c r="M49" s="128">
        <v>19558000</v>
      </c>
      <c r="N49" s="129" t="s">
        <v>351</v>
      </c>
      <c r="O49" s="125">
        <v>9500</v>
      </c>
      <c r="P49" s="129" t="s">
        <v>352</v>
      </c>
      <c r="Q49" s="127">
        <v>279.39999999999998</v>
      </c>
      <c r="R49" s="125">
        <v>9500</v>
      </c>
      <c r="S49" s="128">
        <v>2654300</v>
      </c>
      <c r="T49" s="128"/>
      <c r="U49" s="137"/>
      <c r="V49" s="126">
        <v>10000</v>
      </c>
      <c r="W49" s="125">
        <v>2794000</v>
      </c>
      <c r="X49" s="126">
        <v>150000</v>
      </c>
      <c r="Y49" s="125">
        <v>41910000</v>
      </c>
      <c r="Z49" s="128"/>
      <c r="AA49" s="125">
        <v>66916300</v>
      </c>
      <c r="AB49" s="742"/>
      <c r="AC49" s="126">
        <v>40000</v>
      </c>
      <c r="AD49" s="128">
        <v>11176000</v>
      </c>
      <c r="AE49" s="745"/>
      <c r="AF49" s="745"/>
      <c r="AG49" s="128"/>
      <c r="AH49" s="124"/>
      <c r="AI49" s="46"/>
      <c r="AJ49" s="46"/>
      <c r="AK49" s="46"/>
      <c r="AL49" s="46"/>
      <c r="AM49" s="123"/>
      <c r="AN49" s="123"/>
      <c r="AO49" s="46"/>
      <c r="AP49" s="46"/>
      <c r="AQ49" s="46"/>
      <c r="AR49" s="46"/>
      <c r="AS49" s="123"/>
      <c r="AT49" s="124"/>
      <c r="AU49" s="74"/>
    </row>
    <row r="50" spans="1:47" ht="72" customHeight="1" x14ac:dyDescent="0.25">
      <c r="A50" s="732"/>
      <c r="B50" s="740"/>
      <c r="C50" s="45">
        <v>55</v>
      </c>
      <c r="D50" s="72">
        <v>578</v>
      </c>
      <c r="E50" s="123" t="s">
        <v>477</v>
      </c>
      <c r="F50" s="123" t="s">
        <v>12</v>
      </c>
      <c r="G50" s="132">
        <v>1.4</v>
      </c>
      <c r="H50" s="46">
        <v>1.4</v>
      </c>
      <c r="I50" s="46">
        <v>0</v>
      </c>
      <c r="J50" s="46">
        <v>1.4</v>
      </c>
      <c r="K50" s="46">
        <v>0</v>
      </c>
      <c r="L50" s="126">
        <v>70000</v>
      </c>
      <c r="M50" s="128">
        <v>98000</v>
      </c>
      <c r="N50" s="129" t="s">
        <v>351</v>
      </c>
      <c r="O50" s="125">
        <v>9500</v>
      </c>
      <c r="P50" s="129" t="s">
        <v>352</v>
      </c>
      <c r="Q50" s="127">
        <v>1.4</v>
      </c>
      <c r="R50" s="125">
        <v>9500</v>
      </c>
      <c r="S50" s="128">
        <v>13300</v>
      </c>
      <c r="T50" s="128"/>
      <c r="U50" s="137"/>
      <c r="V50" s="126">
        <v>10000</v>
      </c>
      <c r="W50" s="125">
        <v>14000</v>
      </c>
      <c r="X50" s="126">
        <v>150000</v>
      </c>
      <c r="Y50" s="125">
        <v>210000</v>
      </c>
      <c r="Z50" s="128"/>
      <c r="AA50" s="125">
        <v>335300</v>
      </c>
      <c r="AB50" s="742"/>
      <c r="AC50" s="126">
        <v>40000</v>
      </c>
      <c r="AD50" s="128">
        <v>56000</v>
      </c>
      <c r="AE50" s="745"/>
      <c r="AF50" s="745"/>
      <c r="AG50" s="128"/>
      <c r="AH50" s="124"/>
      <c r="AI50" s="46"/>
      <c r="AJ50" s="46"/>
      <c r="AK50" s="46"/>
      <c r="AL50" s="46"/>
      <c r="AM50" s="123"/>
      <c r="AN50" s="123"/>
      <c r="AO50" s="46"/>
      <c r="AP50" s="46"/>
      <c r="AQ50" s="46"/>
      <c r="AR50" s="46"/>
      <c r="AS50" s="123"/>
      <c r="AT50" s="124"/>
      <c r="AU50" s="74"/>
    </row>
    <row r="51" spans="1:47" ht="72" customHeight="1" x14ac:dyDescent="0.25">
      <c r="A51" s="732"/>
      <c r="B51" s="740"/>
      <c r="C51" s="45">
        <v>63</v>
      </c>
      <c r="D51" s="72">
        <v>47</v>
      </c>
      <c r="E51" s="123" t="s">
        <v>477</v>
      </c>
      <c r="F51" s="123" t="s">
        <v>12</v>
      </c>
      <c r="G51" s="132">
        <v>175</v>
      </c>
      <c r="H51" s="46">
        <v>175</v>
      </c>
      <c r="I51" s="46"/>
      <c r="J51" s="46">
        <v>175</v>
      </c>
      <c r="K51" s="46">
        <v>0</v>
      </c>
      <c r="L51" s="126">
        <v>70000</v>
      </c>
      <c r="M51" s="128">
        <v>12250000</v>
      </c>
      <c r="N51" s="129" t="s">
        <v>351</v>
      </c>
      <c r="O51" s="125">
        <v>9500</v>
      </c>
      <c r="P51" s="129" t="s">
        <v>352</v>
      </c>
      <c r="Q51" s="127">
        <v>175</v>
      </c>
      <c r="R51" s="125">
        <v>9500</v>
      </c>
      <c r="S51" s="128">
        <v>1662500</v>
      </c>
      <c r="T51" s="128"/>
      <c r="U51" s="137"/>
      <c r="V51" s="126">
        <v>10000</v>
      </c>
      <c r="W51" s="125">
        <v>1750000</v>
      </c>
      <c r="X51" s="126">
        <v>150000</v>
      </c>
      <c r="Y51" s="125">
        <v>26250000</v>
      </c>
      <c r="Z51" s="128"/>
      <c r="AA51" s="125">
        <v>41912500</v>
      </c>
      <c r="AB51" s="742"/>
      <c r="AC51" s="126">
        <v>40000</v>
      </c>
      <c r="AD51" s="128">
        <v>7000000</v>
      </c>
      <c r="AE51" s="745"/>
      <c r="AF51" s="745"/>
      <c r="AG51" s="128"/>
      <c r="AH51" s="46" t="s">
        <v>50</v>
      </c>
      <c r="AI51" s="46" t="s">
        <v>510</v>
      </c>
      <c r="AJ51" s="46"/>
      <c r="AK51" s="46"/>
      <c r="AL51" s="46"/>
      <c r="AM51" s="123"/>
      <c r="AN51" s="123">
        <v>5</v>
      </c>
      <c r="AO51" s="46">
        <v>360</v>
      </c>
      <c r="AP51" s="46">
        <v>175</v>
      </c>
      <c r="AQ51" s="46">
        <v>185</v>
      </c>
      <c r="AR51" s="46" t="s">
        <v>484</v>
      </c>
      <c r="AS51" s="123" t="s">
        <v>511</v>
      </c>
      <c r="AT51" s="124"/>
      <c r="AU51" s="74"/>
    </row>
    <row r="52" spans="1:47" ht="72" customHeight="1" x14ac:dyDescent="0.25">
      <c r="A52" s="732"/>
      <c r="B52" s="740"/>
      <c r="C52" s="45">
        <v>63</v>
      </c>
      <c r="D52" s="72">
        <v>103</v>
      </c>
      <c r="E52" s="123" t="s">
        <v>477</v>
      </c>
      <c r="F52" s="123" t="s">
        <v>12</v>
      </c>
      <c r="G52" s="132">
        <v>132.1</v>
      </c>
      <c r="H52" s="46">
        <v>132.1</v>
      </c>
      <c r="I52" s="46"/>
      <c r="J52" s="46">
        <v>132.1</v>
      </c>
      <c r="K52" s="46">
        <v>0</v>
      </c>
      <c r="L52" s="126">
        <v>70000</v>
      </c>
      <c r="M52" s="128">
        <v>9247000</v>
      </c>
      <c r="N52" s="129" t="s">
        <v>351</v>
      </c>
      <c r="O52" s="125">
        <v>9500</v>
      </c>
      <c r="P52" s="129" t="s">
        <v>352</v>
      </c>
      <c r="Q52" s="127">
        <v>132.1</v>
      </c>
      <c r="R52" s="125">
        <v>9500</v>
      </c>
      <c r="S52" s="128">
        <v>1254950</v>
      </c>
      <c r="T52" s="128"/>
      <c r="U52" s="137"/>
      <c r="V52" s="126">
        <v>10000</v>
      </c>
      <c r="W52" s="125">
        <v>1321000</v>
      </c>
      <c r="X52" s="126">
        <v>150000</v>
      </c>
      <c r="Y52" s="125">
        <v>19815000</v>
      </c>
      <c r="Z52" s="128"/>
      <c r="AA52" s="125">
        <v>31637950</v>
      </c>
      <c r="AB52" s="742"/>
      <c r="AC52" s="126">
        <v>40000</v>
      </c>
      <c r="AD52" s="128">
        <v>5284000</v>
      </c>
      <c r="AE52" s="745"/>
      <c r="AF52" s="745"/>
      <c r="AG52" s="128"/>
      <c r="AH52" s="46" t="s">
        <v>50</v>
      </c>
      <c r="AI52" s="46" t="s">
        <v>510</v>
      </c>
      <c r="AJ52" s="46"/>
      <c r="AK52" s="46"/>
      <c r="AL52" s="46"/>
      <c r="AM52" s="123"/>
      <c r="AN52" s="123">
        <v>5</v>
      </c>
      <c r="AO52" s="46">
        <v>360</v>
      </c>
      <c r="AP52" s="46">
        <v>132.1</v>
      </c>
      <c r="AQ52" s="46">
        <v>227.9</v>
      </c>
      <c r="AR52" s="46" t="s">
        <v>484</v>
      </c>
      <c r="AS52" s="123" t="s">
        <v>511</v>
      </c>
      <c r="AT52" s="124"/>
      <c r="AU52" s="74"/>
    </row>
    <row r="53" spans="1:47" ht="72" customHeight="1" x14ac:dyDescent="0.25">
      <c r="A53" s="732"/>
      <c r="B53" s="740"/>
      <c r="C53" s="45">
        <v>54</v>
      </c>
      <c r="D53" s="72">
        <v>173</v>
      </c>
      <c r="E53" s="123" t="s">
        <v>477</v>
      </c>
      <c r="F53" s="123" t="s">
        <v>12</v>
      </c>
      <c r="G53" s="132">
        <v>48.2</v>
      </c>
      <c r="H53" s="46">
        <v>48.2</v>
      </c>
      <c r="I53" s="46">
        <v>0</v>
      </c>
      <c r="J53" s="46">
        <v>48.2</v>
      </c>
      <c r="K53" s="46">
        <v>0</v>
      </c>
      <c r="L53" s="126">
        <v>70000</v>
      </c>
      <c r="M53" s="128">
        <v>3374000</v>
      </c>
      <c r="N53" s="129" t="s">
        <v>351</v>
      </c>
      <c r="O53" s="125">
        <v>9500</v>
      </c>
      <c r="P53" s="129" t="s">
        <v>352</v>
      </c>
      <c r="Q53" s="127">
        <v>48.2</v>
      </c>
      <c r="R53" s="125">
        <v>9500</v>
      </c>
      <c r="S53" s="128">
        <v>457900</v>
      </c>
      <c r="T53" s="128"/>
      <c r="U53" s="137"/>
      <c r="V53" s="126">
        <v>10000</v>
      </c>
      <c r="W53" s="125">
        <v>482000</v>
      </c>
      <c r="X53" s="126">
        <v>150000</v>
      </c>
      <c r="Y53" s="125">
        <v>7230000</v>
      </c>
      <c r="Z53" s="47"/>
      <c r="AA53" s="125">
        <v>11543900</v>
      </c>
      <c r="AB53" s="742"/>
      <c r="AC53" s="126">
        <v>40000</v>
      </c>
      <c r="AD53" s="128">
        <v>1928000</v>
      </c>
      <c r="AE53" s="745"/>
      <c r="AF53" s="745"/>
      <c r="AG53" s="128"/>
      <c r="AH53" s="121" t="s">
        <v>359</v>
      </c>
      <c r="AI53" s="121" t="s">
        <v>512</v>
      </c>
      <c r="AJ53" s="121"/>
      <c r="AK53" s="121"/>
      <c r="AL53" s="121"/>
      <c r="AM53" s="110"/>
      <c r="AN53" s="110">
        <v>1</v>
      </c>
      <c r="AO53" s="121">
        <v>144</v>
      </c>
      <c r="AP53" s="121">
        <v>48.2</v>
      </c>
      <c r="AQ53" s="121">
        <v>95.8</v>
      </c>
      <c r="AR53" s="121" t="s">
        <v>484</v>
      </c>
      <c r="AS53" s="110" t="s">
        <v>513</v>
      </c>
      <c r="AT53" s="115"/>
      <c r="AU53" s="74"/>
    </row>
    <row r="54" spans="1:47" s="67" customFormat="1" ht="72" customHeight="1" x14ac:dyDescent="0.25">
      <c r="A54" s="732"/>
      <c r="B54" s="740"/>
      <c r="C54" s="45">
        <v>63</v>
      </c>
      <c r="D54" s="72">
        <v>18</v>
      </c>
      <c r="E54" s="123" t="s">
        <v>477</v>
      </c>
      <c r="F54" s="123" t="s">
        <v>12</v>
      </c>
      <c r="G54" s="132">
        <v>176.5</v>
      </c>
      <c r="H54" s="46">
        <v>142.80000000000001</v>
      </c>
      <c r="I54" s="46">
        <v>33.700000000000003</v>
      </c>
      <c r="J54" s="46">
        <v>176.5</v>
      </c>
      <c r="K54" s="46">
        <v>0</v>
      </c>
      <c r="L54" s="126">
        <v>70000</v>
      </c>
      <c r="M54" s="128">
        <v>12355000</v>
      </c>
      <c r="N54" s="129" t="s">
        <v>351</v>
      </c>
      <c r="O54" s="125"/>
      <c r="P54" s="129" t="s">
        <v>514</v>
      </c>
      <c r="Q54" s="127">
        <v>176.5</v>
      </c>
      <c r="R54" s="125">
        <v>9500</v>
      </c>
      <c r="S54" s="128">
        <v>1676750</v>
      </c>
      <c r="T54" s="128"/>
      <c r="U54" s="137"/>
      <c r="V54" s="126">
        <v>10000</v>
      </c>
      <c r="W54" s="125">
        <v>1765000</v>
      </c>
      <c r="X54" s="126">
        <v>150000</v>
      </c>
      <c r="Y54" s="125">
        <v>26475000</v>
      </c>
      <c r="Z54" s="128"/>
      <c r="AA54" s="125">
        <v>42271750</v>
      </c>
      <c r="AB54" s="742"/>
      <c r="AC54" s="126">
        <v>40000</v>
      </c>
      <c r="AD54" s="128">
        <v>7060000</v>
      </c>
      <c r="AE54" s="745"/>
      <c r="AF54" s="745"/>
      <c r="AG54" s="128"/>
      <c r="AH54" s="46"/>
      <c r="AI54" s="46"/>
      <c r="AJ54" s="46"/>
      <c r="AK54" s="46"/>
      <c r="AL54" s="46"/>
      <c r="AM54" s="123"/>
      <c r="AN54" s="123"/>
      <c r="AO54" s="46"/>
      <c r="AP54" s="46"/>
      <c r="AQ54" s="46"/>
      <c r="AR54" s="46"/>
      <c r="AS54" s="123"/>
      <c r="AT54" s="124"/>
      <c r="AU54" s="135"/>
    </row>
    <row r="55" spans="1:47" ht="72" customHeight="1" x14ac:dyDescent="0.25">
      <c r="A55" s="732">
        <f>MAX(A$6:$A54)+1</f>
        <v>5</v>
      </c>
      <c r="B55" s="740" t="s">
        <v>515</v>
      </c>
      <c r="C55" s="45">
        <v>63</v>
      </c>
      <c r="D55" s="72">
        <v>72</v>
      </c>
      <c r="E55" s="123" t="s">
        <v>477</v>
      </c>
      <c r="F55" s="123" t="s">
        <v>12</v>
      </c>
      <c r="G55" s="132">
        <v>188.4</v>
      </c>
      <c r="H55" s="46">
        <v>188.4</v>
      </c>
      <c r="I55" s="46">
        <v>0</v>
      </c>
      <c r="J55" s="46">
        <v>188.4</v>
      </c>
      <c r="K55" s="46">
        <v>0</v>
      </c>
      <c r="L55" s="126">
        <v>70000</v>
      </c>
      <c r="M55" s="128">
        <v>13188000</v>
      </c>
      <c r="N55" s="129" t="s">
        <v>351</v>
      </c>
      <c r="O55" s="125">
        <v>9500</v>
      </c>
      <c r="P55" s="129" t="s">
        <v>352</v>
      </c>
      <c r="Q55" s="127">
        <v>188.4</v>
      </c>
      <c r="R55" s="125">
        <v>9500</v>
      </c>
      <c r="S55" s="128">
        <v>1789800</v>
      </c>
      <c r="T55" s="128"/>
      <c r="U55" s="137"/>
      <c r="V55" s="126">
        <v>10000</v>
      </c>
      <c r="W55" s="125">
        <v>1884000</v>
      </c>
      <c r="X55" s="126">
        <v>150000</v>
      </c>
      <c r="Y55" s="125">
        <v>28260000</v>
      </c>
      <c r="Z55" s="128"/>
      <c r="AA55" s="125">
        <v>45121800</v>
      </c>
      <c r="AB55" s="742">
        <v>264839750</v>
      </c>
      <c r="AC55" s="126">
        <v>40000</v>
      </c>
      <c r="AD55" s="128">
        <v>7536000</v>
      </c>
      <c r="AE55" s="745">
        <v>37892000</v>
      </c>
      <c r="AF55" s="745">
        <v>302731750</v>
      </c>
      <c r="AG55" s="128"/>
      <c r="AH55" s="723" t="s">
        <v>353</v>
      </c>
      <c r="AI55" s="723" t="s">
        <v>516</v>
      </c>
      <c r="AJ55" s="723"/>
      <c r="AK55" s="723"/>
      <c r="AL55" s="723"/>
      <c r="AM55" s="712"/>
      <c r="AN55" s="112">
        <v>6</v>
      </c>
      <c r="AO55" s="122">
        <v>168</v>
      </c>
      <c r="AP55" s="122">
        <v>188.4</v>
      </c>
      <c r="AQ55" s="122">
        <v>-20.400000000000006</v>
      </c>
      <c r="AR55" s="122" t="s">
        <v>479</v>
      </c>
      <c r="AS55" s="112" t="s">
        <v>517</v>
      </c>
      <c r="AT55" s="116"/>
      <c r="AU55" s="74"/>
    </row>
    <row r="56" spans="1:47" ht="72" customHeight="1" x14ac:dyDescent="0.25">
      <c r="A56" s="732"/>
      <c r="B56" s="740"/>
      <c r="C56" s="45">
        <v>63</v>
      </c>
      <c r="D56" s="72">
        <v>71</v>
      </c>
      <c r="E56" s="123" t="s">
        <v>477</v>
      </c>
      <c r="F56" s="123" t="s">
        <v>12</v>
      </c>
      <c r="G56" s="132">
        <v>28.1</v>
      </c>
      <c r="H56" s="46">
        <v>28.1</v>
      </c>
      <c r="I56" s="46">
        <v>0</v>
      </c>
      <c r="J56" s="46">
        <v>28.1</v>
      </c>
      <c r="K56" s="46">
        <v>0</v>
      </c>
      <c r="L56" s="126">
        <v>70000</v>
      </c>
      <c r="M56" s="128">
        <v>1967000</v>
      </c>
      <c r="N56" s="129" t="s">
        <v>351</v>
      </c>
      <c r="O56" s="125">
        <v>9500</v>
      </c>
      <c r="P56" s="129" t="s">
        <v>352</v>
      </c>
      <c r="Q56" s="127">
        <v>28.1</v>
      </c>
      <c r="R56" s="125">
        <v>9500</v>
      </c>
      <c r="S56" s="128">
        <v>266950</v>
      </c>
      <c r="T56" s="128"/>
      <c r="U56" s="137"/>
      <c r="V56" s="126">
        <v>10000</v>
      </c>
      <c r="W56" s="125">
        <v>281000</v>
      </c>
      <c r="X56" s="126">
        <v>150000</v>
      </c>
      <c r="Y56" s="125">
        <v>4215000</v>
      </c>
      <c r="Z56" s="128"/>
      <c r="AA56" s="125">
        <v>6729950</v>
      </c>
      <c r="AB56" s="742"/>
      <c r="AC56" s="126">
        <v>40000</v>
      </c>
      <c r="AD56" s="128">
        <v>1124000</v>
      </c>
      <c r="AE56" s="745"/>
      <c r="AF56" s="745"/>
      <c r="AG56" s="128"/>
      <c r="AH56" s="765"/>
      <c r="AI56" s="765"/>
      <c r="AJ56" s="765"/>
      <c r="AK56" s="765"/>
      <c r="AL56" s="765"/>
      <c r="AM56" s="713"/>
      <c r="AN56" s="123"/>
      <c r="AO56" s="46"/>
      <c r="AP56" s="46"/>
      <c r="AQ56" s="46"/>
      <c r="AR56" s="46"/>
      <c r="AS56" s="123"/>
      <c r="AT56" s="124"/>
      <c r="AU56" s="74"/>
    </row>
    <row r="57" spans="1:47" ht="72" customHeight="1" x14ac:dyDescent="0.25">
      <c r="A57" s="732"/>
      <c r="B57" s="740"/>
      <c r="C57" s="45">
        <v>55</v>
      </c>
      <c r="D57" s="72">
        <v>285</v>
      </c>
      <c r="E57" s="123" t="s">
        <v>477</v>
      </c>
      <c r="F57" s="123" t="s">
        <v>12</v>
      </c>
      <c r="G57" s="132">
        <v>187.8</v>
      </c>
      <c r="H57" s="46">
        <v>187.8</v>
      </c>
      <c r="I57" s="46">
        <v>0</v>
      </c>
      <c r="J57" s="46">
        <v>187.8</v>
      </c>
      <c r="K57" s="46">
        <v>0</v>
      </c>
      <c r="L57" s="126">
        <v>70000</v>
      </c>
      <c r="M57" s="128">
        <v>13146000</v>
      </c>
      <c r="N57" s="129" t="s">
        <v>351</v>
      </c>
      <c r="O57" s="125">
        <v>9500</v>
      </c>
      <c r="P57" s="129" t="s">
        <v>352</v>
      </c>
      <c r="Q57" s="127">
        <v>187.8</v>
      </c>
      <c r="R57" s="125">
        <v>9500</v>
      </c>
      <c r="S57" s="128">
        <v>1784100</v>
      </c>
      <c r="T57" s="128"/>
      <c r="U57" s="137"/>
      <c r="V57" s="126">
        <v>10000</v>
      </c>
      <c r="W57" s="125">
        <v>1878000</v>
      </c>
      <c r="X57" s="126">
        <v>150000</v>
      </c>
      <c r="Y57" s="125">
        <v>28170000</v>
      </c>
      <c r="Z57" s="128"/>
      <c r="AA57" s="125">
        <v>44978100</v>
      </c>
      <c r="AB57" s="742"/>
      <c r="AC57" s="126">
        <v>40000</v>
      </c>
      <c r="AD57" s="128">
        <v>7512000</v>
      </c>
      <c r="AE57" s="745"/>
      <c r="AF57" s="745"/>
      <c r="AG57" s="128"/>
      <c r="AH57" s="765"/>
      <c r="AI57" s="765"/>
      <c r="AJ57" s="765"/>
      <c r="AK57" s="765"/>
      <c r="AL57" s="765"/>
      <c r="AM57" s="713"/>
      <c r="AN57" s="123">
        <v>8</v>
      </c>
      <c r="AO57" s="46">
        <v>240</v>
      </c>
      <c r="AP57" s="46">
        <v>187.8</v>
      </c>
      <c r="AQ57" s="46">
        <v>52.199999999999989</v>
      </c>
      <c r="AR57" s="46" t="s">
        <v>479</v>
      </c>
      <c r="AS57" s="123"/>
      <c r="AT57" s="124"/>
      <c r="AU57" s="74"/>
    </row>
    <row r="58" spans="1:47" ht="72" customHeight="1" x14ac:dyDescent="0.25">
      <c r="A58" s="732"/>
      <c r="B58" s="740"/>
      <c r="C58" s="45">
        <v>55</v>
      </c>
      <c r="D58" s="72">
        <v>407</v>
      </c>
      <c r="E58" s="123" t="s">
        <v>477</v>
      </c>
      <c r="F58" s="123" t="s">
        <v>12</v>
      </c>
      <c r="G58" s="132">
        <v>96.7</v>
      </c>
      <c r="H58" s="46">
        <v>96.7</v>
      </c>
      <c r="I58" s="46">
        <v>0</v>
      </c>
      <c r="J58" s="46">
        <v>96.7</v>
      </c>
      <c r="K58" s="46">
        <v>0</v>
      </c>
      <c r="L58" s="126">
        <v>70000</v>
      </c>
      <c r="M58" s="128">
        <v>6769000</v>
      </c>
      <c r="N58" s="129" t="s">
        <v>351</v>
      </c>
      <c r="O58" s="125">
        <v>9500</v>
      </c>
      <c r="P58" s="129" t="s">
        <v>352</v>
      </c>
      <c r="Q58" s="127">
        <v>96.7</v>
      </c>
      <c r="R58" s="125">
        <v>9500</v>
      </c>
      <c r="S58" s="128">
        <v>918650</v>
      </c>
      <c r="T58" s="128"/>
      <c r="U58" s="137"/>
      <c r="V58" s="126">
        <v>10000</v>
      </c>
      <c r="W58" s="125">
        <v>967000</v>
      </c>
      <c r="X58" s="126">
        <v>150000</v>
      </c>
      <c r="Y58" s="125">
        <v>14505000</v>
      </c>
      <c r="Z58" s="128"/>
      <c r="AA58" s="125">
        <v>23159650</v>
      </c>
      <c r="AB58" s="742"/>
      <c r="AC58" s="126">
        <v>40000</v>
      </c>
      <c r="AD58" s="128">
        <v>3868000</v>
      </c>
      <c r="AE58" s="745"/>
      <c r="AF58" s="745"/>
      <c r="AG58" s="128"/>
      <c r="AH58" s="724"/>
      <c r="AI58" s="724"/>
      <c r="AJ58" s="724"/>
      <c r="AK58" s="724"/>
      <c r="AL58" s="724"/>
      <c r="AM58" s="714"/>
      <c r="AN58" s="123">
        <v>8</v>
      </c>
      <c r="AO58" s="46">
        <v>240</v>
      </c>
      <c r="AP58" s="46">
        <v>96.7</v>
      </c>
      <c r="AQ58" s="46">
        <v>143.30000000000001</v>
      </c>
      <c r="AR58" s="46" t="s">
        <v>479</v>
      </c>
      <c r="AS58" s="123"/>
      <c r="AT58" s="124"/>
      <c r="AU58" s="74"/>
    </row>
    <row r="59" spans="1:47" ht="72" customHeight="1" x14ac:dyDescent="0.25">
      <c r="A59" s="732"/>
      <c r="B59" s="740"/>
      <c r="C59" s="45">
        <v>55</v>
      </c>
      <c r="D59" s="72">
        <v>408</v>
      </c>
      <c r="E59" s="123" t="s">
        <v>477</v>
      </c>
      <c r="F59" s="123" t="s">
        <v>12</v>
      </c>
      <c r="G59" s="132">
        <v>54.6</v>
      </c>
      <c r="H59" s="46">
        <v>54.6</v>
      </c>
      <c r="I59" s="46">
        <v>0</v>
      </c>
      <c r="J59" s="46">
        <v>54.6</v>
      </c>
      <c r="K59" s="46">
        <v>0</v>
      </c>
      <c r="L59" s="126">
        <v>70000</v>
      </c>
      <c r="M59" s="128">
        <v>3822000</v>
      </c>
      <c r="N59" s="129" t="s">
        <v>351</v>
      </c>
      <c r="O59" s="125">
        <v>9500</v>
      </c>
      <c r="P59" s="129" t="s">
        <v>352</v>
      </c>
      <c r="Q59" s="127">
        <v>54.6</v>
      </c>
      <c r="R59" s="125">
        <v>9500</v>
      </c>
      <c r="S59" s="128">
        <v>518700</v>
      </c>
      <c r="T59" s="128"/>
      <c r="U59" s="137"/>
      <c r="V59" s="126">
        <v>10000</v>
      </c>
      <c r="W59" s="125">
        <v>546000</v>
      </c>
      <c r="X59" s="126">
        <v>150000</v>
      </c>
      <c r="Y59" s="125">
        <v>8190000</v>
      </c>
      <c r="Z59" s="128"/>
      <c r="AA59" s="125">
        <v>13076700</v>
      </c>
      <c r="AB59" s="742"/>
      <c r="AC59" s="126">
        <v>40000</v>
      </c>
      <c r="AD59" s="128">
        <v>2184000</v>
      </c>
      <c r="AE59" s="745"/>
      <c r="AF59" s="745"/>
      <c r="AG59" s="128"/>
      <c r="AH59" s="138"/>
      <c r="AI59" s="138"/>
      <c r="AJ59" s="138"/>
      <c r="AK59" s="138"/>
      <c r="AL59" s="138"/>
      <c r="AM59" s="111"/>
      <c r="AN59" s="110"/>
      <c r="AO59" s="121"/>
      <c r="AP59" s="121"/>
      <c r="AQ59" s="121"/>
      <c r="AR59" s="121"/>
      <c r="AS59" s="110"/>
      <c r="AT59" s="115"/>
      <c r="AU59" s="74"/>
    </row>
    <row r="60" spans="1:47" s="67" customFormat="1" ht="72" customHeight="1" x14ac:dyDescent="0.25">
      <c r="A60" s="732"/>
      <c r="B60" s="740"/>
      <c r="C60" s="45">
        <v>63</v>
      </c>
      <c r="D60" s="72">
        <v>9</v>
      </c>
      <c r="E60" s="123" t="s">
        <v>477</v>
      </c>
      <c r="F60" s="123" t="s">
        <v>12</v>
      </c>
      <c r="G60" s="132">
        <v>155.1</v>
      </c>
      <c r="H60" s="46">
        <v>155.1</v>
      </c>
      <c r="I60" s="46">
        <v>0</v>
      </c>
      <c r="J60" s="46">
        <v>155.1</v>
      </c>
      <c r="K60" s="46">
        <v>0</v>
      </c>
      <c r="L60" s="126">
        <v>70000</v>
      </c>
      <c r="M60" s="128">
        <v>10857000</v>
      </c>
      <c r="N60" s="129"/>
      <c r="O60" s="125"/>
      <c r="P60" s="129"/>
      <c r="Q60" s="127">
        <v>155.1</v>
      </c>
      <c r="R60" s="125"/>
      <c r="S60" s="128"/>
      <c r="T60" s="128"/>
      <c r="U60" s="137"/>
      <c r="V60" s="126">
        <v>10000</v>
      </c>
      <c r="W60" s="125">
        <v>1551000</v>
      </c>
      <c r="X60" s="126">
        <v>150000</v>
      </c>
      <c r="Y60" s="125">
        <v>23265000</v>
      </c>
      <c r="Z60" s="128"/>
      <c r="AA60" s="125">
        <v>35673000</v>
      </c>
      <c r="AB60" s="742"/>
      <c r="AC60" s="126">
        <v>40000</v>
      </c>
      <c r="AD60" s="128">
        <v>6204000</v>
      </c>
      <c r="AE60" s="745"/>
      <c r="AF60" s="745"/>
      <c r="AG60" s="745" t="s">
        <v>518</v>
      </c>
      <c r="AH60" s="46"/>
      <c r="AI60" s="46"/>
      <c r="AJ60" s="46"/>
      <c r="AK60" s="46"/>
      <c r="AL60" s="46"/>
      <c r="AM60" s="123"/>
      <c r="AN60" s="123"/>
      <c r="AO60" s="46"/>
      <c r="AP60" s="46"/>
      <c r="AQ60" s="46"/>
      <c r="AR60" s="46"/>
      <c r="AS60" s="123"/>
      <c r="AT60" s="124"/>
      <c r="AU60" s="135"/>
    </row>
    <row r="61" spans="1:47" s="67" customFormat="1" ht="72" customHeight="1" x14ac:dyDescent="0.25">
      <c r="A61" s="732"/>
      <c r="B61" s="740"/>
      <c r="C61" s="45">
        <v>63</v>
      </c>
      <c r="D61" s="72">
        <v>10</v>
      </c>
      <c r="E61" s="732" t="s">
        <v>477</v>
      </c>
      <c r="F61" s="123" t="s">
        <v>12</v>
      </c>
      <c r="G61" s="132">
        <v>159.69999999999999</v>
      </c>
      <c r="H61" s="46">
        <v>159.69999999999999</v>
      </c>
      <c r="I61" s="46">
        <v>0</v>
      </c>
      <c r="J61" s="46">
        <v>159.69999999999999</v>
      </c>
      <c r="K61" s="46">
        <v>0</v>
      </c>
      <c r="L61" s="126">
        <v>70000</v>
      </c>
      <c r="M61" s="128">
        <v>11179000</v>
      </c>
      <c r="N61" s="129"/>
      <c r="O61" s="125"/>
      <c r="P61" s="129"/>
      <c r="Q61" s="127">
        <v>159.69999999999999</v>
      </c>
      <c r="R61" s="125"/>
      <c r="S61" s="128"/>
      <c r="T61" s="128"/>
      <c r="U61" s="137"/>
      <c r="V61" s="126">
        <v>10000</v>
      </c>
      <c r="W61" s="125">
        <v>1597000</v>
      </c>
      <c r="X61" s="126">
        <v>150000</v>
      </c>
      <c r="Y61" s="125">
        <v>23955000</v>
      </c>
      <c r="Z61" s="128"/>
      <c r="AA61" s="125">
        <v>36731000</v>
      </c>
      <c r="AB61" s="742"/>
      <c r="AC61" s="126">
        <v>40000</v>
      </c>
      <c r="AD61" s="128">
        <v>6388000</v>
      </c>
      <c r="AE61" s="745"/>
      <c r="AF61" s="745"/>
      <c r="AG61" s="745"/>
      <c r="AH61" s="46"/>
      <c r="AI61" s="46"/>
      <c r="AJ61" s="46"/>
      <c r="AK61" s="46"/>
      <c r="AL61" s="46"/>
      <c r="AM61" s="123"/>
      <c r="AN61" s="123">
        <v>6</v>
      </c>
      <c r="AO61" s="46">
        <v>168</v>
      </c>
      <c r="AP61" s="46">
        <v>159.69999999999999</v>
      </c>
      <c r="AQ61" s="46">
        <v>8.3000000000000114</v>
      </c>
      <c r="AR61" s="46" t="s">
        <v>479</v>
      </c>
      <c r="AS61" s="123" t="s">
        <v>517</v>
      </c>
      <c r="AT61" s="124"/>
      <c r="AU61" s="135"/>
    </row>
    <row r="62" spans="1:47" s="141" customFormat="1" ht="72" customHeight="1" x14ac:dyDescent="0.25">
      <c r="A62" s="732"/>
      <c r="B62" s="740"/>
      <c r="C62" s="45"/>
      <c r="D62" s="72"/>
      <c r="E62" s="732"/>
      <c r="F62" s="123"/>
      <c r="G62" s="132"/>
      <c r="H62" s="46"/>
      <c r="I62" s="46"/>
      <c r="J62" s="46"/>
      <c r="K62" s="46"/>
      <c r="L62" s="126"/>
      <c r="M62" s="128"/>
      <c r="N62" s="129" t="s">
        <v>519</v>
      </c>
      <c r="O62" s="125">
        <v>2585000</v>
      </c>
      <c r="P62" s="129" t="s">
        <v>520</v>
      </c>
      <c r="Q62" s="127">
        <v>7</v>
      </c>
      <c r="R62" s="125"/>
      <c r="S62" s="128"/>
      <c r="T62" s="128">
        <v>2068000</v>
      </c>
      <c r="U62" s="137">
        <v>14476000</v>
      </c>
      <c r="V62" s="126"/>
      <c r="W62" s="125"/>
      <c r="X62" s="126"/>
      <c r="Y62" s="125"/>
      <c r="Z62" s="128"/>
      <c r="AA62" s="125">
        <v>14476000</v>
      </c>
      <c r="AB62" s="742"/>
      <c r="AC62" s="126"/>
      <c r="AD62" s="128"/>
      <c r="AE62" s="745"/>
      <c r="AF62" s="745"/>
      <c r="AG62" s="745"/>
      <c r="AH62" s="122"/>
      <c r="AI62" s="122"/>
      <c r="AJ62" s="122"/>
      <c r="AK62" s="122"/>
      <c r="AL62" s="122"/>
      <c r="AM62" s="112"/>
      <c r="AN62" s="112"/>
      <c r="AO62" s="122"/>
      <c r="AP62" s="122"/>
      <c r="AQ62" s="122"/>
      <c r="AR62" s="122"/>
      <c r="AS62" s="112"/>
      <c r="AT62" s="116"/>
      <c r="AU62" s="140"/>
    </row>
    <row r="63" spans="1:47" s="141" customFormat="1" ht="72" customHeight="1" x14ac:dyDescent="0.25">
      <c r="A63" s="732"/>
      <c r="B63" s="740"/>
      <c r="C63" s="45"/>
      <c r="D63" s="72"/>
      <c r="E63" s="732"/>
      <c r="F63" s="123"/>
      <c r="G63" s="132"/>
      <c r="H63" s="46"/>
      <c r="I63" s="46"/>
      <c r="J63" s="46"/>
      <c r="K63" s="46"/>
      <c r="L63" s="126"/>
      <c r="M63" s="128"/>
      <c r="N63" s="129" t="s">
        <v>521</v>
      </c>
      <c r="O63" s="125">
        <v>1415000</v>
      </c>
      <c r="P63" s="129" t="s">
        <v>520</v>
      </c>
      <c r="Q63" s="127">
        <v>3</v>
      </c>
      <c r="R63" s="125"/>
      <c r="S63" s="128"/>
      <c r="T63" s="128">
        <v>1132000</v>
      </c>
      <c r="U63" s="137">
        <v>3396000</v>
      </c>
      <c r="V63" s="126"/>
      <c r="W63" s="125"/>
      <c r="X63" s="126"/>
      <c r="Y63" s="125"/>
      <c r="Z63" s="128"/>
      <c r="AA63" s="125">
        <v>3396000</v>
      </c>
      <c r="AB63" s="742"/>
      <c r="AC63" s="126"/>
      <c r="AD63" s="128"/>
      <c r="AE63" s="745"/>
      <c r="AF63" s="745"/>
      <c r="AG63" s="745"/>
      <c r="AH63" s="122"/>
      <c r="AI63" s="122"/>
      <c r="AJ63" s="122"/>
      <c r="AK63" s="122"/>
      <c r="AL63" s="122"/>
      <c r="AM63" s="112"/>
      <c r="AN63" s="112"/>
      <c r="AO63" s="122"/>
      <c r="AP63" s="122"/>
      <c r="AQ63" s="122"/>
      <c r="AR63" s="122"/>
      <c r="AS63" s="112"/>
      <c r="AT63" s="116"/>
      <c r="AU63" s="140"/>
    </row>
    <row r="64" spans="1:47" s="141" customFormat="1" ht="72" customHeight="1" x14ac:dyDescent="0.25">
      <c r="A64" s="732"/>
      <c r="B64" s="740"/>
      <c r="C64" s="45"/>
      <c r="D64" s="72"/>
      <c r="E64" s="732"/>
      <c r="F64" s="123"/>
      <c r="G64" s="132"/>
      <c r="H64" s="46"/>
      <c r="I64" s="46"/>
      <c r="J64" s="46"/>
      <c r="K64" s="46"/>
      <c r="L64" s="126"/>
      <c r="M64" s="128"/>
      <c r="N64" s="129" t="s">
        <v>522</v>
      </c>
      <c r="O64" s="125">
        <v>2195000</v>
      </c>
      <c r="P64" s="129" t="s">
        <v>520</v>
      </c>
      <c r="Q64" s="127">
        <v>13</v>
      </c>
      <c r="R64" s="125"/>
      <c r="S64" s="128"/>
      <c r="T64" s="128">
        <v>1756000</v>
      </c>
      <c r="U64" s="137">
        <v>22828000</v>
      </c>
      <c r="V64" s="126"/>
      <c r="W64" s="125"/>
      <c r="X64" s="126"/>
      <c r="Y64" s="125"/>
      <c r="Z64" s="128"/>
      <c r="AA64" s="125">
        <v>22828000</v>
      </c>
      <c r="AB64" s="742"/>
      <c r="AC64" s="126"/>
      <c r="AD64" s="128"/>
      <c r="AE64" s="745"/>
      <c r="AF64" s="745"/>
      <c r="AG64" s="745"/>
      <c r="AH64" s="122"/>
      <c r="AI64" s="122"/>
      <c r="AJ64" s="122"/>
      <c r="AK64" s="122"/>
      <c r="AL64" s="122"/>
      <c r="AM64" s="112"/>
      <c r="AN64" s="112"/>
      <c r="AO64" s="122"/>
      <c r="AP64" s="122"/>
      <c r="AQ64" s="122"/>
      <c r="AR64" s="122"/>
      <c r="AS64" s="112"/>
      <c r="AT64" s="116"/>
      <c r="AU64" s="140"/>
    </row>
    <row r="65" spans="1:47" s="141" customFormat="1" ht="72" customHeight="1" x14ac:dyDescent="0.25">
      <c r="A65" s="732"/>
      <c r="B65" s="740"/>
      <c r="C65" s="45"/>
      <c r="D65" s="72"/>
      <c r="E65" s="732"/>
      <c r="F65" s="123"/>
      <c r="G65" s="132"/>
      <c r="H65" s="46"/>
      <c r="I65" s="46"/>
      <c r="J65" s="46"/>
      <c r="K65" s="46"/>
      <c r="L65" s="126"/>
      <c r="M65" s="128"/>
      <c r="N65" s="129" t="s">
        <v>523</v>
      </c>
      <c r="O65" s="125">
        <v>215000</v>
      </c>
      <c r="P65" s="129" t="s">
        <v>520</v>
      </c>
      <c r="Q65" s="127">
        <v>1</v>
      </c>
      <c r="R65" s="125"/>
      <c r="S65" s="128"/>
      <c r="T65" s="128">
        <v>172000</v>
      </c>
      <c r="U65" s="137">
        <v>172000</v>
      </c>
      <c r="V65" s="126"/>
      <c r="W65" s="125"/>
      <c r="X65" s="126"/>
      <c r="Y65" s="125"/>
      <c r="Z65" s="128"/>
      <c r="AA65" s="125">
        <v>172000</v>
      </c>
      <c r="AB65" s="742"/>
      <c r="AC65" s="126"/>
      <c r="AD65" s="128"/>
      <c r="AE65" s="745"/>
      <c r="AF65" s="745"/>
      <c r="AG65" s="745"/>
      <c r="AH65" s="122"/>
      <c r="AI65" s="122"/>
      <c r="AJ65" s="122"/>
      <c r="AK65" s="122"/>
      <c r="AL65" s="122"/>
      <c r="AM65" s="112"/>
      <c r="AN65" s="112"/>
      <c r="AO65" s="122"/>
      <c r="AP65" s="122"/>
      <c r="AQ65" s="122"/>
      <c r="AR65" s="122"/>
      <c r="AS65" s="112"/>
      <c r="AT65" s="116"/>
      <c r="AU65" s="140"/>
    </row>
    <row r="66" spans="1:47" s="141" customFormat="1" ht="72" customHeight="1" x14ac:dyDescent="0.25">
      <c r="A66" s="732"/>
      <c r="B66" s="740"/>
      <c r="C66" s="45"/>
      <c r="D66" s="72"/>
      <c r="E66" s="732"/>
      <c r="F66" s="123"/>
      <c r="G66" s="132"/>
      <c r="H66" s="46"/>
      <c r="I66" s="46"/>
      <c r="J66" s="46"/>
      <c r="K66" s="46"/>
      <c r="L66" s="126"/>
      <c r="M66" s="128"/>
      <c r="N66" s="129" t="s">
        <v>524</v>
      </c>
      <c r="O66" s="125">
        <v>25000</v>
      </c>
      <c r="P66" s="129" t="s">
        <v>520</v>
      </c>
      <c r="Q66" s="127">
        <v>4</v>
      </c>
      <c r="R66" s="125"/>
      <c r="S66" s="128"/>
      <c r="T66" s="128">
        <v>20000</v>
      </c>
      <c r="U66" s="137">
        <v>80000</v>
      </c>
      <c r="V66" s="126"/>
      <c r="W66" s="125"/>
      <c r="X66" s="126"/>
      <c r="Y66" s="125"/>
      <c r="Z66" s="128"/>
      <c r="AA66" s="125">
        <v>80000</v>
      </c>
      <c r="AB66" s="742"/>
      <c r="AC66" s="126"/>
      <c r="AD66" s="128"/>
      <c r="AE66" s="745"/>
      <c r="AF66" s="745"/>
      <c r="AG66" s="745"/>
      <c r="AH66" s="122"/>
      <c r="AI66" s="122"/>
      <c r="AJ66" s="122"/>
      <c r="AK66" s="122"/>
      <c r="AL66" s="122"/>
      <c r="AM66" s="112"/>
      <c r="AN66" s="112"/>
      <c r="AO66" s="122"/>
      <c r="AP66" s="122"/>
      <c r="AQ66" s="122"/>
      <c r="AR66" s="122"/>
      <c r="AS66" s="112"/>
      <c r="AT66" s="116"/>
      <c r="AU66" s="140"/>
    </row>
    <row r="67" spans="1:47" s="141" customFormat="1" ht="72" customHeight="1" x14ac:dyDescent="0.25">
      <c r="A67" s="732"/>
      <c r="B67" s="740"/>
      <c r="C67" s="45"/>
      <c r="D67" s="72"/>
      <c r="E67" s="732"/>
      <c r="F67" s="123"/>
      <c r="G67" s="132"/>
      <c r="H67" s="46"/>
      <c r="I67" s="46"/>
      <c r="J67" s="46"/>
      <c r="K67" s="46"/>
      <c r="L67" s="126"/>
      <c r="M67" s="128"/>
      <c r="N67" s="129" t="s">
        <v>525</v>
      </c>
      <c r="O67" s="125"/>
      <c r="P67" s="129" t="s">
        <v>520</v>
      </c>
      <c r="Q67" s="127">
        <v>8</v>
      </c>
      <c r="R67" s="125"/>
      <c r="S67" s="128"/>
      <c r="T67" s="128"/>
      <c r="U67" s="137"/>
      <c r="V67" s="126"/>
      <c r="W67" s="125"/>
      <c r="X67" s="126"/>
      <c r="Y67" s="125"/>
      <c r="Z67" s="128"/>
      <c r="AA67" s="125"/>
      <c r="AB67" s="742"/>
      <c r="AC67" s="126"/>
      <c r="AD67" s="128"/>
      <c r="AE67" s="745"/>
      <c r="AF67" s="745"/>
      <c r="AG67" s="745"/>
      <c r="AH67" s="122"/>
      <c r="AI67" s="122"/>
      <c r="AJ67" s="122"/>
      <c r="AK67" s="122"/>
      <c r="AL67" s="122"/>
      <c r="AM67" s="112"/>
      <c r="AN67" s="112"/>
      <c r="AO67" s="122"/>
      <c r="AP67" s="122"/>
      <c r="AQ67" s="122"/>
      <c r="AR67" s="122"/>
      <c r="AS67" s="112"/>
      <c r="AT67" s="116"/>
      <c r="AU67" s="140"/>
    </row>
    <row r="68" spans="1:47" s="141" customFormat="1" ht="72" customHeight="1" x14ac:dyDescent="0.25">
      <c r="A68" s="732"/>
      <c r="B68" s="740"/>
      <c r="C68" s="45"/>
      <c r="D68" s="72"/>
      <c r="E68" s="732"/>
      <c r="F68" s="123"/>
      <c r="G68" s="132"/>
      <c r="H68" s="46"/>
      <c r="I68" s="46"/>
      <c r="J68" s="46"/>
      <c r="K68" s="46"/>
      <c r="L68" s="126"/>
      <c r="M68" s="128"/>
      <c r="N68" s="129" t="s">
        <v>526</v>
      </c>
      <c r="O68" s="125"/>
      <c r="P68" s="129" t="s">
        <v>520</v>
      </c>
      <c r="Q68" s="127">
        <v>27</v>
      </c>
      <c r="R68" s="125"/>
      <c r="S68" s="128"/>
      <c r="T68" s="128"/>
      <c r="U68" s="137"/>
      <c r="V68" s="126"/>
      <c r="W68" s="125"/>
      <c r="X68" s="126"/>
      <c r="Y68" s="125"/>
      <c r="Z68" s="128"/>
      <c r="AA68" s="125"/>
      <c r="AB68" s="742"/>
      <c r="AC68" s="126"/>
      <c r="AD68" s="128"/>
      <c r="AE68" s="745"/>
      <c r="AF68" s="745"/>
      <c r="AG68" s="745"/>
      <c r="AH68" s="122"/>
      <c r="AI68" s="122"/>
      <c r="AJ68" s="122"/>
      <c r="AK68" s="122"/>
      <c r="AL68" s="122"/>
      <c r="AM68" s="112"/>
      <c r="AN68" s="112"/>
      <c r="AO68" s="122"/>
      <c r="AP68" s="122"/>
      <c r="AQ68" s="122"/>
      <c r="AR68" s="122"/>
      <c r="AS68" s="112"/>
      <c r="AT68" s="116"/>
      <c r="AU68" s="140"/>
    </row>
    <row r="69" spans="1:47" s="141" customFormat="1" ht="72" customHeight="1" x14ac:dyDescent="0.25">
      <c r="A69" s="732"/>
      <c r="B69" s="740"/>
      <c r="C69" s="45"/>
      <c r="D69" s="72"/>
      <c r="E69" s="732"/>
      <c r="F69" s="123"/>
      <c r="G69" s="132"/>
      <c r="H69" s="46"/>
      <c r="I69" s="46"/>
      <c r="J69" s="46"/>
      <c r="K69" s="46"/>
      <c r="L69" s="126"/>
      <c r="M69" s="128"/>
      <c r="N69" s="129" t="s">
        <v>527</v>
      </c>
      <c r="O69" s="125"/>
      <c r="P69" s="129" t="s">
        <v>520</v>
      </c>
      <c r="Q69" s="127">
        <v>1</v>
      </c>
      <c r="R69" s="125"/>
      <c r="S69" s="128"/>
      <c r="T69" s="128"/>
      <c r="U69" s="137"/>
      <c r="V69" s="126"/>
      <c r="W69" s="125"/>
      <c r="X69" s="126"/>
      <c r="Y69" s="125"/>
      <c r="Z69" s="128"/>
      <c r="AA69" s="125"/>
      <c r="AB69" s="742"/>
      <c r="AC69" s="126"/>
      <c r="AD69" s="128"/>
      <c r="AE69" s="745"/>
      <c r="AF69" s="745"/>
      <c r="AG69" s="745"/>
      <c r="AH69" s="122"/>
      <c r="AI69" s="122"/>
      <c r="AJ69" s="122"/>
      <c r="AK69" s="122"/>
      <c r="AL69" s="122"/>
      <c r="AM69" s="112"/>
      <c r="AN69" s="112"/>
      <c r="AO69" s="122"/>
      <c r="AP69" s="122"/>
      <c r="AQ69" s="122"/>
      <c r="AR69" s="122"/>
      <c r="AS69" s="112"/>
      <c r="AT69" s="116"/>
      <c r="AU69" s="140"/>
    </row>
    <row r="70" spans="1:47" s="141" customFormat="1" ht="72" customHeight="1" x14ac:dyDescent="0.25">
      <c r="A70" s="732"/>
      <c r="B70" s="740"/>
      <c r="C70" s="45"/>
      <c r="D70" s="72"/>
      <c r="E70" s="732"/>
      <c r="F70" s="123"/>
      <c r="G70" s="132"/>
      <c r="H70" s="46"/>
      <c r="I70" s="46"/>
      <c r="J70" s="46"/>
      <c r="K70" s="46"/>
      <c r="L70" s="126"/>
      <c r="M70" s="128"/>
      <c r="N70" s="129" t="s">
        <v>528</v>
      </c>
      <c r="O70" s="125"/>
      <c r="P70" s="129" t="s">
        <v>520</v>
      </c>
      <c r="Q70" s="127">
        <v>8</v>
      </c>
      <c r="R70" s="125"/>
      <c r="S70" s="128"/>
      <c r="T70" s="128"/>
      <c r="U70" s="137"/>
      <c r="V70" s="126"/>
      <c r="W70" s="125"/>
      <c r="X70" s="126"/>
      <c r="Y70" s="125"/>
      <c r="Z70" s="128"/>
      <c r="AA70" s="125"/>
      <c r="AB70" s="742"/>
      <c r="AC70" s="126"/>
      <c r="AD70" s="128"/>
      <c r="AE70" s="745"/>
      <c r="AF70" s="745"/>
      <c r="AG70" s="745"/>
      <c r="AH70" s="122"/>
      <c r="AI70" s="122"/>
      <c r="AJ70" s="122"/>
      <c r="AK70" s="122"/>
      <c r="AL70" s="122"/>
      <c r="AM70" s="112"/>
      <c r="AN70" s="112"/>
      <c r="AO70" s="122"/>
      <c r="AP70" s="122"/>
      <c r="AQ70" s="122"/>
      <c r="AR70" s="122"/>
      <c r="AS70" s="112"/>
      <c r="AT70" s="116"/>
      <c r="AU70" s="140"/>
    </row>
    <row r="71" spans="1:47" s="141" customFormat="1" ht="72" customHeight="1" x14ac:dyDescent="0.25">
      <c r="A71" s="732"/>
      <c r="B71" s="740"/>
      <c r="C71" s="45"/>
      <c r="D71" s="72"/>
      <c r="E71" s="732"/>
      <c r="F71" s="123"/>
      <c r="G71" s="132"/>
      <c r="H71" s="46"/>
      <c r="I71" s="46"/>
      <c r="J71" s="46"/>
      <c r="K71" s="46"/>
      <c r="L71" s="126"/>
      <c r="M71" s="128"/>
      <c r="N71" s="129" t="s">
        <v>529</v>
      </c>
      <c r="O71" s="125"/>
      <c r="P71" s="129" t="s">
        <v>520</v>
      </c>
      <c r="Q71" s="127">
        <v>1</v>
      </c>
      <c r="R71" s="125"/>
      <c r="S71" s="128"/>
      <c r="T71" s="128"/>
      <c r="U71" s="137"/>
      <c r="V71" s="126"/>
      <c r="W71" s="125"/>
      <c r="X71" s="126"/>
      <c r="Y71" s="125"/>
      <c r="Z71" s="128"/>
      <c r="AA71" s="125"/>
      <c r="AB71" s="742"/>
      <c r="AC71" s="126"/>
      <c r="AD71" s="128"/>
      <c r="AE71" s="745"/>
      <c r="AF71" s="745"/>
      <c r="AG71" s="745"/>
      <c r="AH71" s="122"/>
      <c r="AI71" s="122"/>
      <c r="AJ71" s="122"/>
      <c r="AK71" s="122"/>
      <c r="AL71" s="122"/>
      <c r="AM71" s="112"/>
      <c r="AN71" s="112"/>
      <c r="AO71" s="122"/>
      <c r="AP71" s="122"/>
      <c r="AQ71" s="122"/>
      <c r="AR71" s="122"/>
      <c r="AS71" s="112"/>
      <c r="AT71" s="116"/>
      <c r="AU71" s="140"/>
    </row>
    <row r="72" spans="1:47" s="141" customFormat="1" ht="72" customHeight="1" x14ac:dyDescent="0.25">
      <c r="A72" s="732"/>
      <c r="B72" s="740"/>
      <c r="C72" s="45"/>
      <c r="D72" s="72"/>
      <c r="E72" s="732"/>
      <c r="F72" s="123"/>
      <c r="G72" s="132"/>
      <c r="H72" s="46"/>
      <c r="I72" s="46"/>
      <c r="J72" s="46"/>
      <c r="K72" s="46"/>
      <c r="L72" s="126"/>
      <c r="M72" s="128"/>
      <c r="N72" s="129" t="s">
        <v>530</v>
      </c>
      <c r="O72" s="125"/>
      <c r="P72" s="129" t="s">
        <v>520</v>
      </c>
      <c r="Q72" s="127">
        <v>1</v>
      </c>
      <c r="R72" s="125"/>
      <c r="S72" s="128"/>
      <c r="T72" s="128"/>
      <c r="U72" s="137"/>
      <c r="V72" s="126"/>
      <c r="W72" s="125"/>
      <c r="X72" s="126"/>
      <c r="Y72" s="125"/>
      <c r="Z72" s="128"/>
      <c r="AA72" s="125"/>
      <c r="AB72" s="742"/>
      <c r="AC72" s="126"/>
      <c r="AD72" s="128"/>
      <c r="AE72" s="745"/>
      <c r="AF72" s="745"/>
      <c r="AG72" s="745"/>
      <c r="AH72" s="122"/>
      <c r="AI72" s="122"/>
      <c r="AJ72" s="122"/>
      <c r="AK72" s="122"/>
      <c r="AL72" s="122"/>
      <c r="AM72" s="112"/>
      <c r="AN72" s="112"/>
      <c r="AO72" s="122"/>
      <c r="AP72" s="122"/>
      <c r="AQ72" s="122"/>
      <c r="AR72" s="122"/>
      <c r="AS72" s="112"/>
      <c r="AT72" s="116"/>
      <c r="AU72" s="140"/>
    </row>
    <row r="73" spans="1:47" s="67" customFormat="1" ht="72" customHeight="1" x14ac:dyDescent="0.25">
      <c r="A73" s="732"/>
      <c r="B73" s="740"/>
      <c r="C73" s="45">
        <v>55</v>
      </c>
      <c r="D73" s="72">
        <v>221</v>
      </c>
      <c r="E73" s="123" t="s">
        <v>477</v>
      </c>
      <c r="F73" s="123" t="s">
        <v>12</v>
      </c>
      <c r="G73" s="132">
        <v>76.900000000000006</v>
      </c>
      <c r="H73" s="46">
        <v>76.900000000000006</v>
      </c>
      <c r="I73" s="46">
        <v>0</v>
      </c>
      <c r="J73" s="46">
        <v>76.900000000000006</v>
      </c>
      <c r="K73" s="46">
        <v>0</v>
      </c>
      <c r="L73" s="126">
        <v>70000</v>
      </c>
      <c r="M73" s="128">
        <v>5383000</v>
      </c>
      <c r="N73" s="129" t="s">
        <v>351</v>
      </c>
      <c r="O73" s="125">
        <v>9500</v>
      </c>
      <c r="P73" s="129" t="s">
        <v>352</v>
      </c>
      <c r="Q73" s="127">
        <v>76.900000000000006</v>
      </c>
      <c r="R73" s="125">
        <v>9500</v>
      </c>
      <c r="S73" s="128">
        <v>730550</v>
      </c>
      <c r="T73" s="128"/>
      <c r="U73" s="137"/>
      <c r="V73" s="126">
        <v>10000</v>
      </c>
      <c r="W73" s="125">
        <v>769000</v>
      </c>
      <c r="X73" s="126">
        <v>150000</v>
      </c>
      <c r="Y73" s="125">
        <v>11535000</v>
      </c>
      <c r="Z73" s="128"/>
      <c r="AA73" s="125">
        <v>18417550</v>
      </c>
      <c r="AB73" s="742"/>
      <c r="AC73" s="126">
        <v>40000</v>
      </c>
      <c r="AD73" s="128">
        <v>3076000</v>
      </c>
      <c r="AE73" s="745"/>
      <c r="AF73" s="745"/>
      <c r="AG73" s="745"/>
      <c r="AH73" s="46"/>
      <c r="AI73" s="46"/>
      <c r="AJ73" s="46"/>
      <c r="AK73" s="46"/>
      <c r="AL73" s="46"/>
      <c r="AM73" s="123"/>
      <c r="AN73" s="123"/>
      <c r="AO73" s="46"/>
      <c r="AP73" s="46"/>
      <c r="AQ73" s="46"/>
      <c r="AR73" s="46"/>
      <c r="AS73" s="123"/>
      <c r="AT73" s="124"/>
      <c r="AU73" s="135"/>
    </row>
    <row r="74" spans="1:47" s="67" customFormat="1" ht="72" customHeight="1" x14ac:dyDescent="0.25">
      <c r="A74" s="732">
        <f>MAX(A$6:$A73)+1</f>
        <v>6</v>
      </c>
      <c r="B74" s="740" t="s">
        <v>531</v>
      </c>
      <c r="C74" s="45">
        <v>54</v>
      </c>
      <c r="D74" s="72">
        <v>3</v>
      </c>
      <c r="E74" s="123" t="s">
        <v>477</v>
      </c>
      <c r="F74" s="123" t="s">
        <v>12</v>
      </c>
      <c r="G74" s="132">
        <v>234.2</v>
      </c>
      <c r="H74" s="46">
        <v>234.2</v>
      </c>
      <c r="I74" s="46">
        <v>0</v>
      </c>
      <c r="J74" s="46">
        <v>234.2</v>
      </c>
      <c r="K74" s="46">
        <v>0</v>
      </c>
      <c r="L74" s="126">
        <v>70000</v>
      </c>
      <c r="M74" s="128">
        <v>16394000</v>
      </c>
      <c r="N74" s="129" t="s">
        <v>351</v>
      </c>
      <c r="O74" s="125">
        <v>9500</v>
      </c>
      <c r="P74" s="129" t="s">
        <v>352</v>
      </c>
      <c r="Q74" s="127">
        <v>234.2</v>
      </c>
      <c r="R74" s="125">
        <v>9500</v>
      </c>
      <c r="S74" s="128">
        <v>2224900</v>
      </c>
      <c r="T74" s="128"/>
      <c r="U74" s="137"/>
      <c r="V74" s="126">
        <v>10000</v>
      </c>
      <c r="W74" s="125">
        <v>2342000</v>
      </c>
      <c r="X74" s="126">
        <v>150000</v>
      </c>
      <c r="Y74" s="125">
        <v>35130000</v>
      </c>
      <c r="Z74" s="128"/>
      <c r="AA74" s="125">
        <v>56090900</v>
      </c>
      <c r="AB74" s="742">
        <v>123342500</v>
      </c>
      <c r="AC74" s="126">
        <v>40000</v>
      </c>
      <c r="AD74" s="128">
        <v>9368000</v>
      </c>
      <c r="AE74" s="745">
        <v>20600000</v>
      </c>
      <c r="AF74" s="745">
        <v>143942500</v>
      </c>
      <c r="AG74" s="745"/>
      <c r="AH74" s="46"/>
      <c r="AI74" s="46"/>
      <c r="AJ74" s="46"/>
      <c r="AK74" s="46"/>
      <c r="AL74" s="46"/>
      <c r="AM74" s="123"/>
      <c r="AN74" s="123"/>
      <c r="AO74" s="46"/>
      <c r="AP74" s="46"/>
      <c r="AQ74" s="46"/>
      <c r="AR74" s="46"/>
      <c r="AS74" s="123"/>
      <c r="AT74" s="124"/>
      <c r="AU74" s="135"/>
    </row>
    <row r="75" spans="1:47" s="67" customFormat="1" ht="72" customHeight="1" x14ac:dyDescent="0.25">
      <c r="A75" s="732"/>
      <c r="B75" s="740"/>
      <c r="C75" s="45">
        <v>55</v>
      </c>
      <c r="D75" s="72">
        <v>285</v>
      </c>
      <c r="E75" s="123" t="s">
        <v>477</v>
      </c>
      <c r="F75" s="123" t="s">
        <v>12</v>
      </c>
      <c r="G75" s="132">
        <v>125</v>
      </c>
      <c r="H75" s="46">
        <v>125</v>
      </c>
      <c r="I75" s="46">
        <v>0</v>
      </c>
      <c r="J75" s="46">
        <v>125</v>
      </c>
      <c r="K75" s="46">
        <v>0</v>
      </c>
      <c r="L75" s="126">
        <v>70000</v>
      </c>
      <c r="M75" s="128">
        <v>8750000</v>
      </c>
      <c r="N75" s="129" t="s">
        <v>351</v>
      </c>
      <c r="O75" s="125">
        <v>9500</v>
      </c>
      <c r="P75" s="129" t="s">
        <v>352</v>
      </c>
      <c r="Q75" s="127">
        <v>125</v>
      </c>
      <c r="R75" s="125">
        <v>9500</v>
      </c>
      <c r="S75" s="128">
        <v>1187500</v>
      </c>
      <c r="T75" s="128"/>
      <c r="U75" s="137"/>
      <c r="V75" s="126">
        <v>10000</v>
      </c>
      <c r="W75" s="125">
        <v>1250000</v>
      </c>
      <c r="X75" s="126">
        <v>150000</v>
      </c>
      <c r="Y75" s="125">
        <v>18750000</v>
      </c>
      <c r="Z75" s="128"/>
      <c r="AA75" s="125">
        <v>29937500</v>
      </c>
      <c r="AB75" s="742"/>
      <c r="AC75" s="126">
        <v>40000</v>
      </c>
      <c r="AD75" s="128">
        <v>5000000</v>
      </c>
      <c r="AE75" s="745"/>
      <c r="AF75" s="745"/>
      <c r="AG75" s="745"/>
      <c r="AH75" s="46"/>
      <c r="AI75" s="46"/>
      <c r="AJ75" s="46"/>
      <c r="AK75" s="46"/>
      <c r="AL75" s="46"/>
      <c r="AM75" s="123"/>
      <c r="AN75" s="123"/>
      <c r="AO75" s="46"/>
      <c r="AP75" s="46"/>
      <c r="AQ75" s="46"/>
      <c r="AR75" s="46"/>
      <c r="AS75" s="123"/>
      <c r="AT75" s="124"/>
      <c r="AU75" s="135"/>
    </row>
    <row r="76" spans="1:47" s="67" customFormat="1" ht="72" customHeight="1" x14ac:dyDescent="0.25">
      <c r="A76" s="732"/>
      <c r="B76" s="740"/>
      <c r="C76" s="45">
        <v>54</v>
      </c>
      <c r="D76" s="72">
        <v>170</v>
      </c>
      <c r="E76" s="123" t="s">
        <v>477</v>
      </c>
      <c r="F76" s="123" t="s">
        <v>12</v>
      </c>
      <c r="G76" s="132">
        <v>76.7</v>
      </c>
      <c r="H76" s="46">
        <v>76.7</v>
      </c>
      <c r="I76" s="46">
        <v>0</v>
      </c>
      <c r="J76" s="46">
        <v>76.7</v>
      </c>
      <c r="K76" s="46">
        <v>0</v>
      </c>
      <c r="L76" s="126">
        <v>70000</v>
      </c>
      <c r="M76" s="128">
        <v>5369000</v>
      </c>
      <c r="N76" s="129" t="s">
        <v>351</v>
      </c>
      <c r="O76" s="125">
        <v>9500</v>
      </c>
      <c r="P76" s="129" t="s">
        <v>352</v>
      </c>
      <c r="Q76" s="127">
        <v>76.7</v>
      </c>
      <c r="R76" s="125">
        <v>9500</v>
      </c>
      <c r="S76" s="128">
        <v>728650</v>
      </c>
      <c r="T76" s="128"/>
      <c r="U76" s="137"/>
      <c r="V76" s="126">
        <v>10000</v>
      </c>
      <c r="W76" s="125">
        <v>767000</v>
      </c>
      <c r="X76" s="126">
        <v>150000</v>
      </c>
      <c r="Y76" s="125">
        <v>11505000</v>
      </c>
      <c r="Z76" s="128"/>
      <c r="AA76" s="125">
        <v>18369650</v>
      </c>
      <c r="AB76" s="742"/>
      <c r="AC76" s="126">
        <v>40000</v>
      </c>
      <c r="AD76" s="128">
        <v>3068000</v>
      </c>
      <c r="AE76" s="745"/>
      <c r="AF76" s="745"/>
      <c r="AG76" s="745"/>
      <c r="AH76" s="46"/>
      <c r="AI76" s="46"/>
      <c r="AJ76" s="46"/>
      <c r="AK76" s="46"/>
      <c r="AL76" s="46"/>
      <c r="AM76" s="123"/>
      <c r="AN76" s="123"/>
      <c r="AO76" s="46"/>
      <c r="AP76" s="46"/>
      <c r="AQ76" s="46"/>
      <c r="AR76" s="46"/>
      <c r="AS76" s="123"/>
      <c r="AT76" s="124"/>
      <c r="AU76" s="135"/>
    </row>
    <row r="77" spans="1:47" s="67" customFormat="1" ht="72" customHeight="1" x14ac:dyDescent="0.25">
      <c r="A77" s="732"/>
      <c r="B77" s="740"/>
      <c r="C77" s="45">
        <v>54</v>
      </c>
      <c r="D77" s="72">
        <v>169</v>
      </c>
      <c r="E77" s="123" t="s">
        <v>477</v>
      </c>
      <c r="F77" s="123" t="s">
        <v>12</v>
      </c>
      <c r="G77" s="132">
        <v>79.099999999999994</v>
      </c>
      <c r="H77" s="46">
        <v>79.099999999999994</v>
      </c>
      <c r="I77" s="46">
        <v>0</v>
      </c>
      <c r="J77" s="46">
        <v>79.099999999999994</v>
      </c>
      <c r="K77" s="46">
        <v>0</v>
      </c>
      <c r="L77" s="126">
        <v>70000</v>
      </c>
      <c r="M77" s="128">
        <v>5537000</v>
      </c>
      <c r="N77" s="129" t="s">
        <v>351</v>
      </c>
      <c r="O77" s="125">
        <v>9500</v>
      </c>
      <c r="P77" s="129" t="s">
        <v>352</v>
      </c>
      <c r="Q77" s="127">
        <v>79.099999999999994</v>
      </c>
      <c r="R77" s="125">
        <v>9500</v>
      </c>
      <c r="S77" s="128">
        <v>751450</v>
      </c>
      <c r="T77" s="128"/>
      <c r="U77" s="137"/>
      <c r="V77" s="126">
        <v>10000</v>
      </c>
      <c r="W77" s="125">
        <v>791000</v>
      </c>
      <c r="X77" s="126">
        <v>150000</v>
      </c>
      <c r="Y77" s="125">
        <v>11865000</v>
      </c>
      <c r="Z77" s="128"/>
      <c r="AA77" s="125">
        <v>18944450</v>
      </c>
      <c r="AB77" s="742"/>
      <c r="AC77" s="126">
        <v>40000</v>
      </c>
      <c r="AD77" s="128">
        <v>3164000</v>
      </c>
      <c r="AE77" s="745"/>
      <c r="AF77" s="745"/>
      <c r="AG77" s="745"/>
      <c r="AH77" s="46"/>
      <c r="AI77" s="46"/>
      <c r="AJ77" s="46"/>
      <c r="AK77" s="46"/>
      <c r="AL77" s="46"/>
      <c r="AM77" s="123"/>
      <c r="AN77" s="123"/>
      <c r="AO77" s="46"/>
      <c r="AP77" s="46"/>
      <c r="AQ77" s="46"/>
      <c r="AR77" s="46"/>
      <c r="AS77" s="123"/>
      <c r="AT77" s="124"/>
      <c r="AU77" s="135"/>
    </row>
    <row r="78" spans="1:47" s="143" customFormat="1" ht="72" customHeight="1" x14ac:dyDescent="0.25">
      <c r="A78" s="732">
        <f>MAX(A$6:$A77)+1</f>
        <v>7</v>
      </c>
      <c r="B78" s="740" t="s">
        <v>532</v>
      </c>
      <c r="C78" s="45">
        <v>55</v>
      </c>
      <c r="D78" s="72">
        <v>275</v>
      </c>
      <c r="E78" s="123" t="s">
        <v>477</v>
      </c>
      <c r="F78" s="123" t="s">
        <v>12</v>
      </c>
      <c r="G78" s="132">
        <v>208.7</v>
      </c>
      <c r="H78" s="46">
        <v>208.7</v>
      </c>
      <c r="I78" s="46">
        <v>0</v>
      </c>
      <c r="J78" s="46">
        <v>208.7</v>
      </c>
      <c r="K78" s="46">
        <v>0</v>
      </c>
      <c r="L78" s="126">
        <v>70000</v>
      </c>
      <c r="M78" s="128">
        <v>14609000</v>
      </c>
      <c r="N78" s="129" t="s">
        <v>351</v>
      </c>
      <c r="O78" s="125">
        <v>9500</v>
      </c>
      <c r="P78" s="129" t="s">
        <v>352</v>
      </c>
      <c r="Q78" s="127">
        <v>208.7</v>
      </c>
      <c r="R78" s="125">
        <v>9500</v>
      </c>
      <c r="S78" s="128">
        <v>1982650</v>
      </c>
      <c r="T78" s="128"/>
      <c r="U78" s="137"/>
      <c r="V78" s="126">
        <v>10000</v>
      </c>
      <c r="W78" s="125">
        <v>2087000</v>
      </c>
      <c r="X78" s="126">
        <v>150000</v>
      </c>
      <c r="Y78" s="125">
        <v>31305000</v>
      </c>
      <c r="Z78" s="128"/>
      <c r="AA78" s="125">
        <v>49983650</v>
      </c>
      <c r="AB78" s="742">
        <v>214065100</v>
      </c>
      <c r="AC78" s="126">
        <v>40000</v>
      </c>
      <c r="AD78" s="128">
        <v>8348000</v>
      </c>
      <c r="AE78" s="745">
        <v>35752000</v>
      </c>
      <c r="AF78" s="745">
        <v>249817100</v>
      </c>
      <c r="AG78" s="128"/>
      <c r="AH78" s="138"/>
      <c r="AI78" s="138"/>
      <c r="AJ78" s="138"/>
      <c r="AK78" s="138"/>
      <c r="AL78" s="138"/>
      <c r="AM78" s="112"/>
      <c r="AN78" s="112"/>
      <c r="AO78" s="122"/>
      <c r="AP78" s="122"/>
      <c r="AQ78" s="122"/>
      <c r="AR78" s="122"/>
      <c r="AS78" s="112"/>
      <c r="AT78" s="116"/>
      <c r="AU78" s="142"/>
    </row>
    <row r="79" spans="1:47" s="143" customFormat="1" ht="72" customHeight="1" x14ac:dyDescent="0.25">
      <c r="A79" s="732"/>
      <c r="B79" s="740"/>
      <c r="C79" s="45">
        <v>63</v>
      </c>
      <c r="D79" s="72">
        <v>52</v>
      </c>
      <c r="E79" s="123" t="s">
        <v>477</v>
      </c>
      <c r="F79" s="123" t="s">
        <v>12</v>
      </c>
      <c r="G79" s="132">
        <v>102.4</v>
      </c>
      <c r="H79" s="46">
        <v>102.4</v>
      </c>
      <c r="I79" s="46">
        <v>0</v>
      </c>
      <c r="J79" s="46">
        <v>102.4</v>
      </c>
      <c r="K79" s="46">
        <v>0</v>
      </c>
      <c r="L79" s="126">
        <v>70000</v>
      </c>
      <c r="M79" s="128">
        <v>7168000</v>
      </c>
      <c r="N79" s="129" t="s">
        <v>351</v>
      </c>
      <c r="O79" s="125">
        <v>9500</v>
      </c>
      <c r="P79" s="129" t="s">
        <v>352</v>
      </c>
      <c r="Q79" s="127">
        <v>102.4</v>
      </c>
      <c r="R79" s="125">
        <v>9500</v>
      </c>
      <c r="S79" s="128">
        <v>972800</v>
      </c>
      <c r="T79" s="128"/>
      <c r="U79" s="137"/>
      <c r="V79" s="126">
        <v>10000</v>
      </c>
      <c r="W79" s="125">
        <v>1024000</v>
      </c>
      <c r="X79" s="126">
        <v>150000</v>
      </c>
      <c r="Y79" s="125">
        <v>15360000</v>
      </c>
      <c r="Z79" s="128"/>
      <c r="AA79" s="125">
        <v>24524800</v>
      </c>
      <c r="AB79" s="742"/>
      <c r="AC79" s="126">
        <v>40000</v>
      </c>
      <c r="AD79" s="128">
        <v>4096000</v>
      </c>
      <c r="AE79" s="745"/>
      <c r="AF79" s="745"/>
      <c r="AG79" s="128"/>
      <c r="AH79" s="138"/>
      <c r="AI79" s="138"/>
      <c r="AJ79" s="138"/>
      <c r="AK79" s="138"/>
      <c r="AL79" s="138"/>
      <c r="AM79" s="111"/>
      <c r="AN79" s="111"/>
      <c r="AO79" s="138"/>
      <c r="AP79" s="138"/>
      <c r="AQ79" s="138"/>
      <c r="AR79" s="138"/>
      <c r="AS79" s="111"/>
      <c r="AT79" s="117"/>
      <c r="AU79" s="142"/>
    </row>
    <row r="80" spans="1:47" s="67" customFormat="1" ht="72" customHeight="1" x14ac:dyDescent="0.25">
      <c r="A80" s="732"/>
      <c r="B80" s="740"/>
      <c r="C80" s="45">
        <v>63</v>
      </c>
      <c r="D80" s="72">
        <v>8</v>
      </c>
      <c r="E80" s="123" t="s">
        <v>477</v>
      </c>
      <c r="F80" s="123" t="s">
        <v>12</v>
      </c>
      <c r="G80" s="132">
        <v>57.9</v>
      </c>
      <c r="H80" s="46">
        <v>57.9</v>
      </c>
      <c r="I80" s="46">
        <v>0</v>
      </c>
      <c r="J80" s="46">
        <v>57.9</v>
      </c>
      <c r="K80" s="46">
        <v>0</v>
      </c>
      <c r="L80" s="126">
        <v>70000</v>
      </c>
      <c r="M80" s="128">
        <v>4053000</v>
      </c>
      <c r="N80" s="129" t="s">
        <v>351</v>
      </c>
      <c r="O80" s="125">
        <v>9500</v>
      </c>
      <c r="P80" s="129" t="s">
        <v>352</v>
      </c>
      <c r="Q80" s="127">
        <v>57.9</v>
      </c>
      <c r="R80" s="125">
        <v>9500</v>
      </c>
      <c r="S80" s="128">
        <v>550050</v>
      </c>
      <c r="T80" s="128"/>
      <c r="U80" s="137"/>
      <c r="V80" s="126">
        <v>10000</v>
      </c>
      <c r="W80" s="125">
        <v>579000</v>
      </c>
      <c r="X80" s="126">
        <v>150000</v>
      </c>
      <c r="Y80" s="125">
        <v>8685000</v>
      </c>
      <c r="Z80" s="128"/>
      <c r="AA80" s="125">
        <v>13867050</v>
      </c>
      <c r="AB80" s="742"/>
      <c r="AC80" s="126">
        <v>40000</v>
      </c>
      <c r="AD80" s="128">
        <v>2316000</v>
      </c>
      <c r="AE80" s="745"/>
      <c r="AF80" s="745"/>
      <c r="AG80" s="128"/>
      <c r="AH80" s="46"/>
      <c r="AI80" s="46"/>
      <c r="AJ80" s="46"/>
      <c r="AK80" s="46"/>
      <c r="AL80" s="46"/>
      <c r="AM80" s="123"/>
      <c r="AN80" s="123"/>
      <c r="AO80" s="46"/>
      <c r="AP80" s="46"/>
      <c r="AQ80" s="46"/>
      <c r="AR80" s="46"/>
      <c r="AS80" s="123"/>
      <c r="AT80" s="124"/>
      <c r="AU80" s="135"/>
    </row>
    <row r="81" spans="1:47" s="101" customFormat="1" ht="72" customHeight="1" x14ac:dyDescent="0.25">
      <c r="A81" s="732"/>
      <c r="B81" s="740"/>
      <c r="C81" s="45">
        <v>54</v>
      </c>
      <c r="D81" s="72">
        <v>148</v>
      </c>
      <c r="E81" s="123" t="s">
        <v>477</v>
      </c>
      <c r="F81" s="123" t="s">
        <v>12</v>
      </c>
      <c r="G81" s="132">
        <v>88.8</v>
      </c>
      <c r="H81" s="46">
        <v>88.8</v>
      </c>
      <c r="I81" s="46">
        <v>0</v>
      </c>
      <c r="J81" s="46">
        <v>88.8</v>
      </c>
      <c r="K81" s="46">
        <v>0</v>
      </c>
      <c r="L81" s="126">
        <v>70000</v>
      </c>
      <c r="M81" s="128">
        <v>6216000</v>
      </c>
      <c r="N81" s="129" t="s">
        <v>351</v>
      </c>
      <c r="O81" s="125">
        <v>9500</v>
      </c>
      <c r="P81" s="129" t="s">
        <v>352</v>
      </c>
      <c r="Q81" s="127">
        <v>88.8</v>
      </c>
      <c r="R81" s="125">
        <v>9500</v>
      </c>
      <c r="S81" s="128">
        <v>843600</v>
      </c>
      <c r="T81" s="128"/>
      <c r="U81" s="137"/>
      <c r="V81" s="126">
        <v>10000</v>
      </c>
      <c r="W81" s="125">
        <v>888000</v>
      </c>
      <c r="X81" s="126">
        <v>150000</v>
      </c>
      <c r="Y81" s="125">
        <v>13320000</v>
      </c>
      <c r="Z81" s="128"/>
      <c r="AA81" s="125">
        <v>21267600</v>
      </c>
      <c r="AB81" s="742"/>
      <c r="AC81" s="126">
        <v>40000</v>
      </c>
      <c r="AD81" s="128">
        <v>3552000</v>
      </c>
      <c r="AE81" s="745"/>
      <c r="AF81" s="745"/>
      <c r="AG81" s="128"/>
      <c r="AH81" s="138"/>
      <c r="AI81" s="138"/>
      <c r="AJ81" s="138"/>
      <c r="AK81" s="138"/>
      <c r="AL81" s="138"/>
      <c r="AM81" s="112">
        <v>37</v>
      </c>
      <c r="AN81" s="112">
        <v>25</v>
      </c>
      <c r="AO81" s="122">
        <v>213.8</v>
      </c>
      <c r="AP81" s="122">
        <v>88.8</v>
      </c>
      <c r="AQ81" s="122">
        <v>125.00000000000001</v>
      </c>
      <c r="AR81" s="122"/>
      <c r="AS81" s="122"/>
      <c r="AT81" s="116"/>
      <c r="AU81" s="144"/>
    </row>
    <row r="82" spans="1:47" s="101" customFormat="1" ht="72" customHeight="1" x14ac:dyDescent="0.25">
      <c r="A82" s="732"/>
      <c r="B82" s="740"/>
      <c r="C82" s="45">
        <v>55</v>
      </c>
      <c r="D82" s="72">
        <v>408</v>
      </c>
      <c r="E82" s="123" t="s">
        <v>477</v>
      </c>
      <c r="F82" s="123" t="s">
        <v>12</v>
      </c>
      <c r="G82" s="132">
        <v>29.3</v>
      </c>
      <c r="H82" s="46">
        <v>29.3</v>
      </c>
      <c r="I82" s="46">
        <v>0</v>
      </c>
      <c r="J82" s="46">
        <v>29.3</v>
      </c>
      <c r="K82" s="46">
        <v>0</v>
      </c>
      <c r="L82" s="126">
        <v>70000</v>
      </c>
      <c r="M82" s="128">
        <v>2051000</v>
      </c>
      <c r="N82" s="129" t="s">
        <v>351</v>
      </c>
      <c r="O82" s="125">
        <v>9500</v>
      </c>
      <c r="P82" s="129" t="s">
        <v>352</v>
      </c>
      <c r="Q82" s="127">
        <v>29.3</v>
      </c>
      <c r="R82" s="125">
        <v>9500</v>
      </c>
      <c r="S82" s="128">
        <v>278350</v>
      </c>
      <c r="T82" s="128"/>
      <c r="U82" s="137"/>
      <c r="V82" s="126">
        <v>10000</v>
      </c>
      <c r="W82" s="125">
        <v>293000</v>
      </c>
      <c r="X82" s="126">
        <v>150000</v>
      </c>
      <c r="Y82" s="125">
        <v>4395000</v>
      </c>
      <c r="Z82" s="128"/>
      <c r="AA82" s="125">
        <v>7017350</v>
      </c>
      <c r="AB82" s="742"/>
      <c r="AC82" s="126">
        <v>40000</v>
      </c>
      <c r="AD82" s="128">
        <v>1172000</v>
      </c>
      <c r="AE82" s="745"/>
      <c r="AF82" s="745"/>
      <c r="AG82" s="128"/>
      <c r="AH82" s="138"/>
      <c r="AI82" s="138"/>
      <c r="AJ82" s="138"/>
      <c r="AK82" s="138"/>
      <c r="AL82" s="138"/>
      <c r="AM82" s="111"/>
      <c r="AN82" s="123"/>
      <c r="AO82" s="46"/>
      <c r="AP82" s="46"/>
      <c r="AQ82" s="46"/>
      <c r="AR82" s="46"/>
      <c r="AS82" s="46"/>
      <c r="AT82" s="124"/>
      <c r="AU82" s="144"/>
    </row>
    <row r="83" spans="1:47" s="101" customFormat="1" ht="72" customHeight="1" x14ac:dyDescent="0.25">
      <c r="A83" s="732"/>
      <c r="B83" s="740"/>
      <c r="C83" s="45">
        <v>55</v>
      </c>
      <c r="D83" s="72">
        <v>409</v>
      </c>
      <c r="E83" s="123" t="s">
        <v>477</v>
      </c>
      <c r="F83" s="123" t="s">
        <v>12</v>
      </c>
      <c r="G83" s="132">
        <v>46.4</v>
      </c>
      <c r="H83" s="46">
        <v>46.4</v>
      </c>
      <c r="I83" s="46">
        <v>0</v>
      </c>
      <c r="J83" s="46">
        <v>46.4</v>
      </c>
      <c r="K83" s="46">
        <v>0</v>
      </c>
      <c r="L83" s="126">
        <v>70000</v>
      </c>
      <c r="M83" s="128">
        <v>3248000</v>
      </c>
      <c r="N83" s="129" t="s">
        <v>351</v>
      </c>
      <c r="O83" s="125">
        <v>9500</v>
      </c>
      <c r="P83" s="129" t="s">
        <v>352</v>
      </c>
      <c r="Q83" s="127">
        <v>46.4</v>
      </c>
      <c r="R83" s="125">
        <v>9500</v>
      </c>
      <c r="S83" s="128">
        <v>440800</v>
      </c>
      <c r="T83" s="128"/>
      <c r="U83" s="137"/>
      <c r="V83" s="126">
        <v>10000</v>
      </c>
      <c r="W83" s="125">
        <v>464000</v>
      </c>
      <c r="X83" s="126">
        <v>150000</v>
      </c>
      <c r="Y83" s="125">
        <v>6960000</v>
      </c>
      <c r="Z83" s="128"/>
      <c r="AA83" s="125">
        <v>11112800</v>
      </c>
      <c r="AB83" s="742"/>
      <c r="AC83" s="126">
        <v>40000</v>
      </c>
      <c r="AD83" s="128">
        <v>1856000</v>
      </c>
      <c r="AE83" s="745"/>
      <c r="AF83" s="745"/>
      <c r="AG83" s="128"/>
      <c r="AH83" s="138"/>
      <c r="AI83" s="138"/>
      <c r="AJ83" s="138"/>
      <c r="AK83" s="138"/>
      <c r="AL83" s="138"/>
      <c r="AM83" s="111"/>
      <c r="AN83" s="123"/>
      <c r="AO83" s="46"/>
      <c r="AP83" s="46"/>
      <c r="AQ83" s="46"/>
      <c r="AR83" s="46"/>
      <c r="AS83" s="46"/>
      <c r="AT83" s="124"/>
      <c r="AU83" s="144"/>
    </row>
    <row r="84" spans="1:47" s="101" customFormat="1" ht="72" customHeight="1" x14ac:dyDescent="0.25">
      <c r="A84" s="732"/>
      <c r="B84" s="740"/>
      <c r="C84" s="45">
        <v>54</v>
      </c>
      <c r="D84" s="72">
        <v>123</v>
      </c>
      <c r="E84" s="123" t="s">
        <v>477</v>
      </c>
      <c r="F84" s="123" t="s">
        <v>12</v>
      </c>
      <c r="G84" s="132">
        <v>60.2</v>
      </c>
      <c r="H84" s="46">
        <v>60.2</v>
      </c>
      <c r="I84" s="46">
        <v>0</v>
      </c>
      <c r="J84" s="46">
        <v>60.2</v>
      </c>
      <c r="K84" s="46">
        <v>0</v>
      </c>
      <c r="L84" s="126">
        <v>70000</v>
      </c>
      <c r="M84" s="128">
        <v>4214000</v>
      </c>
      <c r="N84" s="129" t="s">
        <v>351</v>
      </c>
      <c r="O84" s="125">
        <v>9500</v>
      </c>
      <c r="P84" s="129" t="s">
        <v>352</v>
      </c>
      <c r="Q84" s="127">
        <v>60.2</v>
      </c>
      <c r="R84" s="125">
        <v>9500</v>
      </c>
      <c r="S84" s="128">
        <v>571900</v>
      </c>
      <c r="T84" s="128"/>
      <c r="U84" s="137"/>
      <c r="V84" s="126">
        <v>10000</v>
      </c>
      <c r="W84" s="125">
        <v>602000</v>
      </c>
      <c r="X84" s="126">
        <v>150000</v>
      </c>
      <c r="Y84" s="125">
        <v>9030000</v>
      </c>
      <c r="Z84" s="128"/>
      <c r="AA84" s="125">
        <v>14417900</v>
      </c>
      <c r="AB84" s="742"/>
      <c r="AC84" s="126">
        <v>40000</v>
      </c>
      <c r="AD84" s="128">
        <v>2408000</v>
      </c>
      <c r="AE84" s="745"/>
      <c r="AF84" s="745"/>
      <c r="AG84" s="128"/>
      <c r="AH84" s="138"/>
      <c r="AI84" s="138"/>
      <c r="AJ84" s="138"/>
      <c r="AK84" s="138"/>
      <c r="AL84" s="138"/>
      <c r="AM84" s="111"/>
      <c r="AN84" s="123"/>
      <c r="AO84" s="46"/>
      <c r="AP84" s="46"/>
      <c r="AQ84" s="46"/>
      <c r="AR84" s="46"/>
      <c r="AS84" s="46"/>
      <c r="AT84" s="124"/>
      <c r="AU84" s="144"/>
    </row>
    <row r="85" spans="1:47" s="101" customFormat="1" ht="72" customHeight="1" x14ac:dyDescent="0.25">
      <c r="A85" s="732"/>
      <c r="B85" s="740"/>
      <c r="C85" s="45">
        <v>54</v>
      </c>
      <c r="D85" s="72">
        <v>133</v>
      </c>
      <c r="E85" s="123" t="s">
        <v>477</v>
      </c>
      <c r="F85" s="123" t="s">
        <v>12</v>
      </c>
      <c r="G85" s="132">
        <v>55.1</v>
      </c>
      <c r="H85" s="46">
        <v>55.1</v>
      </c>
      <c r="I85" s="46">
        <v>0</v>
      </c>
      <c r="J85" s="46">
        <v>55.1</v>
      </c>
      <c r="K85" s="46">
        <v>0</v>
      </c>
      <c r="L85" s="126">
        <v>70000</v>
      </c>
      <c r="M85" s="128">
        <v>3857000</v>
      </c>
      <c r="N85" s="129" t="s">
        <v>351</v>
      </c>
      <c r="O85" s="125">
        <v>9500</v>
      </c>
      <c r="P85" s="129" t="s">
        <v>352</v>
      </c>
      <c r="Q85" s="127">
        <v>55.1</v>
      </c>
      <c r="R85" s="125">
        <v>9500</v>
      </c>
      <c r="S85" s="128">
        <v>523450</v>
      </c>
      <c r="T85" s="128"/>
      <c r="U85" s="137"/>
      <c r="V85" s="126">
        <v>10000</v>
      </c>
      <c r="W85" s="125">
        <v>551000</v>
      </c>
      <c r="X85" s="126">
        <v>150000</v>
      </c>
      <c r="Y85" s="125">
        <v>8265000</v>
      </c>
      <c r="Z85" s="128"/>
      <c r="AA85" s="125">
        <v>13196450</v>
      </c>
      <c r="AB85" s="742"/>
      <c r="AC85" s="126">
        <v>40000</v>
      </c>
      <c r="AD85" s="128">
        <v>2204000</v>
      </c>
      <c r="AE85" s="745"/>
      <c r="AF85" s="745"/>
      <c r="AG85" s="128"/>
      <c r="AH85" s="138"/>
      <c r="AI85" s="138"/>
      <c r="AJ85" s="138"/>
      <c r="AK85" s="138"/>
      <c r="AL85" s="138"/>
      <c r="AM85" s="111"/>
      <c r="AN85" s="123"/>
      <c r="AO85" s="46"/>
      <c r="AP85" s="46"/>
      <c r="AQ85" s="46"/>
      <c r="AR85" s="46"/>
      <c r="AS85" s="46"/>
      <c r="AT85" s="124"/>
      <c r="AU85" s="144"/>
    </row>
    <row r="86" spans="1:47" s="101" customFormat="1" ht="72" customHeight="1" x14ac:dyDescent="0.25">
      <c r="A86" s="732"/>
      <c r="B86" s="740"/>
      <c r="C86" s="45">
        <v>63</v>
      </c>
      <c r="D86" s="72">
        <v>72</v>
      </c>
      <c r="E86" s="123" t="s">
        <v>477</v>
      </c>
      <c r="F86" s="123" t="s">
        <v>12</v>
      </c>
      <c r="G86" s="132">
        <v>32.200000000000003</v>
      </c>
      <c r="H86" s="46">
        <v>32.200000000000003</v>
      </c>
      <c r="I86" s="46">
        <v>0</v>
      </c>
      <c r="J86" s="46">
        <v>32.200000000000003</v>
      </c>
      <c r="K86" s="46">
        <v>0</v>
      </c>
      <c r="L86" s="126">
        <v>70000</v>
      </c>
      <c r="M86" s="128">
        <v>2254000</v>
      </c>
      <c r="N86" s="129" t="s">
        <v>351</v>
      </c>
      <c r="O86" s="125">
        <v>9500</v>
      </c>
      <c r="P86" s="129" t="s">
        <v>352</v>
      </c>
      <c r="Q86" s="127">
        <v>32.200000000000003</v>
      </c>
      <c r="R86" s="125">
        <v>9500</v>
      </c>
      <c r="S86" s="128">
        <v>305900</v>
      </c>
      <c r="T86" s="128"/>
      <c r="U86" s="137"/>
      <c r="V86" s="126">
        <v>10000</v>
      </c>
      <c r="W86" s="125">
        <v>322000</v>
      </c>
      <c r="X86" s="126">
        <v>150000</v>
      </c>
      <c r="Y86" s="125">
        <v>4830000</v>
      </c>
      <c r="Z86" s="128"/>
      <c r="AA86" s="125">
        <v>7711900</v>
      </c>
      <c r="AB86" s="742"/>
      <c r="AC86" s="126">
        <v>40000</v>
      </c>
      <c r="AD86" s="128">
        <v>1288000</v>
      </c>
      <c r="AE86" s="745"/>
      <c r="AF86" s="745"/>
      <c r="AG86" s="128"/>
      <c r="AH86" s="138"/>
      <c r="AI86" s="138"/>
      <c r="AJ86" s="138"/>
      <c r="AK86" s="138"/>
      <c r="AL86" s="138"/>
      <c r="AM86" s="111"/>
      <c r="AN86" s="123"/>
      <c r="AO86" s="46"/>
      <c r="AP86" s="46"/>
      <c r="AQ86" s="46"/>
      <c r="AR86" s="46"/>
      <c r="AS86" s="46"/>
      <c r="AT86" s="124"/>
      <c r="AU86" s="144"/>
    </row>
    <row r="87" spans="1:47" s="101" customFormat="1" ht="72" customHeight="1" x14ac:dyDescent="0.25">
      <c r="A87" s="732"/>
      <c r="B87" s="740"/>
      <c r="C87" s="45">
        <v>63</v>
      </c>
      <c r="D87" s="72">
        <v>73</v>
      </c>
      <c r="E87" s="123" t="s">
        <v>477</v>
      </c>
      <c r="F87" s="123" t="s">
        <v>12</v>
      </c>
      <c r="G87" s="132">
        <v>212.8</v>
      </c>
      <c r="H87" s="46">
        <v>212.8</v>
      </c>
      <c r="I87" s="46">
        <v>0</v>
      </c>
      <c r="J87" s="46">
        <v>212.8</v>
      </c>
      <c r="K87" s="46">
        <v>0</v>
      </c>
      <c r="L87" s="126">
        <v>70000</v>
      </c>
      <c r="M87" s="128">
        <v>14896000</v>
      </c>
      <c r="N87" s="129" t="s">
        <v>351</v>
      </c>
      <c r="O87" s="125">
        <v>9500</v>
      </c>
      <c r="P87" s="129" t="s">
        <v>352</v>
      </c>
      <c r="Q87" s="127">
        <v>212.8</v>
      </c>
      <c r="R87" s="125">
        <v>9500</v>
      </c>
      <c r="S87" s="128">
        <v>2021600</v>
      </c>
      <c r="T87" s="128"/>
      <c r="U87" s="137"/>
      <c r="V87" s="126">
        <v>10000</v>
      </c>
      <c r="W87" s="125">
        <v>2128000</v>
      </c>
      <c r="X87" s="126">
        <v>150000</v>
      </c>
      <c r="Y87" s="125">
        <v>31920000</v>
      </c>
      <c r="Z87" s="128"/>
      <c r="AA87" s="125">
        <v>50965600</v>
      </c>
      <c r="AB87" s="742"/>
      <c r="AC87" s="126">
        <v>40000</v>
      </c>
      <c r="AD87" s="128">
        <v>8512000</v>
      </c>
      <c r="AE87" s="745"/>
      <c r="AF87" s="745"/>
      <c r="AG87" s="128"/>
      <c r="AH87" s="138"/>
      <c r="AI87" s="138"/>
      <c r="AJ87" s="138"/>
      <c r="AK87" s="138"/>
      <c r="AL87" s="138"/>
      <c r="AM87" s="111"/>
      <c r="AN87" s="123"/>
      <c r="AO87" s="46"/>
      <c r="AP87" s="46"/>
      <c r="AQ87" s="46"/>
      <c r="AR87" s="46"/>
      <c r="AS87" s="46"/>
      <c r="AT87" s="124"/>
      <c r="AU87" s="144"/>
    </row>
    <row r="88" spans="1:47" ht="72" customHeight="1" x14ac:dyDescent="0.25">
      <c r="A88" s="732">
        <f>MAX(A$6:$A87)+1</f>
        <v>8</v>
      </c>
      <c r="B88" s="740" t="s">
        <v>533</v>
      </c>
      <c r="C88" s="45">
        <v>54</v>
      </c>
      <c r="D88" s="72">
        <v>105</v>
      </c>
      <c r="E88" s="123" t="s">
        <v>477</v>
      </c>
      <c r="F88" s="123" t="s">
        <v>12</v>
      </c>
      <c r="G88" s="132">
        <v>169</v>
      </c>
      <c r="H88" s="46">
        <v>169</v>
      </c>
      <c r="I88" s="46">
        <v>0</v>
      </c>
      <c r="J88" s="46">
        <v>169</v>
      </c>
      <c r="K88" s="46">
        <v>0</v>
      </c>
      <c r="L88" s="126">
        <v>70000</v>
      </c>
      <c r="M88" s="128">
        <v>11830000</v>
      </c>
      <c r="N88" s="129" t="s">
        <v>351</v>
      </c>
      <c r="O88" s="125">
        <v>9500</v>
      </c>
      <c r="P88" s="129" t="s">
        <v>352</v>
      </c>
      <c r="Q88" s="127">
        <v>169</v>
      </c>
      <c r="R88" s="125">
        <v>9500</v>
      </c>
      <c r="S88" s="128">
        <v>1605500</v>
      </c>
      <c r="T88" s="128"/>
      <c r="U88" s="137"/>
      <c r="V88" s="126">
        <v>10000</v>
      </c>
      <c r="W88" s="125">
        <v>1690000</v>
      </c>
      <c r="X88" s="126">
        <v>150000</v>
      </c>
      <c r="Y88" s="125">
        <v>25350000</v>
      </c>
      <c r="Z88" s="128"/>
      <c r="AA88" s="125">
        <v>40475500</v>
      </c>
      <c r="AB88" s="742">
        <v>75203000</v>
      </c>
      <c r="AC88" s="126">
        <v>40000</v>
      </c>
      <c r="AD88" s="128">
        <v>6760000</v>
      </c>
      <c r="AE88" s="745">
        <v>12560000</v>
      </c>
      <c r="AF88" s="745">
        <v>87763000</v>
      </c>
      <c r="AG88" s="47"/>
      <c r="AH88" s="138"/>
      <c r="AI88" s="138"/>
      <c r="AJ88" s="138"/>
      <c r="AK88" s="138"/>
      <c r="AL88" s="138"/>
      <c r="AM88" s="111"/>
      <c r="AN88" s="123"/>
      <c r="AO88" s="46"/>
      <c r="AP88" s="46"/>
      <c r="AQ88" s="46"/>
      <c r="AR88" s="46"/>
      <c r="AS88" s="123"/>
      <c r="AT88" s="124"/>
      <c r="AU88" s="74"/>
    </row>
    <row r="89" spans="1:47" ht="72" customHeight="1" x14ac:dyDescent="0.25">
      <c r="A89" s="732"/>
      <c r="B89" s="740"/>
      <c r="C89" s="45">
        <v>55</v>
      </c>
      <c r="D89" s="72">
        <v>599</v>
      </c>
      <c r="E89" s="123" t="s">
        <v>477</v>
      </c>
      <c r="F89" s="123" t="s">
        <v>12</v>
      </c>
      <c r="G89" s="132">
        <v>145</v>
      </c>
      <c r="H89" s="46">
        <v>145</v>
      </c>
      <c r="I89" s="46">
        <v>0</v>
      </c>
      <c r="J89" s="46">
        <v>145</v>
      </c>
      <c r="K89" s="46">
        <v>0</v>
      </c>
      <c r="L89" s="126">
        <v>70000</v>
      </c>
      <c r="M89" s="128">
        <v>10150000</v>
      </c>
      <c r="N89" s="129" t="s">
        <v>351</v>
      </c>
      <c r="O89" s="125">
        <v>9500</v>
      </c>
      <c r="P89" s="129" t="s">
        <v>352</v>
      </c>
      <c r="Q89" s="127">
        <v>145</v>
      </c>
      <c r="R89" s="125">
        <v>9500</v>
      </c>
      <c r="S89" s="128">
        <v>1377500</v>
      </c>
      <c r="T89" s="128"/>
      <c r="U89" s="137"/>
      <c r="V89" s="126">
        <v>10000</v>
      </c>
      <c r="W89" s="125">
        <v>1450000</v>
      </c>
      <c r="X89" s="126">
        <v>150000</v>
      </c>
      <c r="Y89" s="125">
        <v>21750000</v>
      </c>
      <c r="Z89" s="128"/>
      <c r="AA89" s="125">
        <v>34727500</v>
      </c>
      <c r="AB89" s="742"/>
      <c r="AC89" s="126">
        <v>40000</v>
      </c>
      <c r="AD89" s="128">
        <v>5800000</v>
      </c>
      <c r="AE89" s="745"/>
      <c r="AF89" s="745"/>
      <c r="AG89" s="47"/>
      <c r="AH89" s="121" t="s">
        <v>496</v>
      </c>
      <c r="AI89" s="121" t="s">
        <v>497</v>
      </c>
      <c r="AJ89" s="121" t="s">
        <v>498</v>
      </c>
      <c r="AK89" s="121" t="s">
        <v>499</v>
      </c>
      <c r="AL89" s="121" t="s">
        <v>500</v>
      </c>
      <c r="AM89" s="123">
        <v>31</v>
      </c>
      <c r="AN89" s="123">
        <v>495</v>
      </c>
      <c r="AO89" s="139">
        <v>486.5</v>
      </c>
      <c r="AP89" s="139">
        <v>486.5</v>
      </c>
      <c r="AQ89" s="46">
        <v>0</v>
      </c>
      <c r="AR89" s="46"/>
      <c r="AS89" s="46"/>
      <c r="AT89" s="124" t="s">
        <v>501</v>
      </c>
      <c r="AU89" s="74"/>
    </row>
    <row r="90" spans="1:47" ht="72" customHeight="1" x14ac:dyDescent="0.25">
      <c r="A90" s="732">
        <f>MAX(A$6:$A89)+1</f>
        <v>9</v>
      </c>
      <c r="B90" s="740" t="s">
        <v>534</v>
      </c>
      <c r="C90" s="45">
        <v>54</v>
      </c>
      <c r="D90" s="72">
        <v>131</v>
      </c>
      <c r="E90" s="123" t="s">
        <v>477</v>
      </c>
      <c r="F90" s="123" t="s">
        <v>12</v>
      </c>
      <c r="G90" s="132">
        <v>361.4</v>
      </c>
      <c r="H90" s="46">
        <v>361.4</v>
      </c>
      <c r="I90" s="46">
        <v>0</v>
      </c>
      <c r="J90" s="46">
        <v>361.4</v>
      </c>
      <c r="K90" s="46">
        <v>0</v>
      </c>
      <c r="L90" s="126">
        <v>70000</v>
      </c>
      <c r="M90" s="128">
        <v>25298000</v>
      </c>
      <c r="N90" s="129" t="s">
        <v>351</v>
      </c>
      <c r="O90" s="125">
        <v>9500</v>
      </c>
      <c r="P90" s="129" t="s">
        <v>352</v>
      </c>
      <c r="Q90" s="127">
        <v>361.4</v>
      </c>
      <c r="R90" s="125">
        <v>9500</v>
      </c>
      <c r="S90" s="128">
        <v>3433300</v>
      </c>
      <c r="T90" s="128"/>
      <c r="U90" s="137"/>
      <c r="V90" s="126">
        <v>10000</v>
      </c>
      <c r="W90" s="125">
        <v>3614000</v>
      </c>
      <c r="X90" s="126">
        <v>150000</v>
      </c>
      <c r="Y90" s="125">
        <v>54210000</v>
      </c>
      <c r="Z90" s="128"/>
      <c r="AA90" s="125">
        <v>86555300</v>
      </c>
      <c r="AB90" s="742">
        <v>493298150</v>
      </c>
      <c r="AC90" s="126">
        <v>40000</v>
      </c>
      <c r="AD90" s="128">
        <v>14456000</v>
      </c>
      <c r="AE90" s="745">
        <v>82388000</v>
      </c>
      <c r="AF90" s="745">
        <v>575686150</v>
      </c>
      <c r="AG90" s="128"/>
      <c r="AH90" s="116"/>
      <c r="AI90" s="122"/>
      <c r="AJ90" s="122"/>
      <c r="AK90" s="122"/>
      <c r="AL90" s="122"/>
      <c r="AM90" s="123">
        <v>31</v>
      </c>
      <c r="AN90" s="123">
        <v>608</v>
      </c>
      <c r="AO90" s="46">
        <v>177.5</v>
      </c>
      <c r="AP90" s="46">
        <v>361.4</v>
      </c>
      <c r="AQ90" s="46">
        <v>-183.89999999999998</v>
      </c>
      <c r="AR90" s="46"/>
      <c r="AS90" s="46" t="s">
        <v>535</v>
      </c>
      <c r="AT90" s="124"/>
      <c r="AU90" s="74"/>
    </row>
    <row r="91" spans="1:47" ht="72" customHeight="1" x14ac:dyDescent="0.25">
      <c r="A91" s="732"/>
      <c r="B91" s="740"/>
      <c r="C91" s="45">
        <v>54</v>
      </c>
      <c r="D91" s="72">
        <v>142</v>
      </c>
      <c r="E91" s="123" t="s">
        <v>477</v>
      </c>
      <c r="F91" s="123" t="s">
        <v>12</v>
      </c>
      <c r="G91" s="132">
        <v>6.9</v>
      </c>
      <c r="H91" s="46">
        <v>6.9</v>
      </c>
      <c r="I91" s="46">
        <v>0</v>
      </c>
      <c r="J91" s="46">
        <v>6.9</v>
      </c>
      <c r="K91" s="46">
        <v>0</v>
      </c>
      <c r="L91" s="126">
        <v>70000</v>
      </c>
      <c r="M91" s="128">
        <v>483000</v>
      </c>
      <c r="N91" s="129" t="s">
        <v>351</v>
      </c>
      <c r="O91" s="125">
        <v>9500</v>
      </c>
      <c r="P91" s="129" t="s">
        <v>352</v>
      </c>
      <c r="Q91" s="127">
        <v>6.9</v>
      </c>
      <c r="R91" s="125">
        <v>9500</v>
      </c>
      <c r="S91" s="128">
        <v>65550</v>
      </c>
      <c r="T91" s="128"/>
      <c r="U91" s="137"/>
      <c r="V91" s="126">
        <v>10000</v>
      </c>
      <c r="W91" s="125">
        <v>69000</v>
      </c>
      <c r="X91" s="126">
        <v>150000</v>
      </c>
      <c r="Y91" s="125">
        <v>1035000</v>
      </c>
      <c r="Z91" s="128"/>
      <c r="AA91" s="125">
        <v>1652550</v>
      </c>
      <c r="AB91" s="742"/>
      <c r="AC91" s="126">
        <v>40000</v>
      </c>
      <c r="AD91" s="128">
        <v>276000</v>
      </c>
      <c r="AE91" s="745"/>
      <c r="AF91" s="745"/>
      <c r="AG91" s="128"/>
      <c r="AH91" s="115"/>
      <c r="AI91" s="121"/>
      <c r="AJ91" s="121"/>
      <c r="AK91" s="121"/>
      <c r="AL91" s="121"/>
      <c r="AM91" s="110"/>
      <c r="AN91" s="123"/>
      <c r="AO91" s="46"/>
      <c r="AP91" s="46"/>
      <c r="AQ91" s="46"/>
      <c r="AR91" s="46"/>
      <c r="AS91" s="123"/>
      <c r="AT91" s="124"/>
      <c r="AU91" s="74"/>
    </row>
    <row r="92" spans="1:47" ht="72" customHeight="1" x14ac:dyDescent="0.25">
      <c r="A92" s="732"/>
      <c r="B92" s="740"/>
      <c r="C92" s="45">
        <v>54</v>
      </c>
      <c r="D92" s="72">
        <v>171</v>
      </c>
      <c r="E92" s="123" t="s">
        <v>477</v>
      </c>
      <c r="F92" s="123" t="s">
        <v>12</v>
      </c>
      <c r="G92" s="132">
        <v>133.30000000000001</v>
      </c>
      <c r="H92" s="46">
        <v>133.30000000000001</v>
      </c>
      <c r="I92" s="46">
        <v>0</v>
      </c>
      <c r="J92" s="46">
        <v>133.30000000000001</v>
      </c>
      <c r="K92" s="46">
        <v>0</v>
      </c>
      <c r="L92" s="126">
        <v>70000</v>
      </c>
      <c r="M92" s="128">
        <v>9331000</v>
      </c>
      <c r="N92" s="129" t="s">
        <v>351</v>
      </c>
      <c r="O92" s="125">
        <v>9500</v>
      </c>
      <c r="P92" s="129" t="s">
        <v>352</v>
      </c>
      <c r="Q92" s="127">
        <v>133.30000000000001</v>
      </c>
      <c r="R92" s="125">
        <v>9500</v>
      </c>
      <c r="S92" s="128">
        <v>1266350</v>
      </c>
      <c r="T92" s="128"/>
      <c r="U92" s="137"/>
      <c r="V92" s="126">
        <v>10000</v>
      </c>
      <c r="W92" s="125">
        <v>1333000</v>
      </c>
      <c r="X92" s="126">
        <v>150000</v>
      </c>
      <c r="Y92" s="125">
        <v>19995000</v>
      </c>
      <c r="Z92" s="125"/>
      <c r="AA92" s="125">
        <v>31925350</v>
      </c>
      <c r="AB92" s="742"/>
      <c r="AC92" s="126">
        <v>40000</v>
      </c>
      <c r="AD92" s="128">
        <v>5332000</v>
      </c>
      <c r="AE92" s="745"/>
      <c r="AF92" s="745"/>
      <c r="AG92" s="128"/>
      <c r="AH92" s="46" t="s">
        <v>536</v>
      </c>
      <c r="AI92" s="46" t="s">
        <v>537</v>
      </c>
      <c r="AJ92" s="46"/>
      <c r="AK92" s="46"/>
      <c r="AL92" s="46"/>
      <c r="AM92" s="123"/>
      <c r="AN92" s="123">
        <v>3</v>
      </c>
      <c r="AO92" s="46">
        <v>168</v>
      </c>
      <c r="AP92" s="46">
        <v>168</v>
      </c>
      <c r="AQ92" s="46">
        <v>0</v>
      </c>
      <c r="AR92" s="46" t="s">
        <v>484</v>
      </c>
      <c r="AS92" s="123" t="s">
        <v>538</v>
      </c>
      <c r="AT92" s="124"/>
      <c r="AU92" s="74"/>
    </row>
    <row r="93" spans="1:47" ht="72" customHeight="1" x14ac:dyDescent="0.25">
      <c r="A93" s="732"/>
      <c r="B93" s="740"/>
      <c r="C93" s="45">
        <v>62</v>
      </c>
      <c r="D93" s="72">
        <v>4</v>
      </c>
      <c r="E93" s="123" t="s">
        <v>477</v>
      </c>
      <c r="F93" s="123" t="s">
        <v>12</v>
      </c>
      <c r="G93" s="132">
        <v>478.5</v>
      </c>
      <c r="H93" s="46">
        <v>478.5</v>
      </c>
      <c r="I93" s="46">
        <v>0</v>
      </c>
      <c r="J93" s="46">
        <v>478.5</v>
      </c>
      <c r="K93" s="46">
        <v>0</v>
      </c>
      <c r="L93" s="126">
        <v>70000</v>
      </c>
      <c r="M93" s="128">
        <v>33495000</v>
      </c>
      <c r="N93" s="129" t="s">
        <v>351</v>
      </c>
      <c r="O93" s="125">
        <v>9500</v>
      </c>
      <c r="P93" s="129" t="s">
        <v>352</v>
      </c>
      <c r="Q93" s="127">
        <v>478.5</v>
      </c>
      <c r="R93" s="125">
        <v>9500</v>
      </c>
      <c r="S93" s="128">
        <v>4545750</v>
      </c>
      <c r="T93" s="128"/>
      <c r="U93" s="137"/>
      <c r="V93" s="126">
        <v>10000</v>
      </c>
      <c r="W93" s="125">
        <v>4785000</v>
      </c>
      <c r="X93" s="126">
        <v>150000</v>
      </c>
      <c r="Y93" s="125">
        <v>71775000</v>
      </c>
      <c r="Z93" s="128"/>
      <c r="AA93" s="125">
        <v>114600750</v>
      </c>
      <c r="AB93" s="742"/>
      <c r="AC93" s="126">
        <v>40000</v>
      </c>
      <c r="AD93" s="128">
        <v>19140000</v>
      </c>
      <c r="AE93" s="745"/>
      <c r="AF93" s="745"/>
      <c r="AG93" s="128"/>
      <c r="AH93" s="124" t="s">
        <v>57</v>
      </c>
      <c r="AI93" s="46" t="s">
        <v>539</v>
      </c>
      <c r="AJ93" s="46" t="s">
        <v>540</v>
      </c>
      <c r="AK93" s="46" t="s">
        <v>499</v>
      </c>
      <c r="AL93" s="46" t="s">
        <v>500</v>
      </c>
      <c r="AM93" s="123">
        <v>31</v>
      </c>
      <c r="AN93" s="123">
        <v>624</v>
      </c>
      <c r="AO93" s="46">
        <v>117.4</v>
      </c>
      <c r="AP93" s="46">
        <v>117.4</v>
      </c>
      <c r="AQ93" s="46">
        <v>0</v>
      </c>
      <c r="AR93" s="46"/>
      <c r="AS93" s="46"/>
      <c r="AT93" s="124" t="s">
        <v>491</v>
      </c>
      <c r="AU93" s="74"/>
    </row>
    <row r="94" spans="1:47" ht="72" customHeight="1" x14ac:dyDescent="0.25">
      <c r="A94" s="732"/>
      <c r="B94" s="740"/>
      <c r="C94" s="45">
        <v>63</v>
      </c>
      <c r="D94" s="72">
        <v>55</v>
      </c>
      <c r="E94" s="123" t="s">
        <v>477</v>
      </c>
      <c r="F94" s="123" t="s">
        <v>12</v>
      </c>
      <c r="G94" s="132">
        <v>193.9</v>
      </c>
      <c r="H94" s="46">
        <v>193.9</v>
      </c>
      <c r="I94" s="46">
        <v>0</v>
      </c>
      <c r="J94" s="46">
        <v>193.9</v>
      </c>
      <c r="K94" s="46">
        <v>0</v>
      </c>
      <c r="L94" s="126">
        <v>70000</v>
      </c>
      <c r="M94" s="128">
        <v>13573000</v>
      </c>
      <c r="N94" s="129" t="s">
        <v>351</v>
      </c>
      <c r="O94" s="125">
        <v>9500</v>
      </c>
      <c r="P94" s="129" t="s">
        <v>352</v>
      </c>
      <c r="Q94" s="127">
        <v>193.9</v>
      </c>
      <c r="R94" s="125">
        <v>9500</v>
      </c>
      <c r="S94" s="128">
        <v>1842050</v>
      </c>
      <c r="T94" s="128"/>
      <c r="U94" s="137"/>
      <c r="V94" s="126">
        <v>10000</v>
      </c>
      <c r="W94" s="125">
        <v>1939000</v>
      </c>
      <c r="X94" s="126">
        <v>150000</v>
      </c>
      <c r="Y94" s="125">
        <v>29085000</v>
      </c>
      <c r="Z94" s="128"/>
      <c r="AA94" s="125">
        <v>46439050</v>
      </c>
      <c r="AB94" s="742"/>
      <c r="AC94" s="126">
        <v>40000</v>
      </c>
      <c r="AD94" s="128">
        <v>7756000</v>
      </c>
      <c r="AE94" s="745"/>
      <c r="AF94" s="745"/>
      <c r="AG94" s="128"/>
      <c r="AH94" s="122"/>
      <c r="AI94" s="122"/>
      <c r="AJ94" s="122"/>
      <c r="AK94" s="122"/>
      <c r="AL94" s="122"/>
      <c r="AM94" s="123"/>
      <c r="AN94" s="123">
        <v>6</v>
      </c>
      <c r="AO94" s="46">
        <v>144</v>
      </c>
      <c r="AP94" s="46">
        <v>193.9</v>
      </c>
      <c r="AQ94" s="46">
        <v>-49.900000000000006</v>
      </c>
      <c r="AR94" s="46" t="s">
        <v>481</v>
      </c>
      <c r="AS94" s="123" t="s">
        <v>541</v>
      </c>
      <c r="AT94" s="124"/>
      <c r="AU94" s="74"/>
    </row>
    <row r="95" spans="1:47" ht="72" customHeight="1" x14ac:dyDescent="0.25">
      <c r="A95" s="732"/>
      <c r="B95" s="740"/>
      <c r="C95" s="45">
        <v>63</v>
      </c>
      <c r="D95" s="72">
        <v>70</v>
      </c>
      <c r="E95" s="123" t="s">
        <v>477</v>
      </c>
      <c r="F95" s="123" t="s">
        <v>12</v>
      </c>
      <c r="G95" s="132">
        <v>160.30000000000001</v>
      </c>
      <c r="H95" s="46">
        <v>160.30000000000001</v>
      </c>
      <c r="I95" s="46">
        <v>0</v>
      </c>
      <c r="J95" s="46">
        <v>160.30000000000001</v>
      </c>
      <c r="K95" s="46">
        <v>0</v>
      </c>
      <c r="L95" s="126">
        <v>70000</v>
      </c>
      <c r="M95" s="128">
        <v>11221000</v>
      </c>
      <c r="N95" s="129" t="s">
        <v>351</v>
      </c>
      <c r="O95" s="125">
        <v>9500</v>
      </c>
      <c r="P95" s="129" t="s">
        <v>352</v>
      </c>
      <c r="Q95" s="127">
        <v>160.30000000000001</v>
      </c>
      <c r="R95" s="125">
        <v>9500</v>
      </c>
      <c r="S95" s="128">
        <v>1522850</v>
      </c>
      <c r="T95" s="128"/>
      <c r="U95" s="137"/>
      <c r="V95" s="126">
        <v>10000</v>
      </c>
      <c r="W95" s="125">
        <v>1603000</v>
      </c>
      <c r="X95" s="126">
        <v>150000</v>
      </c>
      <c r="Y95" s="125">
        <v>24045000</v>
      </c>
      <c r="Z95" s="128"/>
      <c r="AA95" s="125">
        <v>38391850</v>
      </c>
      <c r="AB95" s="742"/>
      <c r="AC95" s="126">
        <v>40000</v>
      </c>
      <c r="AD95" s="128">
        <v>6412000</v>
      </c>
      <c r="AE95" s="745"/>
      <c r="AF95" s="745"/>
      <c r="AG95" s="128"/>
      <c r="AH95" s="46" t="s">
        <v>542</v>
      </c>
      <c r="AI95" s="46"/>
      <c r="AJ95" s="46"/>
      <c r="AK95" s="46"/>
      <c r="AL95" s="46"/>
      <c r="AM95" s="123"/>
      <c r="AN95" s="123">
        <v>7</v>
      </c>
      <c r="AO95" s="46">
        <v>96</v>
      </c>
      <c r="AP95" s="46">
        <v>160.30000000000001</v>
      </c>
      <c r="AQ95" s="46">
        <v>-64.300000000000011</v>
      </c>
      <c r="AR95" s="46" t="s">
        <v>481</v>
      </c>
      <c r="AS95" s="123" t="s">
        <v>543</v>
      </c>
      <c r="AT95" s="124"/>
      <c r="AU95" s="74"/>
    </row>
    <row r="96" spans="1:47" ht="72" customHeight="1" x14ac:dyDescent="0.25">
      <c r="A96" s="732"/>
      <c r="B96" s="740"/>
      <c r="C96" s="45">
        <v>63</v>
      </c>
      <c r="D96" s="72">
        <v>69</v>
      </c>
      <c r="E96" s="123" t="s">
        <v>477</v>
      </c>
      <c r="F96" s="123" t="s">
        <v>12</v>
      </c>
      <c r="G96" s="132">
        <v>56.2</v>
      </c>
      <c r="H96" s="46">
        <v>56.2</v>
      </c>
      <c r="I96" s="46">
        <v>0</v>
      </c>
      <c r="J96" s="46">
        <v>56.2</v>
      </c>
      <c r="K96" s="46">
        <v>0</v>
      </c>
      <c r="L96" s="126">
        <v>70000</v>
      </c>
      <c r="M96" s="128">
        <v>3934000</v>
      </c>
      <c r="N96" s="129" t="s">
        <v>351</v>
      </c>
      <c r="O96" s="125">
        <v>9500</v>
      </c>
      <c r="P96" s="129" t="s">
        <v>352</v>
      </c>
      <c r="Q96" s="127">
        <v>56.2</v>
      </c>
      <c r="R96" s="125">
        <v>9500</v>
      </c>
      <c r="S96" s="128">
        <v>533900</v>
      </c>
      <c r="T96" s="128"/>
      <c r="U96" s="137"/>
      <c r="V96" s="126">
        <v>10000</v>
      </c>
      <c r="W96" s="125">
        <v>562000</v>
      </c>
      <c r="X96" s="126">
        <v>150000</v>
      </c>
      <c r="Y96" s="125">
        <v>8430000</v>
      </c>
      <c r="Z96" s="128"/>
      <c r="AA96" s="125">
        <v>13459900</v>
      </c>
      <c r="AB96" s="742"/>
      <c r="AC96" s="126">
        <v>40000</v>
      </c>
      <c r="AD96" s="128">
        <v>2248000</v>
      </c>
      <c r="AE96" s="745"/>
      <c r="AF96" s="745"/>
      <c r="AG96" s="128"/>
      <c r="AH96" s="46"/>
      <c r="AI96" s="46"/>
      <c r="AJ96" s="46"/>
      <c r="AK96" s="46"/>
      <c r="AL96" s="46"/>
      <c r="AM96" s="123"/>
      <c r="AN96" s="123"/>
      <c r="AO96" s="46"/>
      <c r="AP96" s="46"/>
      <c r="AQ96" s="46"/>
      <c r="AR96" s="46"/>
      <c r="AS96" s="123"/>
      <c r="AT96" s="124"/>
      <c r="AU96" s="74"/>
    </row>
    <row r="97" spans="1:47" ht="72" customHeight="1" x14ac:dyDescent="0.25">
      <c r="A97" s="732"/>
      <c r="B97" s="740"/>
      <c r="C97" s="45">
        <v>63</v>
      </c>
      <c r="D97" s="72">
        <v>106</v>
      </c>
      <c r="E97" s="123" t="s">
        <v>477</v>
      </c>
      <c r="F97" s="123" t="s">
        <v>12</v>
      </c>
      <c r="G97" s="132">
        <v>107.2</v>
      </c>
      <c r="H97" s="46">
        <v>107.2</v>
      </c>
      <c r="I97" s="46">
        <v>0</v>
      </c>
      <c r="J97" s="46">
        <v>107.2</v>
      </c>
      <c r="K97" s="46">
        <v>0</v>
      </c>
      <c r="L97" s="126">
        <v>70000</v>
      </c>
      <c r="M97" s="128">
        <v>7504000</v>
      </c>
      <c r="N97" s="129" t="s">
        <v>351</v>
      </c>
      <c r="O97" s="125">
        <v>9500</v>
      </c>
      <c r="P97" s="129" t="s">
        <v>352</v>
      </c>
      <c r="Q97" s="127">
        <v>107.2</v>
      </c>
      <c r="R97" s="125">
        <v>9500</v>
      </c>
      <c r="S97" s="128">
        <v>1018400</v>
      </c>
      <c r="T97" s="128"/>
      <c r="U97" s="137"/>
      <c r="V97" s="126">
        <v>10000</v>
      </c>
      <c r="W97" s="125">
        <v>1072000</v>
      </c>
      <c r="X97" s="126">
        <v>150000</v>
      </c>
      <c r="Y97" s="125">
        <v>16080000</v>
      </c>
      <c r="Z97" s="128"/>
      <c r="AA97" s="125">
        <v>25674400</v>
      </c>
      <c r="AB97" s="742"/>
      <c r="AC97" s="126">
        <v>40000</v>
      </c>
      <c r="AD97" s="128">
        <v>4288000</v>
      </c>
      <c r="AE97" s="745"/>
      <c r="AF97" s="745"/>
      <c r="AG97" s="128"/>
      <c r="AH97" s="124" t="s">
        <v>544</v>
      </c>
      <c r="AI97" s="46" t="s">
        <v>545</v>
      </c>
      <c r="AJ97" s="46" t="s">
        <v>546</v>
      </c>
      <c r="AK97" s="46" t="s">
        <v>499</v>
      </c>
      <c r="AL97" s="46" t="s">
        <v>500</v>
      </c>
      <c r="AM97" s="123">
        <v>37</v>
      </c>
      <c r="AN97" s="123">
        <v>19</v>
      </c>
      <c r="AO97" s="46">
        <v>223.4</v>
      </c>
      <c r="AP97" s="46">
        <v>107.2</v>
      </c>
      <c r="AQ97" s="46">
        <v>116.2</v>
      </c>
      <c r="AR97" s="46"/>
      <c r="AS97" s="46"/>
      <c r="AT97" s="124" t="s">
        <v>491</v>
      </c>
      <c r="AU97" s="74"/>
    </row>
    <row r="98" spans="1:47" ht="72" customHeight="1" x14ac:dyDescent="0.25">
      <c r="A98" s="732"/>
      <c r="B98" s="740"/>
      <c r="C98" s="45">
        <v>63</v>
      </c>
      <c r="D98" s="72">
        <v>104</v>
      </c>
      <c r="E98" s="123" t="s">
        <v>477</v>
      </c>
      <c r="F98" s="123" t="s">
        <v>12</v>
      </c>
      <c r="G98" s="132">
        <v>11.6</v>
      </c>
      <c r="H98" s="46">
        <v>11.6</v>
      </c>
      <c r="I98" s="46">
        <v>0</v>
      </c>
      <c r="J98" s="46">
        <v>11.6</v>
      </c>
      <c r="K98" s="46">
        <v>0</v>
      </c>
      <c r="L98" s="126">
        <v>70000</v>
      </c>
      <c r="M98" s="128">
        <v>812000</v>
      </c>
      <c r="N98" s="129" t="s">
        <v>351</v>
      </c>
      <c r="O98" s="125">
        <v>9500</v>
      </c>
      <c r="P98" s="129" t="s">
        <v>352</v>
      </c>
      <c r="Q98" s="127">
        <v>11.6</v>
      </c>
      <c r="R98" s="125">
        <v>9500</v>
      </c>
      <c r="S98" s="128">
        <v>110200</v>
      </c>
      <c r="T98" s="128"/>
      <c r="U98" s="137"/>
      <c r="V98" s="126">
        <v>10000</v>
      </c>
      <c r="W98" s="125">
        <v>116000</v>
      </c>
      <c r="X98" s="126">
        <v>150000</v>
      </c>
      <c r="Y98" s="125">
        <v>1740000</v>
      </c>
      <c r="Z98" s="128"/>
      <c r="AA98" s="125">
        <v>2778200</v>
      </c>
      <c r="AB98" s="742"/>
      <c r="AC98" s="126">
        <v>40000</v>
      </c>
      <c r="AD98" s="128">
        <v>464000</v>
      </c>
      <c r="AE98" s="745"/>
      <c r="AF98" s="745"/>
      <c r="AG98" s="128"/>
      <c r="AH98" s="124" t="s">
        <v>544</v>
      </c>
      <c r="AI98" s="46" t="s">
        <v>545</v>
      </c>
      <c r="AJ98" s="46" t="s">
        <v>546</v>
      </c>
      <c r="AK98" s="46" t="s">
        <v>499</v>
      </c>
      <c r="AL98" s="46" t="s">
        <v>500</v>
      </c>
      <c r="AM98" s="123">
        <v>37</v>
      </c>
      <c r="AN98" s="123">
        <v>19</v>
      </c>
      <c r="AO98" s="46">
        <v>223.4</v>
      </c>
      <c r="AP98" s="46">
        <v>11.6</v>
      </c>
      <c r="AQ98" s="46">
        <v>211.8</v>
      </c>
      <c r="AR98" s="46"/>
      <c r="AS98" s="46"/>
      <c r="AT98" s="124" t="s">
        <v>491</v>
      </c>
      <c r="AU98" s="74"/>
    </row>
    <row r="99" spans="1:47" ht="72" customHeight="1" x14ac:dyDescent="0.25">
      <c r="A99" s="732"/>
      <c r="B99" s="740"/>
      <c r="C99" s="45">
        <v>63</v>
      </c>
      <c r="D99" s="72">
        <v>229</v>
      </c>
      <c r="E99" s="123" t="s">
        <v>477</v>
      </c>
      <c r="F99" s="123" t="s">
        <v>12</v>
      </c>
      <c r="G99" s="132">
        <v>155</v>
      </c>
      <c r="H99" s="46">
        <v>155</v>
      </c>
      <c r="I99" s="46">
        <v>0</v>
      </c>
      <c r="J99" s="46">
        <v>155</v>
      </c>
      <c r="K99" s="46">
        <v>0</v>
      </c>
      <c r="L99" s="126">
        <v>70000</v>
      </c>
      <c r="M99" s="128">
        <v>10850000</v>
      </c>
      <c r="N99" s="129" t="s">
        <v>351</v>
      </c>
      <c r="O99" s="125">
        <v>9500</v>
      </c>
      <c r="P99" s="129" t="s">
        <v>352</v>
      </c>
      <c r="Q99" s="127">
        <v>155</v>
      </c>
      <c r="R99" s="125">
        <v>9500</v>
      </c>
      <c r="S99" s="128">
        <v>1472500</v>
      </c>
      <c r="T99" s="128"/>
      <c r="U99" s="137"/>
      <c r="V99" s="126">
        <v>10000</v>
      </c>
      <c r="W99" s="125">
        <v>1550000</v>
      </c>
      <c r="X99" s="126">
        <v>150000</v>
      </c>
      <c r="Y99" s="125">
        <v>23250000</v>
      </c>
      <c r="Z99" s="128"/>
      <c r="AA99" s="125">
        <v>37122500</v>
      </c>
      <c r="AB99" s="742"/>
      <c r="AC99" s="126">
        <v>40000</v>
      </c>
      <c r="AD99" s="128">
        <v>6200000</v>
      </c>
      <c r="AE99" s="745"/>
      <c r="AF99" s="745"/>
      <c r="AG99" s="128"/>
      <c r="AH99" s="124" t="s">
        <v>547</v>
      </c>
      <c r="AI99" s="46" t="s">
        <v>548</v>
      </c>
      <c r="AJ99" s="46" t="s">
        <v>549</v>
      </c>
      <c r="AK99" s="46" t="s">
        <v>499</v>
      </c>
      <c r="AL99" s="46" t="s">
        <v>500</v>
      </c>
      <c r="AM99" s="123">
        <v>31</v>
      </c>
      <c r="AN99" s="123">
        <v>453</v>
      </c>
      <c r="AO99" s="46">
        <v>368.9</v>
      </c>
      <c r="AP99" s="46">
        <v>155</v>
      </c>
      <c r="AQ99" s="46">
        <v>213.89999999999998</v>
      </c>
      <c r="AR99" s="46"/>
      <c r="AS99" s="123" t="s">
        <v>550</v>
      </c>
      <c r="AT99" s="124" t="s">
        <v>491</v>
      </c>
      <c r="AU99" s="74"/>
    </row>
    <row r="100" spans="1:47" ht="72" customHeight="1" x14ac:dyDescent="0.25">
      <c r="A100" s="732"/>
      <c r="B100" s="740"/>
      <c r="C100" s="45">
        <v>54</v>
      </c>
      <c r="D100" s="72">
        <v>2</v>
      </c>
      <c r="E100" s="123" t="s">
        <v>477</v>
      </c>
      <c r="F100" s="123" t="s">
        <v>12</v>
      </c>
      <c r="G100" s="132">
        <v>244.1</v>
      </c>
      <c r="H100" s="46">
        <v>244.1</v>
      </c>
      <c r="I100" s="46">
        <v>0</v>
      </c>
      <c r="J100" s="46">
        <v>244.1</v>
      </c>
      <c r="K100" s="46">
        <v>0</v>
      </c>
      <c r="L100" s="126">
        <v>70000</v>
      </c>
      <c r="M100" s="128">
        <v>17087000</v>
      </c>
      <c r="N100" s="129" t="s">
        <v>351</v>
      </c>
      <c r="O100" s="125">
        <v>9500</v>
      </c>
      <c r="P100" s="129" t="s">
        <v>352</v>
      </c>
      <c r="Q100" s="127">
        <v>244.1</v>
      </c>
      <c r="R100" s="125">
        <v>9500</v>
      </c>
      <c r="S100" s="128">
        <v>2318950</v>
      </c>
      <c r="T100" s="128"/>
      <c r="U100" s="137"/>
      <c r="V100" s="126">
        <v>10000</v>
      </c>
      <c r="W100" s="125">
        <v>2441000</v>
      </c>
      <c r="X100" s="126">
        <v>150000</v>
      </c>
      <c r="Y100" s="125">
        <v>36615000</v>
      </c>
      <c r="Z100" s="128"/>
      <c r="AA100" s="125">
        <v>58461950</v>
      </c>
      <c r="AB100" s="742"/>
      <c r="AC100" s="126">
        <v>40000</v>
      </c>
      <c r="AD100" s="128">
        <v>9764000</v>
      </c>
      <c r="AE100" s="745"/>
      <c r="AF100" s="745"/>
      <c r="AG100" s="128"/>
      <c r="AH100" s="115"/>
      <c r="AI100" s="121"/>
      <c r="AJ100" s="121"/>
      <c r="AK100" s="121"/>
      <c r="AL100" s="121"/>
      <c r="AM100" s="110"/>
      <c r="AN100" s="123"/>
      <c r="AO100" s="46"/>
      <c r="AP100" s="46"/>
      <c r="AQ100" s="46"/>
      <c r="AR100" s="46"/>
      <c r="AS100" s="123"/>
      <c r="AT100" s="124"/>
      <c r="AU100" s="74"/>
    </row>
    <row r="101" spans="1:47" ht="72" customHeight="1" x14ac:dyDescent="0.25">
      <c r="A101" s="732"/>
      <c r="B101" s="740"/>
      <c r="C101" s="45">
        <v>55</v>
      </c>
      <c r="D101" s="72">
        <v>422</v>
      </c>
      <c r="E101" s="123" t="s">
        <v>477</v>
      </c>
      <c r="F101" s="123" t="s">
        <v>12</v>
      </c>
      <c r="G101" s="132">
        <v>23.1</v>
      </c>
      <c r="H101" s="46">
        <v>23.1</v>
      </c>
      <c r="I101" s="46">
        <v>0</v>
      </c>
      <c r="J101" s="46">
        <v>23.1</v>
      </c>
      <c r="K101" s="46">
        <v>0</v>
      </c>
      <c r="L101" s="126">
        <v>70000</v>
      </c>
      <c r="M101" s="128">
        <v>1617000</v>
      </c>
      <c r="N101" s="129" t="s">
        <v>351</v>
      </c>
      <c r="O101" s="125">
        <v>9500</v>
      </c>
      <c r="P101" s="129" t="s">
        <v>352</v>
      </c>
      <c r="Q101" s="127">
        <v>23.1</v>
      </c>
      <c r="R101" s="125">
        <v>9500</v>
      </c>
      <c r="S101" s="128">
        <v>219450</v>
      </c>
      <c r="T101" s="128"/>
      <c r="U101" s="137"/>
      <c r="V101" s="126">
        <v>10000</v>
      </c>
      <c r="W101" s="125">
        <v>231000</v>
      </c>
      <c r="X101" s="126">
        <v>150000</v>
      </c>
      <c r="Y101" s="125">
        <v>3465000</v>
      </c>
      <c r="Z101" s="128"/>
      <c r="AA101" s="125">
        <v>5532450</v>
      </c>
      <c r="AB101" s="742"/>
      <c r="AC101" s="126">
        <v>40000</v>
      </c>
      <c r="AD101" s="128">
        <v>924000</v>
      </c>
      <c r="AE101" s="745"/>
      <c r="AF101" s="745"/>
      <c r="AG101" s="128"/>
      <c r="AH101" s="115"/>
      <c r="AI101" s="121"/>
      <c r="AJ101" s="121"/>
      <c r="AK101" s="121"/>
      <c r="AL101" s="121"/>
      <c r="AM101" s="110"/>
      <c r="AN101" s="123"/>
      <c r="AO101" s="46"/>
      <c r="AP101" s="46"/>
      <c r="AQ101" s="46"/>
      <c r="AR101" s="46"/>
      <c r="AS101" s="123"/>
      <c r="AT101" s="124"/>
      <c r="AU101" s="74"/>
    </row>
    <row r="102" spans="1:47" ht="72" customHeight="1" x14ac:dyDescent="0.25">
      <c r="A102" s="732"/>
      <c r="B102" s="740"/>
      <c r="C102" s="45">
        <v>55</v>
      </c>
      <c r="D102" s="72">
        <v>423</v>
      </c>
      <c r="E102" s="123" t="s">
        <v>477</v>
      </c>
      <c r="F102" s="123" t="s">
        <v>12</v>
      </c>
      <c r="G102" s="132">
        <v>128.19999999999999</v>
      </c>
      <c r="H102" s="46">
        <v>128.19999999999999</v>
      </c>
      <c r="I102" s="46">
        <v>0</v>
      </c>
      <c r="J102" s="46">
        <v>128.19999999999999</v>
      </c>
      <c r="K102" s="46">
        <v>0</v>
      </c>
      <c r="L102" s="126">
        <v>70000</v>
      </c>
      <c r="M102" s="128">
        <v>8974000</v>
      </c>
      <c r="N102" s="129" t="s">
        <v>351</v>
      </c>
      <c r="O102" s="125">
        <v>9500</v>
      </c>
      <c r="P102" s="129" t="s">
        <v>352</v>
      </c>
      <c r="Q102" s="127">
        <v>128.19999999999999</v>
      </c>
      <c r="R102" s="125">
        <v>9500</v>
      </c>
      <c r="S102" s="128">
        <v>1217900</v>
      </c>
      <c r="T102" s="128"/>
      <c r="U102" s="137"/>
      <c r="V102" s="126">
        <v>10000</v>
      </c>
      <c r="W102" s="125">
        <v>1282000</v>
      </c>
      <c r="X102" s="126">
        <v>150000</v>
      </c>
      <c r="Y102" s="125">
        <v>19230000</v>
      </c>
      <c r="Z102" s="128"/>
      <c r="AA102" s="125">
        <v>30703900</v>
      </c>
      <c r="AB102" s="742"/>
      <c r="AC102" s="126">
        <v>40000</v>
      </c>
      <c r="AD102" s="128">
        <v>5128000</v>
      </c>
      <c r="AE102" s="745"/>
      <c r="AF102" s="745"/>
      <c r="AG102" s="128"/>
      <c r="AH102" s="115"/>
      <c r="AI102" s="121"/>
      <c r="AJ102" s="121"/>
      <c r="AK102" s="121"/>
      <c r="AL102" s="121"/>
      <c r="AM102" s="110"/>
      <c r="AN102" s="123"/>
      <c r="AO102" s="46"/>
      <c r="AP102" s="46"/>
      <c r="AQ102" s="46"/>
      <c r="AR102" s="46"/>
      <c r="AS102" s="123"/>
      <c r="AT102" s="124"/>
      <c r="AU102" s="74"/>
    </row>
    <row r="103" spans="1:47" s="67" customFormat="1" ht="72" customHeight="1" x14ac:dyDescent="0.25">
      <c r="A103" s="732">
        <f>MAX(A$6:$A102)+1</f>
        <v>10</v>
      </c>
      <c r="B103" s="740" t="s">
        <v>551</v>
      </c>
      <c r="C103" s="45">
        <v>55</v>
      </c>
      <c r="D103" s="72">
        <v>354</v>
      </c>
      <c r="E103" s="123" t="s">
        <v>477</v>
      </c>
      <c r="F103" s="123" t="s">
        <v>12</v>
      </c>
      <c r="G103" s="132">
        <v>50.5</v>
      </c>
      <c r="H103" s="46">
        <v>50.5</v>
      </c>
      <c r="I103" s="46">
        <v>0</v>
      </c>
      <c r="J103" s="46">
        <v>50.5</v>
      </c>
      <c r="K103" s="46">
        <v>0</v>
      </c>
      <c r="L103" s="126">
        <v>70000</v>
      </c>
      <c r="M103" s="128">
        <v>3535000</v>
      </c>
      <c r="N103" s="129" t="s">
        <v>351</v>
      </c>
      <c r="O103" s="125">
        <v>9500</v>
      </c>
      <c r="P103" s="129" t="s">
        <v>352</v>
      </c>
      <c r="Q103" s="127">
        <v>50.5</v>
      </c>
      <c r="R103" s="125">
        <v>9500</v>
      </c>
      <c r="S103" s="128">
        <v>479750</v>
      </c>
      <c r="T103" s="745"/>
      <c r="U103" s="769"/>
      <c r="V103" s="126">
        <v>10000</v>
      </c>
      <c r="W103" s="125">
        <v>505000</v>
      </c>
      <c r="X103" s="126">
        <v>150000</v>
      </c>
      <c r="Y103" s="125">
        <v>7575000</v>
      </c>
      <c r="Z103" s="745"/>
      <c r="AA103" s="125">
        <v>12094750</v>
      </c>
      <c r="AB103" s="742">
        <v>108014500</v>
      </c>
      <c r="AC103" s="126">
        <v>40000</v>
      </c>
      <c r="AD103" s="128">
        <v>2020000</v>
      </c>
      <c r="AE103" s="745">
        <v>18040000</v>
      </c>
      <c r="AF103" s="745">
        <v>126054500</v>
      </c>
      <c r="AG103" s="745"/>
      <c r="AH103" s="46"/>
      <c r="AI103" s="46"/>
      <c r="AJ103" s="46"/>
      <c r="AK103" s="46"/>
      <c r="AL103" s="46"/>
      <c r="AM103" s="123"/>
      <c r="AN103" s="123"/>
      <c r="AO103" s="46"/>
      <c r="AP103" s="46"/>
      <c r="AQ103" s="46"/>
      <c r="AR103" s="46"/>
      <c r="AS103" s="46"/>
      <c r="AT103" s="124"/>
      <c r="AU103" s="135"/>
    </row>
    <row r="104" spans="1:47" s="67" customFormat="1" ht="72" customHeight="1" x14ac:dyDescent="0.25">
      <c r="A104" s="732"/>
      <c r="B104" s="740"/>
      <c r="C104" s="45">
        <v>55</v>
      </c>
      <c r="D104" s="72">
        <v>584</v>
      </c>
      <c r="E104" s="123" t="s">
        <v>477</v>
      </c>
      <c r="F104" s="123" t="s">
        <v>12</v>
      </c>
      <c r="G104" s="132">
        <v>87.7</v>
      </c>
      <c r="H104" s="46">
        <v>87.7</v>
      </c>
      <c r="I104" s="46">
        <v>0</v>
      </c>
      <c r="J104" s="46">
        <v>87.7</v>
      </c>
      <c r="K104" s="46">
        <v>0</v>
      </c>
      <c r="L104" s="126">
        <v>70000</v>
      </c>
      <c r="M104" s="128">
        <v>6139000</v>
      </c>
      <c r="N104" s="129" t="s">
        <v>351</v>
      </c>
      <c r="O104" s="125">
        <v>9500</v>
      </c>
      <c r="P104" s="129" t="s">
        <v>352</v>
      </c>
      <c r="Q104" s="127">
        <v>87.7</v>
      </c>
      <c r="R104" s="125">
        <v>9500</v>
      </c>
      <c r="S104" s="128">
        <v>833150</v>
      </c>
      <c r="T104" s="745"/>
      <c r="U104" s="769"/>
      <c r="V104" s="126">
        <v>10000</v>
      </c>
      <c r="W104" s="125">
        <v>877000</v>
      </c>
      <c r="X104" s="126">
        <v>150000</v>
      </c>
      <c r="Y104" s="125">
        <v>13155000</v>
      </c>
      <c r="Z104" s="745"/>
      <c r="AA104" s="125">
        <v>21004150</v>
      </c>
      <c r="AB104" s="742"/>
      <c r="AC104" s="126">
        <v>40000</v>
      </c>
      <c r="AD104" s="128">
        <v>3508000</v>
      </c>
      <c r="AE104" s="745"/>
      <c r="AF104" s="745"/>
      <c r="AG104" s="745"/>
      <c r="AH104" s="46"/>
      <c r="AI104" s="46"/>
      <c r="AJ104" s="46"/>
      <c r="AK104" s="46"/>
      <c r="AL104" s="46"/>
      <c r="AM104" s="123"/>
      <c r="AN104" s="123"/>
      <c r="AO104" s="46"/>
      <c r="AP104" s="46"/>
      <c r="AQ104" s="46"/>
      <c r="AR104" s="46"/>
      <c r="AS104" s="46"/>
      <c r="AT104" s="124"/>
      <c r="AU104" s="135"/>
    </row>
    <row r="105" spans="1:47" s="67" customFormat="1" ht="72" customHeight="1" x14ac:dyDescent="0.25">
      <c r="A105" s="732"/>
      <c r="B105" s="740"/>
      <c r="C105" s="45">
        <v>63</v>
      </c>
      <c r="D105" s="72">
        <v>5</v>
      </c>
      <c r="E105" s="123" t="s">
        <v>477</v>
      </c>
      <c r="F105" s="123" t="s">
        <v>12</v>
      </c>
      <c r="G105" s="132">
        <v>263.2</v>
      </c>
      <c r="H105" s="46">
        <v>98.3</v>
      </c>
      <c r="I105" s="46">
        <v>0</v>
      </c>
      <c r="J105" s="46">
        <v>98.3</v>
      </c>
      <c r="K105" s="46">
        <v>164.89999999999998</v>
      </c>
      <c r="L105" s="126">
        <v>70000</v>
      </c>
      <c r="M105" s="128">
        <v>6881000</v>
      </c>
      <c r="N105" s="129" t="s">
        <v>351</v>
      </c>
      <c r="O105" s="125">
        <v>9500</v>
      </c>
      <c r="P105" s="129" t="s">
        <v>352</v>
      </c>
      <c r="Q105" s="127">
        <v>98.3</v>
      </c>
      <c r="R105" s="125">
        <v>9500</v>
      </c>
      <c r="S105" s="128">
        <v>933850</v>
      </c>
      <c r="T105" s="745"/>
      <c r="U105" s="769"/>
      <c r="V105" s="126">
        <v>10000</v>
      </c>
      <c r="W105" s="125">
        <v>983000</v>
      </c>
      <c r="X105" s="126">
        <v>150000</v>
      </c>
      <c r="Y105" s="125">
        <v>14745000</v>
      </c>
      <c r="Z105" s="745"/>
      <c r="AA105" s="125">
        <v>23542850</v>
      </c>
      <c r="AB105" s="742"/>
      <c r="AC105" s="126">
        <v>40000</v>
      </c>
      <c r="AD105" s="128">
        <v>3932000</v>
      </c>
      <c r="AE105" s="745"/>
      <c r="AF105" s="745"/>
      <c r="AG105" s="745"/>
      <c r="AH105" s="46"/>
      <c r="AI105" s="46"/>
      <c r="AJ105" s="46"/>
      <c r="AK105" s="46"/>
      <c r="AL105" s="46"/>
      <c r="AM105" s="123"/>
      <c r="AN105" s="123"/>
      <c r="AO105" s="46"/>
      <c r="AP105" s="46"/>
      <c r="AQ105" s="46"/>
      <c r="AR105" s="46"/>
      <c r="AS105" s="46"/>
      <c r="AT105" s="124"/>
      <c r="AU105" s="135"/>
    </row>
    <row r="106" spans="1:47" s="67" customFormat="1" ht="72" customHeight="1" x14ac:dyDescent="0.25">
      <c r="A106" s="732"/>
      <c r="B106" s="740"/>
      <c r="C106" s="45">
        <v>63</v>
      </c>
      <c r="D106" s="72">
        <v>17</v>
      </c>
      <c r="E106" s="123" t="s">
        <v>477</v>
      </c>
      <c r="F106" s="123" t="s">
        <v>12</v>
      </c>
      <c r="G106" s="132">
        <v>166.5</v>
      </c>
      <c r="H106" s="46">
        <v>154.80000000000001</v>
      </c>
      <c r="I106" s="46">
        <v>11.7</v>
      </c>
      <c r="J106" s="46">
        <v>166.5</v>
      </c>
      <c r="K106" s="46">
        <v>0</v>
      </c>
      <c r="L106" s="126">
        <v>70000</v>
      </c>
      <c r="M106" s="128">
        <v>11655000</v>
      </c>
      <c r="N106" s="129" t="s">
        <v>351</v>
      </c>
      <c r="O106" s="125">
        <v>9500</v>
      </c>
      <c r="P106" s="129" t="s">
        <v>352</v>
      </c>
      <c r="Q106" s="127">
        <v>166.5</v>
      </c>
      <c r="R106" s="125">
        <v>9500</v>
      </c>
      <c r="S106" s="128">
        <v>1581750</v>
      </c>
      <c r="T106" s="745"/>
      <c r="U106" s="769"/>
      <c r="V106" s="126">
        <v>10000</v>
      </c>
      <c r="W106" s="125">
        <v>1665000</v>
      </c>
      <c r="X106" s="126">
        <v>150000</v>
      </c>
      <c r="Y106" s="125">
        <v>24975000</v>
      </c>
      <c r="Z106" s="745"/>
      <c r="AA106" s="125">
        <v>39876750</v>
      </c>
      <c r="AB106" s="742"/>
      <c r="AC106" s="126">
        <v>40000</v>
      </c>
      <c r="AD106" s="128">
        <v>6660000</v>
      </c>
      <c r="AE106" s="745"/>
      <c r="AF106" s="745"/>
      <c r="AG106" s="745"/>
      <c r="AH106" s="46"/>
      <c r="AI106" s="46"/>
      <c r="AJ106" s="46"/>
      <c r="AK106" s="46"/>
      <c r="AL106" s="46"/>
      <c r="AM106" s="123"/>
      <c r="AN106" s="123">
        <v>8</v>
      </c>
      <c r="AO106" s="46">
        <v>240</v>
      </c>
      <c r="AP106" s="46">
        <v>166.5</v>
      </c>
      <c r="AQ106" s="46">
        <v>73.5</v>
      </c>
      <c r="AR106" s="46" t="s">
        <v>479</v>
      </c>
      <c r="AS106" s="123"/>
      <c r="AT106" s="124"/>
      <c r="AU106" s="135"/>
    </row>
    <row r="107" spans="1:47" s="67" customFormat="1" ht="72" customHeight="1" x14ac:dyDescent="0.25">
      <c r="A107" s="732"/>
      <c r="B107" s="740"/>
      <c r="C107" s="45">
        <v>54</v>
      </c>
      <c r="D107" s="72">
        <v>168</v>
      </c>
      <c r="E107" s="123" t="s">
        <v>477</v>
      </c>
      <c r="F107" s="123" t="s">
        <v>12</v>
      </c>
      <c r="G107" s="132">
        <v>48</v>
      </c>
      <c r="H107" s="46">
        <v>48</v>
      </c>
      <c r="I107" s="46">
        <v>0</v>
      </c>
      <c r="J107" s="46">
        <v>48</v>
      </c>
      <c r="K107" s="46">
        <v>0</v>
      </c>
      <c r="L107" s="126">
        <v>70000</v>
      </c>
      <c r="M107" s="128">
        <v>3360000</v>
      </c>
      <c r="N107" s="129" t="s">
        <v>351</v>
      </c>
      <c r="O107" s="125">
        <v>9500</v>
      </c>
      <c r="P107" s="129" t="s">
        <v>352</v>
      </c>
      <c r="Q107" s="127">
        <v>48</v>
      </c>
      <c r="R107" s="125">
        <v>9500</v>
      </c>
      <c r="S107" s="128">
        <v>456000</v>
      </c>
      <c r="T107" s="745"/>
      <c r="U107" s="769"/>
      <c r="V107" s="126">
        <v>10000</v>
      </c>
      <c r="W107" s="125">
        <v>480000</v>
      </c>
      <c r="X107" s="126">
        <v>150000</v>
      </c>
      <c r="Y107" s="125">
        <v>7200000</v>
      </c>
      <c r="Z107" s="745"/>
      <c r="AA107" s="125">
        <v>11496000</v>
      </c>
      <c r="AB107" s="742"/>
      <c r="AC107" s="126">
        <v>40000</v>
      </c>
      <c r="AD107" s="128">
        <v>1920000</v>
      </c>
      <c r="AE107" s="745"/>
      <c r="AF107" s="745"/>
      <c r="AG107" s="745"/>
      <c r="AH107" s="46"/>
      <c r="AI107" s="46"/>
      <c r="AJ107" s="46"/>
      <c r="AK107" s="46"/>
      <c r="AL107" s="46"/>
      <c r="AM107" s="123"/>
      <c r="AN107" s="123"/>
      <c r="AO107" s="46"/>
      <c r="AP107" s="46"/>
      <c r="AQ107" s="46"/>
      <c r="AR107" s="46"/>
      <c r="AS107" s="123"/>
      <c r="AT107" s="124"/>
      <c r="AU107" s="135"/>
    </row>
    <row r="108" spans="1:47" ht="84" customHeight="1" x14ac:dyDescent="0.25">
      <c r="A108" s="123">
        <f>MAX(A$6:$A107)+1</f>
        <v>11</v>
      </c>
      <c r="B108" s="124" t="s">
        <v>552</v>
      </c>
      <c r="C108" s="45">
        <v>54</v>
      </c>
      <c r="D108" s="72">
        <v>174</v>
      </c>
      <c r="E108" s="123" t="s">
        <v>477</v>
      </c>
      <c r="F108" s="123" t="s">
        <v>12</v>
      </c>
      <c r="G108" s="132">
        <v>127.8</v>
      </c>
      <c r="H108" s="46">
        <v>127.8</v>
      </c>
      <c r="I108" s="46">
        <v>0</v>
      </c>
      <c r="J108" s="46">
        <v>127.8</v>
      </c>
      <c r="K108" s="46">
        <v>0</v>
      </c>
      <c r="L108" s="126">
        <v>70000</v>
      </c>
      <c r="M108" s="128">
        <v>8946000</v>
      </c>
      <c r="N108" s="129" t="s">
        <v>351</v>
      </c>
      <c r="O108" s="125">
        <v>9500</v>
      </c>
      <c r="P108" s="129" t="s">
        <v>352</v>
      </c>
      <c r="Q108" s="127">
        <v>127.8</v>
      </c>
      <c r="R108" s="125">
        <v>9500</v>
      </c>
      <c r="S108" s="128">
        <v>1214100</v>
      </c>
      <c r="T108" s="128"/>
      <c r="U108" s="137"/>
      <c r="V108" s="126">
        <v>10000</v>
      </c>
      <c r="W108" s="125">
        <v>1278000</v>
      </c>
      <c r="X108" s="126">
        <v>150000</v>
      </c>
      <c r="Y108" s="125">
        <v>19170000</v>
      </c>
      <c r="Z108" s="47"/>
      <c r="AA108" s="125">
        <v>30608100</v>
      </c>
      <c r="AB108" s="125">
        <v>30608100</v>
      </c>
      <c r="AC108" s="126">
        <v>40000</v>
      </c>
      <c r="AD108" s="128">
        <v>5112000</v>
      </c>
      <c r="AE108" s="128">
        <v>5112000</v>
      </c>
      <c r="AF108" s="128">
        <v>35720100</v>
      </c>
      <c r="AG108" s="128"/>
      <c r="AH108" s="116" t="s">
        <v>553</v>
      </c>
      <c r="AI108" s="122" t="s">
        <v>554</v>
      </c>
      <c r="AJ108" s="122" t="s">
        <v>555</v>
      </c>
      <c r="AK108" s="122" t="s">
        <v>499</v>
      </c>
      <c r="AL108" s="122" t="s">
        <v>500</v>
      </c>
      <c r="AM108" s="112">
        <v>31</v>
      </c>
      <c r="AN108" s="112">
        <v>618</v>
      </c>
      <c r="AO108" s="122">
        <v>185.6</v>
      </c>
      <c r="AP108" s="122">
        <v>127.8</v>
      </c>
      <c r="AQ108" s="122">
        <v>0</v>
      </c>
      <c r="AR108" s="122"/>
      <c r="AS108" s="122"/>
      <c r="AT108" s="116" t="s">
        <v>491</v>
      </c>
      <c r="AU108" s="74"/>
    </row>
    <row r="109" spans="1:47" ht="72" customHeight="1" x14ac:dyDescent="0.25">
      <c r="A109" s="732">
        <f>MAX(A$6:$A108)+1</f>
        <v>12</v>
      </c>
      <c r="B109" s="740" t="s">
        <v>556</v>
      </c>
      <c r="C109" s="45">
        <v>55</v>
      </c>
      <c r="D109" s="72">
        <v>604</v>
      </c>
      <c r="E109" s="123" t="s">
        <v>477</v>
      </c>
      <c r="F109" s="123" t="s">
        <v>12</v>
      </c>
      <c r="G109" s="132">
        <v>332.1</v>
      </c>
      <c r="H109" s="46">
        <v>332.1</v>
      </c>
      <c r="I109" s="46">
        <v>0</v>
      </c>
      <c r="J109" s="46">
        <v>332.1</v>
      </c>
      <c r="K109" s="46">
        <v>0</v>
      </c>
      <c r="L109" s="126">
        <v>70000</v>
      </c>
      <c r="M109" s="128">
        <v>23247000</v>
      </c>
      <c r="N109" s="129" t="s">
        <v>351</v>
      </c>
      <c r="O109" s="125">
        <v>9500</v>
      </c>
      <c r="P109" s="129" t="s">
        <v>352</v>
      </c>
      <c r="Q109" s="127">
        <v>332.1</v>
      </c>
      <c r="R109" s="125">
        <v>9500</v>
      </c>
      <c r="S109" s="128">
        <v>3154950</v>
      </c>
      <c r="T109" s="128"/>
      <c r="U109" s="137"/>
      <c r="V109" s="126">
        <v>10000</v>
      </c>
      <c r="W109" s="125">
        <v>3321000</v>
      </c>
      <c r="X109" s="126">
        <v>150000</v>
      </c>
      <c r="Y109" s="125">
        <v>49815000</v>
      </c>
      <c r="Z109" s="128"/>
      <c r="AA109" s="125">
        <v>79537950</v>
      </c>
      <c r="AB109" s="742">
        <v>398878650</v>
      </c>
      <c r="AC109" s="126">
        <v>40000</v>
      </c>
      <c r="AD109" s="128">
        <v>13284000</v>
      </c>
      <c r="AE109" s="745">
        <v>65784000</v>
      </c>
      <c r="AF109" s="745">
        <v>464662650</v>
      </c>
      <c r="AG109" s="128"/>
      <c r="AH109" s="124" t="s">
        <v>15</v>
      </c>
      <c r="AI109" s="46" t="s">
        <v>557</v>
      </c>
      <c r="AJ109" s="46" t="s">
        <v>558</v>
      </c>
      <c r="AK109" s="46" t="s">
        <v>499</v>
      </c>
      <c r="AL109" s="46" t="s">
        <v>500</v>
      </c>
      <c r="AM109" s="123">
        <v>37</v>
      </c>
      <c r="AN109" s="123">
        <v>22</v>
      </c>
      <c r="AO109" s="46">
        <v>260.2</v>
      </c>
      <c r="AP109" s="46">
        <v>332.1</v>
      </c>
      <c r="AQ109" s="46">
        <v>0</v>
      </c>
      <c r="AR109" s="46"/>
      <c r="AS109" s="46"/>
      <c r="AT109" s="124" t="s">
        <v>491</v>
      </c>
      <c r="AU109" s="74"/>
    </row>
    <row r="110" spans="1:47" ht="72" customHeight="1" x14ac:dyDescent="0.25">
      <c r="A110" s="732"/>
      <c r="B110" s="740"/>
      <c r="C110" s="45">
        <v>62</v>
      </c>
      <c r="D110" s="72">
        <v>33</v>
      </c>
      <c r="E110" s="123" t="s">
        <v>477</v>
      </c>
      <c r="F110" s="123" t="s">
        <v>12</v>
      </c>
      <c r="G110" s="132">
        <v>213.3</v>
      </c>
      <c r="H110" s="46">
        <v>213.3</v>
      </c>
      <c r="I110" s="46">
        <v>0</v>
      </c>
      <c r="J110" s="46">
        <v>213.3</v>
      </c>
      <c r="K110" s="46">
        <v>0</v>
      </c>
      <c r="L110" s="126">
        <v>70000</v>
      </c>
      <c r="M110" s="128">
        <v>14931000</v>
      </c>
      <c r="N110" s="129" t="s">
        <v>351</v>
      </c>
      <c r="O110" s="125">
        <v>9500</v>
      </c>
      <c r="P110" s="129" t="s">
        <v>352</v>
      </c>
      <c r="Q110" s="127">
        <v>213.3</v>
      </c>
      <c r="R110" s="125">
        <v>9500</v>
      </c>
      <c r="S110" s="128">
        <v>2026350</v>
      </c>
      <c r="T110" s="128"/>
      <c r="U110" s="137"/>
      <c r="V110" s="126">
        <v>10000</v>
      </c>
      <c r="W110" s="125">
        <v>2133000</v>
      </c>
      <c r="X110" s="126">
        <v>150000</v>
      </c>
      <c r="Y110" s="125">
        <v>31995000</v>
      </c>
      <c r="Z110" s="128"/>
      <c r="AA110" s="125">
        <v>51085350</v>
      </c>
      <c r="AB110" s="742"/>
      <c r="AC110" s="126">
        <v>40000</v>
      </c>
      <c r="AD110" s="128">
        <v>8532000</v>
      </c>
      <c r="AE110" s="745"/>
      <c r="AF110" s="745"/>
      <c r="AG110" s="128"/>
      <c r="AH110" s="124" t="s">
        <v>15</v>
      </c>
      <c r="AI110" s="46" t="s">
        <v>557</v>
      </c>
      <c r="AJ110" s="46" t="s">
        <v>558</v>
      </c>
      <c r="AK110" s="46" t="s">
        <v>499</v>
      </c>
      <c r="AL110" s="46" t="s">
        <v>500</v>
      </c>
      <c r="AM110" s="123">
        <v>37</v>
      </c>
      <c r="AN110" s="123">
        <v>22</v>
      </c>
      <c r="AO110" s="46">
        <v>260.2</v>
      </c>
      <c r="AP110" s="46">
        <v>213.3</v>
      </c>
      <c r="AQ110" s="46">
        <v>0</v>
      </c>
      <c r="AR110" s="46"/>
      <c r="AS110" s="46"/>
      <c r="AT110" s="124" t="s">
        <v>491</v>
      </c>
      <c r="AU110" s="74"/>
    </row>
    <row r="111" spans="1:47" ht="72" customHeight="1" x14ac:dyDescent="0.25">
      <c r="A111" s="732"/>
      <c r="B111" s="740"/>
      <c r="C111" s="45">
        <v>62</v>
      </c>
      <c r="D111" s="72">
        <v>34</v>
      </c>
      <c r="E111" s="123" t="s">
        <v>477</v>
      </c>
      <c r="F111" s="123" t="s">
        <v>12</v>
      </c>
      <c r="G111" s="132">
        <v>209.3</v>
      </c>
      <c r="H111" s="46">
        <v>209.3</v>
      </c>
      <c r="I111" s="46">
        <v>0</v>
      </c>
      <c r="J111" s="46">
        <v>209.3</v>
      </c>
      <c r="K111" s="46">
        <v>0</v>
      </c>
      <c r="L111" s="126">
        <v>70000</v>
      </c>
      <c r="M111" s="128">
        <v>14651000</v>
      </c>
      <c r="N111" s="129" t="s">
        <v>351</v>
      </c>
      <c r="O111" s="125">
        <v>9500</v>
      </c>
      <c r="P111" s="129" t="s">
        <v>352</v>
      </c>
      <c r="Q111" s="127">
        <v>209.3</v>
      </c>
      <c r="R111" s="125">
        <v>9500</v>
      </c>
      <c r="S111" s="128">
        <v>1988350</v>
      </c>
      <c r="T111" s="128"/>
      <c r="U111" s="137"/>
      <c r="V111" s="126">
        <v>10000</v>
      </c>
      <c r="W111" s="125">
        <v>2093000</v>
      </c>
      <c r="X111" s="126">
        <v>150000</v>
      </c>
      <c r="Y111" s="125">
        <v>31395000</v>
      </c>
      <c r="Z111" s="128"/>
      <c r="AA111" s="125">
        <v>50127350</v>
      </c>
      <c r="AB111" s="742"/>
      <c r="AC111" s="126">
        <v>40000</v>
      </c>
      <c r="AD111" s="128">
        <v>8372000</v>
      </c>
      <c r="AE111" s="745"/>
      <c r="AF111" s="745"/>
      <c r="AG111" s="128"/>
      <c r="AH111" s="124" t="s">
        <v>15</v>
      </c>
      <c r="AI111" s="46" t="s">
        <v>557</v>
      </c>
      <c r="AJ111" s="46" t="s">
        <v>558</v>
      </c>
      <c r="AK111" s="46" t="s">
        <v>499</v>
      </c>
      <c r="AL111" s="46" t="s">
        <v>500</v>
      </c>
      <c r="AM111" s="123">
        <v>37</v>
      </c>
      <c r="AN111" s="123">
        <v>22</v>
      </c>
      <c r="AO111" s="46">
        <v>260.2</v>
      </c>
      <c r="AP111" s="46">
        <v>209.3</v>
      </c>
      <c r="AQ111" s="46">
        <v>0</v>
      </c>
      <c r="AR111" s="46"/>
      <c r="AS111" s="46"/>
      <c r="AT111" s="124" t="s">
        <v>491</v>
      </c>
      <c r="AU111" s="74"/>
    </row>
    <row r="112" spans="1:47" ht="72" customHeight="1" x14ac:dyDescent="0.25">
      <c r="A112" s="732"/>
      <c r="B112" s="740"/>
      <c r="C112" s="45">
        <v>63</v>
      </c>
      <c r="D112" s="72">
        <v>47</v>
      </c>
      <c r="E112" s="123" t="s">
        <v>477</v>
      </c>
      <c r="F112" s="123" t="s">
        <v>12</v>
      </c>
      <c r="G112" s="132">
        <v>2.5</v>
      </c>
      <c r="H112" s="46">
        <v>2.5</v>
      </c>
      <c r="I112" s="46">
        <v>0</v>
      </c>
      <c r="J112" s="46">
        <v>2.5</v>
      </c>
      <c r="K112" s="46">
        <v>0</v>
      </c>
      <c r="L112" s="126">
        <v>70000</v>
      </c>
      <c r="M112" s="128">
        <v>175000</v>
      </c>
      <c r="N112" s="129" t="s">
        <v>351</v>
      </c>
      <c r="O112" s="125">
        <v>9500</v>
      </c>
      <c r="P112" s="129" t="s">
        <v>352</v>
      </c>
      <c r="Q112" s="127">
        <v>2.5</v>
      </c>
      <c r="R112" s="125">
        <v>9500</v>
      </c>
      <c r="S112" s="128">
        <v>23750</v>
      </c>
      <c r="T112" s="128"/>
      <c r="U112" s="137"/>
      <c r="V112" s="126">
        <v>10000</v>
      </c>
      <c r="W112" s="125">
        <v>25000</v>
      </c>
      <c r="X112" s="126">
        <v>150000</v>
      </c>
      <c r="Y112" s="125">
        <v>375000</v>
      </c>
      <c r="Z112" s="128"/>
      <c r="AA112" s="125">
        <v>598750</v>
      </c>
      <c r="AB112" s="742"/>
      <c r="AC112" s="126">
        <v>40000</v>
      </c>
      <c r="AD112" s="128">
        <v>100000</v>
      </c>
      <c r="AE112" s="745"/>
      <c r="AF112" s="745"/>
      <c r="AG112" s="128"/>
      <c r="AH112" s="124" t="s">
        <v>15</v>
      </c>
      <c r="AI112" s="46" t="s">
        <v>557</v>
      </c>
      <c r="AJ112" s="46" t="s">
        <v>558</v>
      </c>
      <c r="AK112" s="46" t="s">
        <v>499</v>
      </c>
      <c r="AL112" s="46" t="s">
        <v>500</v>
      </c>
      <c r="AM112" s="123">
        <v>37</v>
      </c>
      <c r="AN112" s="123">
        <v>22</v>
      </c>
      <c r="AO112" s="46">
        <v>260.2</v>
      </c>
      <c r="AP112" s="46">
        <v>2.5</v>
      </c>
      <c r="AQ112" s="46">
        <v>0</v>
      </c>
      <c r="AR112" s="46"/>
      <c r="AS112" s="46"/>
      <c r="AT112" s="124" t="s">
        <v>491</v>
      </c>
      <c r="AU112" s="74"/>
    </row>
    <row r="113" spans="1:47" ht="72" customHeight="1" x14ac:dyDescent="0.25">
      <c r="A113" s="732"/>
      <c r="B113" s="740"/>
      <c r="C113" s="45">
        <v>63</v>
      </c>
      <c r="D113" s="72">
        <v>58</v>
      </c>
      <c r="E113" s="123" t="s">
        <v>477</v>
      </c>
      <c r="F113" s="123" t="s">
        <v>12</v>
      </c>
      <c r="G113" s="132">
        <v>176.4</v>
      </c>
      <c r="H113" s="46">
        <v>176.4</v>
      </c>
      <c r="I113" s="46">
        <v>0</v>
      </c>
      <c r="J113" s="46">
        <v>176.4</v>
      </c>
      <c r="K113" s="46">
        <v>0</v>
      </c>
      <c r="L113" s="126">
        <v>70000</v>
      </c>
      <c r="M113" s="128">
        <v>12348000</v>
      </c>
      <c r="N113" s="129" t="s">
        <v>351</v>
      </c>
      <c r="O113" s="125">
        <v>9500</v>
      </c>
      <c r="P113" s="129" t="s">
        <v>352</v>
      </c>
      <c r="Q113" s="127">
        <v>176.4</v>
      </c>
      <c r="R113" s="125">
        <v>9500</v>
      </c>
      <c r="S113" s="128">
        <v>1675800</v>
      </c>
      <c r="T113" s="128"/>
      <c r="U113" s="137"/>
      <c r="V113" s="126">
        <v>10000</v>
      </c>
      <c r="W113" s="125">
        <v>1764000</v>
      </c>
      <c r="X113" s="126">
        <v>150000</v>
      </c>
      <c r="Y113" s="125">
        <v>26460000</v>
      </c>
      <c r="Z113" s="128"/>
      <c r="AA113" s="125">
        <v>42247800</v>
      </c>
      <c r="AB113" s="742"/>
      <c r="AC113" s="126">
        <v>40000</v>
      </c>
      <c r="AD113" s="128">
        <v>7056000</v>
      </c>
      <c r="AE113" s="745"/>
      <c r="AF113" s="745"/>
      <c r="AG113" s="128"/>
      <c r="AH113" s="124" t="s">
        <v>15</v>
      </c>
      <c r="AI113" s="46" t="s">
        <v>557</v>
      </c>
      <c r="AJ113" s="46" t="s">
        <v>558</v>
      </c>
      <c r="AK113" s="46" t="s">
        <v>499</v>
      </c>
      <c r="AL113" s="46" t="s">
        <v>500</v>
      </c>
      <c r="AM113" s="123">
        <v>37</v>
      </c>
      <c r="AN113" s="123">
        <v>22</v>
      </c>
      <c r="AO113" s="46">
        <v>260.2</v>
      </c>
      <c r="AP113" s="46">
        <v>176.4</v>
      </c>
      <c r="AQ113" s="46">
        <v>0</v>
      </c>
      <c r="AR113" s="46"/>
      <c r="AS113" s="46"/>
      <c r="AT113" s="124" t="s">
        <v>491</v>
      </c>
      <c r="AU113" s="74"/>
    </row>
    <row r="114" spans="1:47" ht="72" customHeight="1" x14ac:dyDescent="0.25">
      <c r="A114" s="732"/>
      <c r="B114" s="740"/>
      <c r="C114" s="45">
        <v>63</v>
      </c>
      <c r="D114" s="72">
        <v>59</v>
      </c>
      <c r="E114" s="123" t="s">
        <v>477</v>
      </c>
      <c r="F114" s="123" t="s">
        <v>12</v>
      </c>
      <c r="G114" s="132">
        <v>166.1</v>
      </c>
      <c r="H114" s="46">
        <v>166.1</v>
      </c>
      <c r="I114" s="46">
        <v>0</v>
      </c>
      <c r="J114" s="46">
        <v>166.1</v>
      </c>
      <c r="K114" s="46">
        <v>0</v>
      </c>
      <c r="L114" s="126">
        <v>70000</v>
      </c>
      <c r="M114" s="128">
        <v>11627000</v>
      </c>
      <c r="N114" s="129" t="s">
        <v>351</v>
      </c>
      <c r="O114" s="125">
        <v>9500</v>
      </c>
      <c r="P114" s="129" t="s">
        <v>352</v>
      </c>
      <c r="Q114" s="127">
        <v>166.1</v>
      </c>
      <c r="R114" s="125">
        <v>9500</v>
      </c>
      <c r="S114" s="128">
        <v>1577950</v>
      </c>
      <c r="T114" s="128"/>
      <c r="U114" s="137"/>
      <c r="V114" s="126">
        <v>10000</v>
      </c>
      <c r="W114" s="125">
        <v>1661000</v>
      </c>
      <c r="X114" s="126">
        <v>150000</v>
      </c>
      <c r="Y114" s="125">
        <v>24915000</v>
      </c>
      <c r="Z114" s="128"/>
      <c r="AA114" s="125">
        <v>39780950</v>
      </c>
      <c r="AB114" s="742"/>
      <c r="AC114" s="126">
        <v>40000</v>
      </c>
      <c r="AD114" s="128">
        <v>6644000</v>
      </c>
      <c r="AE114" s="745"/>
      <c r="AF114" s="745"/>
      <c r="AG114" s="128"/>
      <c r="AH114" s="124" t="s">
        <v>15</v>
      </c>
      <c r="AI114" s="46" t="s">
        <v>557</v>
      </c>
      <c r="AJ114" s="46" t="s">
        <v>558</v>
      </c>
      <c r="AK114" s="46" t="s">
        <v>499</v>
      </c>
      <c r="AL114" s="46" t="s">
        <v>500</v>
      </c>
      <c r="AM114" s="123">
        <v>37</v>
      </c>
      <c r="AN114" s="123">
        <v>22</v>
      </c>
      <c r="AO114" s="46">
        <v>260.2</v>
      </c>
      <c r="AP114" s="46">
        <v>166.1</v>
      </c>
      <c r="AQ114" s="46">
        <v>0</v>
      </c>
      <c r="AR114" s="46"/>
      <c r="AS114" s="46"/>
      <c r="AT114" s="124" t="s">
        <v>491</v>
      </c>
      <c r="AU114" s="74"/>
    </row>
    <row r="115" spans="1:47" ht="72" customHeight="1" x14ac:dyDescent="0.25">
      <c r="A115" s="732"/>
      <c r="B115" s="740"/>
      <c r="C115" s="45">
        <v>54</v>
      </c>
      <c r="D115" s="72">
        <v>8</v>
      </c>
      <c r="E115" s="123" t="s">
        <v>477</v>
      </c>
      <c r="F115" s="123" t="s">
        <v>12</v>
      </c>
      <c r="G115" s="132">
        <v>52.4</v>
      </c>
      <c r="H115" s="46">
        <v>52.4</v>
      </c>
      <c r="I115" s="46">
        <v>0</v>
      </c>
      <c r="J115" s="46">
        <v>52.4</v>
      </c>
      <c r="K115" s="46">
        <v>0</v>
      </c>
      <c r="L115" s="126">
        <v>70000</v>
      </c>
      <c r="M115" s="128">
        <v>3668000</v>
      </c>
      <c r="N115" s="129"/>
      <c r="O115" s="125"/>
      <c r="P115" s="129"/>
      <c r="Q115" s="127">
        <v>52.4</v>
      </c>
      <c r="R115" s="125"/>
      <c r="S115" s="128">
        <v>0</v>
      </c>
      <c r="T115" s="128"/>
      <c r="U115" s="137"/>
      <c r="V115" s="126">
        <v>10000</v>
      </c>
      <c r="W115" s="125">
        <v>524000</v>
      </c>
      <c r="X115" s="126">
        <v>150000</v>
      </c>
      <c r="Y115" s="125">
        <v>7860000</v>
      </c>
      <c r="Z115" s="128"/>
      <c r="AA115" s="125">
        <v>12052000</v>
      </c>
      <c r="AB115" s="742"/>
      <c r="AC115" s="126">
        <v>40000</v>
      </c>
      <c r="AD115" s="128">
        <v>2096000</v>
      </c>
      <c r="AE115" s="745"/>
      <c r="AF115" s="745"/>
      <c r="AG115" s="128"/>
      <c r="AH115" s="122"/>
      <c r="AI115" s="122"/>
      <c r="AJ115" s="122"/>
      <c r="AK115" s="122"/>
      <c r="AL115" s="122"/>
      <c r="AM115" s="112"/>
      <c r="AN115" s="112"/>
      <c r="AO115" s="122"/>
      <c r="AP115" s="122"/>
      <c r="AQ115" s="122"/>
      <c r="AR115" s="122"/>
      <c r="AS115" s="112"/>
      <c r="AT115" s="116"/>
      <c r="AU115" s="74"/>
    </row>
    <row r="116" spans="1:47" ht="72" customHeight="1" x14ac:dyDescent="0.25">
      <c r="A116" s="732"/>
      <c r="B116" s="740"/>
      <c r="C116" s="45">
        <v>54</v>
      </c>
      <c r="D116" s="72">
        <v>7</v>
      </c>
      <c r="E116" s="123" t="s">
        <v>477</v>
      </c>
      <c r="F116" s="123" t="s">
        <v>12</v>
      </c>
      <c r="G116" s="132">
        <v>289.10000000000002</v>
      </c>
      <c r="H116" s="46">
        <v>289.10000000000002</v>
      </c>
      <c r="I116" s="46">
        <v>0</v>
      </c>
      <c r="J116" s="46">
        <v>289.10000000000002</v>
      </c>
      <c r="K116" s="46">
        <v>0</v>
      </c>
      <c r="L116" s="126">
        <v>70000</v>
      </c>
      <c r="M116" s="128">
        <v>20237000</v>
      </c>
      <c r="N116" s="129"/>
      <c r="O116" s="125"/>
      <c r="P116" s="129"/>
      <c r="Q116" s="127">
        <v>289.10000000000002</v>
      </c>
      <c r="R116" s="125"/>
      <c r="S116" s="128">
        <v>0</v>
      </c>
      <c r="T116" s="128"/>
      <c r="U116" s="137"/>
      <c r="V116" s="126">
        <v>10000</v>
      </c>
      <c r="W116" s="125">
        <v>2891000</v>
      </c>
      <c r="X116" s="126">
        <v>150000</v>
      </c>
      <c r="Y116" s="125">
        <v>43365000</v>
      </c>
      <c r="Z116" s="128"/>
      <c r="AA116" s="125">
        <v>66493000</v>
      </c>
      <c r="AB116" s="742"/>
      <c r="AC116" s="126">
        <v>40000</v>
      </c>
      <c r="AD116" s="128">
        <v>11564000</v>
      </c>
      <c r="AE116" s="745"/>
      <c r="AF116" s="745"/>
      <c r="AG116" s="128"/>
      <c r="AH116" s="122"/>
      <c r="AI116" s="122"/>
      <c r="AJ116" s="122"/>
      <c r="AK116" s="122"/>
      <c r="AL116" s="122"/>
      <c r="AM116" s="112"/>
      <c r="AN116" s="112"/>
      <c r="AO116" s="122"/>
      <c r="AP116" s="122"/>
      <c r="AQ116" s="122"/>
      <c r="AR116" s="122"/>
      <c r="AS116" s="112"/>
      <c r="AT116" s="116"/>
      <c r="AU116" s="74"/>
    </row>
    <row r="117" spans="1:47" ht="72" customHeight="1" x14ac:dyDescent="0.25">
      <c r="A117" s="732"/>
      <c r="B117" s="740"/>
      <c r="C117" s="45"/>
      <c r="D117" s="72"/>
      <c r="E117" s="123"/>
      <c r="F117" s="123"/>
      <c r="G117" s="132"/>
      <c r="H117" s="46"/>
      <c r="I117" s="46"/>
      <c r="J117" s="46"/>
      <c r="K117" s="46"/>
      <c r="L117" s="126"/>
      <c r="M117" s="128"/>
      <c r="N117" s="129" t="s">
        <v>559</v>
      </c>
      <c r="O117" s="125">
        <v>118000</v>
      </c>
      <c r="P117" s="129" t="s">
        <v>520</v>
      </c>
      <c r="Q117" s="127">
        <v>6</v>
      </c>
      <c r="R117" s="125"/>
      <c r="S117" s="128"/>
      <c r="T117" s="128">
        <v>94400</v>
      </c>
      <c r="U117" s="137">
        <v>566400</v>
      </c>
      <c r="V117" s="126"/>
      <c r="W117" s="125"/>
      <c r="X117" s="126"/>
      <c r="Y117" s="125"/>
      <c r="Z117" s="128"/>
      <c r="AA117" s="125">
        <v>566400</v>
      </c>
      <c r="AB117" s="742"/>
      <c r="AC117" s="126"/>
      <c r="AD117" s="128">
        <v>0</v>
      </c>
      <c r="AE117" s="745"/>
      <c r="AF117" s="745"/>
      <c r="AG117" s="128"/>
      <c r="AH117" s="122"/>
      <c r="AI117" s="122"/>
      <c r="AJ117" s="122"/>
      <c r="AK117" s="122"/>
      <c r="AL117" s="122"/>
      <c r="AM117" s="112"/>
      <c r="AN117" s="112"/>
      <c r="AO117" s="122"/>
      <c r="AP117" s="122"/>
      <c r="AQ117" s="122"/>
      <c r="AR117" s="122"/>
      <c r="AS117" s="112"/>
      <c r="AT117" s="116"/>
      <c r="AU117" s="74"/>
    </row>
    <row r="118" spans="1:47" ht="72" customHeight="1" x14ac:dyDescent="0.25">
      <c r="A118" s="732"/>
      <c r="B118" s="740"/>
      <c r="C118" s="45"/>
      <c r="D118" s="72"/>
      <c r="E118" s="123"/>
      <c r="F118" s="123"/>
      <c r="G118" s="132"/>
      <c r="H118" s="46"/>
      <c r="I118" s="46"/>
      <c r="J118" s="46"/>
      <c r="K118" s="46"/>
      <c r="L118" s="126"/>
      <c r="M118" s="128"/>
      <c r="N118" s="129" t="s">
        <v>560</v>
      </c>
      <c r="O118" s="125">
        <v>40000</v>
      </c>
      <c r="P118" s="129" t="s">
        <v>520</v>
      </c>
      <c r="Q118" s="127">
        <v>5</v>
      </c>
      <c r="R118" s="125"/>
      <c r="S118" s="128"/>
      <c r="T118" s="128">
        <v>32000</v>
      </c>
      <c r="U118" s="137">
        <v>160000</v>
      </c>
      <c r="V118" s="126"/>
      <c r="W118" s="125"/>
      <c r="X118" s="126"/>
      <c r="Y118" s="125"/>
      <c r="Z118" s="128"/>
      <c r="AA118" s="125">
        <v>160000</v>
      </c>
      <c r="AB118" s="742"/>
      <c r="AC118" s="126"/>
      <c r="AD118" s="128">
        <v>0</v>
      </c>
      <c r="AE118" s="745"/>
      <c r="AF118" s="745"/>
      <c r="AG118" s="128"/>
      <c r="AH118" s="122"/>
      <c r="AI118" s="122"/>
      <c r="AJ118" s="122"/>
      <c r="AK118" s="122"/>
      <c r="AL118" s="122"/>
      <c r="AM118" s="112"/>
      <c r="AN118" s="112"/>
      <c r="AO118" s="122"/>
      <c r="AP118" s="122"/>
      <c r="AQ118" s="122"/>
      <c r="AR118" s="122"/>
      <c r="AS118" s="112"/>
      <c r="AT118" s="116"/>
      <c r="AU118" s="74"/>
    </row>
    <row r="119" spans="1:47" ht="72" customHeight="1" x14ac:dyDescent="0.25">
      <c r="A119" s="732"/>
      <c r="B119" s="740"/>
      <c r="C119" s="45"/>
      <c r="D119" s="72"/>
      <c r="E119" s="123"/>
      <c r="F119" s="123"/>
      <c r="G119" s="132"/>
      <c r="H119" s="46"/>
      <c r="I119" s="46"/>
      <c r="J119" s="46"/>
      <c r="K119" s="46"/>
      <c r="L119" s="137"/>
      <c r="M119" s="137"/>
      <c r="N119" s="129" t="s">
        <v>561</v>
      </c>
      <c r="O119" s="125">
        <v>15000</v>
      </c>
      <c r="P119" s="129" t="s">
        <v>520</v>
      </c>
      <c r="Q119" s="127">
        <v>8</v>
      </c>
      <c r="R119" s="125"/>
      <c r="S119" s="128"/>
      <c r="T119" s="128">
        <v>12000</v>
      </c>
      <c r="U119" s="137">
        <v>96000</v>
      </c>
      <c r="V119" s="126"/>
      <c r="W119" s="125"/>
      <c r="X119" s="126"/>
      <c r="Y119" s="125"/>
      <c r="Z119" s="128"/>
      <c r="AA119" s="125">
        <v>96000</v>
      </c>
      <c r="AB119" s="742"/>
      <c r="AC119" s="126"/>
      <c r="AD119" s="128">
        <v>0</v>
      </c>
      <c r="AE119" s="745"/>
      <c r="AF119" s="745"/>
      <c r="AG119" s="128"/>
      <c r="AH119" s="122"/>
      <c r="AI119" s="122"/>
      <c r="AJ119" s="122"/>
      <c r="AK119" s="122"/>
      <c r="AL119" s="122"/>
      <c r="AM119" s="112"/>
      <c r="AN119" s="112"/>
      <c r="AO119" s="122"/>
      <c r="AP119" s="122"/>
      <c r="AQ119" s="122"/>
      <c r="AR119" s="122"/>
      <c r="AS119" s="112"/>
      <c r="AT119" s="116"/>
      <c r="AU119" s="74"/>
    </row>
    <row r="120" spans="1:47" ht="72" customHeight="1" x14ac:dyDescent="0.25">
      <c r="A120" s="732"/>
      <c r="B120" s="740"/>
      <c r="C120" s="45"/>
      <c r="D120" s="72"/>
      <c r="E120" s="123"/>
      <c r="F120" s="123"/>
      <c r="G120" s="132"/>
      <c r="H120" s="46"/>
      <c r="I120" s="46"/>
      <c r="J120" s="46"/>
      <c r="K120" s="46"/>
      <c r="L120" s="137"/>
      <c r="M120" s="137"/>
      <c r="N120" s="129" t="s">
        <v>562</v>
      </c>
      <c r="O120" s="125">
        <v>310000</v>
      </c>
      <c r="P120" s="129" t="s">
        <v>520</v>
      </c>
      <c r="Q120" s="127">
        <v>2</v>
      </c>
      <c r="R120" s="125"/>
      <c r="S120" s="128"/>
      <c r="T120" s="128">
        <v>248000</v>
      </c>
      <c r="U120" s="137">
        <v>496000</v>
      </c>
      <c r="V120" s="126"/>
      <c r="W120" s="125"/>
      <c r="X120" s="126"/>
      <c r="Y120" s="125"/>
      <c r="Z120" s="128"/>
      <c r="AA120" s="125">
        <v>496000</v>
      </c>
      <c r="AB120" s="742"/>
      <c r="AC120" s="126"/>
      <c r="AD120" s="128">
        <v>0</v>
      </c>
      <c r="AE120" s="745"/>
      <c r="AF120" s="745"/>
      <c r="AG120" s="128"/>
      <c r="AH120" s="122"/>
      <c r="AI120" s="122"/>
      <c r="AJ120" s="122"/>
      <c r="AK120" s="122"/>
      <c r="AL120" s="122"/>
      <c r="AM120" s="112"/>
      <c r="AN120" s="112"/>
      <c r="AO120" s="122"/>
      <c r="AP120" s="122"/>
      <c r="AQ120" s="122"/>
      <c r="AR120" s="122"/>
      <c r="AS120" s="112"/>
      <c r="AT120" s="116"/>
      <c r="AU120" s="74"/>
    </row>
    <row r="121" spans="1:47" ht="72" customHeight="1" x14ac:dyDescent="0.25">
      <c r="A121" s="732"/>
      <c r="B121" s="740"/>
      <c r="C121" s="45"/>
      <c r="D121" s="72"/>
      <c r="E121" s="123"/>
      <c r="F121" s="123"/>
      <c r="G121" s="132"/>
      <c r="H121" s="46"/>
      <c r="I121" s="46"/>
      <c r="J121" s="46"/>
      <c r="K121" s="46"/>
      <c r="L121" s="137"/>
      <c r="M121" s="137"/>
      <c r="N121" s="129" t="s">
        <v>563</v>
      </c>
      <c r="O121" s="125">
        <v>1150000</v>
      </c>
      <c r="P121" s="129" t="s">
        <v>520</v>
      </c>
      <c r="Q121" s="127">
        <v>1</v>
      </c>
      <c r="R121" s="125"/>
      <c r="S121" s="128"/>
      <c r="T121" s="128">
        <v>920000</v>
      </c>
      <c r="U121" s="137">
        <v>920000</v>
      </c>
      <c r="V121" s="126"/>
      <c r="W121" s="125"/>
      <c r="X121" s="126"/>
      <c r="Y121" s="125"/>
      <c r="Z121" s="128"/>
      <c r="AA121" s="125">
        <v>920000</v>
      </c>
      <c r="AB121" s="742"/>
      <c r="AC121" s="126"/>
      <c r="AD121" s="128">
        <v>0</v>
      </c>
      <c r="AE121" s="745"/>
      <c r="AF121" s="745"/>
      <c r="AG121" s="128"/>
      <c r="AH121" s="122"/>
      <c r="AI121" s="122"/>
      <c r="AJ121" s="122"/>
      <c r="AK121" s="122"/>
      <c r="AL121" s="122"/>
      <c r="AM121" s="112"/>
      <c r="AN121" s="112"/>
      <c r="AO121" s="122"/>
      <c r="AP121" s="122"/>
      <c r="AQ121" s="122"/>
      <c r="AR121" s="122"/>
      <c r="AS121" s="112"/>
      <c r="AT121" s="116"/>
      <c r="AU121" s="74"/>
    </row>
    <row r="122" spans="1:47" ht="72" customHeight="1" x14ac:dyDescent="0.25">
      <c r="A122" s="732"/>
      <c r="B122" s="740"/>
      <c r="C122" s="45"/>
      <c r="D122" s="72"/>
      <c r="E122" s="123"/>
      <c r="F122" s="123"/>
      <c r="G122" s="132"/>
      <c r="H122" s="46"/>
      <c r="I122" s="46"/>
      <c r="J122" s="46"/>
      <c r="K122" s="46"/>
      <c r="L122" s="137"/>
      <c r="M122" s="137"/>
      <c r="N122" s="129" t="s">
        <v>564</v>
      </c>
      <c r="O122" s="125">
        <v>235000</v>
      </c>
      <c r="P122" s="129" t="s">
        <v>520</v>
      </c>
      <c r="Q122" s="127">
        <v>5</v>
      </c>
      <c r="R122" s="125"/>
      <c r="S122" s="128"/>
      <c r="T122" s="128">
        <v>188000</v>
      </c>
      <c r="U122" s="137">
        <v>940000</v>
      </c>
      <c r="V122" s="126"/>
      <c r="W122" s="125"/>
      <c r="X122" s="126"/>
      <c r="Y122" s="125"/>
      <c r="Z122" s="128"/>
      <c r="AA122" s="125">
        <v>940000</v>
      </c>
      <c r="AB122" s="742"/>
      <c r="AC122" s="126"/>
      <c r="AD122" s="128">
        <v>0</v>
      </c>
      <c r="AE122" s="745"/>
      <c r="AF122" s="745"/>
      <c r="AG122" s="128"/>
      <c r="AH122" s="122"/>
      <c r="AI122" s="122"/>
      <c r="AJ122" s="122"/>
      <c r="AK122" s="122"/>
      <c r="AL122" s="122"/>
      <c r="AM122" s="112"/>
      <c r="AN122" s="112"/>
      <c r="AO122" s="122"/>
      <c r="AP122" s="122"/>
      <c r="AQ122" s="122"/>
      <c r="AR122" s="122"/>
      <c r="AS122" s="112"/>
      <c r="AT122" s="116"/>
      <c r="AU122" s="74"/>
    </row>
    <row r="123" spans="1:47" ht="72" customHeight="1" x14ac:dyDescent="0.25">
      <c r="A123" s="732"/>
      <c r="B123" s="740"/>
      <c r="C123" s="45"/>
      <c r="D123" s="72"/>
      <c r="E123" s="123"/>
      <c r="F123" s="123"/>
      <c r="G123" s="132"/>
      <c r="H123" s="46"/>
      <c r="I123" s="46"/>
      <c r="J123" s="46"/>
      <c r="K123" s="46"/>
      <c r="L123" s="137"/>
      <c r="M123" s="137"/>
      <c r="N123" s="129" t="s">
        <v>565</v>
      </c>
      <c r="O123" s="125">
        <v>425000</v>
      </c>
      <c r="P123" s="129" t="s">
        <v>520</v>
      </c>
      <c r="Q123" s="127">
        <v>1</v>
      </c>
      <c r="R123" s="125"/>
      <c r="S123" s="128"/>
      <c r="T123" s="128">
        <v>340000</v>
      </c>
      <c r="U123" s="137">
        <v>340000</v>
      </c>
      <c r="V123" s="126"/>
      <c r="W123" s="125"/>
      <c r="X123" s="126"/>
      <c r="Y123" s="125"/>
      <c r="Z123" s="128"/>
      <c r="AA123" s="125">
        <v>340000</v>
      </c>
      <c r="AB123" s="742"/>
      <c r="AC123" s="126"/>
      <c r="AD123" s="128">
        <v>0</v>
      </c>
      <c r="AE123" s="745"/>
      <c r="AF123" s="745"/>
      <c r="AG123" s="128"/>
      <c r="AH123" s="122"/>
      <c r="AI123" s="122"/>
      <c r="AJ123" s="122"/>
      <c r="AK123" s="122"/>
      <c r="AL123" s="122"/>
      <c r="AM123" s="112"/>
      <c r="AN123" s="112"/>
      <c r="AO123" s="122"/>
      <c r="AP123" s="122"/>
      <c r="AQ123" s="122"/>
      <c r="AR123" s="122"/>
      <c r="AS123" s="112"/>
      <c r="AT123" s="116"/>
      <c r="AU123" s="74"/>
    </row>
    <row r="124" spans="1:47" ht="72" customHeight="1" x14ac:dyDescent="0.25">
      <c r="A124" s="732"/>
      <c r="B124" s="740"/>
      <c r="C124" s="45"/>
      <c r="D124" s="72"/>
      <c r="E124" s="123"/>
      <c r="F124" s="123"/>
      <c r="G124" s="132"/>
      <c r="H124" s="46"/>
      <c r="I124" s="46"/>
      <c r="J124" s="46"/>
      <c r="K124" s="46"/>
      <c r="L124" s="137"/>
      <c r="M124" s="137"/>
      <c r="N124" s="129" t="s">
        <v>566</v>
      </c>
      <c r="O124" s="125">
        <v>1102000</v>
      </c>
      <c r="P124" s="129" t="s">
        <v>520</v>
      </c>
      <c r="Q124" s="127">
        <v>3</v>
      </c>
      <c r="R124" s="125"/>
      <c r="S124" s="128"/>
      <c r="T124" s="128">
        <v>881600</v>
      </c>
      <c r="U124" s="137">
        <v>2644800</v>
      </c>
      <c r="V124" s="126"/>
      <c r="W124" s="125"/>
      <c r="X124" s="126"/>
      <c r="Y124" s="125"/>
      <c r="Z124" s="128"/>
      <c r="AA124" s="125">
        <v>2644800</v>
      </c>
      <c r="AB124" s="742"/>
      <c r="AC124" s="126"/>
      <c r="AD124" s="128">
        <v>0</v>
      </c>
      <c r="AE124" s="745"/>
      <c r="AF124" s="745"/>
      <c r="AG124" s="128"/>
      <c r="AH124" s="122"/>
      <c r="AI124" s="122"/>
      <c r="AJ124" s="122"/>
      <c r="AK124" s="122"/>
      <c r="AL124" s="122"/>
      <c r="AM124" s="112"/>
      <c r="AN124" s="112"/>
      <c r="AO124" s="122"/>
      <c r="AP124" s="122"/>
      <c r="AQ124" s="122"/>
      <c r="AR124" s="122"/>
      <c r="AS124" s="112"/>
      <c r="AT124" s="116"/>
      <c r="AU124" s="74"/>
    </row>
    <row r="125" spans="1:47" ht="72" customHeight="1" x14ac:dyDescent="0.25">
      <c r="A125" s="732"/>
      <c r="B125" s="740"/>
      <c r="C125" s="45"/>
      <c r="D125" s="72"/>
      <c r="E125" s="123"/>
      <c r="F125" s="123"/>
      <c r="G125" s="132"/>
      <c r="H125" s="46"/>
      <c r="I125" s="46"/>
      <c r="J125" s="46"/>
      <c r="K125" s="46"/>
      <c r="L125" s="137"/>
      <c r="M125" s="137"/>
      <c r="N125" s="129" t="s">
        <v>567</v>
      </c>
      <c r="O125" s="125">
        <v>340000</v>
      </c>
      <c r="P125" s="129" t="s">
        <v>520</v>
      </c>
      <c r="Q125" s="127">
        <v>4</v>
      </c>
      <c r="R125" s="125"/>
      <c r="S125" s="128"/>
      <c r="T125" s="128">
        <v>272000</v>
      </c>
      <c r="U125" s="137">
        <v>1088000</v>
      </c>
      <c r="V125" s="126"/>
      <c r="W125" s="125"/>
      <c r="X125" s="126"/>
      <c r="Y125" s="125"/>
      <c r="Z125" s="128"/>
      <c r="AA125" s="125">
        <v>1088000</v>
      </c>
      <c r="AB125" s="742"/>
      <c r="AC125" s="126"/>
      <c r="AD125" s="128">
        <v>0</v>
      </c>
      <c r="AE125" s="745"/>
      <c r="AF125" s="745"/>
      <c r="AG125" s="128"/>
      <c r="AH125" s="122"/>
      <c r="AI125" s="122"/>
      <c r="AJ125" s="122"/>
      <c r="AK125" s="122"/>
      <c r="AL125" s="122"/>
      <c r="AM125" s="112"/>
      <c r="AN125" s="112"/>
      <c r="AO125" s="122"/>
      <c r="AP125" s="122"/>
      <c r="AQ125" s="122"/>
      <c r="AR125" s="122"/>
      <c r="AS125" s="112"/>
      <c r="AT125" s="116"/>
      <c r="AU125" s="74"/>
    </row>
    <row r="126" spans="1:47" ht="72" customHeight="1" x14ac:dyDescent="0.25">
      <c r="A126" s="732"/>
      <c r="B126" s="740"/>
      <c r="C126" s="45"/>
      <c r="D126" s="72"/>
      <c r="E126" s="123"/>
      <c r="F126" s="123"/>
      <c r="G126" s="132"/>
      <c r="H126" s="46"/>
      <c r="I126" s="46"/>
      <c r="J126" s="46"/>
      <c r="K126" s="46"/>
      <c r="L126" s="137"/>
      <c r="M126" s="137"/>
      <c r="N126" s="129" t="s">
        <v>568</v>
      </c>
      <c r="O126" s="125">
        <v>80000</v>
      </c>
      <c r="P126" s="129" t="s">
        <v>520</v>
      </c>
      <c r="Q126" s="127">
        <v>4</v>
      </c>
      <c r="R126" s="125"/>
      <c r="S126" s="128"/>
      <c r="T126" s="128">
        <v>64000</v>
      </c>
      <c r="U126" s="137">
        <v>256000</v>
      </c>
      <c r="V126" s="126"/>
      <c r="W126" s="125"/>
      <c r="X126" s="126"/>
      <c r="Y126" s="125"/>
      <c r="Z126" s="128"/>
      <c r="AA126" s="125">
        <v>256000</v>
      </c>
      <c r="AB126" s="742"/>
      <c r="AC126" s="126"/>
      <c r="AD126" s="128">
        <v>0</v>
      </c>
      <c r="AE126" s="745"/>
      <c r="AF126" s="745"/>
      <c r="AG126" s="128"/>
      <c r="AH126" s="122"/>
      <c r="AI126" s="122"/>
      <c r="AJ126" s="122"/>
      <c r="AK126" s="122"/>
      <c r="AL126" s="122"/>
      <c r="AM126" s="112"/>
      <c r="AN126" s="112"/>
      <c r="AO126" s="122"/>
      <c r="AP126" s="122"/>
      <c r="AQ126" s="122"/>
      <c r="AR126" s="122"/>
      <c r="AS126" s="112"/>
      <c r="AT126" s="116"/>
      <c r="AU126" s="74"/>
    </row>
    <row r="127" spans="1:47" ht="72" customHeight="1" x14ac:dyDescent="0.25">
      <c r="A127" s="732"/>
      <c r="B127" s="740"/>
      <c r="C127" s="45"/>
      <c r="D127" s="72"/>
      <c r="E127" s="123"/>
      <c r="F127" s="123"/>
      <c r="G127" s="132"/>
      <c r="H127" s="46"/>
      <c r="I127" s="46"/>
      <c r="J127" s="46"/>
      <c r="K127" s="46"/>
      <c r="L127" s="137"/>
      <c r="M127" s="137"/>
      <c r="N127" s="129" t="s">
        <v>569</v>
      </c>
      <c r="O127" s="125">
        <v>372500</v>
      </c>
      <c r="P127" s="129" t="s">
        <v>520</v>
      </c>
      <c r="Q127" s="127">
        <v>1</v>
      </c>
      <c r="R127" s="125"/>
      <c r="S127" s="128"/>
      <c r="T127" s="128">
        <v>298000</v>
      </c>
      <c r="U127" s="137">
        <v>298000</v>
      </c>
      <c r="V127" s="126"/>
      <c r="W127" s="125"/>
      <c r="X127" s="126"/>
      <c r="Y127" s="125"/>
      <c r="Z127" s="128"/>
      <c r="AA127" s="125">
        <v>298000</v>
      </c>
      <c r="AB127" s="742"/>
      <c r="AC127" s="126"/>
      <c r="AD127" s="128">
        <v>0</v>
      </c>
      <c r="AE127" s="745"/>
      <c r="AF127" s="745"/>
      <c r="AG127" s="128"/>
      <c r="AH127" s="122"/>
      <c r="AI127" s="122"/>
      <c r="AJ127" s="122"/>
      <c r="AK127" s="122"/>
      <c r="AL127" s="122"/>
      <c r="AM127" s="112"/>
      <c r="AN127" s="112"/>
      <c r="AO127" s="122"/>
      <c r="AP127" s="122"/>
      <c r="AQ127" s="122"/>
      <c r="AR127" s="122"/>
      <c r="AS127" s="112"/>
      <c r="AT127" s="116"/>
      <c r="AU127" s="74"/>
    </row>
    <row r="128" spans="1:47" ht="72" customHeight="1" x14ac:dyDescent="0.25">
      <c r="A128" s="732"/>
      <c r="B128" s="740"/>
      <c r="C128" s="45"/>
      <c r="D128" s="72"/>
      <c r="E128" s="123"/>
      <c r="F128" s="123"/>
      <c r="G128" s="132"/>
      <c r="H128" s="46"/>
      <c r="I128" s="46"/>
      <c r="J128" s="46"/>
      <c r="K128" s="46"/>
      <c r="L128" s="137"/>
      <c r="M128" s="137"/>
      <c r="N128" s="129" t="s">
        <v>570</v>
      </c>
      <c r="O128" s="125">
        <v>545000</v>
      </c>
      <c r="P128" s="129" t="s">
        <v>520</v>
      </c>
      <c r="Q128" s="127">
        <v>1</v>
      </c>
      <c r="R128" s="125"/>
      <c r="S128" s="128"/>
      <c r="T128" s="128">
        <v>436000</v>
      </c>
      <c r="U128" s="137">
        <v>436000</v>
      </c>
      <c r="V128" s="126"/>
      <c r="W128" s="125"/>
      <c r="X128" s="126"/>
      <c r="Y128" s="125"/>
      <c r="Z128" s="128"/>
      <c r="AA128" s="125">
        <v>436000</v>
      </c>
      <c r="AB128" s="742"/>
      <c r="AC128" s="126"/>
      <c r="AD128" s="128">
        <v>0</v>
      </c>
      <c r="AE128" s="745"/>
      <c r="AF128" s="745"/>
      <c r="AG128" s="128"/>
      <c r="AH128" s="122"/>
      <c r="AI128" s="122"/>
      <c r="AJ128" s="122"/>
      <c r="AK128" s="122"/>
      <c r="AL128" s="122"/>
      <c r="AM128" s="112"/>
      <c r="AN128" s="112"/>
      <c r="AO128" s="122"/>
      <c r="AP128" s="122"/>
      <c r="AQ128" s="122"/>
      <c r="AR128" s="122"/>
      <c r="AS128" s="112"/>
      <c r="AT128" s="116"/>
      <c r="AU128" s="74"/>
    </row>
    <row r="129" spans="1:47" ht="72" customHeight="1" x14ac:dyDescent="0.25">
      <c r="A129" s="732"/>
      <c r="B129" s="740"/>
      <c r="C129" s="45"/>
      <c r="D129" s="72"/>
      <c r="E129" s="123"/>
      <c r="F129" s="123"/>
      <c r="G129" s="132"/>
      <c r="H129" s="46"/>
      <c r="I129" s="46"/>
      <c r="J129" s="46"/>
      <c r="K129" s="46"/>
      <c r="L129" s="137"/>
      <c r="M129" s="137"/>
      <c r="N129" s="129" t="s">
        <v>571</v>
      </c>
      <c r="O129" s="125"/>
      <c r="P129" s="129" t="s">
        <v>520</v>
      </c>
      <c r="Q129" s="127">
        <v>16</v>
      </c>
      <c r="R129" s="125"/>
      <c r="S129" s="128"/>
      <c r="T129" s="128"/>
      <c r="U129" s="137"/>
      <c r="V129" s="126"/>
      <c r="W129" s="125"/>
      <c r="X129" s="126"/>
      <c r="Y129" s="125"/>
      <c r="Z129" s="128"/>
      <c r="AA129" s="125">
        <v>0</v>
      </c>
      <c r="AB129" s="742"/>
      <c r="AC129" s="126"/>
      <c r="AD129" s="128">
        <v>0</v>
      </c>
      <c r="AE129" s="745"/>
      <c r="AF129" s="745"/>
      <c r="AG129" s="128"/>
      <c r="AH129" s="122"/>
      <c r="AI129" s="122"/>
      <c r="AJ129" s="122"/>
      <c r="AK129" s="122"/>
      <c r="AL129" s="122"/>
      <c r="AM129" s="112"/>
      <c r="AN129" s="112"/>
      <c r="AO129" s="122"/>
      <c r="AP129" s="122"/>
      <c r="AQ129" s="122"/>
      <c r="AR129" s="122"/>
      <c r="AS129" s="112"/>
      <c r="AT129" s="116"/>
      <c r="AU129" s="74"/>
    </row>
    <row r="130" spans="1:47" ht="72" customHeight="1" x14ac:dyDescent="0.25">
      <c r="A130" s="732"/>
      <c r="B130" s="740"/>
      <c r="C130" s="45"/>
      <c r="D130" s="72"/>
      <c r="E130" s="123"/>
      <c r="F130" s="123"/>
      <c r="G130" s="132"/>
      <c r="H130" s="46"/>
      <c r="I130" s="46"/>
      <c r="J130" s="46"/>
      <c r="K130" s="46"/>
      <c r="L130" s="137"/>
      <c r="M130" s="137"/>
      <c r="N130" s="129" t="s">
        <v>572</v>
      </c>
      <c r="O130" s="125"/>
      <c r="P130" s="129" t="s">
        <v>520</v>
      </c>
      <c r="Q130" s="127">
        <v>1</v>
      </c>
      <c r="R130" s="125"/>
      <c r="S130" s="128"/>
      <c r="T130" s="128"/>
      <c r="U130" s="137"/>
      <c r="V130" s="126"/>
      <c r="W130" s="125"/>
      <c r="X130" s="126"/>
      <c r="Y130" s="125"/>
      <c r="Z130" s="128"/>
      <c r="AA130" s="125">
        <v>0</v>
      </c>
      <c r="AB130" s="742"/>
      <c r="AC130" s="126"/>
      <c r="AD130" s="128">
        <v>0</v>
      </c>
      <c r="AE130" s="745"/>
      <c r="AF130" s="745"/>
      <c r="AG130" s="128"/>
      <c r="AH130" s="122"/>
      <c r="AI130" s="122"/>
      <c r="AJ130" s="122"/>
      <c r="AK130" s="122"/>
      <c r="AL130" s="122"/>
      <c r="AM130" s="112"/>
      <c r="AN130" s="112"/>
      <c r="AO130" s="122"/>
      <c r="AP130" s="122"/>
      <c r="AQ130" s="122"/>
      <c r="AR130" s="122"/>
      <c r="AS130" s="112"/>
      <c r="AT130" s="116"/>
      <c r="AU130" s="74"/>
    </row>
    <row r="131" spans="1:47" ht="72" customHeight="1" x14ac:dyDescent="0.25">
      <c r="A131" s="732"/>
      <c r="B131" s="740"/>
      <c r="C131" s="45">
        <v>55</v>
      </c>
      <c r="D131" s="72">
        <v>557</v>
      </c>
      <c r="E131" s="123" t="s">
        <v>477</v>
      </c>
      <c r="F131" s="123" t="s">
        <v>12</v>
      </c>
      <c r="G131" s="132">
        <v>203.4</v>
      </c>
      <c r="H131" s="46">
        <v>203.4</v>
      </c>
      <c r="I131" s="46">
        <v>0</v>
      </c>
      <c r="J131" s="46">
        <v>203.4</v>
      </c>
      <c r="K131" s="46">
        <v>0</v>
      </c>
      <c r="L131" s="126">
        <v>70000</v>
      </c>
      <c r="M131" s="128">
        <v>14238000</v>
      </c>
      <c r="N131" s="129" t="s">
        <v>351</v>
      </c>
      <c r="O131" s="125">
        <v>9500</v>
      </c>
      <c r="P131" s="129" t="s">
        <v>352</v>
      </c>
      <c r="Q131" s="127">
        <v>203.4</v>
      </c>
      <c r="R131" s="125">
        <v>9500</v>
      </c>
      <c r="S131" s="128">
        <v>1932300</v>
      </c>
      <c r="T131" s="128"/>
      <c r="U131" s="137"/>
      <c r="V131" s="126">
        <v>10000</v>
      </c>
      <c r="W131" s="125">
        <v>2034000</v>
      </c>
      <c r="X131" s="126">
        <v>150000</v>
      </c>
      <c r="Y131" s="125">
        <v>30510000</v>
      </c>
      <c r="Z131" s="128"/>
      <c r="AA131" s="125">
        <v>48714300</v>
      </c>
      <c r="AB131" s="742"/>
      <c r="AC131" s="126">
        <v>40000</v>
      </c>
      <c r="AD131" s="128">
        <v>8136000</v>
      </c>
      <c r="AE131" s="745"/>
      <c r="AF131" s="745"/>
      <c r="AG131" s="128"/>
      <c r="AH131" s="122"/>
      <c r="AI131" s="122"/>
      <c r="AJ131" s="122"/>
      <c r="AK131" s="122"/>
      <c r="AL131" s="122"/>
      <c r="AM131" s="112"/>
      <c r="AN131" s="112"/>
      <c r="AO131" s="122"/>
      <c r="AP131" s="122"/>
      <c r="AQ131" s="122"/>
      <c r="AR131" s="122"/>
      <c r="AS131" s="112"/>
      <c r="AT131" s="116"/>
      <c r="AU131" s="74"/>
    </row>
    <row r="132" spans="1:47" ht="72" customHeight="1" x14ac:dyDescent="0.25">
      <c r="A132" s="732">
        <f>MAX(A$6:$A131)+1</f>
        <v>13</v>
      </c>
      <c r="B132" s="740" t="s">
        <v>573</v>
      </c>
      <c r="C132" s="45">
        <v>54</v>
      </c>
      <c r="D132" s="72">
        <v>119</v>
      </c>
      <c r="E132" s="123" t="s">
        <v>477</v>
      </c>
      <c r="F132" s="123" t="s">
        <v>12</v>
      </c>
      <c r="G132" s="132">
        <v>250.8</v>
      </c>
      <c r="H132" s="46">
        <v>250.8</v>
      </c>
      <c r="I132" s="46">
        <v>0</v>
      </c>
      <c r="J132" s="46">
        <v>250.8</v>
      </c>
      <c r="K132" s="46">
        <v>0</v>
      </c>
      <c r="L132" s="126">
        <v>70000</v>
      </c>
      <c r="M132" s="128">
        <v>17556000</v>
      </c>
      <c r="N132" s="129" t="s">
        <v>351</v>
      </c>
      <c r="O132" s="125">
        <v>9500</v>
      </c>
      <c r="P132" s="129" t="s">
        <v>352</v>
      </c>
      <c r="Q132" s="127">
        <v>250.8</v>
      </c>
      <c r="R132" s="125">
        <v>9500</v>
      </c>
      <c r="S132" s="128">
        <v>2382600</v>
      </c>
      <c r="T132" s="128"/>
      <c r="U132" s="137"/>
      <c r="V132" s="126">
        <v>10000</v>
      </c>
      <c r="W132" s="125">
        <v>2508000</v>
      </c>
      <c r="X132" s="126">
        <v>150000</v>
      </c>
      <c r="Y132" s="125">
        <v>37620000</v>
      </c>
      <c r="Z132" s="128"/>
      <c r="AA132" s="125">
        <v>60066600</v>
      </c>
      <c r="AB132" s="742">
        <v>482400900</v>
      </c>
      <c r="AC132" s="126">
        <v>40000</v>
      </c>
      <c r="AD132" s="128">
        <v>10032000</v>
      </c>
      <c r="AE132" s="745">
        <v>80568000</v>
      </c>
      <c r="AF132" s="745">
        <v>562968900</v>
      </c>
      <c r="AG132" s="128"/>
      <c r="AH132" s="723" t="s">
        <v>360</v>
      </c>
      <c r="AI132" s="723" t="s">
        <v>574</v>
      </c>
      <c r="AJ132" s="723" t="s">
        <v>575</v>
      </c>
      <c r="AK132" s="723" t="s">
        <v>576</v>
      </c>
      <c r="AL132" s="46"/>
      <c r="AM132" s="123"/>
      <c r="AN132" s="123">
        <v>13</v>
      </c>
      <c r="AO132" s="46">
        <v>360</v>
      </c>
      <c r="AP132" s="46">
        <v>250.8</v>
      </c>
      <c r="AQ132" s="46">
        <v>109.19999999999999</v>
      </c>
      <c r="AR132" s="46" t="s">
        <v>479</v>
      </c>
      <c r="AS132" s="123" t="s">
        <v>577</v>
      </c>
      <c r="AT132" s="124"/>
      <c r="AU132" s="74"/>
    </row>
    <row r="133" spans="1:47" ht="72" customHeight="1" x14ac:dyDescent="0.25">
      <c r="A133" s="732"/>
      <c r="B133" s="740"/>
      <c r="C133" s="45">
        <v>54</v>
      </c>
      <c r="D133" s="72">
        <v>145</v>
      </c>
      <c r="E133" s="123" t="s">
        <v>477</v>
      </c>
      <c r="F133" s="123" t="s">
        <v>12</v>
      </c>
      <c r="G133" s="132">
        <v>182.5</v>
      </c>
      <c r="H133" s="46">
        <v>182.5</v>
      </c>
      <c r="I133" s="46">
        <v>0</v>
      </c>
      <c r="J133" s="46">
        <v>182.5</v>
      </c>
      <c r="K133" s="46">
        <v>0</v>
      </c>
      <c r="L133" s="126">
        <v>70000</v>
      </c>
      <c r="M133" s="128">
        <v>12775000</v>
      </c>
      <c r="N133" s="129" t="s">
        <v>351</v>
      </c>
      <c r="O133" s="125">
        <v>9500</v>
      </c>
      <c r="P133" s="129" t="s">
        <v>352</v>
      </c>
      <c r="Q133" s="127">
        <v>182.5</v>
      </c>
      <c r="R133" s="125">
        <v>9500</v>
      </c>
      <c r="S133" s="128">
        <v>1733750</v>
      </c>
      <c r="T133" s="128"/>
      <c r="U133" s="137"/>
      <c r="V133" s="126">
        <v>10000</v>
      </c>
      <c r="W133" s="125">
        <v>1825000</v>
      </c>
      <c r="X133" s="126">
        <v>150000</v>
      </c>
      <c r="Y133" s="125">
        <v>27375000</v>
      </c>
      <c r="Z133" s="47"/>
      <c r="AA133" s="125">
        <v>43708750</v>
      </c>
      <c r="AB133" s="742"/>
      <c r="AC133" s="126">
        <v>40000</v>
      </c>
      <c r="AD133" s="128">
        <v>7300000</v>
      </c>
      <c r="AE133" s="745"/>
      <c r="AF133" s="745"/>
      <c r="AG133" s="128"/>
      <c r="AH133" s="724"/>
      <c r="AI133" s="724"/>
      <c r="AJ133" s="724"/>
      <c r="AK133" s="724"/>
      <c r="AL133" s="46"/>
      <c r="AM133" s="123"/>
      <c r="AN133" s="123">
        <v>18</v>
      </c>
      <c r="AO133" s="46">
        <v>192</v>
      </c>
      <c r="AP133" s="46">
        <v>182.5</v>
      </c>
      <c r="AQ133" s="46">
        <v>9.5</v>
      </c>
      <c r="AR133" s="46" t="s">
        <v>479</v>
      </c>
      <c r="AS133" s="123"/>
      <c r="AT133" s="124"/>
      <c r="AU133" s="74"/>
    </row>
    <row r="134" spans="1:47" ht="72" customHeight="1" x14ac:dyDescent="0.25">
      <c r="A134" s="732"/>
      <c r="B134" s="740"/>
      <c r="C134" s="45">
        <v>55</v>
      </c>
      <c r="D134" s="72">
        <v>279</v>
      </c>
      <c r="E134" s="123" t="s">
        <v>477</v>
      </c>
      <c r="F134" s="123" t="s">
        <v>12</v>
      </c>
      <c r="G134" s="132">
        <v>106.2</v>
      </c>
      <c r="H134" s="46">
        <v>106.2</v>
      </c>
      <c r="I134" s="46">
        <v>0</v>
      </c>
      <c r="J134" s="46">
        <v>106.2</v>
      </c>
      <c r="K134" s="46">
        <v>0</v>
      </c>
      <c r="L134" s="126">
        <v>70000</v>
      </c>
      <c r="M134" s="128">
        <v>7434000</v>
      </c>
      <c r="N134" s="129" t="s">
        <v>351</v>
      </c>
      <c r="O134" s="125">
        <v>9500</v>
      </c>
      <c r="P134" s="129" t="s">
        <v>352</v>
      </c>
      <c r="Q134" s="127">
        <v>106.2</v>
      </c>
      <c r="R134" s="125">
        <v>9500</v>
      </c>
      <c r="S134" s="128">
        <v>1008900</v>
      </c>
      <c r="T134" s="128"/>
      <c r="U134" s="137"/>
      <c r="V134" s="126">
        <v>10000</v>
      </c>
      <c r="W134" s="125">
        <v>1062000</v>
      </c>
      <c r="X134" s="126">
        <v>150000</v>
      </c>
      <c r="Y134" s="125">
        <v>15930000</v>
      </c>
      <c r="Z134" s="47"/>
      <c r="AA134" s="125">
        <v>25434900</v>
      </c>
      <c r="AB134" s="742"/>
      <c r="AC134" s="126">
        <v>40000</v>
      </c>
      <c r="AD134" s="128">
        <v>4248000</v>
      </c>
      <c r="AE134" s="745"/>
      <c r="AF134" s="745"/>
      <c r="AG134" s="47"/>
      <c r="AH134" s="138"/>
      <c r="AI134" s="138"/>
      <c r="AJ134" s="138"/>
      <c r="AK134" s="138"/>
      <c r="AL134" s="121"/>
      <c r="AM134" s="110"/>
      <c r="AN134" s="123">
        <v>13</v>
      </c>
      <c r="AO134" s="46">
        <v>96</v>
      </c>
      <c r="AP134" s="46">
        <v>106.2</v>
      </c>
      <c r="AQ134" s="46">
        <v>-10.200000000000003</v>
      </c>
      <c r="AR134" s="46"/>
      <c r="AS134" s="123" t="s">
        <v>578</v>
      </c>
      <c r="AT134" s="124"/>
      <c r="AU134" s="74"/>
    </row>
    <row r="135" spans="1:47" ht="72" customHeight="1" x14ac:dyDescent="0.25">
      <c r="A135" s="732"/>
      <c r="B135" s="740"/>
      <c r="C135" s="45">
        <v>55</v>
      </c>
      <c r="D135" s="72">
        <v>280</v>
      </c>
      <c r="E135" s="123" t="s">
        <v>477</v>
      </c>
      <c r="F135" s="123" t="s">
        <v>12</v>
      </c>
      <c r="G135" s="132">
        <v>98</v>
      </c>
      <c r="H135" s="46">
        <v>98</v>
      </c>
      <c r="I135" s="46">
        <v>0</v>
      </c>
      <c r="J135" s="46">
        <v>98</v>
      </c>
      <c r="K135" s="46">
        <v>0</v>
      </c>
      <c r="L135" s="126">
        <v>70000</v>
      </c>
      <c r="M135" s="128">
        <v>6860000</v>
      </c>
      <c r="N135" s="129" t="s">
        <v>351</v>
      </c>
      <c r="O135" s="125">
        <v>9500</v>
      </c>
      <c r="P135" s="129" t="s">
        <v>352</v>
      </c>
      <c r="Q135" s="127">
        <v>98</v>
      </c>
      <c r="R135" s="125">
        <v>9500</v>
      </c>
      <c r="S135" s="128">
        <v>931000</v>
      </c>
      <c r="T135" s="128"/>
      <c r="U135" s="137"/>
      <c r="V135" s="126">
        <v>10000</v>
      </c>
      <c r="W135" s="125">
        <v>980000</v>
      </c>
      <c r="X135" s="126">
        <v>150000</v>
      </c>
      <c r="Y135" s="125">
        <v>14700000</v>
      </c>
      <c r="Z135" s="47"/>
      <c r="AA135" s="125">
        <v>23471000</v>
      </c>
      <c r="AB135" s="742"/>
      <c r="AC135" s="126">
        <v>40000</v>
      </c>
      <c r="AD135" s="128">
        <v>3920000</v>
      </c>
      <c r="AE135" s="745"/>
      <c r="AF135" s="745"/>
      <c r="AG135" s="47"/>
      <c r="AH135" s="138"/>
      <c r="AI135" s="138"/>
      <c r="AJ135" s="138"/>
      <c r="AK135" s="138"/>
      <c r="AL135" s="121"/>
      <c r="AM135" s="110"/>
      <c r="AN135" s="123">
        <v>13</v>
      </c>
      <c r="AO135" s="46">
        <v>96</v>
      </c>
      <c r="AP135" s="46">
        <v>98</v>
      </c>
      <c r="AQ135" s="46">
        <v>-2</v>
      </c>
      <c r="AR135" s="46"/>
      <c r="AS135" s="123" t="s">
        <v>578</v>
      </c>
      <c r="AT135" s="124"/>
      <c r="AU135" s="74"/>
    </row>
    <row r="136" spans="1:47" ht="72" customHeight="1" x14ac:dyDescent="0.25">
      <c r="A136" s="732"/>
      <c r="B136" s="740"/>
      <c r="C136" s="45">
        <v>55</v>
      </c>
      <c r="D136" s="72">
        <v>553</v>
      </c>
      <c r="E136" s="123" t="s">
        <v>477</v>
      </c>
      <c r="F136" s="123" t="s">
        <v>12</v>
      </c>
      <c r="G136" s="132">
        <v>442.7</v>
      </c>
      <c r="H136" s="46">
        <v>442.7</v>
      </c>
      <c r="I136" s="46">
        <v>0</v>
      </c>
      <c r="J136" s="46">
        <v>442.7</v>
      </c>
      <c r="K136" s="46">
        <v>0</v>
      </c>
      <c r="L136" s="126">
        <v>70000</v>
      </c>
      <c r="M136" s="128">
        <v>30989000</v>
      </c>
      <c r="N136" s="129" t="s">
        <v>351</v>
      </c>
      <c r="O136" s="125">
        <v>9500</v>
      </c>
      <c r="P136" s="129" t="s">
        <v>352</v>
      </c>
      <c r="Q136" s="127">
        <v>442.7</v>
      </c>
      <c r="R136" s="125">
        <v>9500</v>
      </c>
      <c r="S136" s="128">
        <v>4205650</v>
      </c>
      <c r="T136" s="128"/>
      <c r="U136" s="137"/>
      <c r="V136" s="126">
        <v>10000</v>
      </c>
      <c r="W136" s="125">
        <v>4427000</v>
      </c>
      <c r="X136" s="126">
        <v>150000</v>
      </c>
      <c r="Y136" s="125">
        <v>66405000</v>
      </c>
      <c r="Z136" s="47"/>
      <c r="AA136" s="125">
        <v>106026650</v>
      </c>
      <c r="AB136" s="742"/>
      <c r="AC136" s="126">
        <v>40000</v>
      </c>
      <c r="AD136" s="128">
        <v>17708000</v>
      </c>
      <c r="AE136" s="745"/>
      <c r="AF136" s="745"/>
      <c r="AG136" s="128"/>
      <c r="AH136" s="723" t="s">
        <v>579</v>
      </c>
      <c r="AI136" s="723" t="s">
        <v>580</v>
      </c>
      <c r="AJ136" s="723"/>
      <c r="AK136" s="723"/>
      <c r="AL136" s="723"/>
      <c r="AM136" s="712"/>
      <c r="AN136" s="123">
        <v>13</v>
      </c>
      <c r="AO136" s="46">
        <v>96</v>
      </c>
      <c r="AP136" s="46">
        <v>442.7</v>
      </c>
      <c r="AQ136" s="46">
        <v>-346.7</v>
      </c>
      <c r="AR136" s="46"/>
      <c r="AS136" s="123" t="s">
        <v>578</v>
      </c>
      <c r="AT136" s="124"/>
      <c r="AU136" s="74"/>
    </row>
    <row r="137" spans="1:47" ht="72" customHeight="1" x14ac:dyDescent="0.25">
      <c r="A137" s="732"/>
      <c r="B137" s="740"/>
      <c r="C137" s="45">
        <v>62</v>
      </c>
      <c r="D137" s="72">
        <v>60</v>
      </c>
      <c r="E137" s="123" t="s">
        <v>477</v>
      </c>
      <c r="F137" s="123" t="s">
        <v>12</v>
      </c>
      <c r="G137" s="132">
        <v>266.2</v>
      </c>
      <c r="H137" s="46">
        <v>222.4</v>
      </c>
      <c r="I137" s="46">
        <v>43.8</v>
      </c>
      <c r="J137" s="46">
        <v>266.2</v>
      </c>
      <c r="K137" s="46">
        <v>0</v>
      </c>
      <c r="L137" s="126">
        <v>70000</v>
      </c>
      <c r="M137" s="128">
        <v>18634000</v>
      </c>
      <c r="N137" s="129" t="s">
        <v>351</v>
      </c>
      <c r="O137" s="125">
        <v>9500</v>
      </c>
      <c r="P137" s="129" t="s">
        <v>352</v>
      </c>
      <c r="Q137" s="127">
        <v>266.2</v>
      </c>
      <c r="R137" s="125">
        <v>9500</v>
      </c>
      <c r="S137" s="128">
        <v>2528900</v>
      </c>
      <c r="T137" s="128"/>
      <c r="U137" s="137"/>
      <c r="V137" s="126">
        <v>10000</v>
      </c>
      <c r="W137" s="125">
        <v>2662000</v>
      </c>
      <c r="X137" s="126">
        <v>150000</v>
      </c>
      <c r="Y137" s="125">
        <v>39930000</v>
      </c>
      <c r="Z137" s="128"/>
      <c r="AA137" s="125">
        <v>63754900</v>
      </c>
      <c r="AB137" s="742"/>
      <c r="AC137" s="126">
        <v>40000</v>
      </c>
      <c r="AD137" s="128">
        <v>10648000</v>
      </c>
      <c r="AE137" s="745"/>
      <c r="AF137" s="745"/>
      <c r="AG137" s="128"/>
      <c r="AH137" s="765"/>
      <c r="AI137" s="765"/>
      <c r="AJ137" s="765"/>
      <c r="AK137" s="765"/>
      <c r="AL137" s="765"/>
      <c r="AM137" s="713"/>
      <c r="AN137" s="123">
        <v>8</v>
      </c>
      <c r="AO137" s="46">
        <v>192</v>
      </c>
      <c r="AP137" s="46">
        <v>266.2</v>
      </c>
      <c r="AQ137" s="46">
        <v>-74.199999999999989</v>
      </c>
      <c r="AR137" s="46" t="s">
        <v>481</v>
      </c>
      <c r="AS137" s="123" t="s">
        <v>581</v>
      </c>
      <c r="AT137" s="124"/>
      <c r="AU137" s="74"/>
    </row>
    <row r="138" spans="1:47" ht="72" customHeight="1" x14ac:dyDescent="0.25">
      <c r="A138" s="732"/>
      <c r="B138" s="740"/>
      <c r="C138" s="45">
        <v>62</v>
      </c>
      <c r="D138" s="72">
        <v>61</v>
      </c>
      <c r="E138" s="123" t="s">
        <v>477</v>
      </c>
      <c r="F138" s="123" t="s">
        <v>12</v>
      </c>
      <c r="G138" s="132">
        <v>395.9</v>
      </c>
      <c r="H138" s="46">
        <v>320.5</v>
      </c>
      <c r="I138" s="46">
        <v>75.400000000000006</v>
      </c>
      <c r="J138" s="46">
        <v>395.9</v>
      </c>
      <c r="K138" s="46">
        <v>0</v>
      </c>
      <c r="L138" s="126">
        <v>70000</v>
      </c>
      <c r="M138" s="128">
        <v>27713000</v>
      </c>
      <c r="N138" s="129" t="s">
        <v>351</v>
      </c>
      <c r="O138" s="125">
        <v>9500</v>
      </c>
      <c r="P138" s="129" t="s">
        <v>352</v>
      </c>
      <c r="Q138" s="127">
        <v>395.9</v>
      </c>
      <c r="R138" s="125">
        <v>9500</v>
      </c>
      <c r="S138" s="128">
        <v>3761050</v>
      </c>
      <c r="T138" s="128"/>
      <c r="U138" s="137"/>
      <c r="V138" s="126">
        <v>10000</v>
      </c>
      <c r="W138" s="125">
        <v>3959000</v>
      </c>
      <c r="X138" s="126">
        <v>150000</v>
      </c>
      <c r="Y138" s="125">
        <v>59385000</v>
      </c>
      <c r="Z138" s="128"/>
      <c r="AA138" s="125">
        <v>94818050</v>
      </c>
      <c r="AB138" s="742"/>
      <c r="AC138" s="126">
        <v>40000</v>
      </c>
      <c r="AD138" s="128">
        <v>15836000</v>
      </c>
      <c r="AE138" s="745"/>
      <c r="AF138" s="745"/>
      <c r="AG138" s="128"/>
      <c r="AH138" s="765"/>
      <c r="AI138" s="765"/>
      <c r="AJ138" s="765"/>
      <c r="AK138" s="765"/>
      <c r="AL138" s="765"/>
      <c r="AM138" s="713"/>
      <c r="AN138" s="110">
        <v>8</v>
      </c>
      <c r="AO138" s="121">
        <v>192</v>
      </c>
      <c r="AP138" s="121">
        <v>395.9</v>
      </c>
      <c r="AQ138" s="121">
        <v>-203.89999999999998</v>
      </c>
      <c r="AR138" s="121" t="s">
        <v>481</v>
      </c>
      <c r="AS138" s="110" t="s">
        <v>581</v>
      </c>
      <c r="AT138" s="115"/>
      <c r="AU138" s="74"/>
    </row>
    <row r="139" spans="1:47" s="67" customFormat="1" ht="72" customHeight="1" x14ac:dyDescent="0.25">
      <c r="A139" s="732"/>
      <c r="B139" s="740"/>
      <c r="C139" s="45">
        <v>63</v>
      </c>
      <c r="D139" s="72">
        <v>167</v>
      </c>
      <c r="E139" s="123" t="s">
        <v>477</v>
      </c>
      <c r="F139" s="123" t="s">
        <v>12</v>
      </c>
      <c r="G139" s="132">
        <v>244.9</v>
      </c>
      <c r="H139" s="46">
        <v>244.9</v>
      </c>
      <c r="I139" s="46">
        <v>0</v>
      </c>
      <c r="J139" s="46">
        <v>244.9</v>
      </c>
      <c r="K139" s="46">
        <v>0</v>
      </c>
      <c r="L139" s="126">
        <v>70000</v>
      </c>
      <c r="M139" s="128">
        <v>17143000</v>
      </c>
      <c r="N139" s="129" t="s">
        <v>351</v>
      </c>
      <c r="O139" s="125">
        <v>9500</v>
      </c>
      <c r="P139" s="129" t="s">
        <v>352</v>
      </c>
      <c r="Q139" s="127">
        <v>244.9</v>
      </c>
      <c r="R139" s="125">
        <v>9500</v>
      </c>
      <c r="S139" s="128">
        <v>2326550</v>
      </c>
      <c r="T139" s="128"/>
      <c r="U139" s="137"/>
      <c r="V139" s="126">
        <v>10000</v>
      </c>
      <c r="W139" s="125">
        <v>2449000</v>
      </c>
      <c r="X139" s="126">
        <v>150000</v>
      </c>
      <c r="Y139" s="125">
        <v>36735000</v>
      </c>
      <c r="Z139" s="128"/>
      <c r="AA139" s="125">
        <v>58653550</v>
      </c>
      <c r="AB139" s="742"/>
      <c r="AC139" s="126">
        <v>40000</v>
      </c>
      <c r="AD139" s="128">
        <v>9796000</v>
      </c>
      <c r="AE139" s="745"/>
      <c r="AF139" s="745"/>
      <c r="AG139" s="128"/>
      <c r="AH139" s="724"/>
      <c r="AI139" s="724"/>
      <c r="AJ139" s="724"/>
      <c r="AK139" s="724"/>
      <c r="AL139" s="724"/>
      <c r="AM139" s="714"/>
      <c r="AN139" s="123">
        <v>8</v>
      </c>
      <c r="AO139" s="46">
        <v>192</v>
      </c>
      <c r="AP139" s="46">
        <v>244.9</v>
      </c>
      <c r="AQ139" s="46">
        <v>-52.900000000000006</v>
      </c>
      <c r="AR139" s="46" t="s">
        <v>481</v>
      </c>
      <c r="AS139" s="123" t="s">
        <v>581</v>
      </c>
      <c r="AT139" s="124"/>
      <c r="AU139" s="135"/>
    </row>
    <row r="140" spans="1:47" s="67" customFormat="1" ht="72" customHeight="1" x14ac:dyDescent="0.25">
      <c r="A140" s="732"/>
      <c r="B140" s="740"/>
      <c r="C140" s="45">
        <v>62</v>
      </c>
      <c r="D140" s="72">
        <v>25</v>
      </c>
      <c r="E140" s="123" t="s">
        <v>477</v>
      </c>
      <c r="F140" s="123" t="s">
        <v>12</v>
      </c>
      <c r="G140" s="132">
        <v>27</v>
      </c>
      <c r="H140" s="46">
        <v>27</v>
      </c>
      <c r="I140" s="46">
        <v>0</v>
      </c>
      <c r="J140" s="46">
        <v>27</v>
      </c>
      <c r="K140" s="46">
        <v>0</v>
      </c>
      <c r="L140" s="126">
        <v>70000</v>
      </c>
      <c r="M140" s="128">
        <v>1890000</v>
      </c>
      <c r="N140" s="129" t="s">
        <v>351</v>
      </c>
      <c r="O140" s="125">
        <v>9500</v>
      </c>
      <c r="P140" s="129" t="s">
        <v>352</v>
      </c>
      <c r="Q140" s="127">
        <v>27</v>
      </c>
      <c r="R140" s="125">
        <v>9500</v>
      </c>
      <c r="S140" s="128">
        <v>256500</v>
      </c>
      <c r="T140" s="128"/>
      <c r="U140" s="137"/>
      <c r="V140" s="126">
        <v>10000</v>
      </c>
      <c r="W140" s="125">
        <v>270000</v>
      </c>
      <c r="X140" s="126">
        <v>150000</v>
      </c>
      <c r="Y140" s="125">
        <v>4050000</v>
      </c>
      <c r="Z140" s="128"/>
      <c r="AA140" s="125">
        <v>6466500</v>
      </c>
      <c r="AB140" s="742"/>
      <c r="AC140" s="126">
        <v>40000</v>
      </c>
      <c r="AD140" s="128">
        <v>1080000</v>
      </c>
      <c r="AE140" s="745"/>
      <c r="AF140" s="745"/>
      <c r="AG140" s="47"/>
      <c r="AH140" s="46"/>
      <c r="AI140" s="46"/>
      <c r="AJ140" s="46"/>
      <c r="AK140" s="46"/>
      <c r="AL140" s="46"/>
      <c r="AM140" s="123">
        <v>31</v>
      </c>
      <c r="AN140" s="123">
        <v>534</v>
      </c>
      <c r="AO140" s="139">
        <v>130.1</v>
      </c>
      <c r="AP140" s="139">
        <v>130.1</v>
      </c>
      <c r="AQ140" s="46"/>
      <c r="AR140" s="46"/>
      <c r="AS140" s="46"/>
      <c r="AT140" s="124"/>
      <c r="AU140" s="135"/>
    </row>
    <row r="141" spans="1:47" s="67" customFormat="1" ht="72" customHeight="1" x14ac:dyDescent="0.25">
      <c r="A141" s="732">
        <f>MAX(A$6:$A140)+1</f>
        <v>14</v>
      </c>
      <c r="B141" s="740" t="s">
        <v>582</v>
      </c>
      <c r="C141" s="45">
        <v>54</v>
      </c>
      <c r="D141" s="72">
        <v>138</v>
      </c>
      <c r="E141" s="123" t="s">
        <v>477</v>
      </c>
      <c r="F141" s="123" t="s">
        <v>12</v>
      </c>
      <c r="G141" s="132">
        <v>26.8</v>
      </c>
      <c r="H141" s="46">
        <v>26.8</v>
      </c>
      <c r="I141" s="46">
        <v>0</v>
      </c>
      <c r="J141" s="46">
        <v>26.8</v>
      </c>
      <c r="K141" s="46">
        <v>0</v>
      </c>
      <c r="L141" s="126">
        <v>70000</v>
      </c>
      <c r="M141" s="128">
        <v>1876000</v>
      </c>
      <c r="N141" s="129" t="s">
        <v>351</v>
      </c>
      <c r="O141" s="125">
        <v>9500</v>
      </c>
      <c r="P141" s="129" t="s">
        <v>352</v>
      </c>
      <c r="Q141" s="127">
        <v>26.8</v>
      </c>
      <c r="R141" s="125">
        <v>9500</v>
      </c>
      <c r="S141" s="128">
        <v>254600</v>
      </c>
      <c r="T141" s="128"/>
      <c r="U141" s="137"/>
      <c r="V141" s="126">
        <v>10000</v>
      </c>
      <c r="W141" s="125">
        <v>268000</v>
      </c>
      <c r="X141" s="126">
        <v>150000</v>
      </c>
      <c r="Y141" s="125">
        <v>4020000</v>
      </c>
      <c r="Z141" s="128"/>
      <c r="AA141" s="125">
        <v>6418600</v>
      </c>
      <c r="AB141" s="742">
        <v>146286600</v>
      </c>
      <c r="AC141" s="126">
        <v>40000</v>
      </c>
      <c r="AD141" s="128">
        <v>1072000</v>
      </c>
      <c r="AE141" s="745">
        <v>24432000</v>
      </c>
      <c r="AF141" s="745">
        <v>170718600</v>
      </c>
      <c r="AG141" s="128"/>
      <c r="AH141" s="46"/>
      <c r="AI141" s="46"/>
      <c r="AJ141" s="46"/>
      <c r="AK141" s="46"/>
      <c r="AL141" s="46"/>
      <c r="AM141" s="123"/>
      <c r="AN141" s="123"/>
      <c r="AO141" s="46"/>
      <c r="AP141" s="46"/>
      <c r="AQ141" s="46"/>
      <c r="AR141" s="46"/>
      <c r="AS141" s="123"/>
      <c r="AT141" s="124"/>
      <c r="AU141" s="135"/>
    </row>
    <row r="142" spans="1:47" s="67" customFormat="1" ht="72" customHeight="1" x14ac:dyDescent="0.25">
      <c r="A142" s="732"/>
      <c r="B142" s="740"/>
      <c r="C142" s="45">
        <v>54</v>
      </c>
      <c r="D142" s="72">
        <v>178</v>
      </c>
      <c r="E142" s="123" t="s">
        <v>477</v>
      </c>
      <c r="F142" s="123" t="s">
        <v>12</v>
      </c>
      <c r="G142" s="132">
        <v>98.6</v>
      </c>
      <c r="H142" s="46">
        <v>98.6</v>
      </c>
      <c r="I142" s="46">
        <v>0</v>
      </c>
      <c r="J142" s="46">
        <v>98.6</v>
      </c>
      <c r="K142" s="46">
        <v>0</v>
      </c>
      <c r="L142" s="126">
        <v>70000</v>
      </c>
      <c r="M142" s="128">
        <v>6902000</v>
      </c>
      <c r="N142" s="129" t="s">
        <v>351</v>
      </c>
      <c r="O142" s="125">
        <v>9500</v>
      </c>
      <c r="P142" s="129" t="s">
        <v>352</v>
      </c>
      <c r="Q142" s="127">
        <v>98.6</v>
      </c>
      <c r="R142" s="125">
        <v>9500</v>
      </c>
      <c r="S142" s="128">
        <v>936700</v>
      </c>
      <c r="T142" s="128"/>
      <c r="U142" s="137"/>
      <c r="V142" s="126">
        <v>10000</v>
      </c>
      <c r="W142" s="125">
        <v>986000</v>
      </c>
      <c r="X142" s="126">
        <v>150000</v>
      </c>
      <c r="Y142" s="125">
        <v>14790000</v>
      </c>
      <c r="Z142" s="128"/>
      <c r="AA142" s="125">
        <v>23614700</v>
      </c>
      <c r="AB142" s="742"/>
      <c r="AC142" s="126">
        <v>40000</v>
      </c>
      <c r="AD142" s="128">
        <v>3944000</v>
      </c>
      <c r="AE142" s="745"/>
      <c r="AF142" s="745"/>
      <c r="AG142" s="128"/>
      <c r="AH142" s="124" t="s">
        <v>51</v>
      </c>
      <c r="AI142" s="46" t="s">
        <v>583</v>
      </c>
      <c r="AJ142" s="46"/>
      <c r="AK142" s="46"/>
      <c r="AL142" s="46"/>
      <c r="AM142" s="123"/>
      <c r="AN142" s="123">
        <v>3</v>
      </c>
      <c r="AO142" s="46">
        <v>360</v>
      </c>
      <c r="AP142" s="46">
        <v>98.6</v>
      </c>
      <c r="AQ142" s="46">
        <v>261.39999999999998</v>
      </c>
      <c r="AR142" s="46" t="s">
        <v>481</v>
      </c>
      <c r="AS142" s="123" t="s">
        <v>584</v>
      </c>
      <c r="AT142" s="124"/>
      <c r="AU142" s="135"/>
    </row>
    <row r="143" spans="1:47" s="67" customFormat="1" ht="72" customHeight="1" x14ac:dyDescent="0.25">
      <c r="A143" s="732"/>
      <c r="B143" s="740"/>
      <c r="C143" s="45">
        <v>55</v>
      </c>
      <c r="D143" s="72">
        <v>228</v>
      </c>
      <c r="E143" s="123" t="s">
        <v>477</v>
      </c>
      <c r="F143" s="123" t="s">
        <v>12</v>
      </c>
      <c r="G143" s="132">
        <v>158.69999999999999</v>
      </c>
      <c r="H143" s="46">
        <v>158.69999999999999</v>
      </c>
      <c r="I143" s="46">
        <v>0</v>
      </c>
      <c r="J143" s="46">
        <v>158.69999999999999</v>
      </c>
      <c r="K143" s="46">
        <v>0</v>
      </c>
      <c r="L143" s="126">
        <v>70000</v>
      </c>
      <c r="M143" s="128">
        <v>11109000</v>
      </c>
      <c r="N143" s="129" t="s">
        <v>351</v>
      </c>
      <c r="O143" s="125">
        <v>9500</v>
      </c>
      <c r="P143" s="129" t="s">
        <v>352</v>
      </c>
      <c r="Q143" s="127">
        <v>158.69999999999999</v>
      </c>
      <c r="R143" s="125">
        <v>9500</v>
      </c>
      <c r="S143" s="128">
        <v>1507650</v>
      </c>
      <c r="T143" s="128"/>
      <c r="U143" s="137"/>
      <c r="V143" s="126">
        <v>10000</v>
      </c>
      <c r="W143" s="125">
        <v>1587000</v>
      </c>
      <c r="X143" s="126">
        <v>150000</v>
      </c>
      <c r="Y143" s="125">
        <v>23805000</v>
      </c>
      <c r="Z143" s="128"/>
      <c r="AA143" s="125">
        <v>38008650</v>
      </c>
      <c r="AB143" s="742"/>
      <c r="AC143" s="126">
        <v>40000</v>
      </c>
      <c r="AD143" s="128">
        <v>6348000</v>
      </c>
      <c r="AE143" s="745"/>
      <c r="AF143" s="745"/>
      <c r="AG143" s="128"/>
      <c r="AH143" s="124"/>
      <c r="AI143" s="46"/>
      <c r="AJ143" s="46"/>
      <c r="AK143" s="46"/>
      <c r="AL143" s="46"/>
      <c r="AM143" s="123">
        <v>31</v>
      </c>
      <c r="AN143" s="123">
        <v>610</v>
      </c>
      <c r="AO143" s="46">
        <v>122.2</v>
      </c>
      <c r="AP143" s="46">
        <v>158.69999999999999</v>
      </c>
      <c r="AQ143" s="46">
        <v>0</v>
      </c>
      <c r="AR143" s="46"/>
      <c r="AS143" s="46"/>
      <c r="AT143" s="124" t="s">
        <v>491</v>
      </c>
      <c r="AU143" s="135"/>
    </row>
    <row r="144" spans="1:47" s="67" customFormat="1" ht="72" customHeight="1" x14ac:dyDescent="0.25">
      <c r="A144" s="732"/>
      <c r="B144" s="740"/>
      <c r="C144" s="45">
        <v>62</v>
      </c>
      <c r="D144" s="72">
        <v>47</v>
      </c>
      <c r="E144" s="123" t="s">
        <v>477</v>
      </c>
      <c r="F144" s="123" t="s">
        <v>12</v>
      </c>
      <c r="G144" s="132">
        <v>188.7</v>
      </c>
      <c r="H144" s="46">
        <v>188.7</v>
      </c>
      <c r="I144" s="46">
        <v>0</v>
      </c>
      <c r="J144" s="46">
        <v>188.7</v>
      </c>
      <c r="K144" s="46">
        <v>0</v>
      </c>
      <c r="L144" s="126">
        <v>70000</v>
      </c>
      <c r="M144" s="128">
        <v>13209000</v>
      </c>
      <c r="N144" s="129" t="s">
        <v>351</v>
      </c>
      <c r="O144" s="125">
        <v>9500</v>
      </c>
      <c r="P144" s="129" t="s">
        <v>352</v>
      </c>
      <c r="Q144" s="127">
        <v>188.7</v>
      </c>
      <c r="R144" s="125">
        <v>9500</v>
      </c>
      <c r="S144" s="128">
        <v>1792650</v>
      </c>
      <c r="T144" s="128"/>
      <c r="U144" s="137"/>
      <c r="V144" s="126">
        <v>10000</v>
      </c>
      <c r="W144" s="125">
        <v>1887000</v>
      </c>
      <c r="X144" s="126">
        <v>150000</v>
      </c>
      <c r="Y144" s="125">
        <v>28305000</v>
      </c>
      <c r="Z144" s="128"/>
      <c r="AA144" s="125">
        <v>45193650</v>
      </c>
      <c r="AB144" s="742"/>
      <c r="AC144" s="126">
        <v>40000</v>
      </c>
      <c r="AD144" s="128">
        <v>7548000</v>
      </c>
      <c r="AE144" s="745"/>
      <c r="AF144" s="745"/>
      <c r="AG144" s="128"/>
      <c r="AH144" s="124"/>
      <c r="AI144" s="46"/>
      <c r="AJ144" s="46"/>
      <c r="AK144" s="46"/>
      <c r="AL144" s="46"/>
      <c r="AM144" s="123">
        <v>31</v>
      </c>
      <c r="AN144" s="123">
        <v>671</v>
      </c>
      <c r="AO144" s="46">
        <v>147</v>
      </c>
      <c r="AP144" s="46">
        <v>188.7</v>
      </c>
      <c r="AQ144" s="46">
        <v>0</v>
      </c>
      <c r="AR144" s="46"/>
      <c r="AS144" s="46" t="s">
        <v>585</v>
      </c>
      <c r="AT144" s="124"/>
      <c r="AU144" s="135"/>
    </row>
    <row r="145" spans="1:47" s="67" customFormat="1" ht="72" customHeight="1" x14ac:dyDescent="0.25">
      <c r="A145" s="732"/>
      <c r="B145" s="740"/>
      <c r="C145" s="45">
        <v>63</v>
      </c>
      <c r="D145" s="72">
        <v>74</v>
      </c>
      <c r="E145" s="123" t="s">
        <v>477</v>
      </c>
      <c r="F145" s="123" t="s">
        <v>12</v>
      </c>
      <c r="G145" s="132">
        <v>135.5</v>
      </c>
      <c r="H145" s="46">
        <v>135.5</v>
      </c>
      <c r="I145" s="46">
        <v>0</v>
      </c>
      <c r="J145" s="46">
        <v>135.5</v>
      </c>
      <c r="K145" s="46">
        <v>0</v>
      </c>
      <c r="L145" s="126">
        <v>70000</v>
      </c>
      <c r="M145" s="128">
        <v>9485000</v>
      </c>
      <c r="N145" s="129" t="s">
        <v>351</v>
      </c>
      <c r="O145" s="125">
        <v>9500</v>
      </c>
      <c r="P145" s="129" t="s">
        <v>352</v>
      </c>
      <c r="Q145" s="127">
        <v>135.5</v>
      </c>
      <c r="R145" s="125">
        <v>9500</v>
      </c>
      <c r="S145" s="128">
        <v>1287250</v>
      </c>
      <c r="T145" s="128"/>
      <c r="U145" s="137"/>
      <c r="V145" s="126">
        <v>10000</v>
      </c>
      <c r="W145" s="125">
        <v>1355000</v>
      </c>
      <c r="X145" s="126">
        <v>150000</v>
      </c>
      <c r="Y145" s="125">
        <v>20325000</v>
      </c>
      <c r="Z145" s="128"/>
      <c r="AA145" s="125">
        <v>32452250</v>
      </c>
      <c r="AB145" s="742"/>
      <c r="AC145" s="126">
        <v>40000</v>
      </c>
      <c r="AD145" s="128">
        <v>5420000</v>
      </c>
      <c r="AE145" s="745"/>
      <c r="AF145" s="745"/>
      <c r="AG145" s="128"/>
      <c r="AH145" s="124" t="s">
        <v>16</v>
      </c>
      <c r="AI145" s="46" t="s">
        <v>586</v>
      </c>
      <c r="AJ145" s="46" t="s">
        <v>587</v>
      </c>
      <c r="AK145" s="46" t="s">
        <v>499</v>
      </c>
      <c r="AL145" s="46"/>
      <c r="AM145" s="123">
        <v>31</v>
      </c>
      <c r="AN145" s="123">
        <v>672</v>
      </c>
      <c r="AO145" s="46">
        <v>392.7</v>
      </c>
      <c r="AP145" s="46">
        <v>135.5</v>
      </c>
      <c r="AQ145" s="46">
        <v>0</v>
      </c>
      <c r="AR145" s="46"/>
      <c r="AS145" s="46"/>
      <c r="AT145" s="124" t="s">
        <v>588</v>
      </c>
      <c r="AU145" s="135"/>
    </row>
    <row r="146" spans="1:47" s="67" customFormat="1" ht="72" customHeight="1" x14ac:dyDescent="0.25">
      <c r="A146" s="732"/>
      <c r="B146" s="740"/>
      <c r="C146" s="45">
        <v>63</v>
      </c>
      <c r="D146" s="72">
        <v>73</v>
      </c>
      <c r="E146" s="123" t="s">
        <v>477</v>
      </c>
      <c r="F146" s="123" t="s">
        <v>12</v>
      </c>
      <c r="G146" s="132">
        <v>2.5</v>
      </c>
      <c r="H146" s="46">
        <v>2.5</v>
      </c>
      <c r="I146" s="46">
        <v>0</v>
      </c>
      <c r="J146" s="46">
        <v>2.5</v>
      </c>
      <c r="K146" s="46">
        <v>0</v>
      </c>
      <c r="L146" s="126">
        <v>70000</v>
      </c>
      <c r="M146" s="128">
        <v>175000</v>
      </c>
      <c r="N146" s="129" t="s">
        <v>351</v>
      </c>
      <c r="O146" s="125">
        <v>9500</v>
      </c>
      <c r="P146" s="129" t="s">
        <v>352</v>
      </c>
      <c r="Q146" s="127">
        <v>2.5</v>
      </c>
      <c r="R146" s="125">
        <v>9500</v>
      </c>
      <c r="S146" s="128">
        <v>23750</v>
      </c>
      <c r="T146" s="128"/>
      <c r="U146" s="137"/>
      <c r="V146" s="126">
        <v>10000</v>
      </c>
      <c r="W146" s="125">
        <v>25000</v>
      </c>
      <c r="X146" s="126">
        <v>150000</v>
      </c>
      <c r="Y146" s="125">
        <v>375000</v>
      </c>
      <c r="Z146" s="128"/>
      <c r="AA146" s="125">
        <v>598750</v>
      </c>
      <c r="AB146" s="742"/>
      <c r="AC146" s="126">
        <v>40000</v>
      </c>
      <c r="AD146" s="128">
        <v>100000</v>
      </c>
      <c r="AE146" s="745"/>
      <c r="AF146" s="745"/>
      <c r="AG146" s="128"/>
      <c r="AH146" s="124"/>
      <c r="AI146" s="46"/>
      <c r="AJ146" s="46"/>
      <c r="AK146" s="46"/>
      <c r="AL146" s="46"/>
      <c r="AM146" s="123"/>
      <c r="AN146" s="123"/>
      <c r="AO146" s="46"/>
      <c r="AP146" s="46"/>
      <c r="AQ146" s="46"/>
      <c r="AR146" s="46"/>
      <c r="AS146" s="46"/>
      <c r="AT146" s="124"/>
      <c r="AU146" s="135"/>
    </row>
    <row r="147" spans="1:47" s="67" customFormat="1" ht="72" customHeight="1" x14ac:dyDescent="0.25">
      <c r="A147" s="732">
        <f>MAX(A$6:$A146)+1</f>
        <v>15</v>
      </c>
      <c r="B147" s="740" t="s">
        <v>589</v>
      </c>
      <c r="C147" s="45">
        <v>54</v>
      </c>
      <c r="D147" s="72">
        <v>111</v>
      </c>
      <c r="E147" s="123" t="s">
        <v>477</v>
      </c>
      <c r="F147" s="123" t="s">
        <v>12</v>
      </c>
      <c r="G147" s="132">
        <v>112</v>
      </c>
      <c r="H147" s="46">
        <v>112</v>
      </c>
      <c r="I147" s="46">
        <v>0</v>
      </c>
      <c r="J147" s="46">
        <v>112</v>
      </c>
      <c r="K147" s="46">
        <v>0</v>
      </c>
      <c r="L147" s="126">
        <v>70000</v>
      </c>
      <c r="M147" s="128">
        <v>7840000</v>
      </c>
      <c r="N147" s="129" t="s">
        <v>351</v>
      </c>
      <c r="O147" s="125">
        <v>9500</v>
      </c>
      <c r="P147" s="129" t="s">
        <v>352</v>
      </c>
      <c r="Q147" s="127">
        <v>112</v>
      </c>
      <c r="R147" s="125">
        <v>9500</v>
      </c>
      <c r="S147" s="128">
        <v>1064000</v>
      </c>
      <c r="T147" s="128"/>
      <c r="U147" s="137"/>
      <c r="V147" s="126">
        <v>10000</v>
      </c>
      <c r="W147" s="125">
        <v>1120000</v>
      </c>
      <c r="X147" s="126">
        <v>150000</v>
      </c>
      <c r="Y147" s="125">
        <v>16800000</v>
      </c>
      <c r="Z147" s="128"/>
      <c r="AA147" s="125">
        <v>26824000</v>
      </c>
      <c r="AB147" s="742">
        <v>264887000</v>
      </c>
      <c r="AC147" s="126">
        <v>40000</v>
      </c>
      <c r="AD147" s="128">
        <v>4480000</v>
      </c>
      <c r="AE147" s="745">
        <v>44240000</v>
      </c>
      <c r="AF147" s="745">
        <v>309127000</v>
      </c>
      <c r="AG147" s="128"/>
      <c r="AH147" s="124" t="s">
        <v>590</v>
      </c>
      <c r="AI147" s="46" t="s">
        <v>591</v>
      </c>
      <c r="AJ147" s="46" t="s">
        <v>592</v>
      </c>
      <c r="AK147" s="46" t="s">
        <v>499</v>
      </c>
      <c r="AL147" s="46" t="s">
        <v>500</v>
      </c>
      <c r="AM147" s="123">
        <v>31</v>
      </c>
      <c r="AN147" s="123">
        <v>631</v>
      </c>
      <c r="AO147" s="46">
        <v>174.5</v>
      </c>
      <c r="AP147" s="46">
        <v>112</v>
      </c>
      <c r="AQ147" s="46">
        <v>0</v>
      </c>
      <c r="AR147" s="46"/>
      <c r="AS147" s="46"/>
      <c r="AT147" s="124" t="s">
        <v>491</v>
      </c>
      <c r="AU147" s="135"/>
    </row>
    <row r="148" spans="1:47" s="67" customFormat="1" ht="72" customHeight="1" x14ac:dyDescent="0.25">
      <c r="A148" s="732"/>
      <c r="B148" s="740"/>
      <c r="C148" s="45">
        <v>54</v>
      </c>
      <c r="D148" s="72">
        <v>133</v>
      </c>
      <c r="E148" s="123" t="s">
        <v>477</v>
      </c>
      <c r="F148" s="123" t="s">
        <v>12</v>
      </c>
      <c r="G148" s="132">
        <v>26.8</v>
      </c>
      <c r="H148" s="46">
        <v>26.8</v>
      </c>
      <c r="I148" s="46">
        <v>0</v>
      </c>
      <c r="J148" s="46">
        <v>26.8</v>
      </c>
      <c r="K148" s="46">
        <v>0</v>
      </c>
      <c r="L148" s="126">
        <v>70000</v>
      </c>
      <c r="M148" s="128">
        <v>1876000</v>
      </c>
      <c r="N148" s="129" t="s">
        <v>351</v>
      </c>
      <c r="O148" s="125">
        <v>9500</v>
      </c>
      <c r="P148" s="129" t="s">
        <v>352</v>
      </c>
      <c r="Q148" s="127">
        <v>26.8</v>
      </c>
      <c r="R148" s="125">
        <v>9500</v>
      </c>
      <c r="S148" s="128">
        <v>254600</v>
      </c>
      <c r="T148" s="128"/>
      <c r="U148" s="137"/>
      <c r="V148" s="126">
        <v>10000</v>
      </c>
      <c r="W148" s="125">
        <v>268000</v>
      </c>
      <c r="X148" s="126">
        <v>150000</v>
      </c>
      <c r="Y148" s="125">
        <v>4020000</v>
      </c>
      <c r="Z148" s="128"/>
      <c r="AA148" s="125">
        <v>6418600</v>
      </c>
      <c r="AB148" s="742"/>
      <c r="AC148" s="126">
        <v>40000</v>
      </c>
      <c r="AD148" s="128">
        <v>1072000</v>
      </c>
      <c r="AE148" s="745"/>
      <c r="AF148" s="745"/>
      <c r="AG148" s="128"/>
      <c r="AH148" s="740" t="s">
        <v>593</v>
      </c>
      <c r="AI148" s="764" t="s">
        <v>594</v>
      </c>
      <c r="AJ148" s="764" t="s">
        <v>595</v>
      </c>
      <c r="AK148" s="764" t="s">
        <v>499</v>
      </c>
      <c r="AL148" s="764" t="s">
        <v>500</v>
      </c>
      <c r="AM148" s="123">
        <v>31</v>
      </c>
      <c r="AN148" s="123">
        <v>557</v>
      </c>
      <c r="AO148" s="46">
        <v>132.4</v>
      </c>
      <c r="AP148" s="46">
        <v>26.8</v>
      </c>
      <c r="AQ148" s="46">
        <v>0</v>
      </c>
      <c r="AR148" s="46"/>
      <c r="AS148" s="46"/>
      <c r="AT148" s="124" t="s">
        <v>491</v>
      </c>
      <c r="AU148" s="135"/>
    </row>
    <row r="149" spans="1:47" s="67" customFormat="1" ht="72" customHeight="1" x14ac:dyDescent="0.25">
      <c r="A149" s="732"/>
      <c r="B149" s="740"/>
      <c r="C149" s="45">
        <v>54</v>
      </c>
      <c r="D149" s="72">
        <v>134</v>
      </c>
      <c r="E149" s="123" t="s">
        <v>477</v>
      </c>
      <c r="F149" s="123" t="s">
        <v>12</v>
      </c>
      <c r="G149" s="132">
        <v>88.4</v>
      </c>
      <c r="H149" s="46">
        <v>88.4</v>
      </c>
      <c r="I149" s="46">
        <v>0</v>
      </c>
      <c r="J149" s="46">
        <v>88.4</v>
      </c>
      <c r="K149" s="46">
        <v>0</v>
      </c>
      <c r="L149" s="126">
        <v>70000</v>
      </c>
      <c r="M149" s="128">
        <v>6188000</v>
      </c>
      <c r="N149" s="129" t="s">
        <v>351</v>
      </c>
      <c r="O149" s="125">
        <v>9500</v>
      </c>
      <c r="P149" s="129" t="s">
        <v>352</v>
      </c>
      <c r="Q149" s="127">
        <v>88.4</v>
      </c>
      <c r="R149" s="125">
        <v>9500</v>
      </c>
      <c r="S149" s="128">
        <v>839800</v>
      </c>
      <c r="T149" s="128"/>
      <c r="U149" s="137"/>
      <c r="V149" s="126">
        <v>10000</v>
      </c>
      <c r="W149" s="125">
        <v>884000</v>
      </c>
      <c r="X149" s="126">
        <v>150000</v>
      </c>
      <c r="Y149" s="125">
        <v>13260000</v>
      </c>
      <c r="Z149" s="128"/>
      <c r="AA149" s="125">
        <v>21171800</v>
      </c>
      <c r="AB149" s="742"/>
      <c r="AC149" s="126">
        <v>40000</v>
      </c>
      <c r="AD149" s="128">
        <v>3536000</v>
      </c>
      <c r="AE149" s="745"/>
      <c r="AF149" s="745"/>
      <c r="AG149" s="128"/>
      <c r="AH149" s="740"/>
      <c r="AI149" s="764"/>
      <c r="AJ149" s="764"/>
      <c r="AK149" s="764"/>
      <c r="AL149" s="764"/>
      <c r="AM149" s="123"/>
      <c r="AN149" s="123"/>
      <c r="AO149" s="46"/>
      <c r="AP149" s="46"/>
      <c r="AQ149" s="46"/>
      <c r="AR149" s="46"/>
      <c r="AS149" s="46"/>
      <c r="AT149" s="124"/>
      <c r="AU149" s="135"/>
    </row>
    <row r="150" spans="1:47" s="67" customFormat="1" ht="72" customHeight="1" x14ac:dyDescent="0.25">
      <c r="A150" s="732"/>
      <c r="B150" s="740"/>
      <c r="C150" s="45">
        <v>54</v>
      </c>
      <c r="D150" s="72">
        <v>135</v>
      </c>
      <c r="E150" s="123" t="s">
        <v>477</v>
      </c>
      <c r="F150" s="123" t="s">
        <v>12</v>
      </c>
      <c r="G150" s="132">
        <v>85.9</v>
      </c>
      <c r="H150" s="46">
        <v>85.9</v>
      </c>
      <c r="I150" s="46">
        <v>0</v>
      </c>
      <c r="J150" s="46">
        <v>85.9</v>
      </c>
      <c r="K150" s="46">
        <v>0</v>
      </c>
      <c r="L150" s="126">
        <v>70000</v>
      </c>
      <c r="M150" s="128">
        <v>6013000</v>
      </c>
      <c r="N150" s="129" t="s">
        <v>351</v>
      </c>
      <c r="O150" s="125">
        <v>9500</v>
      </c>
      <c r="P150" s="129" t="s">
        <v>352</v>
      </c>
      <c r="Q150" s="127">
        <v>85.9</v>
      </c>
      <c r="R150" s="125">
        <v>9500</v>
      </c>
      <c r="S150" s="128">
        <v>816050</v>
      </c>
      <c r="T150" s="128"/>
      <c r="U150" s="137"/>
      <c r="V150" s="126">
        <v>10000</v>
      </c>
      <c r="W150" s="125">
        <v>859000</v>
      </c>
      <c r="X150" s="126">
        <v>150000</v>
      </c>
      <c r="Y150" s="125">
        <v>12885000</v>
      </c>
      <c r="Z150" s="128"/>
      <c r="AA150" s="125">
        <v>20573050</v>
      </c>
      <c r="AB150" s="742"/>
      <c r="AC150" s="126">
        <v>40000</v>
      </c>
      <c r="AD150" s="128">
        <v>3436000</v>
      </c>
      <c r="AE150" s="745"/>
      <c r="AF150" s="745"/>
      <c r="AG150" s="128"/>
      <c r="AH150" s="740"/>
      <c r="AI150" s="764"/>
      <c r="AJ150" s="764"/>
      <c r="AK150" s="764"/>
      <c r="AL150" s="764"/>
      <c r="AM150" s="123"/>
      <c r="AN150" s="123"/>
      <c r="AO150" s="46"/>
      <c r="AP150" s="46"/>
      <c r="AQ150" s="46"/>
      <c r="AR150" s="46"/>
      <c r="AS150" s="46"/>
      <c r="AT150" s="124"/>
      <c r="AU150" s="135"/>
    </row>
    <row r="151" spans="1:47" s="67" customFormat="1" ht="72" customHeight="1" x14ac:dyDescent="0.25">
      <c r="A151" s="732"/>
      <c r="B151" s="740"/>
      <c r="C151" s="45">
        <v>54</v>
      </c>
      <c r="D151" s="72">
        <v>143</v>
      </c>
      <c r="E151" s="123" t="s">
        <v>477</v>
      </c>
      <c r="F151" s="123" t="s">
        <v>12</v>
      </c>
      <c r="G151" s="132">
        <v>13.7</v>
      </c>
      <c r="H151" s="46">
        <v>13.7</v>
      </c>
      <c r="I151" s="46">
        <v>0</v>
      </c>
      <c r="J151" s="46">
        <v>13.7</v>
      </c>
      <c r="K151" s="46">
        <v>0</v>
      </c>
      <c r="L151" s="126">
        <v>70000</v>
      </c>
      <c r="M151" s="128">
        <v>959000</v>
      </c>
      <c r="N151" s="129" t="s">
        <v>351</v>
      </c>
      <c r="O151" s="125">
        <v>9500</v>
      </c>
      <c r="P151" s="129" t="s">
        <v>352</v>
      </c>
      <c r="Q151" s="127">
        <v>13.7</v>
      </c>
      <c r="R151" s="125">
        <v>9500</v>
      </c>
      <c r="S151" s="128">
        <v>130150</v>
      </c>
      <c r="T151" s="128"/>
      <c r="U151" s="137"/>
      <c r="V151" s="126">
        <v>10000</v>
      </c>
      <c r="W151" s="125">
        <v>137000</v>
      </c>
      <c r="X151" s="126">
        <v>150000</v>
      </c>
      <c r="Y151" s="125">
        <v>2055000</v>
      </c>
      <c r="Z151" s="128"/>
      <c r="AA151" s="125">
        <v>3281150</v>
      </c>
      <c r="AB151" s="742"/>
      <c r="AC151" s="126">
        <v>40000</v>
      </c>
      <c r="AD151" s="128">
        <v>548000</v>
      </c>
      <c r="AE151" s="745"/>
      <c r="AF151" s="745"/>
      <c r="AG151" s="128"/>
      <c r="AH151" s="740"/>
      <c r="AI151" s="764"/>
      <c r="AJ151" s="764"/>
      <c r="AK151" s="764"/>
      <c r="AL151" s="764"/>
      <c r="AM151" s="123"/>
      <c r="AN151" s="123"/>
      <c r="AO151" s="46"/>
      <c r="AP151" s="46"/>
      <c r="AQ151" s="46"/>
      <c r="AR151" s="46"/>
      <c r="AS151" s="46"/>
      <c r="AT151" s="124"/>
      <c r="AU151" s="135"/>
    </row>
    <row r="152" spans="1:47" s="67" customFormat="1" ht="72" customHeight="1" x14ac:dyDescent="0.25">
      <c r="A152" s="732"/>
      <c r="B152" s="740"/>
      <c r="C152" s="45">
        <v>55</v>
      </c>
      <c r="D152" s="72">
        <v>231</v>
      </c>
      <c r="E152" s="123" t="s">
        <v>477</v>
      </c>
      <c r="F152" s="123" t="s">
        <v>12</v>
      </c>
      <c r="G152" s="132">
        <v>108.7</v>
      </c>
      <c r="H152" s="46">
        <v>108.7</v>
      </c>
      <c r="I152" s="46"/>
      <c r="J152" s="46">
        <v>108.7</v>
      </c>
      <c r="K152" s="46">
        <v>0</v>
      </c>
      <c r="L152" s="126">
        <v>70000</v>
      </c>
      <c r="M152" s="128">
        <v>7609000</v>
      </c>
      <c r="N152" s="129" t="s">
        <v>351</v>
      </c>
      <c r="O152" s="125">
        <v>9500</v>
      </c>
      <c r="P152" s="129" t="s">
        <v>352</v>
      </c>
      <c r="Q152" s="127">
        <v>108.7</v>
      </c>
      <c r="R152" s="125">
        <v>9500</v>
      </c>
      <c r="S152" s="128">
        <v>1032650</v>
      </c>
      <c r="T152" s="128"/>
      <c r="U152" s="137"/>
      <c r="V152" s="126">
        <v>10000</v>
      </c>
      <c r="W152" s="125">
        <v>1087000</v>
      </c>
      <c r="X152" s="126">
        <v>150000</v>
      </c>
      <c r="Y152" s="125">
        <v>16305000</v>
      </c>
      <c r="Z152" s="128"/>
      <c r="AA152" s="125">
        <v>26033650</v>
      </c>
      <c r="AB152" s="742"/>
      <c r="AC152" s="126">
        <v>40000</v>
      </c>
      <c r="AD152" s="128">
        <v>4348000</v>
      </c>
      <c r="AE152" s="745"/>
      <c r="AF152" s="745"/>
      <c r="AG152" s="128"/>
      <c r="AH152" s="740" t="s">
        <v>17</v>
      </c>
      <c r="AI152" s="764" t="s">
        <v>596</v>
      </c>
      <c r="AJ152" s="764"/>
      <c r="AK152" s="764"/>
      <c r="AL152" s="764"/>
      <c r="AM152" s="123"/>
      <c r="AN152" s="123">
        <v>8</v>
      </c>
      <c r="AO152" s="46">
        <v>96</v>
      </c>
      <c r="AP152" s="46">
        <v>108.7</v>
      </c>
      <c r="AQ152" s="46">
        <v>-12.700000000000003</v>
      </c>
      <c r="AR152" s="46" t="s">
        <v>597</v>
      </c>
      <c r="AS152" s="123" t="s">
        <v>598</v>
      </c>
      <c r="AT152" s="124"/>
      <c r="AU152" s="135"/>
    </row>
    <row r="153" spans="1:47" s="67" customFormat="1" ht="72" customHeight="1" x14ac:dyDescent="0.25">
      <c r="A153" s="732"/>
      <c r="B153" s="740"/>
      <c r="C153" s="45">
        <v>62</v>
      </c>
      <c r="D153" s="72">
        <v>78</v>
      </c>
      <c r="E153" s="123" t="s">
        <v>477</v>
      </c>
      <c r="F153" s="123" t="s">
        <v>12</v>
      </c>
      <c r="G153" s="132">
        <v>26.1</v>
      </c>
      <c r="H153" s="46">
        <v>26.1</v>
      </c>
      <c r="I153" s="46"/>
      <c r="J153" s="46">
        <v>26.1</v>
      </c>
      <c r="K153" s="46">
        <v>0</v>
      </c>
      <c r="L153" s="126">
        <v>70000</v>
      </c>
      <c r="M153" s="128">
        <v>1827000</v>
      </c>
      <c r="N153" s="129" t="s">
        <v>351</v>
      </c>
      <c r="O153" s="125">
        <v>9500</v>
      </c>
      <c r="P153" s="129" t="s">
        <v>352</v>
      </c>
      <c r="Q153" s="127">
        <v>26.1</v>
      </c>
      <c r="R153" s="125">
        <v>9500</v>
      </c>
      <c r="S153" s="128">
        <v>247950</v>
      </c>
      <c r="T153" s="128"/>
      <c r="U153" s="137"/>
      <c r="V153" s="126">
        <v>10000</v>
      </c>
      <c r="W153" s="125">
        <v>261000</v>
      </c>
      <c r="X153" s="126">
        <v>150000</v>
      </c>
      <c r="Y153" s="125">
        <v>3915000</v>
      </c>
      <c r="Z153" s="128"/>
      <c r="AA153" s="125">
        <v>6250950</v>
      </c>
      <c r="AB153" s="742"/>
      <c r="AC153" s="126">
        <v>40000</v>
      </c>
      <c r="AD153" s="128">
        <v>1044000</v>
      </c>
      <c r="AE153" s="745"/>
      <c r="AF153" s="745"/>
      <c r="AG153" s="128"/>
      <c r="AH153" s="740"/>
      <c r="AI153" s="764"/>
      <c r="AJ153" s="764"/>
      <c r="AK153" s="764"/>
      <c r="AL153" s="764"/>
      <c r="AM153" s="123"/>
      <c r="AN153" s="123">
        <v>4</v>
      </c>
      <c r="AO153" s="46">
        <v>144</v>
      </c>
      <c r="AP153" s="46">
        <v>26.1</v>
      </c>
      <c r="AQ153" s="46">
        <v>117.9</v>
      </c>
      <c r="AR153" s="46" t="s">
        <v>484</v>
      </c>
      <c r="AS153" s="123" t="s">
        <v>599</v>
      </c>
      <c r="AT153" s="124"/>
      <c r="AU153" s="135"/>
    </row>
    <row r="154" spans="1:47" s="67" customFormat="1" ht="72" customHeight="1" x14ac:dyDescent="0.25">
      <c r="A154" s="732"/>
      <c r="B154" s="740"/>
      <c r="C154" s="45">
        <v>62</v>
      </c>
      <c r="D154" s="72">
        <v>79</v>
      </c>
      <c r="E154" s="123" t="s">
        <v>477</v>
      </c>
      <c r="F154" s="123" t="s">
        <v>12</v>
      </c>
      <c r="G154" s="132">
        <v>214.8</v>
      </c>
      <c r="H154" s="46">
        <v>209.8</v>
      </c>
      <c r="I154" s="46">
        <v>5</v>
      </c>
      <c r="J154" s="46">
        <v>214.8</v>
      </c>
      <c r="K154" s="46">
        <v>0</v>
      </c>
      <c r="L154" s="126">
        <v>70000</v>
      </c>
      <c r="M154" s="128">
        <v>15036000</v>
      </c>
      <c r="N154" s="129" t="s">
        <v>351</v>
      </c>
      <c r="O154" s="125">
        <v>9500</v>
      </c>
      <c r="P154" s="129" t="s">
        <v>352</v>
      </c>
      <c r="Q154" s="127">
        <v>214.8</v>
      </c>
      <c r="R154" s="125">
        <v>9500</v>
      </c>
      <c r="S154" s="128">
        <v>2040600</v>
      </c>
      <c r="T154" s="128"/>
      <c r="U154" s="137"/>
      <c r="V154" s="126">
        <v>10000</v>
      </c>
      <c r="W154" s="125">
        <v>2148000</v>
      </c>
      <c r="X154" s="126">
        <v>150000</v>
      </c>
      <c r="Y154" s="125">
        <v>32220000</v>
      </c>
      <c r="Z154" s="128"/>
      <c r="AA154" s="125">
        <v>51444600</v>
      </c>
      <c r="AB154" s="742"/>
      <c r="AC154" s="126">
        <v>40000</v>
      </c>
      <c r="AD154" s="128">
        <v>8592000</v>
      </c>
      <c r="AE154" s="745"/>
      <c r="AF154" s="745"/>
      <c r="AG154" s="128"/>
      <c r="AH154" s="740"/>
      <c r="AI154" s="764"/>
      <c r="AJ154" s="764"/>
      <c r="AK154" s="764"/>
      <c r="AL154" s="764"/>
      <c r="AM154" s="123"/>
      <c r="AN154" s="123">
        <v>4</v>
      </c>
      <c r="AO154" s="46">
        <v>144</v>
      </c>
      <c r="AP154" s="46">
        <v>214.8</v>
      </c>
      <c r="AQ154" s="46">
        <v>-70.800000000000011</v>
      </c>
      <c r="AR154" s="46" t="s">
        <v>484</v>
      </c>
      <c r="AS154" s="123" t="s">
        <v>599</v>
      </c>
      <c r="AT154" s="124"/>
      <c r="AU154" s="135"/>
    </row>
    <row r="155" spans="1:47" s="67" customFormat="1" ht="72" customHeight="1" x14ac:dyDescent="0.25">
      <c r="A155" s="732"/>
      <c r="B155" s="740"/>
      <c r="C155" s="45">
        <v>63</v>
      </c>
      <c r="D155" s="72">
        <v>71</v>
      </c>
      <c r="E155" s="123" t="s">
        <v>477</v>
      </c>
      <c r="F155" s="123" t="s">
        <v>12</v>
      </c>
      <c r="G155" s="132">
        <v>192.7</v>
      </c>
      <c r="H155" s="46">
        <v>192.7</v>
      </c>
      <c r="I155" s="46"/>
      <c r="J155" s="46">
        <v>192.7</v>
      </c>
      <c r="K155" s="46">
        <v>0</v>
      </c>
      <c r="L155" s="126">
        <v>70000</v>
      </c>
      <c r="M155" s="128">
        <v>13489000</v>
      </c>
      <c r="N155" s="129" t="s">
        <v>351</v>
      </c>
      <c r="O155" s="125">
        <v>9500</v>
      </c>
      <c r="P155" s="129" t="s">
        <v>352</v>
      </c>
      <c r="Q155" s="127">
        <v>192.7</v>
      </c>
      <c r="R155" s="125">
        <v>9500</v>
      </c>
      <c r="S155" s="128">
        <v>1830650</v>
      </c>
      <c r="T155" s="128"/>
      <c r="U155" s="137"/>
      <c r="V155" s="126">
        <v>10000</v>
      </c>
      <c r="W155" s="125">
        <v>1927000</v>
      </c>
      <c r="X155" s="126">
        <v>150000</v>
      </c>
      <c r="Y155" s="125">
        <v>28905000</v>
      </c>
      <c r="Z155" s="128"/>
      <c r="AA155" s="125">
        <v>46151650</v>
      </c>
      <c r="AB155" s="742"/>
      <c r="AC155" s="126">
        <v>40000</v>
      </c>
      <c r="AD155" s="128">
        <v>7708000</v>
      </c>
      <c r="AE155" s="745"/>
      <c r="AF155" s="745"/>
      <c r="AG155" s="128"/>
      <c r="AH155" s="740"/>
      <c r="AI155" s="764"/>
      <c r="AJ155" s="764"/>
      <c r="AK155" s="764"/>
      <c r="AL155" s="764"/>
      <c r="AM155" s="123"/>
      <c r="AN155" s="123">
        <v>4</v>
      </c>
      <c r="AO155" s="46">
        <v>144</v>
      </c>
      <c r="AP155" s="46">
        <v>192.7</v>
      </c>
      <c r="AQ155" s="46">
        <v>-48.699999999999989</v>
      </c>
      <c r="AR155" s="46" t="s">
        <v>484</v>
      </c>
      <c r="AS155" s="123" t="s">
        <v>599</v>
      </c>
      <c r="AT155" s="124"/>
      <c r="AU155" s="135"/>
    </row>
    <row r="156" spans="1:47" s="67" customFormat="1" ht="72" customHeight="1" x14ac:dyDescent="0.25">
      <c r="A156" s="732"/>
      <c r="B156" s="740"/>
      <c r="C156" s="45">
        <v>63</v>
      </c>
      <c r="D156" s="72">
        <v>70</v>
      </c>
      <c r="E156" s="123" t="s">
        <v>477</v>
      </c>
      <c r="F156" s="123" t="s">
        <v>12</v>
      </c>
      <c r="G156" s="132">
        <v>49.1</v>
      </c>
      <c r="H156" s="46">
        <v>49.1</v>
      </c>
      <c r="I156" s="46"/>
      <c r="J156" s="46">
        <v>49.1</v>
      </c>
      <c r="K156" s="46">
        <v>0</v>
      </c>
      <c r="L156" s="126">
        <v>70000</v>
      </c>
      <c r="M156" s="128">
        <v>3437000</v>
      </c>
      <c r="N156" s="129" t="s">
        <v>351</v>
      </c>
      <c r="O156" s="125">
        <v>9500</v>
      </c>
      <c r="P156" s="129" t="s">
        <v>352</v>
      </c>
      <c r="Q156" s="127">
        <v>49.1</v>
      </c>
      <c r="R156" s="125">
        <v>9500</v>
      </c>
      <c r="S156" s="128">
        <v>466450</v>
      </c>
      <c r="T156" s="128"/>
      <c r="U156" s="137"/>
      <c r="V156" s="126">
        <v>10000</v>
      </c>
      <c r="W156" s="125">
        <v>491000</v>
      </c>
      <c r="X156" s="126">
        <v>150000</v>
      </c>
      <c r="Y156" s="125">
        <v>7365000</v>
      </c>
      <c r="Z156" s="128"/>
      <c r="AA156" s="125">
        <v>11759450</v>
      </c>
      <c r="AB156" s="742"/>
      <c r="AC156" s="126">
        <v>40000</v>
      </c>
      <c r="AD156" s="128">
        <v>1964000</v>
      </c>
      <c r="AE156" s="745"/>
      <c r="AF156" s="745"/>
      <c r="AG156" s="128"/>
      <c r="AH156" s="124"/>
      <c r="AI156" s="46"/>
      <c r="AJ156" s="46"/>
      <c r="AK156" s="46"/>
      <c r="AL156" s="46"/>
      <c r="AM156" s="123"/>
      <c r="AN156" s="123"/>
      <c r="AO156" s="46"/>
      <c r="AP156" s="46"/>
      <c r="AQ156" s="46"/>
      <c r="AR156" s="46"/>
      <c r="AS156" s="123"/>
      <c r="AT156" s="124"/>
      <c r="AU156" s="135"/>
    </row>
    <row r="157" spans="1:47" s="67" customFormat="1" ht="72" customHeight="1" x14ac:dyDescent="0.25">
      <c r="A157" s="732"/>
      <c r="B157" s="740"/>
      <c r="C157" s="45">
        <v>54</v>
      </c>
      <c r="D157" s="72">
        <v>12</v>
      </c>
      <c r="E157" s="123" t="s">
        <v>477</v>
      </c>
      <c r="F157" s="123" t="s">
        <v>12</v>
      </c>
      <c r="G157" s="132">
        <v>21.4</v>
      </c>
      <c r="H157" s="46">
        <v>21.4</v>
      </c>
      <c r="I157" s="46">
        <v>0</v>
      </c>
      <c r="J157" s="46">
        <v>21.4</v>
      </c>
      <c r="K157" s="46">
        <v>0</v>
      </c>
      <c r="L157" s="126">
        <v>70000</v>
      </c>
      <c r="M157" s="128">
        <v>1498000</v>
      </c>
      <c r="N157" s="129" t="s">
        <v>351</v>
      </c>
      <c r="O157" s="125">
        <v>9500</v>
      </c>
      <c r="P157" s="129" t="s">
        <v>352</v>
      </c>
      <c r="Q157" s="127">
        <v>21.4</v>
      </c>
      <c r="R157" s="125">
        <v>9500</v>
      </c>
      <c r="S157" s="128">
        <v>203300</v>
      </c>
      <c r="T157" s="128"/>
      <c r="U157" s="137"/>
      <c r="V157" s="126">
        <v>10000</v>
      </c>
      <c r="W157" s="125">
        <v>214000</v>
      </c>
      <c r="X157" s="126">
        <v>150000</v>
      </c>
      <c r="Y157" s="125">
        <v>3210000</v>
      </c>
      <c r="Z157" s="128"/>
      <c r="AA157" s="125">
        <v>5125300</v>
      </c>
      <c r="AB157" s="742"/>
      <c r="AC157" s="126">
        <v>40000</v>
      </c>
      <c r="AD157" s="128">
        <v>856000</v>
      </c>
      <c r="AE157" s="745"/>
      <c r="AF157" s="745"/>
      <c r="AG157" s="128"/>
      <c r="AH157" s="46"/>
      <c r="AI157" s="46"/>
      <c r="AJ157" s="46"/>
      <c r="AK157" s="46"/>
      <c r="AL157" s="46"/>
      <c r="AM157" s="123"/>
      <c r="AN157" s="123"/>
      <c r="AO157" s="46"/>
      <c r="AP157" s="46"/>
      <c r="AQ157" s="46"/>
      <c r="AR157" s="46"/>
      <c r="AS157" s="123"/>
      <c r="AT157" s="124"/>
      <c r="AU157" s="135"/>
    </row>
    <row r="158" spans="1:47" s="67" customFormat="1" ht="72" customHeight="1" x14ac:dyDescent="0.25">
      <c r="A158" s="732"/>
      <c r="B158" s="740"/>
      <c r="C158" s="45">
        <v>54</v>
      </c>
      <c r="D158" s="72">
        <v>1</v>
      </c>
      <c r="E158" s="123" t="s">
        <v>477</v>
      </c>
      <c r="F158" s="123" t="s">
        <v>12</v>
      </c>
      <c r="G158" s="132">
        <v>166.4</v>
      </c>
      <c r="H158" s="46">
        <v>166.4</v>
      </c>
      <c r="I158" s="46">
        <v>0</v>
      </c>
      <c r="J158" s="46">
        <v>166.4</v>
      </c>
      <c r="K158" s="46">
        <v>0</v>
      </c>
      <c r="L158" s="126">
        <v>70000</v>
      </c>
      <c r="M158" s="128">
        <v>11648000</v>
      </c>
      <c r="N158" s="129" t="s">
        <v>351</v>
      </c>
      <c r="O158" s="125">
        <v>9500</v>
      </c>
      <c r="P158" s="129" t="s">
        <v>352</v>
      </c>
      <c r="Q158" s="127">
        <v>166.4</v>
      </c>
      <c r="R158" s="125">
        <v>9500</v>
      </c>
      <c r="S158" s="128">
        <v>1580800</v>
      </c>
      <c r="T158" s="128"/>
      <c r="U158" s="137"/>
      <c r="V158" s="126">
        <v>10000</v>
      </c>
      <c r="W158" s="125">
        <v>1664000</v>
      </c>
      <c r="X158" s="126">
        <v>150000</v>
      </c>
      <c r="Y158" s="125">
        <v>24960000</v>
      </c>
      <c r="Z158" s="128"/>
      <c r="AA158" s="125">
        <v>39852800</v>
      </c>
      <c r="AB158" s="742"/>
      <c r="AC158" s="126">
        <v>40000</v>
      </c>
      <c r="AD158" s="128">
        <v>6656000</v>
      </c>
      <c r="AE158" s="745"/>
      <c r="AF158" s="745"/>
      <c r="AG158" s="128"/>
      <c r="AH158" s="46"/>
      <c r="AI158" s="46"/>
      <c r="AJ158" s="46"/>
      <c r="AK158" s="46"/>
      <c r="AL158" s="46"/>
      <c r="AM158" s="123"/>
      <c r="AN158" s="123"/>
      <c r="AO158" s="46"/>
      <c r="AP158" s="46"/>
      <c r="AQ158" s="46"/>
      <c r="AR158" s="46"/>
      <c r="AS158" s="123"/>
      <c r="AT158" s="124"/>
      <c r="AU158" s="135"/>
    </row>
    <row r="159" spans="1:47" ht="72" customHeight="1" x14ac:dyDescent="0.25">
      <c r="A159" s="732">
        <f>MAX(A$6:$A158)+1</f>
        <v>16</v>
      </c>
      <c r="B159" s="740" t="s">
        <v>600</v>
      </c>
      <c r="C159" s="45">
        <v>54</v>
      </c>
      <c r="D159" s="72">
        <v>139</v>
      </c>
      <c r="E159" s="123" t="s">
        <v>477</v>
      </c>
      <c r="F159" s="123" t="s">
        <v>12</v>
      </c>
      <c r="G159" s="132">
        <v>12.9</v>
      </c>
      <c r="H159" s="46">
        <v>12.9</v>
      </c>
      <c r="I159" s="46">
        <v>0</v>
      </c>
      <c r="J159" s="46">
        <v>12.9</v>
      </c>
      <c r="K159" s="46">
        <v>0</v>
      </c>
      <c r="L159" s="126">
        <v>70000</v>
      </c>
      <c r="M159" s="128">
        <v>903000</v>
      </c>
      <c r="N159" s="129" t="s">
        <v>351</v>
      </c>
      <c r="O159" s="125">
        <v>9500</v>
      </c>
      <c r="P159" s="129" t="s">
        <v>352</v>
      </c>
      <c r="Q159" s="127">
        <v>12.9</v>
      </c>
      <c r="R159" s="125">
        <v>9500</v>
      </c>
      <c r="S159" s="128">
        <v>122550</v>
      </c>
      <c r="T159" s="128"/>
      <c r="U159" s="137"/>
      <c r="V159" s="126">
        <v>10000</v>
      </c>
      <c r="W159" s="125">
        <v>129000</v>
      </c>
      <c r="X159" s="126">
        <v>150000</v>
      </c>
      <c r="Y159" s="125">
        <v>1935000</v>
      </c>
      <c r="Z159" s="128"/>
      <c r="AA159" s="125">
        <v>3089550</v>
      </c>
      <c r="AB159" s="742">
        <v>137904100</v>
      </c>
      <c r="AC159" s="126">
        <v>40000</v>
      </c>
      <c r="AD159" s="128">
        <v>516000</v>
      </c>
      <c r="AE159" s="745">
        <v>23032000</v>
      </c>
      <c r="AF159" s="745">
        <v>160936100</v>
      </c>
      <c r="AG159" s="128"/>
      <c r="AH159" s="116"/>
      <c r="AI159" s="122"/>
      <c r="AJ159" s="122"/>
      <c r="AK159" s="122"/>
      <c r="AL159" s="122"/>
      <c r="AM159" s="112"/>
      <c r="AN159" s="112"/>
      <c r="AO159" s="122"/>
      <c r="AP159" s="122"/>
      <c r="AQ159" s="122"/>
      <c r="AR159" s="122"/>
      <c r="AS159" s="112"/>
      <c r="AT159" s="116"/>
      <c r="AU159" s="74"/>
    </row>
    <row r="160" spans="1:47" ht="72" customHeight="1" x14ac:dyDescent="0.25">
      <c r="A160" s="732"/>
      <c r="B160" s="740"/>
      <c r="C160" s="45">
        <v>54</v>
      </c>
      <c r="D160" s="72">
        <v>138</v>
      </c>
      <c r="E160" s="123" t="s">
        <v>477</v>
      </c>
      <c r="F160" s="123" t="s">
        <v>12</v>
      </c>
      <c r="G160" s="132">
        <v>69.3</v>
      </c>
      <c r="H160" s="46">
        <v>69.3</v>
      </c>
      <c r="I160" s="46">
        <v>0</v>
      </c>
      <c r="J160" s="46">
        <v>69.3</v>
      </c>
      <c r="K160" s="46">
        <v>0</v>
      </c>
      <c r="L160" s="126">
        <v>70000</v>
      </c>
      <c r="M160" s="128">
        <v>4851000</v>
      </c>
      <c r="N160" s="129" t="s">
        <v>351</v>
      </c>
      <c r="O160" s="125">
        <v>9500</v>
      </c>
      <c r="P160" s="129" t="s">
        <v>352</v>
      </c>
      <c r="Q160" s="127">
        <v>69.3</v>
      </c>
      <c r="R160" s="125">
        <v>9500</v>
      </c>
      <c r="S160" s="128">
        <v>658350</v>
      </c>
      <c r="T160" s="128"/>
      <c r="U160" s="137"/>
      <c r="V160" s="126">
        <v>10000</v>
      </c>
      <c r="W160" s="125">
        <v>693000</v>
      </c>
      <c r="X160" s="126">
        <v>150000</v>
      </c>
      <c r="Y160" s="125">
        <v>10395000</v>
      </c>
      <c r="Z160" s="128"/>
      <c r="AA160" s="125">
        <v>16597350</v>
      </c>
      <c r="AB160" s="742"/>
      <c r="AC160" s="126">
        <v>40000</v>
      </c>
      <c r="AD160" s="128">
        <v>2772000</v>
      </c>
      <c r="AE160" s="745"/>
      <c r="AF160" s="745"/>
      <c r="AG160" s="128"/>
      <c r="AH160" s="124" t="s">
        <v>601</v>
      </c>
      <c r="AI160" s="46" t="s">
        <v>602</v>
      </c>
      <c r="AJ160" s="46" t="s">
        <v>603</v>
      </c>
      <c r="AK160" s="46" t="s">
        <v>499</v>
      </c>
      <c r="AL160" s="46" t="s">
        <v>500</v>
      </c>
      <c r="AM160" s="123">
        <v>31</v>
      </c>
      <c r="AN160" s="123">
        <v>615</v>
      </c>
      <c r="AO160" s="46">
        <v>122.8</v>
      </c>
      <c r="AP160" s="46">
        <v>69.3</v>
      </c>
      <c r="AQ160" s="46">
        <v>0</v>
      </c>
      <c r="AR160" s="46"/>
      <c r="AS160" s="46"/>
      <c r="AT160" s="124" t="s">
        <v>491</v>
      </c>
      <c r="AU160" s="74"/>
    </row>
    <row r="161" spans="1:47" ht="72" customHeight="1" x14ac:dyDescent="0.25">
      <c r="A161" s="732"/>
      <c r="B161" s="740"/>
      <c r="C161" s="45">
        <v>62</v>
      </c>
      <c r="D161" s="72">
        <v>59</v>
      </c>
      <c r="E161" s="123" t="s">
        <v>477</v>
      </c>
      <c r="F161" s="123" t="s">
        <v>12</v>
      </c>
      <c r="G161" s="132">
        <v>240.3</v>
      </c>
      <c r="H161" s="46">
        <v>201.7</v>
      </c>
      <c r="I161" s="46">
        <v>38.6</v>
      </c>
      <c r="J161" s="46">
        <v>240.29999999999998</v>
      </c>
      <c r="K161" s="46">
        <v>0</v>
      </c>
      <c r="L161" s="126">
        <v>70000</v>
      </c>
      <c r="M161" s="128">
        <v>16821000</v>
      </c>
      <c r="N161" s="129" t="s">
        <v>351</v>
      </c>
      <c r="O161" s="125">
        <v>9500</v>
      </c>
      <c r="P161" s="129" t="s">
        <v>352</v>
      </c>
      <c r="Q161" s="127">
        <v>240.29999999999998</v>
      </c>
      <c r="R161" s="125">
        <v>9500</v>
      </c>
      <c r="S161" s="128">
        <v>2282850</v>
      </c>
      <c r="T161" s="128"/>
      <c r="U161" s="137"/>
      <c r="V161" s="126">
        <v>10000</v>
      </c>
      <c r="W161" s="125">
        <v>2403000</v>
      </c>
      <c r="X161" s="126">
        <v>150000</v>
      </c>
      <c r="Y161" s="125">
        <v>36045000</v>
      </c>
      <c r="Z161" s="128"/>
      <c r="AA161" s="125">
        <v>57551850</v>
      </c>
      <c r="AB161" s="742"/>
      <c r="AC161" s="126">
        <v>40000</v>
      </c>
      <c r="AD161" s="128">
        <v>9612000</v>
      </c>
      <c r="AE161" s="745"/>
      <c r="AF161" s="745"/>
      <c r="AG161" s="128"/>
      <c r="AH161" s="124" t="s">
        <v>601</v>
      </c>
      <c r="AI161" s="46" t="s">
        <v>602</v>
      </c>
      <c r="AJ161" s="46" t="s">
        <v>603</v>
      </c>
      <c r="AK161" s="46" t="s">
        <v>499</v>
      </c>
      <c r="AL161" s="46" t="s">
        <v>500</v>
      </c>
      <c r="AM161" s="123">
        <v>31</v>
      </c>
      <c r="AN161" s="123">
        <v>615</v>
      </c>
      <c r="AO161" s="46">
        <v>122.8</v>
      </c>
      <c r="AP161" s="46">
        <v>240.29999999999998</v>
      </c>
      <c r="AQ161" s="46">
        <v>0</v>
      </c>
      <c r="AR161" s="46"/>
      <c r="AS161" s="46"/>
      <c r="AT161" s="124" t="s">
        <v>491</v>
      </c>
      <c r="AU161" s="74"/>
    </row>
    <row r="162" spans="1:47" ht="72" customHeight="1" x14ac:dyDescent="0.25">
      <c r="A162" s="732"/>
      <c r="B162" s="740"/>
      <c r="C162" s="45">
        <v>62</v>
      </c>
      <c r="D162" s="72">
        <v>85</v>
      </c>
      <c r="E162" s="123" t="s">
        <v>477</v>
      </c>
      <c r="F162" s="123" t="s">
        <v>12</v>
      </c>
      <c r="G162" s="132">
        <v>180.6</v>
      </c>
      <c r="H162" s="46">
        <v>7.9</v>
      </c>
      <c r="I162" s="46">
        <v>0</v>
      </c>
      <c r="J162" s="46">
        <v>7.9</v>
      </c>
      <c r="K162" s="46">
        <v>172.7</v>
      </c>
      <c r="L162" s="126">
        <v>70000</v>
      </c>
      <c r="M162" s="128">
        <v>553000</v>
      </c>
      <c r="N162" s="129" t="s">
        <v>351</v>
      </c>
      <c r="O162" s="125">
        <v>9500</v>
      </c>
      <c r="P162" s="129" t="s">
        <v>352</v>
      </c>
      <c r="Q162" s="127">
        <v>7.9</v>
      </c>
      <c r="R162" s="125">
        <v>9500</v>
      </c>
      <c r="S162" s="128">
        <v>75050</v>
      </c>
      <c r="T162" s="128"/>
      <c r="U162" s="137"/>
      <c r="V162" s="126">
        <v>10000</v>
      </c>
      <c r="W162" s="125">
        <v>79000</v>
      </c>
      <c r="X162" s="126">
        <v>150000</v>
      </c>
      <c r="Y162" s="125">
        <v>1185000</v>
      </c>
      <c r="Z162" s="128"/>
      <c r="AA162" s="125">
        <v>1892050</v>
      </c>
      <c r="AB162" s="742"/>
      <c r="AC162" s="126">
        <v>40000</v>
      </c>
      <c r="AD162" s="128">
        <v>316000</v>
      </c>
      <c r="AE162" s="745"/>
      <c r="AF162" s="745"/>
      <c r="AG162" s="128"/>
      <c r="AH162" s="124" t="s">
        <v>21</v>
      </c>
      <c r="AI162" s="46" t="s">
        <v>604</v>
      </c>
      <c r="AJ162" s="46" t="s">
        <v>605</v>
      </c>
      <c r="AK162" s="46" t="s">
        <v>499</v>
      </c>
      <c r="AL162" s="46" t="s">
        <v>500</v>
      </c>
      <c r="AM162" s="123">
        <v>31</v>
      </c>
      <c r="AN162" s="123">
        <v>467</v>
      </c>
      <c r="AO162" s="46">
        <v>488.5</v>
      </c>
      <c r="AP162" s="46">
        <v>7.9</v>
      </c>
      <c r="AQ162" s="46">
        <v>0</v>
      </c>
      <c r="AR162" s="46"/>
      <c r="AS162" s="46"/>
      <c r="AT162" s="124" t="s">
        <v>501</v>
      </c>
      <c r="AU162" s="74"/>
    </row>
    <row r="163" spans="1:47" ht="72" customHeight="1" x14ac:dyDescent="0.25">
      <c r="A163" s="732"/>
      <c r="B163" s="740"/>
      <c r="C163" s="45">
        <v>55</v>
      </c>
      <c r="D163" s="72">
        <v>223</v>
      </c>
      <c r="E163" s="123" t="s">
        <v>477</v>
      </c>
      <c r="F163" s="123" t="s">
        <v>12</v>
      </c>
      <c r="G163" s="132">
        <v>226.2</v>
      </c>
      <c r="H163" s="46">
        <v>226.2</v>
      </c>
      <c r="I163" s="46">
        <v>0</v>
      </c>
      <c r="J163" s="46">
        <v>226.2</v>
      </c>
      <c r="K163" s="46">
        <v>0</v>
      </c>
      <c r="L163" s="126">
        <v>70000</v>
      </c>
      <c r="M163" s="128">
        <v>15834000</v>
      </c>
      <c r="N163" s="129" t="s">
        <v>351</v>
      </c>
      <c r="O163" s="125">
        <v>9500</v>
      </c>
      <c r="P163" s="129" t="s">
        <v>352</v>
      </c>
      <c r="Q163" s="127">
        <v>226.2</v>
      </c>
      <c r="R163" s="125">
        <v>9500</v>
      </c>
      <c r="S163" s="128">
        <v>2148900</v>
      </c>
      <c r="T163" s="128"/>
      <c r="U163" s="137"/>
      <c r="V163" s="126">
        <v>10000</v>
      </c>
      <c r="W163" s="125">
        <v>2262000</v>
      </c>
      <c r="X163" s="126">
        <v>150000</v>
      </c>
      <c r="Y163" s="125">
        <v>33930000</v>
      </c>
      <c r="Z163" s="128"/>
      <c r="AA163" s="125">
        <v>54174900</v>
      </c>
      <c r="AB163" s="742"/>
      <c r="AC163" s="126">
        <v>40000</v>
      </c>
      <c r="AD163" s="128">
        <v>9048000</v>
      </c>
      <c r="AE163" s="745"/>
      <c r="AF163" s="745"/>
      <c r="AG163" s="47"/>
      <c r="AH163" s="121" t="s">
        <v>606</v>
      </c>
      <c r="AI163" s="121" t="s">
        <v>607</v>
      </c>
      <c r="AJ163" s="121" t="s">
        <v>608</v>
      </c>
      <c r="AK163" s="121" t="s">
        <v>576</v>
      </c>
      <c r="AL163" s="121"/>
      <c r="AM163" s="110"/>
      <c r="AN163" s="110">
        <v>8</v>
      </c>
      <c r="AO163" s="121">
        <v>216</v>
      </c>
      <c r="AP163" s="121">
        <v>226.2</v>
      </c>
      <c r="AQ163" s="121">
        <v>-10.199999999999989</v>
      </c>
      <c r="AR163" s="121" t="s">
        <v>481</v>
      </c>
      <c r="AS163" s="110" t="s">
        <v>609</v>
      </c>
      <c r="AT163" s="115"/>
      <c r="AU163" s="74"/>
    </row>
    <row r="164" spans="1:47" ht="72" customHeight="1" x14ac:dyDescent="0.25">
      <c r="A164" s="732"/>
      <c r="B164" s="740"/>
      <c r="C164" s="45">
        <v>55</v>
      </c>
      <c r="D164" s="72">
        <v>224</v>
      </c>
      <c r="E164" s="123" t="s">
        <v>477</v>
      </c>
      <c r="F164" s="123" t="s">
        <v>12</v>
      </c>
      <c r="G164" s="132">
        <v>19.2</v>
      </c>
      <c r="H164" s="46">
        <v>19.2</v>
      </c>
      <c r="I164" s="46">
        <v>0</v>
      </c>
      <c r="J164" s="46">
        <v>19.2</v>
      </c>
      <c r="K164" s="46">
        <v>0</v>
      </c>
      <c r="L164" s="126">
        <v>70000</v>
      </c>
      <c r="M164" s="128">
        <v>1344000</v>
      </c>
      <c r="N164" s="129" t="s">
        <v>351</v>
      </c>
      <c r="O164" s="125">
        <v>9500</v>
      </c>
      <c r="P164" s="129" t="s">
        <v>352</v>
      </c>
      <c r="Q164" s="127">
        <v>19.2</v>
      </c>
      <c r="R164" s="125">
        <v>9500</v>
      </c>
      <c r="S164" s="128">
        <v>182400</v>
      </c>
      <c r="T164" s="128"/>
      <c r="U164" s="137"/>
      <c r="V164" s="126">
        <v>10000</v>
      </c>
      <c r="W164" s="125">
        <v>192000</v>
      </c>
      <c r="X164" s="126">
        <v>150000</v>
      </c>
      <c r="Y164" s="125">
        <v>2880000</v>
      </c>
      <c r="Z164" s="128"/>
      <c r="AA164" s="125">
        <v>4598400</v>
      </c>
      <c r="AB164" s="742"/>
      <c r="AC164" s="126">
        <v>40000</v>
      </c>
      <c r="AD164" s="128">
        <v>768000</v>
      </c>
      <c r="AE164" s="745"/>
      <c r="AF164" s="745"/>
      <c r="AG164" s="47"/>
      <c r="AH164" s="121" t="s">
        <v>606</v>
      </c>
      <c r="AI164" s="121" t="s">
        <v>607</v>
      </c>
      <c r="AJ164" s="121" t="s">
        <v>608</v>
      </c>
      <c r="AK164" s="121" t="s">
        <v>576</v>
      </c>
      <c r="AL164" s="121"/>
      <c r="AM164" s="110"/>
      <c r="AN164" s="110">
        <v>8</v>
      </c>
      <c r="AO164" s="121">
        <v>216</v>
      </c>
      <c r="AP164" s="121">
        <v>19.2</v>
      </c>
      <c r="AQ164" s="121">
        <v>196.8</v>
      </c>
      <c r="AR164" s="121" t="s">
        <v>481</v>
      </c>
      <c r="AS164" s="110" t="s">
        <v>609</v>
      </c>
      <c r="AT164" s="115"/>
      <c r="AU164" s="74"/>
    </row>
    <row r="165" spans="1:47" s="146" customFormat="1" ht="72" customHeight="1" x14ac:dyDescent="0.25">
      <c r="A165" s="732">
        <f>MAX(A$6:$A164)+1</f>
        <v>17</v>
      </c>
      <c r="B165" s="740" t="s">
        <v>610</v>
      </c>
      <c r="C165" s="45">
        <v>54</v>
      </c>
      <c r="D165" s="72">
        <v>168</v>
      </c>
      <c r="E165" s="123" t="s">
        <v>477</v>
      </c>
      <c r="F165" s="123" t="s">
        <v>12</v>
      </c>
      <c r="G165" s="132">
        <v>14.9</v>
      </c>
      <c r="H165" s="46">
        <v>14.9</v>
      </c>
      <c r="I165" s="46">
        <v>0</v>
      </c>
      <c r="J165" s="46">
        <v>14.9</v>
      </c>
      <c r="K165" s="46">
        <v>0</v>
      </c>
      <c r="L165" s="126">
        <v>70000</v>
      </c>
      <c r="M165" s="128">
        <v>1043000</v>
      </c>
      <c r="N165" s="129" t="s">
        <v>351</v>
      </c>
      <c r="O165" s="125">
        <v>9500</v>
      </c>
      <c r="P165" s="129" t="s">
        <v>352</v>
      </c>
      <c r="Q165" s="127">
        <v>14.9</v>
      </c>
      <c r="R165" s="125">
        <v>9500</v>
      </c>
      <c r="S165" s="128">
        <v>141550</v>
      </c>
      <c r="T165" s="128"/>
      <c r="U165" s="137"/>
      <c r="V165" s="126">
        <v>10000</v>
      </c>
      <c r="W165" s="125">
        <v>149000</v>
      </c>
      <c r="X165" s="126">
        <v>150000</v>
      </c>
      <c r="Y165" s="125">
        <v>2235000</v>
      </c>
      <c r="Z165" s="128"/>
      <c r="AA165" s="125">
        <v>3568550</v>
      </c>
      <c r="AB165" s="742">
        <v>432441200</v>
      </c>
      <c r="AC165" s="126">
        <v>40000</v>
      </c>
      <c r="AD165" s="128">
        <v>596000</v>
      </c>
      <c r="AE165" s="745">
        <v>72224000</v>
      </c>
      <c r="AF165" s="745">
        <v>504665200</v>
      </c>
      <c r="AG165" s="128"/>
      <c r="AH165" s="46"/>
      <c r="AI165" s="46"/>
      <c r="AJ165" s="46"/>
      <c r="AK165" s="46"/>
      <c r="AL165" s="46"/>
      <c r="AM165" s="123"/>
      <c r="AN165" s="123"/>
      <c r="AO165" s="46"/>
      <c r="AP165" s="46"/>
      <c r="AQ165" s="46"/>
      <c r="AR165" s="46"/>
      <c r="AS165" s="123"/>
      <c r="AT165" s="124"/>
      <c r="AU165" s="145"/>
    </row>
    <row r="166" spans="1:47" s="67" customFormat="1" ht="72" customHeight="1" x14ac:dyDescent="0.25">
      <c r="A166" s="732"/>
      <c r="B166" s="740"/>
      <c r="C166" s="45">
        <v>54</v>
      </c>
      <c r="D166" s="72">
        <v>167</v>
      </c>
      <c r="E166" s="123" t="s">
        <v>477</v>
      </c>
      <c r="F166" s="123" t="s">
        <v>12</v>
      </c>
      <c r="G166" s="132">
        <v>149.4</v>
      </c>
      <c r="H166" s="46">
        <v>149.4</v>
      </c>
      <c r="I166" s="46">
        <v>0</v>
      </c>
      <c r="J166" s="46">
        <v>149.4</v>
      </c>
      <c r="K166" s="46">
        <v>0</v>
      </c>
      <c r="L166" s="126">
        <v>70000</v>
      </c>
      <c r="M166" s="128">
        <v>10458000</v>
      </c>
      <c r="N166" s="129" t="s">
        <v>351</v>
      </c>
      <c r="O166" s="125">
        <v>9500</v>
      </c>
      <c r="P166" s="129" t="s">
        <v>352</v>
      </c>
      <c r="Q166" s="127">
        <v>149.4</v>
      </c>
      <c r="R166" s="125">
        <v>9500</v>
      </c>
      <c r="S166" s="128">
        <v>1419300</v>
      </c>
      <c r="T166" s="128"/>
      <c r="U166" s="137"/>
      <c r="V166" s="126">
        <v>10000</v>
      </c>
      <c r="W166" s="125">
        <v>1494000</v>
      </c>
      <c r="X166" s="126">
        <v>150000</v>
      </c>
      <c r="Y166" s="125">
        <v>22410000</v>
      </c>
      <c r="Z166" s="128"/>
      <c r="AA166" s="125">
        <v>35781300</v>
      </c>
      <c r="AB166" s="742"/>
      <c r="AC166" s="126">
        <v>40000</v>
      </c>
      <c r="AD166" s="128">
        <v>5976000</v>
      </c>
      <c r="AE166" s="745"/>
      <c r="AF166" s="745"/>
      <c r="AG166" s="128"/>
      <c r="AH166" s="124" t="s">
        <v>22</v>
      </c>
      <c r="AI166" s="46" t="s">
        <v>611</v>
      </c>
      <c r="AJ166" s="46" t="s">
        <v>612</v>
      </c>
      <c r="AK166" s="46" t="s">
        <v>499</v>
      </c>
      <c r="AL166" s="46" t="s">
        <v>500</v>
      </c>
      <c r="AM166" s="123">
        <v>31</v>
      </c>
      <c r="AN166" s="123">
        <v>492</v>
      </c>
      <c r="AO166" s="46">
        <v>272.5</v>
      </c>
      <c r="AP166" s="46" t="e">
        <v>#REF!</v>
      </c>
      <c r="AQ166" s="46">
        <v>171.7</v>
      </c>
      <c r="AR166" s="46"/>
      <c r="AS166" s="46"/>
      <c r="AT166" s="124" t="s">
        <v>491</v>
      </c>
      <c r="AU166" s="135"/>
    </row>
    <row r="167" spans="1:47" s="67" customFormat="1" ht="72" customHeight="1" x14ac:dyDescent="0.25">
      <c r="A167" s="732"/>
      <c r="B167" s="740"/>
      <c r="C167" s="45">
        <v>55</v>
      </c>
      <c r="D167" s="72">
        <v>215</v>
      </c>
      <c r="E167" s="123" t="s">
        <v>477</v>
      </c>
      <c r="F167" s="123" t="s">
        <v>12</v>
      </c>
      <c r="G167" s="132">
        <v>70.2</v>
      </c>
      <c r="H167" s="46">
        <v>70.2</v>
      </c>
      <c r="I167" s="46">
        <v>0</v>
      </c>
      <c r="J167" s="46">
        <v>70.2</v>
      </c>
      <c r="K167" s="46">
        <v>0</v>
      </c>
      <c r="L167" s="126">
        <v>70000</v>
      </c>
      <c r="M167" s="128">
        <v>4914000</v>
      </c>
      <c r="N167" s="129" t="s">
        <v>351</v>
      </c>
      <c r="O167" s="125">
        <v>9500</v>
      </c>
      <c r="P167" s="129" t="s">
        <v>352</v>
      </c>
      <c r="Q167" s="127">
        <v>70.2</v>
      </c>
      <c r="R167" s="125">
        <v>9500</v>
      </c>
      <c r="S167" s="128">
        <v>666900</v>
      </c>
      <c r="T167" s="128"/>
      <c r="U167" s="137"/>
      <c r="V167" s="126">
        <v>10000</v>
      </c>
      <c r="W167" s="125">
        <v>702000</v>
      </c>
      <c r="X167" s="126">
        <v>150000</v>
      </c>
      <c r="Y167" s="125">
        <v>10530000</v>
      </c>
      <c r="Z167" s="128"/>
      <c r="AA167" s="125">
        <v>16812900</v>
      </c>
      <c r="AB167" s="742"/>
      <c r="AC167" s="126">
        <v>40000</v>
      </c>
      <c r="AD167" s="128">
        <v>2808000</v>
      </c>
      <c r="AE167" s="745"/>
      <c r="AF167" s="745"/>
      <c r="AG167" s="47"/>
      <c r="AH167" s="46" t="s">
        <v>613</v>
      </c>
      <c r="AI167" s="46" t="s">
        <v>614</v>
      </c>
      <c r="AJ167" s="46"/>
      <c r="AK167" s="46"/>
      <c r="AL167" s="46"/>
      <c r="AM167" s="123"/>
      <c r="AN167" s="123">
        <v>3</v>
      </c>
      <c r="AO167" s="46">
        <v>360</v>
      </c>
      <c r="AP167" s="46">
        <v>70.2</v>
      </c>
      <c r="AQ167" s="46">
        <v>289.8</v>
      </c>
      <c r="AR167" s="46" t="s">
        <v>484</v>
      </c>
      <c r="AS167" s="123" t="s">
        <v>615</v>
      </c>
      <c r="AT167" s="124"/>
      <c r="AU167" s="135"/>
    </row>
    <row r="168" spans="1:47" s="67" customFormat="1" ht="72" customHeight="1" x14ac:dyDescent="0.25">
      <c r="A168" s="732"/>
      <c r="B168" s="740"/>
      <c r="C168" s="45">
        <v>55</v>
      </c>
      <c r="D168" s="72">
        <v>216</v>
      </c>
      <c r="E168" s="123" t="s">
        <v>477</v>
      </c>
      <c r="F168" s="123" t="s">
        <v>12</v>
      </c>
      <c r="G168" s="132">
        <v>89.9</v>
      </c>
      <c r="H168" s="46">
        <v>89.9</v>
      </c>
      <c r="I168" s="46">
        <v>0</v>
      </c>
      <c r="J168" s="46">
        <v>89.9</v>
      </c>
      <c r="K168" s="46">
        <v>0</v>
      </c>
      <c r="L168" s="126">
        <v>70000</v>
      </c>
      <c r="M168" s="128">
        <v>6293000</v>
      </c>
      <c r="N168" s="129" t="s">
        <v>351</v>
      </c>
      <c r="O168" s="125">
        <v>9500</v>
      </c>
      <c r="P168" s="129" t="s">
        <v>352</v>
      </c>
      <c r="Q168" s="127">
        <v>89.9</v>
      </c>
      <c r="R168" s="125">
        <v>9500</v>
      </c>
      <c r="S168" s="128">
        <v>854050</v>
      </c>
      <c r="T168" s="128"/>
      <c r="U168" s="137"/>
      <c r="V168" s="126">
        <v>10000</v>
      </c>
      <c r="W168" s="125">
        <v>899000</v>
      </c>
      <c r="X168" s="126">
        <v>150000</v>
      </c>
      <c r="Y168" s="125">
        <v>13485000</v>
      </c>
      <c r="Z168" s="128"/>
      <c r="AA168" s="125">
        <v>21531050</v>
      </c>
      <c r="AB168" s="742"/>
      <c r="AC168" s="126">
        <v>40000</v>
      </c>
      <c r="AD168" s="128">
        <v>3596000</v>
      </c>
      <c r="AE168" s="745"/>
      <c r="AF168" s="745"/>
      <c r="AG168" s="47"/>
      <c r="AH168" s="46" t="s">
        <v>613</v>
      </c>
      <c r="AI168" s="46" t="s">
        <v>614</v>
      </c>
      <c r="AJ168" s="46"/>
      <c r="AK168" s="46"/>
      <c r="AL168" s="46"/>
      <c r="AM168" s="123"/>
      <c r="AN168" s="123">
        <v>3</v>
      </c>
      <c r="AO168" s="46">
        <v>360</v>
      </c>
      <c r="AP168" s="46">
        <v>89.9</v>
      </c>
      <c r="AQ168" s="46">
        <v>270.10000000000002</v>
      </c>
      <c r="AR168" s="46" t="s">
        <v>484</v>
      </c>
      <c r="AS168" s="123" t="s">
        <v>615</v>
      </c>
      <c r="AT168" s="124"/>
      <c r="AU168" s="135"/>
    </row>
    <row r="169" spans="1:47" s="67" customFormat="1" ht="72" customHeight="1" x14ac:dyDescent="0.25">
      <c r="A169" s="732"/>
      <c r="B169" s="740"/>
      <c r="C169" s="45">
        <v>55</v>
      </c>
      <c r="D169" s="72">
        <v>353</v>
      </c>
      <c r="E169" s="123" t="s">
        <v>477</v>
      </c>
      <c r="F169" s="123" t="s">
        <v>12</v>
      </c>
      <c r="G169" s="132">
        <v>262.8</v>
      </c>
      <c r="H169" s="46">
        <v>262.8</v>
      </c>
      <c r="I169" s="46"/>
      <c r="J169" s="46">
        <v>262.8</v>
      </c>
      <c r="K169" s="46">
        <v>0</v>
      </c>
      <c r="L169" s="126">
        <v>70000</v>
      </c>
      <c r="M169" s="128">
        <v>18396000</v>
      </c>
      <c r="N169" s="129" t="s">
        <v>351</v>
      </c>
      <c r="O169" s="125">
        <v>9500</v>
      </c>
      <c r="P169" s="129" t="s">
        <v>352</v>
      </c>
      <c r="Q169" s="127">
        <v>262.8</v>
      </c>
      <c r="R169" s="125">
        <v>9500</v>
      </c>
      <c r="S169" s="128">
        <v>2496600</v>
      </c>
      <c r="T169" s="128"/>
      <c r="U169" s="137"/>
      <c r="V169" s="126">
        <v>10000</v>
      </c>
      <c r="W169" s="125">
        <v>2628000</v>
      </c>
      <c r="X169" s="126">
        <v>150000</v>
      </c>
      <c r="Y169" s="125">
        <v>39420000</v>
      </c>
      <c r="Z169" s="128"/>
      <c r="AA169" s="125">
        <v>62940600</v>
      </c>
      <c r="AB169" s="742"/>
      <c r="AC169" s="126">
        <v>40000</v>
      </c>
      <c r="AD169" s="128">
        <v>10512000</v>
      </c>
      <c r="AE169" s="745"/>
      <c r="AF169" s="745"/>
      <c r="AG169" s="128"/>
      <c r="AH169" s="46"/>
      <c r="AI169" s="46"/>
      <c r="AJ169" s="46"/>
      <c r="AK169" s="46"/>
      <c r="AL169" s="46"/>
      <c r="AM169" s="123"/>
      <c r="AN169" s="123"/>
      <c r="AO169" s="46"/>
      <c r="AP169" s="46"/>
      <c r="AQ169" s="46"/>
      <c r="AR169" s="46"/>
      <c r="AS169" s="123"/>
      <c r="AT169" s="124"/>
      <c r="AU169" s="135"/>
    </row>
    <row r="170" spans="1:47" s="67" customFormat="1" ht="72" customHeight="1" x14ac:dyDescent="0.25">
      <c r="A170" s="732"/>
      <c r="B170" s="740"/>
      <c r="C170" s="45">
        <v>55</v>
      </c>
      <c r="D170" s="72">
        <v>352</v>
      </c>
      <c r="E170" s="123" t="s">
        <v>477</v>
      </c>
      <c r="F170" s="123" t="s">
        <v>12</v>
      </c>
      <c r="G170" s="132">
        <v>18.5</v>
      </c>
      <c r="H170" s="46">
        <v>18.5</v>
      </c>
      <c r="I170" s="46"/>
      <c r="J170" s="46">
        <v>18.5</v>
      </c>
      <c r="K170" s="46">
        <v>0</v>
      </c>
      <c r="L170" s="126">
        <v>70000</v>
      </c>
      <c r="M170" s="128">
        <v>1295000</v>
      </c>
      <c r="N170" s="129" t="s">
        <v>351</v>
      </c>
      <c r="O170" s="125">
        <v>9500</v>
      </c>
      <c r="P170" s="129" t="s">
        <v>352</v>
      </c>
      <c r="Q170" s="127">
        <v>18.5</v>
      </c>
      <c r="R170" s="125">
        <v>9500</v>
      </c>
      <c r="S170" s="128">
        <v>175750</v>
      </c>
      <c r="T170" s="128"/>
      <c r="U170" s="137"/>
      <c r="V170" s="126">
        <v>10000</v>
      </c>
      <c r="W170" s="125">
        <v>185000</v>
      </c>
      <c r="X170" s="126">
        <v>150000</v>
      </c>
      <c r="Y170" s="125">
        <v>2775000</v>
      </c>
      <c r="Z170" s="128"/>
      <c r="AA170" s="125">
        <v>4430750</v>
      </c>
      <c r="AB170" s="742"/>
      <c r="AC170" s="126">
        <v>40000</v>
      </c>
      <c r="AD170" s="128">
        <v>740000</v>
      </c>
      <c r="AE170" s="745"/>
      <c r="AF170" s="745"/>
      <c r="AG170" s="128"/>
      <c r="AH170" s="124" t="s">
        <v>23</v>
      </c>
      <c r="AI170" s="46" t="s">
        <v>616</v>
      </c>
      <c r="AJ170" s="46" t="s">
        <v>617</v>
      </c>
      <c r="AK170" s="46" t="s">
        <v>499</v>
      </c>
      <c r="AL170" s="46" t="s">
        <v>500</v>
      </c>
      <c r="AM170" s="123">
        <v>31</v>
      </c>
      <c r="AN170" s="123">
        <v>675</v>
      </c>
      <c r="AO170" s="46">
        <v>157.4</v>
      </c>
      <c r="AP170" s="46">
        <v>18.5</v>
      </c>
      <c r="AQ170" s="46">
        <v>0</v>
      </c>
      <c r="AR170" s="46"/>
      <c r="AS170" s="46"/>
      <c r="AT170" s="124" t="s">
        <v>491</v>
      </c>
      <c r="AU170" s="135"/>
    </row>
    <row r="171" spans="1:47" s="67" customFormat="1" ht="72" customHeight="1" x14ac:dyDescent="0.25">
      <c r="A171" s="732"/>
      <c r="B171" s="740"/>
      <c r="C171" s="45">
        <v>55</v>
      </c>
      <c r="D171" s="72">
        <v>354</v>
      </c>
      <c r="E171" s="123" t="s">
        <v>477</v>
      </c>
      <c r="F171" s="123" t="s">
        <v>12</v>
      </c>
      <c r="G171" s="132">
        <v>8.8000000000000007</v>
      </c>
      <c r="H171" s="46">
        <v>8.8000000000000007</v>
      </c>
      <c r="I171" s="46"/>
      <c r="J171" s="46">
        <v>8.8000000000000007</v>
      </c>
      <c r="K171" s="46">
        <v>0</v>
      </c>
      <c r="L171" s="126">
        <v>70000</v>
      </c>
      <c r="M171" s="128">
        <v>616000</v>
      </c>
      <c r="N171" s="129" t="s">
        <v>351</v>
      </c>
      <c r="O171" s="125">
        <v>9500</v>
      </c>
      <c r="P171" s="129" t="s">
        <v>352</v>
      </c>
      <c r="Q171" s="127">
        <v>8.8000000000000007</v>
      </c>
      <c r="R171" s="125">
        <v>9500</v>
      </c>
      <c r="S171" s="128">
        <v>83600</v>
      </c>
      <c r="T171" s="128"/>
      <c r="U171" s="137"/>
      <c r="V171" s="126">
        <v>10000</v>
      </c>
      <c r="W171" s="125">
        <v>88000</v>
      </c>
      <c r="X171" s="126">
        <v>150000</v>
      </c>
      <c r="Y171" s="125">
        <v>1320000</v>
      </c>
      <c r="Z171" s="128"/>
      <c r="AA171" s="125">
        <v>2107600</v>
      </c>
      <c r="AB171" s="742"/>
      <c r="AC171" s="126">
        <v>40000</v>
      </c>
      <c r="AD171" s="128">
        <v>352000</v>
      </c>
      <c r="AE171" s="745"/>
      <c r="AF171" s="745"/>
      <c r="AG171" s="128"/>
      <c r="AH171" s="124"/>
      <c r="AI171" s="46"/>
      <c r="AJ171" s="46"/>
      <c r="AK171" s="46"/>
      <c r="AL171" s="46"/>
      <c r="AM171" s="123"/>
      <c r="AN171" s="123"/>
      <c r="AO171" s="46"/>
      <c r="AP171" s="46"/>
      <c r="AQ171" s="46"/>
      <c r="AR171" s="46"/>
      <c r="AS171" s="46"/>
      <c r="AT171" s="124"/>
      <c r="AU171" s="135"/>
    </row>
    <row r="172" spans="1:47" s="67" customFormat="1" ht="72" customHeight="1" x14ac:dyDescent="0.25">
      <c r="A172" s="732"/>
      <c r="B172" s="740"/>
      <c r="C172" s="45">
        <v>55</v>
      </c>
      <c r="D172" s="72">
        <v>495</v>
      </c>
      <c r="E172" s="123" t="s">
        <v>477</v>
      </c>
      <c r="F172" s="123" t="s">
        <v>12</v>
      </c>
      <c r="G172" s="132">
        <v>184.2</v>
      </c>
      <c r="H172" s="46">
        <v>184.2</v>
      </c>
      <c r="I172" s="46">
        <v>0</v>
      </c>
      <c r="J172" s="46">
        <v>184.2</v>
      </c>
      <c r="K172" s="46">
        <v>0</v>
      </c>
      <c r="L172" s="126">
        <v>70000</v>
      </c>
      <c r="M172" s="128">
        <v>12894000</v>
      </c>
      <c r="N172" s="129" t="s">
        <v>351</v>
      </c>
      <c r="O172" s="125">
        <v>9500</v>
      </c>
      <c r="P172" s="129" t="s">
        <v>352</v>
      </c>
      <c r="Q172" s="127">
        <v>184.2</v>
      </c>
      <c r="R172" s="125">
        <v>9500</v>
      </c>
      <c r="S172" s="128">
        <v>1749900</v>
      </c>
      <c r="T172" s="128"/>
      <c r="U172" s="137"/>
      <c r="V172" s="126">
        <v>10000</v>
      </c>
      <c r="W172" s="125">
        <v>1842000</v>
      </c>
      <c r="X172" s="126">
        <v>150000</v>
      </c>
      <c r="Y172" s="125">
        <v>27630000</v>
      </c>
      <c r="Z172" s="47"/>
      <c r="AA172" s="125">
        <v>44115900</v>
      </c>
      <c r="AB172" s="742"/>
      <c r="AC172" s="126">
        <v>40000</v>
      </c>
      <c r="AD172" s="128">
        <v>7368000</v>
      </c>
      <c r="AE172" s="745"/>
      <c r="AF172" s="745"/>
      <c r="AG172" s="128"/>
      <c r="AH172" s="46" t="s">
        <v>370</v>
      </c>
      <c r="AI172" s="46" t="s">
        <v>618</v>
      </c>
      <c r="AJ172" s="46"/>
      <c r="AK172" s="46"/>
      <c r="AL172" s="46"/>
      <c r="AM172" s="123"/>
      <c r="AN172" s="123">
        <v>11</v>
      </c>
      <c r="AO172" s="46">
        <v>216</v>
      </c>
      <c r="AP172" s="46">
        <v>184.2</v>
      </c>
      <c r="AQ172" s="46">
        <v>31.800000000000011</v>
      </c>
      <c r="AR172" s="46" t="s">
        <v>484</v>
      </c>
      <c r="AS172" s="123" t="s">
        <v>619</v>
      </c>
      <c r="AT172" s="124"/>
      <c r="AU172" s="135"/>
    </row>
    <row r="173" spans="1:47" s="67" customFormat="1" ht="72" customHeight="1" x14ac:dyDescent="0.25">
      <c r="A173" s="732"/>
      <c r="B173" s="740"/>
      <c r="C173" s="45">
        <v>55</v>
      </c>
      <c r="D173" s="72">
        <v>494</v>
      </c>
      <c r="E173" s="123" t="s">
        <v>477</v>
      </c>
      <c r="F173" s="123" t="s">
        <v>12</v>
      </c>
      <c r="G173" s="132">
        <v>35.700000000000003</v>
      </c>
      <c r="H173" s="46">
        <v>35.700000000000003</v>
      </c>
      <c r="I173" s="46">
        <v>0</v>
      </c>
      <c r="J173" s="46">
        <v>35.700000000000003</v>
      </c>
      <c r="K173" s="46">
        <v>0</v>
      </c>
      <c r="L173" s="126">
        <v>70000</v>
      </c>
      <c r="M173" s="128">
        <v>2499000</v>
      </c>
      <c r="N173" s="129" t="s">
        <v>351</v>
      </c>
      <c r="O173" s="125">
        <v>9500</v>
      </c>
      <c r="P173" s="129" t="s">
        <v>352</v>
      </c>
      <c r="Q173" s="127">
        <v>35.700000000000003</v>
      </c>
      <c r="R173" s="125">
        <v>9500</v>
      </c>
      <c r="S173" s="128">
        <v>339150</v>
      </c>
      <c r="T173" s="128"/>
      <c r="U173" s="137"/>
      <c r="V173" s="126">
        <v>10000</v>
      </c>
      <c r="W173" s="125">
        <v>357000</v>
      </c>
      <c r="X173" s="126">
        <v>150000</v>
      </c>
      <c r="Y173" s="125">
        <v>5355000</v>
      </c>
      <c r="Z173" s="47"/>
      <c r="AA173" s="125">
        <v>8550150</v>
      </c>
      <c r="AB173" s="742"/>
      <c r="AC173" s="126">
        <v>40000</v>
      </c>
      <c r="AD173" s="128">
        <v>1428000</v>
      </c>
      <c r="AE173" s="745"/>
      <c r="AF173" s="745"/>
      <c r="AG173" s="128"/>
      <c r="AH173" s="46"/>
      <c r="AI173" s="46"/>
      <c r="AJ173" s="46"/>
      <c r="AK173" s="46"/>
      <c r="AL173" s="46"/>
      <c r="AM173" s="123"/>
      <c r="AN173" s="123"/>
      <c r="AO173" s="46"/>
      <c r="AP173" s="46"/>
      <c r="AQ173" s="46"/>
      <c r="AR173" s="46"/>
      <c r="AS173" s="123"/>
      <c r="AT173" s="124"/>
      <c r="AU173" s="135"/>
    </row>
    <row r="174" spans="1:47" s="67" customFormat="1" ht="72" customHeight="1" x14ac:dyDescent="0.25">
      <c r="A174" s="732"/>
      <c r="B174" s="740"/>
      <c r="C174" s="45">
        <v>62</v>
      </c>
      <c r="D174" s="72">
        <v>35</v>
      </c>
      <c r="E174" s="123" t="s">
        <v>477</v>
      </c>
      <c r="F174" s="123" t="s">
        <v>12</v>
      </c>
      <c r="G174" s="132">
        <v>338.9</v>
      </c>
      <c r="H174" s="46">
        <v>338.9</v>
      </c>
      <c r="I174" s="46">
        <v>0</v>
      </c>
      <c r="J174" s="46">
        <v>338.9</v>
      </c>
      <c r="K174" s="46">
        <v>0</v>
      </c>
      <c r="L174" s="126">
        <v>70000</v>
      </c>
      <c r="M174" s="128">
        <v>23723000</v>
      </c>
      <c r="N174" s="129" t="s">
        <v>351</v>
      </c>
      <c r="O174" s="125">
        <v>9500</v>
      </c>
      <c r="P174" s="129" t="s">
        <v>352</v>
      </c>
      <c r="Q174" s="127">
        <v>338.9</v>
      </c>
      <c r="R174" s="125">
        <v>9500</v>
      </c>
      <c r="S174" s="128">
        <v>3219550</v>
      </c>
      <c r="T174" s="128"/>
      <c r="U174" s="137"/>
      <c r="V174" s="126">
        <v>10000</v>
      </c>
      <c r="W174" s="125">
        <v>3389000</v>
      </c>
      <c r="X174" s="126">
        <v>150000</v>
      </c>
      <c r="Y174" s="125">
        <v>50835000</v>
      </c>
      <c r="Z174" s="128"/>
      <c r="AA174" s="125">
        <v>81166550</v>
      </c>
      <c r="AB174" s="742"/>
      <c r="AC174" s="126">
        <v>40000</v>
      </c>
      <c r="AD174" s="128">
        <v>13556000</v>
      </c>
      <c r="AE174" s="745"/>
      <c r="AF174" s="745"/>
      <c r="AG174" s="128"/>
      <c r="AH174" s="124" t="s">
        <v>24</v>
      </c>
      <c r="AI174" s="46" t="s">
        <v>620</v>
      </c>
      <c r="AJ174" s="46" t="s">
        <v>621</v>
      </c>
      <c r="AK174" s="46" t="s">
        <v>499</v>
      </c>
      <c r="AL174" s="46" t="s">
        <v>500</v>
      </c>
      <c r="AM174" s="123">
        <v>37</v>
      </c>
      <c r="AN174" s="123">
        <v>14</v>
      </c>
      <c r="AO174" s="46">
        <v>295.7</v>
      </c>
      <c r="AP174" s="46">
        <v>338.9</v>
      </c>
      <c r="AQ174" s="46">
        <v>0</v>
      </c>
      <c r="AR174" s="46"/>
      <c r="AS174" s="46"/>
      <c r="AT174" s="124" t="s">
        <v>491</v>
      </c>
      <c r="AU174" s="135"/>
    </row>
    <row r="175" spans="1:47" s="67" customFormat="1" ht="72" customHeight="1" x14ac:dyDescent="0.25">
      <c r="A175" s="732"/>
      <c r="B175" s="740"/>
      <c r="C175" s="45">
        <v>62</v>
      </c>
      <c r="D175" s="72">
        <v>57</v>
      </c>
      <c r="E175" s="123" t="s">
        <v>477</v>
      </c>
      <c r="F175" s="123" t="s">
        <v>12</v>
      </c>
      <c r="G175" s="132">
        <v>295</v>
      </c>
      <c r="H175" s="46">
        <v>261.3</v>
      </c>
      <c r="I175" s="46">
        <v>33.700000000000003</v>
      </c>
      <c r="J175" s="46">
        <v>295</v>
      </c>
      <c r="K175" s="46">
        <v>0</v>
      </c>
      <c r="L175" s="126">
        <v>70000</v>
      </c>
      <c r="M175" s="128">
        <v>20650000</v>
      </c>
      <c r="N175" s="129" t="s">
        <v>351</v>
      </c>
      <c r="O175" s="125">
        <v>9500</v>
      </c>
      <c r="P175" s="129" t="s">
        <v>352</v>
      </c>
      <c r="Q175" s="127">
        <v>295</v>
      </c>
      <c r="R175" s="125">
        <v>9500</v>
      </c>
      <c r="S175" s="128">
        <v>2802500</v>
      </c>
      <c r="T175" s="128"/>
      <c r="U175" s="137"/>
      <c r="V175" s="126">
        <v>10000</v>
      </c>
      <c r="W175" s="125">
        <v>2950000</v>
      </c>
      <c r="X175" s="126">
        <v>150000</v>
      </c>
      <c r="Y175" s="125">
        <v>44250000</v>
      </c>
      <c r="Z175" s="128"/>
      <c r="AA175" s="125">
        <v>70652500</v>
      </c>
      <c r="AB175" s="742"/>
      <c r="AC175" s="126">
        <v>40000</v>
      </c>
      <c r="AD175" s="128">
        <v>11800000</v>
      </c>
      <c r="AE175" s="745"/>
      <c r="AF175" s="745"/>
      <c r="AG175" s="128"/>
      <c r="AH175" s="124" t="s">
        <v>24</v>
      </c>
      <c r="AI175" s="46" t="s">
        <v>620</v>
      </c>
      <c r="AJ175" s="46" t="s">
        <v>621</v>
      </c>
      <c r="AK175" s="46" t="s">
        <v>499</v>
      </c>
      <c r="AL175" s="46" t="s">
        <v>500</v>
      </c>
      <c r="AM175" s="123">
        <v>37</v>
      </c>
      <c r="AN175" s="123">
        <v>14</v>
      </c>
      <c r="AO175" s="46">
        <v>295.7</v>
      </c>
      <c r="AP175" s="46">
        <v>295</v>
      </c>
      <c r="AQ175" s="46">
        <v>0</v>
      </c>
      <c r="AR175" s="46"/>
      <c r="AS175" s="46"/>
      <c r="AT175" s="124" t="s">
        <v>491</v>
      </c>
      <c r="AU175" s="135"/>
    </row>
    <row r="176" spans="1:47" s="67" customFormat="1" ht="72" customHeight="1" x14ac:dyDescent="0.25">
      <c r="A176" s="732"/>
      <c r="B176" s="740"/>
      <c r="C176" s="45">
        <v>63</v>
      </c>
      <c r="D176" s="72">
        <v>172</v>
      </c>
      <c r="E176" s="123" t="s">
        <v>477</v>
      </c>
      <c r="F176" s="123" t="s">
        <v>12</v>
      </c>
      <c r="G176" s="132">
        <v>129.30000000000001</v>
      </c>
      <c r="H176" s="46">
        <v>129.30000000000001</v>
      </c>
      <c r="I176" s="46">
        <v>0</v>
      </c>
      <c r="J176" s="46">
        <v>129.30000000000001</v>
      </c>
      <c r="K176" s="46">
        <v>0</v>
      </c>
      <c r="L176" s="126">
        <v>70000</v>
      </c>
      <c r="M176" s="128">
        <v>9051000</v>
      </c>
      <c r="N176" s="129" t="s">
        <v>351</v>
      </c>
      <c r="O176" s="125">
        <v>9500</v>
      </c>
      <c r="P176" s="129" t="s">
        <v>352</v>
      </c>
      <c r="Q176" s="127">
        <v>129.30000000000001</v>
      </c>
      <c r="R176" s="125">
        <v>9500</v>
      </c>
      <c r="S176" s="128">
        <v>1228350</v>
      </c>
      <c r="T176" s="128"/>
      <c r="U176" s="137"/>
      <c r="V176" s="126">
        <v>10000</v>
      </c>
      <c r="W176" s="125">
        <v>1293000</v>
      </c>
      <c r="X176" s="126">
        <v>150000</v>
      </c>
      <c r="Y176" s="125">
        <v>19395000</v>
      </c>
      <c r="Z176" s="128"/>
      <c r="AA176" s="125">
        <v>30967350</v>
      </c>
      <c r="AB176" s="742"/>
      <c r="AC176" s="126">
        <v>40000</v>
      </c>
      <c r="AD176" s="128">
        <v>5172000</v>
      </c>
      <c r="AE176" s="745"/>
      <c r="AF176" s="745"/>
      <c r="AG176" s="128"/>
      <c r="AH176" s="46"/>
      <c r="AI176" s="46"/>
      <c r="AJ176" s="46"/>
      <c r="AK176" s="46"/>
      <c r="AL176" s="46"/>
      <c r="AM176" s="123"/>
      <c r="AN176" s="123"/>
      <c r="AO176" s="46"/>
      <c r="AP176" s="46">
        <v>129.30000000000001</v>
      </c>
      <c r="AQ176" s="46"/>
      <c r="AR176" s="46"/>
      <c r="AS176" s="123" t="s">
        <v>622</v>
      </c>
      <c r="AT176" s="124"/>
      <c r="AU176" s="135"/>
    </row>
    <row r="177" spans="1:47" s="67" customFormat="1" ht="72" customHeight="1" x14ac:dyDescent="0.25">
      <c r="A177" s="732"/>
      <c r="B177" s="740"/>
      <c r="C177" s="45">
        <v>54</v>
      </c>
      <c r="D177" s="72">
        <v>11</v>
      </c>
      <c r="E177" s="123" t="s">
        <v>477</v>
      </c>
      <c r="F177" s="123" t="s">
        <v>12</v>
      </c>
      <c r="G177" s="132">
        <v>208</v>
      </c>
      <c r="H177" s="46">
        <v>208</v>
      </c>
      <c r="I177" s="46">
        <v>0</v>
      </c>
      <c r="J177" s="46">
        <v>208</v>
      </c>
      <c r="K177" s="46">
        <v>0</v>
      </c>
      <c r="L177" s="126">
        <v>70000</v>
      </c>
      <c r="M177" s="128">
        <v>14560000</v>
      </c>
      <c r="N177" s="129" t="s">
        <v>351</v>
      </c>
      <c r="O177" s="125">
        <v>9500</v>
      </c>
      <c r="P177" s="129" t="s">
        <v>352</v>
      </c>
      <c r="Q177" s="127">
        <v>208</v>
      </c>
      <c r="R177" s="125">
        <v>9500</v>
      </c>
      <c r="S177" s="128">
        <v>1976000</v>
      </c>
      <c r="T177" s="128"/>
      <c r="U177" s="137"/>
      <c r="V177" s="126">
        <v>10000</v>
      </c>
      <c r="W177" s="125">
        <v>2080000</v>
      </c>
      <c r="X177" s="126">
        <v>150000</v>
      </c>
      <c r="Y177" s="125">
        <v>31200000</v>
      </c>
      <c r="Z177" s="128"/>
      <c r="AA177" s="125">
        <v>49816000</v>
      </c>
      <c r="AB177" s="742"/>
      <c r="AC177" s="126">
        <v>40000</v>
      </c>
      <c r="AD177" s="128">
        <v>8320000</v>
      </c>
      <c r="AE177" s="745"/>
      <c r="AF177" s="745"/>
      <c r="AG177" s="128"/>
      <c r="AH177" s="46"/>
      <c r="AI177" s="46"/>
      <c r="AJ177" s="46"/>
      <c r="AK177" s="46"/>
      <c r="AL177" s="46"/>
      <c r="AM177" s="123"/>
      <c r="AN177" s="123"/>
      <c r="AO177" s="46"/>
      <c r="AP177" s="46"/>
      <c r="AQ177" s="46"/>
      <c r="AR177" s="46"/>
      <c r="AS177" s="123"/>
      <c r="AT177" s="124"/>
      <c r="AU177" s="135"/>
    </row>
    <row r="178" spans="1:47" s="67" customFormat="1" ht="72" customHeight="1" x14ac:dyDescent="0.25">
      <c r="A178" s="732">
        <f>MAX(A$6:$A177)+1</f>
        <v>18</v>
      </c>
      <c r="B178" s="740" t="s">
        <v>623</v>
      </c>
      <c r="C178" s="45">
        <v>54</v>
      </c>
      <c r="D178" s="72">
        <v>167</v>
      </c>
      <c r="E178" s="123" t="s">
        <v>477</v>
      </c>
      <c r="F178" s="123" t="s">
        <v>12</v>
      </c>
      <c r="G178" s="132">
        <v>10.4</v>
      </c>
      <c r="H178" s="46">
        <v>10.4</v>
      </c>
      <c r="I178" s="46">
        <v>0</v>
      </c>
      <c r="J178" s="46">
        <v>10.4</v>
      </c>
      <c r="K178" s="46">
        <v>0</v>
      </c>
      <c r="L178" s="126">
        <v>70000</v>
      </c>
      <c r="M178" s="128">
        <v>728000</v>
      </c>
      <c r="N178" s="129" t="s">
        <v>351</v>
      </c>
      <c r="O178" s="125">
        <v>9500</v>
      </c>
      <c r="P178" s="129" t="s">
        <v>352</v>
      </c>
      <c r="Q178" s="127">
        <v>10.4</v>
      </c>
      <c r="R178" s="125">
        <v>9500</v>
      </c>
      <c r="S178" s="128">
        <v>98800</v>
      </c>
      <c r="T178" s="128"/>
      <c r="U178" s="137"/>
      <c r="V178" s="126">
        <v>10000</v>
      </c>
      <c r="W178" s="125">
        <v>104000</v>
      </c>
      <c r="X178" s="126">
        <v>150000</v>
      </c>
      <c r="Y178" s="125">
        <v>1560000</v>
      </c>
      <c r="Z178" s="128"/>
      <c r="AA178" s="125">
        <v>2490800</v>
      </c>
      <c r="AB178" s="742">
        <v>345933800</v>
      </c>
      <c r="AC178" s="126">
        <v>40000</v>
      </c>
      <c r="AD178" s="128">
        <v>416000</v>
      </c>
      <c r="AE178" s="745">
        <v>57776000</v>
      </c>
      <c r="AF178" s="745">
        <v>403709800</v>
      </c>
      <c r="AG178" s="128"/>
      <c r="AH178" s="46"/>
      <c r="AI178" s="46"/>
      <c r="AJ178" s="46"/>
      <c r="AK178" s="46"/>
      <c r="AL178" s="46"/>
      <c r="AM178" s="123"/>
      <c r="AN178" s="123"/>
      <c r="AO178" s="46"/>
      <c r="AP178" s="46"/>
      <c r="AQ178" s="46"/>
      <c r="AR178" s="46"/>
      <c r="AS178" s="123"/>
      <c r="AT178" s="124"/>
      <c r="AU178" s="135"/>
    </row>
    <row r="179" spans="1:47" s="67" customFormat="1" ht="72" customHeight="1" x14ac:dyDescent="0.25">
      <c r="A179" s="732"/>
      <c r="B179" s="740"/>
      <c r="C179" s="45">
        <v>54</v>
      </c>
      <c r="D179" s="72">
        <v>165</v>
      </c>
      <c r="E179" s="123" t="s">
        <v>477</v>
      </c>
      <c r="F179" s="123" t="s">
        <v>12</v>
      </c>
      <c r="G179" s="132">
        <v>95.2</v>
      </c>
      <c r="H179" s="46">
        <v>95.2</v>
      </c>
      <c r="I179" s="46">
        <v>0</v>
      </c>
      <c r="J179" s="46">
        <v>95.2</v>
      </c>
      <c r="K179" s="46">
        <v>0</v>
      </c>
      <c r="L179" s="126">
        <v>70000</v>
      </c>
      <c r="M179" s="128">
        <v>6664000</v>
      </c>
      <c r="N179" s="129" t="s">
        <v>351</v>
      </c>
      <c r="O179" s="125">
        <v>9500</v>
      </c>
      <c r="P179" s="129" t="s">
        <v>352</v>
      </c>
      <c r="Q179" s="127">
        <v>95.2</v>
      </c>
      <c r="R179" s="125">
        <v>9500</v>
      </c>
      <c r="S179" s="128">
        <v>904400</v>
      </c>
      <c r="T179" s="128"/>
      <c r="U179" s="137"/>
      <c r="V179" s="126">
        <v>10000</v>
      </c>
      <c r="W179" s="125">
        <v>952000</v>
      </c>
      <c r="X179" s="126">
        <v>150000</v>
      </c>
      <c r="Y179" s="125">
        <v>14280000</v>
      </c>
      <c r="Z179" s="128"/>
      <c r="AA179" s="125">
        <v>22800400</v>
      </c>
      <c r="AB179" s="742"/>
      <c r="AC179" s="126">
        <v>40000</v>
      </c>
      <c r="AD179" s="128">
        <v>3808000</v>
      </c>
      <c r="AE179" s="745"/>
      <c r="AF179" s="745"/>
      <c r="AG179" s="128"/>
      <c r="AH179" s="46"/>
      <c r="AI179" s="46"/>
      <c r="AJ179" s="46"/>
      <c r="AK179" s="46"/>
      <c r="AL179" s="46"/>
      <c r="AM179" s="123"/>
      <c r="AN179" s="123">
        <v>7</v>
      </c>
      <c r="AO179" s="46">
        <v>192</v>
      </c>
      <c r="AP179" s="46">
        <v>95.2</v>
      </c>
      <c r="AQ179" s="46">
        <v>96.8</v>
      </c>
      <c r="AR179" s="46" t="s">
        <v>484</v>
      </c>
      <c r="AS179" s="123" t="s">
        <v>624</v>
      </c>
      <c r="AT179" s="124"/>
      <c r="AU179" s="135"/>
    </row>
    <row r="180" spans="1:47" s="67" customFormat="1" ht="72" customHeight="1" x14ac:dyDescent="0.25">
      <c r="A180" s="732"/>
      <c r="B180" s="740"/>
      <c r="C180" s="45">
        <v>55</v>
      </c>
      <c r="D180" s="72">
        <v>218</v>
      </c>
      <c r="E180" s="123" t="s">
        <v>477</v>
      </c>
      <c r="F180" s="123" t="s">
        <v>12</v>
      </c>
      <c r="G180" s="132">
        <v>54.2</v>
      </c>
      <c r="H180" s="46">
        <v>54.2</v>
      </c>
      <c r="I180" s="46">
        <v>0</v>
      </c>
      <c r="J180" s="46">
        <v>54.2</v>
      </c>
      <c r="K180" s="46">
        <v>0</v>
      </c>
      <c r="L180" s="126">
        <v>70000</v>
      </c>
      <c r="M180" s="128">
        <v>3794000</v>
      </c>
      <c r="N180" s="129" t="s">
        <v>351</v>
      </c>
      <c r="O180" s="125">
        <v>9500</v>
      </c>
      <c r="P180" s="129" t="s">
        <v>352</v>
      </c>
      <c r="Q180" s="127">
        <v>54.2</v>
      </c>
      <c r="R180" s="125">
        <v>9500</v>
      </c>
      <c r="S180" s="128">
        <v>514900</v>
      </c>
      <c r="T180" s="128"/>
      <c r="U180" s="137"/>
      <c r="V180" s="126">
        <v>10000</v>
      </c>
      <c r="W180" s="125">
        <v>542000</v>
      </c>
      <c r="X180" s="126">
        <v>150000</v>
      </c>
      <c r="Y180" s="125">
        <v>8130000</v>
      </c>
      <c r="Z180" s="128"/>
      <c r="AA180" s="125">
        <v>12980900</v>
      </c>
      <c r="AB180" s="742"/>
      <c r="AC180" s="126">
        <v>40000</v>
      </c>
      <c r="AD180" s="128">
        <v>2168000</v>
      </c>
      <c r="AE180" s="745"/>
      <c r="AF180" s="745"/>
      <c r="AG180" s="47"/>
      <c r="AH180" s="46" t="s">
        <v>625</v>
      </c>
      <c r="AI180" s="46" t="s">
        <v>626</v>
      </c>
      <c r="AJ180" s="46"/>
      <c r="AK180" s="46"/>
      <c r="AL180" s="46"/>
      <c r="AM180" s="123"/>
      <c r="AN180" s="123">
        <v>12</v>
      </c>
      <c r="AO180" s="46">
        <v>96</v>
      </c>
      <c r="AP180" s="46">
        <v>54.2</v>
      </c>
      <c r="AQ180" s="46">
        <v>41.8</v>
      </c>
      <c r="AR180" s="46" t="s">
        <v>484</v>
      </c>
      <c r="AS180" s="123" t="s">
        <v>627</v>
      </c>
      <c r="AT180" s="124"/>
      <c r="AU180" s="135"/>
    </row>
    <row r="181" spans="1:47" s="67" customFormat="1" ht="72" customHeight="1" x14ac:dyDescent="0.25">
      <c r="A181" s="732"/>
      <c r="B181" s="740"/>
      <c r="C181" s="45">
        <v>55</v>
      </c>
      <c r="D181" s="72">
        <v>217</v>
      </c>
      <c r="E181" s="123" t="s">
        <v>477</v>
      </c>
      <c r="F181" s="123" t="s">
        <v>12</v>
      </c>
      <c r="G181" s="132">
        <v>112.5</v>
      </c>
      <c r="H181" s="46">
        <v>112.5</v>
      </c>
      <c r="I181" s="46">
        <v>0</v>
      </c>
      <c r="J181" s="46">
        <v>112.5</v>
      </c>
      <c r="K181" s="46">
        <v>0</v>
      </c>
      <c r="L181" s="126">
        <v>70000</v>
      </c>
      <c r="M181" s="128">
        <v>7875000</v>
      </c>
      <c r="N181" s="129" t="s">
        <v>351</v>
      </c>
      <c r="O181" s="125">
        <v>9500</v>
      </c>
      <c r="P181" s="129" t="s">
        <v>352</v>
      </c>
      <c r="Q181" s="127">
        <v>112.5</v>
      </c>
      <c r="R181" s="125">
        <v>9500</v>
      </c>
      <c r="S181" s="128">
        <v>1068750</v>
      </c>
      <c r="T181" s="128"/>
      <c r="U181" s="137"/>
      <c r="V181" s="126">
        <v>10000</v>
      </c>
      <c r="W181" s="125">
        <v>1125000</v>
      </c>
      <c r="X181" s="126">
        <v>150000</v>
      </c>
      <c r="Y181" s="125">
        <v>16875000</v>
      </c>
      <c r="Z181" s="128"/>
      <c r="AA181" s="125">
        <v>26943750</v>
      </c>
      <c r="AB181" s="742"/>
      <c r="AC181" s="126">
        <v>40000</v>
      </c>
      <c r="AD181" s="128">
        <v>4500000</v>
      </c>
      <c r="AE181" s="745"/>
      <c r="AF181" s="745"/>
      <c r="AG181" s="47"/>
      <c r="AH181" s="46" t="s">
        <v>625</v>
      </c>
      <c r="AI181" s="46" t="s">
        <v>626</v>
      </c>
      <c r="AJ181" s="46"/>
      <c r="AK181" s="46"/>
      <c r="AL181" s="46"/>
      <c r="AM181" s="123"/>
      <c r="AN181" s="123">
        <v>12</v>
      </c>
      <c r="AO181" s="46">
        <v>96</v>
      </c>
      <c r="AP181" s="46">
        <v>112.5</v>
      </c>
      <c r="AQ181" s="46">
        <v>-16.5</v>
      </c>
      <c r="AR181" s="46" t="s">
        <v>484</v>
      </c>
      <c r="AS181" s="123" t="s">
        <v>627</v>
      </c>
      <c r="AT181" s="124"/>
      <c r="AU181" s="135"/>
    </row>
    <row r="182" spans="1:47" s="67" customFormat="1" ht="72" customHeight="1" x14ac:dyDescent="0.25">
      <c r="A182" s="732"/>
      <c r="B182" s="740"/>
      <c r="C182" s="45">
        <v>55</v>
      </c>
      <c r="D182" s="72">
        <v>496</v>
      </c>
      <c r="E182" s="123" t="s">
        <v>477</v>
      </c>
      <c r="F182" s="123" t="s">
        <v>12</v>
      </c>
      <c r="G182" s="132">
        <v>180.8</v>
      </c>
      <c r="H182" s="46">
        <v>44.8</v>
      </c>
      <c r="I182" s="46">
        <v>136</v>
      </c>
      <c r="J182" s="46">
        <v>180.8</v>
      </c>
      <c r="K182" s="46">
        <v>0</v>
      </c>
      <c r="L182" s="126">
        <v>70000</v>
      </c>
      <c r="M182" s="128">
        <v>12656000</v>
      </c>
      <c r="N182" s="129" t="s">
        <v>351</v>
      </c>
      <c r="O182" s="125">
        <v>9500</v>
      </c>
      <c r="P182" s="129" t="s">
        <v>352</v>
      </c>
      <c r="Q182" s="127">
        <v>180.8</v>
      </c>
      <c r="R182" s="125">
        <v>9500</v>
      </c>
      <c r="S182" s="128">
        <v>1717600</v>
      </c>
      <c r="T182" s="128"/>
      <c r="U182" s="137"/>
      <c r="V182" s="126">
        <v>10000</v>
      </c>
      <c r="W182" s="125">
        <v>1808000</v>
      </c>
      <c r="X182" s="126">
        <v>150000</v>
      </c>
      <c r="Y182" s="125">
        <v>27120000</v>
      </c>
      <c r="Z182" s="128"/>
      <c r="AA182" s="125">
        <v>43301600</v>
      </c>
      <c r="AB182" s="742"/>
      <c r="AC182" s="126">
        <v>40000</v>
      </c>
      <c r="AD182" s="128">
        <v>7232000</v>
      </c>
      <c r="AE182" s="745"/>
      <c r="AF182" s="745"/>
      <c r="AG182" s="128"/>
      <c r="AH182" s="46" t="s">
        <v>625</v>
      </c>
      <c r="AI182" s="46" t="s">
        <v>626</v>
      </c>
      <c r="AJ182" s="46"/>
      <c r="AK182" s="46"/>
      <c r="AL182" s="46"/>
      <c r="AM182" s="123"/>
      <c r="AN182" s="123">
        <v>12</v>
      </c>
      <c r="AO182" s="46">
        <v>96</v>
      </c>
      <c r="AP182" s="46">
        <v>180.8</v>
      </c>
      <c r="AQ182" s="46">
        <v>-84.800000000000011</v>
      </c>
      <c r="AR182" s="46" t="s">
        <v>484</v>
      </c>
      <c r="AS182" s="123" t="s">
        <v>627</v>
      </c>
      <c r="AT182" s="124"/>
      <c r="AU182" s="135"/>
    </row>
    <row r="183" spans="1:47" s="67" customFormat="1" ht="72" customHeight="1" x14ac:dyDescent="0.25">
      <c r="A183" s="732"/>
      <c r="B183" s="740"/>
      <c r="C183" s="45">
        <v>55</v>
      </c>
      <c r="D183" s="72">
        <v>495</v>
      </c>
      <c r="E183" s="123" t="s">
        <v>477</v>
      </c>
      <c r="F183" s="123" t="s">
        <v>12</v>
      </c>
      <c r="G183" s="132">
        <v>57.3</v>
      </c>
      <c r="H183" s="46">
        <v>57.3</v>
      </c>
      <c r="I183" s="46">
        <v>0</v>
      </c>
      <c r="J183" s="46">
        <v>57.3</v>
      </c>
      <c r="K183" s="46">
        <v>0</v>
      </c>
      <c r="L183" s="126">
        <v>70000</v>
      </c>
      <c r="M183" s="128">
        <v>4011000</v>
      </c>
      <c r="N183" s="129" t="s">
        <v>351</v>
      </c>
      <c r="O183" s="125">
        <v>9500</v>
      </c>
      <c r="P183" s="129" t="s">
        <v>352</v>
      </c>
      <c r="Q183" s="127">
        <v>57.3</v>
      </c>
      <c r="R183" s="125">
        <v>9500</v>
      </c>
      <c r="S183" s="128">
        <v>544350</v>
      </c>
      <c r="T183" s="128"/>
      <c r="U183" s="137"/>
      <c r="V183" s="126">
        <v>10000</v>
      </c>
      <c r="W183" s="125">
        <v>573000</v>
      </c>
      <c r="X183" s="126">
        <v>150000</v>
      </c>
      <c r="Y183" s="125">
        <v>8595000</v>
      </c>
      <c r="Z183" s="128"/>
      <c r="AA183" s="125">
        <v>13723350</v>
      </c>
      <c r="AB183" s="742"/>
      <c r="AC183" s="126">
        <v>40000</v>
      </c>
      <c r="AD183" s="128">
        <v>2292000</v>
      </c>
      <c r="AE183" s="745"/>
      <c r="AF183" s="745"/>
      <c r="AG183" s="128"/>
      <c r="AH183" s="46"/>
      <c r="AI183" s="46"/>
      <c r="AJ183" s="46"/>
      <c r="AK183" s="46"/>
      <c r="AL183" s="46"/>
      <c r="AM183" s="123"/>
      <c r="AN183" s="123"/>
      <c r="AO183" s="46"/>
      <c r="AP183" s="46"/>
      <c r="AQ183" s="46"/>
      <c r="AR183" s="46"/>
      <c r="AS183" s="123"/>
      <c r="AT183" s="124"/>
      <c r="AU183" s="135"/>
    </row>
    <row r="184" spans="1:47" s="67" customFormat="1" ht="72" customHeight="1" x14ac:dyDescent="0.25">
      <c r="A184" s="732"/>
      <c r="B184" s="740"/>
      <c r="C184" s="45">
        <v>62</v>
      </c>
      <c r="D184" s="72">
        <v>45</v>
      </c>
      <c r="E184" s="123" t="s">
        <v>477</v>
      </c>
      <c r="F184" s="123" t="s">
        <v>12</v>
      </c>
      <c r="G184" s="132">
        <v>382.2</v>
      </c>
      <c r="H184" s="46">
        <v>382.2</v>
      </c>
      <c r="I184" s="46">
        <v>0</v>
      </c>
      <c r="J184" s="46">
        <v>382.2</v>
      </c>
      <c r="K184" s="46">
        <v>0</v>
      </c>
      <c r="L184" s="126">
        <v>70000</v>
      </c>
      <c r="M184" s="128">
        <v>26754000</v>
      </c>
      <c r="N184" s="129" t="s">
        <v>351</v>
      </c>
      <c r="O184" s="125">
        <v>9500</v>
      </c>
      <c r="P184" s="129" t="s">
        <v>352</v>
      </c>
      <c r="Q184" s="127">
        <v>382.2</v>
      </c>
      <c r="R184" s="125">
        <v>9500</v>
      </c>
      <c r="S184" s="128">
        <v>3630900</v>
      </c>
      <c r="T184" s="128"/>
      <c r="U184" s="137"/>
      <c r="V184" s="126">
        <v>10000</v>
      </c>
      <c r="W184" s="125">
        <v>3822000</v>
      </c>
      <c r="X184" s="126">
        <v>150000</v>
      </c>
      <c r="Y184" s="125">
        <v>57330000</v>
      </c>
      <c r="Z184" s="47"/>
      <c r="AA184" s="125">
        <v>91536900</v>
      </c>
      <c r="AB184" s="742"/>
      <c r="AC184" s="126">
        <v>40000</v>
      </c>
      <c r="AD184" s="128">
        <v>15288000</v>
      </c>
      <c r="AE184" s="745"/>
      <c r="AF184" s="745"/>
      <c r="AG184" s="128"/>
      <c r="AH184" s="124" t="s">
        <v>25</v>
      </c>
      <c r="AI184" s="46" t="s">
        <v>628</v>
      </c>
      <c r="AJ184" s="46" t="s">
        <v>629</v>
      </c>
      <c r="AK184" s="46" t="s">
        <v>499</v>
      </c>
      <c r="AL184" s="46" t="s">
        <v>500</v>
      </c>
      <c r="AM184" s="123">
        <v>31</v>
      </c>
      <c r="AN184" s="123">
        <v>690</v>
      </c>
      <c r="AO184" s="46">
        <v>142.19999999999999</v>
      </c>
      <c r="AP184" s="46">
        <v>382.2</v>
      </c>
      <c r="AQ184" s="46">
        <v>-240</v>
      </c>
      <c r="AR184" s="46"/>
      <c r="AS184" s="46"/>
      <c r="AT184" s="124" t="s">
        <v>588</v>
      </c>
      <c r="AU184" s="135"/>
    </row>
    <row r="185" spans="1:47" s="67" customFormat="1" ht="72" customHeight="1" x14ac:dyDescent="0.25">
      <c r="A185" s="732"/>
      <c r="B185" s="740"/>
      <c r="C185" s="45">
        <v>62</v>
      </c>
      <c r="D185" s="72">
        <v>56</v>
      </c>
      <c r="E185" s="123" t="s">
        <v>477</v>
      </c>
      <c r="F185" s="123" t="s">
        <v>12</v>
      </c>
      <c r="G185" s="132">
        <v>5</v>
      </c>
      <c r="H185" s="46">
        <v>4.5</v>
      </c>
      <c r="I185" s="46">
        <v>0.5</v>
      </c>
      <c r="J185" s="46">
        <v>5</v>
      </c>
      <c r="K185" s="46">
        <v>0</v>
      </c>
      <c r="L185" s="126">
        <v>70000</v>
      </c>
      <c r="M185" s="128">
        <v>350000</v>
      </c>
      <c r="N185" s="129" t="s">
        <v>351</v>
      </c>
      <c r="O185" s="125">
        <v>9500</v>
      </c>
      <c r="P185" s="129" t="s">
        <v>352</v>
      </c>
      <c r="Q185" s="127">
        <v>5</v>
      </c>
      <c r="R185" s="125">
        <v>9500</v>
      </c>
      <c r="S185" s="128">
        <v>47500</v>
      </c>
      <c r="T185" s="128"/>
      <c r="U185" s="137"/>
      <c r="V185" s="126">
        <v>10000</v>
      </c>
      <c r="W185" s="125">
        <v>50000</v>
      </c>
      <c r="X185" s="126">
        <v>150000</v>
      </c>
      <c r="Y185" s="125">
        <v>750000</v>
      </c>
      <c r="Z185" s="47"/>
      <c r="AA185" s="125">
        <v>1197500</v>
      </c>
      <c r="AB185" s="742"/>
      <c r="AC185" s="126">
        <v>40000</v>
      </c>
      <c r="AD185" s="128">
        <v>200000</v>
      </c>
      <c r="AE185" s="745"/>
      <c r="AF185" s="745"/>
      <c r="AG185" s="128"/>
      <c r="AH185" s="124"/>
      <c r="AI185" s="46"/>
      <c r="AJ185" s="46"/>
      <c r="AK185" s="46"/>
      <c r="AL185" s="46"/>
      <c r="AM185" s="123"/>
      <c r="AN185" s="123">
        <v>14</v>
      </c>
      <c r="AO185" s="46">
        <v>240</v>
      </c>
      <c r="AP185" s="46">
        <v>5</v>
      </c>
      <c r="AQ185" s="46">
        <v>235</v>
      </c>
      <c r="AR185" s="46" t="s">
        <v>479</v>
      </c>
      <c r="AS185" s="46" t="s">
        <v>630</v>
      </c>
      <c r="AT185" s="124"/>
      <c r="AU185" s="135"/>
    </row>
    <row r="186" spans="1:47" s="67" customFormat="1" ht="72" customHeight="1" x14ac:dyDescent="0.25">
      <c r="A186" s="732"/>
      <c r="B186" s="740"/>
      <c r="C186" s="45">
        <v>62</v>
      </c>
      <c r="D186" s="72">
        <v>57</v>
      </c>
      <c r="E186" s="123" t="s">
        <v>477</v>
      </c>
      <c r="F186" s="123" t="s">
        <v>12</v>
      </c>
      <c r="G186" s="132">
        <v>179.2</v>
      </c>
      <c r="H186" s="46">
        <v>158.69999999999999</v>
      </c>
      <c r="I186" s="46">
        <v>20.5</v>
      </c>
      <c r="J186" s="46">
        <v>179.2</v>
      </c>
      <c r="K186" s="46">
        <v>0</v>
      </c>
      <c r="L186" s="126">
        <v>70000</v>
      </c>
      <c r="M186" s="128">
        <v>12544000</v>
      </c>
      <c r="N186" s="129" t="s">
        <v>351</v>
      </c>
      <c r="O186" s="125">
        <v>9500</v>
      </c>
      <c r="P186" s="129" t="s">
        <v>352</v>
      </c>
      <c r="Q186" s="127">
        <v>179.2</v>
      </c>
      <c r="R186" s="125">
        <v>9500</v>
      </c>
      <c r="S186" s="128">
        <v>1702400</v>
      </c>
      <c r="T186" s="128"/>
      <c r="U186" s="137"/>
      <c r="V186" s="126">
        <v>10000</v>
      </c>
      <c r="W186" s="125">
        <v>1792000</v>
      </c>
      <c r="X186" s="126">
        <v>150000</v>
      </c>
      <c r="Y186" s="125">
        <v>26880000</v>
      </c>
      <c r="Z186" s="47"/>
      <c r="AA186" s="125">
        <v>42918400</v>
      </c>
      <c r="AB186" s="742"/>
      <c r="AC186" s="126">
        <v>40000</v>
      </c>
      <c r="AD186" s="128">
        <v>7168000</v>
      </c>
      <c r="AE186" s="745"/>
      <c r="AF186" s="745"/>
      <c r="AG186" s="128"/>
      <c r="AH186" s="764" t="s">
        <v>631</v>
      </c>
      <c r="AI186" s="764" t="s">
        <v>632</v>
      </c>
      <c r="AJ186" s="764"/>
      <c r="AK186" s="764"/>
      <c r="AL186" s="764"/>
      <c r="AM186" s="123"/>
      <c r="AN186" s="123">
        <v>14</v>
      </c>
      <c r="AO186" s="46">
        <v>240</v>
      </c>
      <c r="AP186" s="46">
        <v>179.2</v>
      </c>
      <c r="AQ186" s="46">
        <v>60.800000000000011</v>
      </c>
      <c r="AR186" s="46" t="s">
        <v>479</v>
      </c>
      <c r="AS186" s="46" t="s">
        <v>630</v>
      </c>
      <c r="AT186" s="124"/>
      <c r="AU186" s="135"/>
    </row>
    <row r="187" spans="1:47" s="67" customFormat="1" ht="72" customHeight="1" x14ac:dyDescent="0.25">
      <c r="A187" s="732"/>
      <c r="B187" s="740"/>
      <c r="C187" s="45">
        <v>63</v>
      </c>
      <c r="D187" s="72">
        <v>173</v>
      </c>
      <c r="E187" s="123" t="s">
        <v>477</v>
      </c>
      <c r="F187" s="123" t="s">
        <v>12</v>
      </c>
      <c r="G187" s="132">
        <v>93.7</v>
      </c>
      <c r="H187" s="46">
        <v>93.7</v>
      </c>
      <c r="I187" s="46">
        <v>0</v>
      </c>
      <c r="J187" s="46">
        <v>93.7</v>
      </c>
      <c r="K187" s="46">
        <v>0</v>
      </c>
      <c r="L187" s="126">
        <v>70000</v>
      </c>
      <c r="M187" s="128">
        <v>6559000</v>
      </c>
      <c r="N187" s="129" t="s">
        <v>351</v>
      </c>
      <c r="O187" s="125">
        <v>9500</v>
      </c>
      <c r="P187" s="129" t="s">
        <v>352</v>
      </c>
      <c r="Q187" s="127">
        <v>93.7</v>
      </c>
      <c r="R187" s="125">
        <v>9500</v>
      </c>
      <c r="S187" s="128">
        <v>890150</v>
      </c>
      <c r="T187" s="128"/>
      <c r="U187" s="137"/>
      <c r="V187" s="126">
        <v>10000</v>
      </c>
      <c r="W187" s="125">
        <v>937000</v>
      </c>
      <c r="X187" s="126">
        <v>150000</v>
      </c>
      <c r="Y187" s="125">
        <v>14055000</v>
      </c>
      <c r="Z187" s="128"/>
      <c r="AA187" s="125">
        <v>22441150</v>
      </c>
      <c r="AB187" s="742"/>
      <c r="AC187" s="126">
        <v>40000</v>
      </c>
      <c r="AD187" s="128">
        <v>3748000</v>
      </c>
      <c r="AE187" s="745"/>
      <c r="AF187" s="745"/>
      <c r="AG187" s="128"/>
      <c r="AH187" s="764"/>
      <c r="AI187" s="764"/>
      <c r="AJ187" s="764"/>
      <c r="AK187" s="764"/>
      <c r="AL187" s="764"/>
      <c r="AM187" s="123"/>
      <c r="AN187" s="123">
        <v>7</v>
      </c>
      <c r="AO187" s="46">
        <v>168</v>
      </c>
      <c r="AP187" s="46">
        <v>93.7</v>
      </c>
      <c r="AQ187" s="46">
        <v>74.3</v>
      </c>
      <c r="AR187" s="46" t="s">
        <v>481</v>
      </c>
      <c r="AS187" s="123" t="s">
        <v>633</v>
      </c>
      <c r="AT187" s="124"/>
      <c r="AU187" s="135"/>
    </row>
    <row r="188" spans="1:47" s="67" customFormat="1" ht="72" customHeight="1" x14ac:dyDescent="0.25">
      <c r="A188" s="732"/>
      <c r="B188" s="740"/>
      <c r="C188" s="45">
        <v>54</v>
      </c>
      <c r="D188" s="72">
        <v>160</v>
      </c>
      <c r="E188" s="123" t="s">
        <v>477</v>
      </c>
      <c r="F188" s="123" t="s">
        <v>12</v>
      </c>
      <c r="G188" s="132">
        <v>91.5</v>
      </c>
      <c r="H188" s="46">
        <v>90.5</v>
      </c>
      <c r="I188" s="46">
        <v>0</v>
      </c>
      <c r="J188" s="46">
        <v>90.5</v>
      </c>
      <c r="K188" s="46">
        <v>1</v>
      </c>
      <c r="L188" s="126">
        <v>70000</v>
      </c>
      <c r="M188" s="128">
        <v>6335000</v>
      </c>
      <c r="N188" s="129" t="s">
        <v>351</v>
      </c>
      <c r="O188" s="125">
        <v>9500</v>
      </c>
      <c r="P188" s="129" t="s">
        <v>352</v>
      </c>
      <c r="Q188" s="127">
        <v>90.5</v>
      </c>
      <c r="R188" s="125">
        <v>9500</v>
      </c>
      <c r="S188" s="128">
        <v>859750</v>
      </c>
      <c r="T188" s="128"/>
      <c r="U188" s="137"/>
      <c r="V188" s="126">
        <v>10000</v>
      </c>
      <c r="W188" s="125">
        <v>905000</v>
      </c>
      <c r="X188" s="126">
        <v>150000</v>
      </c>
      <c r="Y188" s="125">
        <v>13575000</v>
      </c>
      <c r="Z188" s="128"/>
      <c r="AA188" s="125">
        <v>21674750</v>
      </c>
      <c r="AB188" s="742"/>
      <c r="AC188" s="126">
        <v>40000</v>
      </c>
      <c r="AD188" s="128">
        <v>3620000</v>
      </c>
      <c r="AE188" s="745"/>
      <c r="AF188" s="745"/>
      <c r="AG188" s="128"/>
      <c r="AH188" s="46"/>
      <c r="AI188" s="46"/>
      <c r="AJ188" s="46"/>
      <c r="AK188" s="46"/>
      <c r="AL188" s="46"/>
      <c r="AM188" s="123"/>
      <c r="AN188" s="123"/>
      <c r="AO188" s="46"/>
      <c r="AP188" s="46"/>
      <c r="AQ188" s="46"/>
      <c r="AR188" s="46"/>
      <c r="AS188" s="123"/>
      <c r="AT188" s="124"/>
      <c r="AU188" s="135"/>
    </row>
    <row r="189" spans="1:47" s="67" customFormat="1" ht="72" customHeight="1" x14ac:dyDescent="0.25">
      <c r="A189" s="732"/>
      <c r="B189" s="740"/>
      <c r="C189" s="45">
        <v>54</v>
      </c>
      <c r="D189" s="72">
        <v>155</v>
      </c>
      <c r="E189" s="123" t="s">
        <v>477</v>
      </c>
      <c r="F189" s="123" t="s">
        <v>12</v>
      </c>
      <c r="G189" s="132">
        <v>35.299999999999997</v>
      </c>
      <c r="H189" s="46">
        <v>35.299999999999997</v>
      </c>
      <c r="I189" s="46">
        <v>0</v>
      </c>
      <c r="J189" s="46">
        <v>35.299999999999997</v>
      </c>
      <c r="K189" s="46">
        <v>0</v>
      </c>
      <c r="L189" s="126">
        <v>70000</v>
      </c>
      <c r="M189" s="128">
        <v>2471000</v>
      </c>
      <c r="N189" s="129" t="s">
        <v>351</v>
      </c>
      <c r="O189" s="125">
        <v>9500</v>
      </c>
      <c r="P189" s="129" t="s">
        <v>352</v>
      </c>
      <c r="Q189" s="127">
        <v>35.299999999999997</v>
      </c>
      <c r="R189" s="125">
        <v>9500</v>
      </c>
      <c r="S189" s="128">
        <v>335350</v>
      </c>
      <c r="T189" s="128"/>
      <c r="U189" s="137"/>
      <c r="V189" s="126">
        <v>10000</v>
      </c>
      <c r="W189" s="125">
        <v>353000</v>
      </c>
      <c r="X189" s="126">
        <v>150000</v>
      </c>
      <c r="Y189" s="125">
        <v>5295000</v>
      </c>
      <c r="Z189" s="128"/>
      <c r="AA189" s="125">
        <v>8454350</v>
      </c>
      <c r="AB189" s="742"/>
      <c r="AC189" s="126">
        <v>40000</v>
      </c>
      <c r="AD189" s="128">
        <v>1412000</v>
      </c>
      <c r="AE189" s="745"/>
      <c r="AF189" s="745"/>
      <c r="AG189" s="128"/>
      <c r="AH189" s="46"/>
      <c r="AI189" s="46"/>
      <c r="AJ189" s="46"/>
      <c r="AK189" s="46"/>
      <c r="AL189" s="46"/>
      <c r="AM189" s="123"/>
      <c r="AN189" s="123"/>
      <c r="AO189" s="46"/>
      <c r="AP189" s="46"/>
      <c r="AQ189" s="46"/>
      <c r="AR189" s="46"/>
      <c r="AS189" s="123"/>
      <c r="AT189" s="124"/>
      <c r="AU189" s="135"/>
    </row>
    <row r="190" spans="1:47" s="67" customFormat="1" ht="72" customHeight="1" x14ac:dyDescent="0.25">
      <c r="A190" s="732"/>
      <c r="B190" s="740"/>
      <c r="C190" s="45">
        <v>54</v>
      </c>
      <c r="D190" s="72">
        <v>11</v>
      </c>
      <c r="E190" s="123" t="s">
        <v>477</v>
      </c>
      <c r="F190" s="123" t="s">
        <v>12</v>
      </c>
      <c r="G190" s="132">
        <v>148.1</v>
      </c>
      <c r="H190" s="46">
        <v>148.1</v>
      </c>
      <c r="I190" s="46">
        <v>0</v>
      </c>
      <c r="J190" s="46">
        <v>148.1</v>
      </c>
      <c r="K190" s="46">
        <v>0</v>
      </c>
      <c r="L190" s="126">
        <v>70000</v>
      </c>
      <c r="M190" s="128">
        <v>10367000</v>
      </c>
      <c r="N190" s="129" t="s">
        <v>351</v>
      </c>
      <c r="O190" s="125">
        <v>9500</v>
      </c>
      <c r="P190" s="129" t="s">
        <v>352</v>
      </c>
      <c r="Q190" s="127">
        <v>148.1</v>
      </c>
      <c r="R190" s="125">
        <v>9500</v>
      </c>
      <c r="S190" s="128">
        <v>1406950</v>
      </c>
      <c r="T190" s="128"/>
      <c r="U190" s="137"/>
      <c r="V190" s="126">
        <v>10000</v>
      </c>
      <c r="W190" s="125">
        <v>1481000</v>
      </c>
      <c r="X190" s="126">
        <v>150000</v>
      </c>
      <c r="Y190" s="125">
        <v>22215000</v>
      </c>
      <c r="Z190" s="128"/>
      <c r="AA190" s="125">
        <v>35469950</v>
      </c>
      <c r="AB190" s="742"/>
      <c r="AC190" s="126">
        <v>40000</v>
      </c>
      <c r="AD190" s="128">
        <v>5924000</v>
      </c>
      <c r="AE190" s="745"/>
      <c r="AF190" s="745"/>
      <c r="AG190" s="128"/>
      <c r="AH190" s="46"/>
      <c r="AI190" s="46"/>
      <c r="AJ190" s="46"/>
      <c r="AK190" s="46"/>
      <c r="AL190" s="46"/>
      <c r="AM190" s="123"/>
      <c r="AN190" s="123"/>
      <c r="AO190" s="46"/>
      <c r="AP190" s="46"/>
      <c r="AQ190" s="46"/>
      <c r="AR190" s="46"/>
      <c r="AS190" s="123"/>
      <c r="AT190" s="124"/>
      <c r="AU190" s="135"/>
    </row>
    <row r="191" spans="1:47" ht="72" customHeight="1" x14ac:dyDescent="0.25">
      <c r="A191" s="732">
        <f>MAX(A$6:$A190)+1</f>
        <v>19</v>
      </c>
      <c r="B191" s="740" t="s">
        <v>634</v>
      </c>
      <c r="C191" s="45">
        <v>55</v>
      </c>
      <c r="D191" s="72">
        <v>220</v>
      </c>
      <c r="E191" s="123" t="s">
        <v>477</v>
      </c>
      <c r="F191" s="123" t="s">
        <v>12</v>
      </c>
      <c r="G191" s="132">
        <v>153.9</v>
      </c>
      <c r="H191" s="46">
        <v>153.9</v>
      </c>
      <c r="I191" s="46">
        <v>0</v>
      </c>
      <c r="J191" s="46">
        <v>153.9</v>
      </c>
      <c r="K191" s="46">
        <v>0</v>
      </c>
      <c r="L191" s="126">
        <v>70000</v>
      </c>
      <c r="M191" s="128">
        <v>10773000</v>
      </c>
      <c r="N191" s="129" t="s">
        <v>351</v>
      </c>
      <c r="O191" s="125">
        <v>9500</v>
      </c>
      <c r="P191" s="129" t="s">
        <v>352</v>
      </c>
      <c r="Q191" s="127">
        <v>153.9</v>
      </c>
      <c r="R191" s="125">
        <v>9500</v>
      </c>
      <c r="S191" s="128">
        <v>1462050</v>
      </c>
      <c r="T191" s="128"/>
      <c r="U191" s="137"/>
      <c r="V191" s="126">
        <v>10000</v>
      </c>
      <c r="W191" s="125">
        <v>1539000</v>
      </c>
      <c r="X191" s="126">
        <v>150000</v>
      </c>
      <c r="Y191" s="125">
        <v>23085000</v>
      </c>
      <c r="Z191" s="128"/>
      <c r="AA191" s="125">
        <v>36859050</v>
      </c>
      <c r="AB191" s="742">
        <v>409928200</v>
      </c>
      <c r="AC191" s="126">
        <v>40000</v>
      </c>
      <c r="AD191" s="128">
        <v>6156000</v>
      </c>
      <c r="AE191" s="745">
        <v>68464000</v>
      </c>
      <c r="AF191" s="745">
        <v>478392200</v>
      </c>
      <c r="AG191" s="128"/>
      <c r="AH191" s="116" t="s">
        <v>635</v>
      </c>
      <c r="AI191" s="122" t="s">
        <v>636</v>
      </c>
      <c r="AJ191" s="122" t="s">
        <v>637</v>
      </c>
      <c r="AK191" s="122" t="s">
        <v>499</v>
      </c>
      <c r="AL191" s="122" t="s">
        <v>500</v>
      </c>
      <c r="AM191" s="112">
        <v>31</v>
      </c>
      <c r="AN191" s="112">
        <v>536</v>
      </c>
      <c r="AO191" s="122">
        <v>238.5</v>
      </c>
      <c r="AP191" s="122">
        <v>153.9</v>
      </c>
      <c r="AQ191" s="122">
        <v>84.6</v>
      </c>
      <c r="AR191" s="122"/>
      <c r="AS191" s="122"/>
      <c r="AT191" s="116" t="s">
        <v>491</v>
      </c>
      <c r="AU191" s="74"/>
    </row>
    <row r="192" spans="1:47" ht="72" customHeight="1" x14ac:dyDescent="0.25">
      <c r="A192" s="732"/>
      <c r="B192" s="740"/>
      <c r="C192" s="45">
        <v>55</v>
      </c>
      <c r="D192" s="72">
        <v>284</v>
      </c>
      <c r="E192" s="123" t="s">
        <v>477</v>
      </c>
      <c r="F192" s="123" t="s">
        <v>12</v>
      </c>
      <c r="G192" s="132">
        <v>212.2</v>
      </c>
      <c r="H192" s="46">
        <v>212.2</v>
      </c>
      <c r="I192" s="46">
        <v>0</v>
      </c>
      <c r="J192" s="46">
        <v>212.2</v>
      </c>
      <c r="K192" s="46">
        <v>0</v>
      </c>
      <c r="L192" s="126">
        <v>70000</v>
      </c>
      <c r="M192" s="128">
        <v>14854000</v>
      </c>
      <c r="N192" s="129" t="s">
        <v>351</v>
      </c>
      <c r="O192" s="125">
        <v>9500</v>
      </c>
      <c r="P192" s="129" t="s">
        <v>352</v>
      </c>
      <c r="Q192" s="127">
        <v>212.2</v>
      </c>
      <c r="R192" s="125">
        <v>9500</v>
      </c>
      <c r="S192" s="128">
        <v>2015900</v>
      </c>
      <c r="T192" s="128"/>
      <c r="U192" s="137"/>
      <c r="V192" s="126">
        <v>10000</v>
      </c>
      <c r="W192" s="125">
        <v>2122000</v>
      </c>
      <c r="X192" s="126">
        <v>150000</v>
      </c>
      <c r="Y192" s="125">
        <v>31830000</v>
      </c>
      <c r="Z192" s="128"/>
      <c r="AA192" s="125">
        <v>50821900</v>
      </c>
      <c r="AB192" s="742"/>
      <c r="AC192" s="126">
        <v>40000</v>
      </c>
      <c r="AD192" s="128">
        <v>8488000</v>
      </c>
      <c r="AE192" s="745"/>
      <c r="AF192" s="745"/>
      <c r="AG192" s="128"/>
      <c r="AH192" s="124" t="s">
        <v>635</v>
      </c>
      <c r="AI192" s="46" t="s">
        <v>636</v>
      </c>
      <c r="AJ192" s="46" t="s">
        <v>637</v>
      </c>
      <c r="AK192" s="46" t="s">
        <v>499</v>
      </c>
      <c r="AL192" s="46" t="s">
        <v>500</v>
      </c>
      <c r="AM192" s="123">
        <v>31</v>
      </c>
      <c r="AN192" s="123">
        <v>536</v>
      </c>
      <c r="AO192" s="46">
        <v>238.5</v>
      </c>
      <c r="AP192" s="46">
        <v>212.2</v>
      </c>
      <c r="AQ192" s="46">
        <v>26.300000000000011</v>
      </c>
      <c r="AR192" s="46"/>
      <c r="AS192" s="46"/>
      <c r="AT192" s="124" t="s">
        <v>491</v>
      </c>
      <c r="AU192" s="74"/>
    </row>
    <row r="193" spans="1:47" ht="72" customHeight="1" x14ac:dyDescent="0.25">
      <c r="A193" s="732"/>
      <c r="B193" s="740"/>
      <c r="C193" s="45">
        <v>55</v>
      </c>
      <c r="D193" s="72">
        <v>283</v>
      </c>
      <c r="E193" s="123" t="s">
        <v>477</v>
      </c>
      <c r="F193" s="123" t="s">
        <v>12</v>
      </c>
      <c r="G193" s="132">
        <v>4.9000000000000004</v>
      </c>
      <c r="H193" s="46">
        <v>4.9000000000000004</v>
      </c>
      <c r="I193" s="46">
        <v>0</v>
      </c>
      <c r="J193" s="46">
        <v>4.9000000000000004</v>
      </c>
      <c r="K193" s="46">
        <v>0</v>
      </c>
      <c r="L193" s="126">
        <v>70000</v>
      </c>
      <c r="M193" s="128">
        <v>343000</v>
      </c>
      <c r="N193" s="129" t="s">
        <v>351</v>
      </c>
      <c r="O193" s="125">
        <v>9500</v>
      </c>
      <c r="P193" s="129" t="s">
        <v>352</v>
      </c>
      <c r="Q193" s="127">
        <v>4.9000000000000004</v>
      </c>
      <c r="R193" s="125">
        <v>9500</v>
      </c>
      <c r="S193" s="128">
        <v>46550</v>
      </c>
      <c r="T193" s="128"/>
      <c r="U193" s="137"/>
      <c r="V193" s="126">
        <v>10000</v>
      </c>
      <c r="W193" s="125">
        <v>49000</v>
      </c>
      <c r="X193" s="126">
        <v>150000</v>
      </c>
      <c r="Y193" s="125">
        <v>735000</v>
      </c>
      <c r="Z193" s="128"/>
      <c r="AA193" s="125">
        <v>1173550</v>
      </c>
      <c r="AB193" s="742"/>
      <c r="AC193" s="126">
        <v>40000</v>
      </c>
      <c r="AD193" s="128">
        <v>196000</v>
      </c>
      <c r="AE193" s="745"/>
      <c r="AF193" s="745"/>
      <c r="AG193" s="128"/>
      <c r="AH193" s="124" t="s">
        <v>373</v>
      </c>
      <c r="AI193" s="46" t="s">
        <v>638</v>
      </c>
      <c r="AJ193" s="46"/>
      <c r="AK193" s="46"/>
      <c r="AL193" s="46"/>
      <c r="AM193" s="123"/>
      <c r="AN193" s="123">
        <v>9</v>
      </c>
      <c r="AO193" s="46">
        <v>144</v>
      </c>
      <c r="AP193" s="46">
        <v>4.9000000000000004</v>
      </c>
      <c r="AQ193" s="46">
        <v>139.1</v>
      </c>
      <c r="AR193" s="46" t="s">
        <v>481</v>
      </c>
      <c r="AS193" s="123" t="s">
        <v>639</v>
      </c>
      <c r="AT193" s="124"/>
      <c r="AU193" s="74"/>
    </row>
    <row r="194" spans="1:47" ht="72" customHeight="1" x14ac:dyDescent="0.25">
      <c r="A194" s="732"/>
      <c r="B194" s="740"/>
      <c r="C194" s="45">
        <v>55</v>
      </c>
      <c r="D194" s="72">
        <v>460</v>
      </c>
      <c r="E194" s="123" t="s">
        <v>477</v>
      </c>
      <c r="F194" s="123" t="s">
        <v>12</v>
      </c>
      <c r="G194" s="132">
        <v>198.8</v>
      </c>
      <c r="H194" s="46">
        <v>198.8</v>
      </c>
      <c r="I194" s="46">
        <v>0</v>
      </c>
      <c r="J194" s="46">
        <v>198.8</v>
      </c>
      <c r="K194" s="46">
        <v>0</v>
      </c>
      <c r="L194" s="126">
        <v>70000</v>
      </c>
      <c r="M194" s="128">
        <v>13916000</v>
      </c>
      <c r="N194" s="129" t="s">
        <v>351</v>
      </c>
      <c r="O194" s="125">
        <v>9500</v>
      </c>
      <c r="P194" s="129" t="s">
        <v>352</v>
      </c>
      <c r="Q194" s="127">
        <v>198.8</v>
      </c>
      <c r="R194" s="125">
        <v>9500</v>
      </c>
      <c r="S194" s="128">
        <v>1888600</v>
      </c>
      <c r="T194" s="128"/>
      <c r="U194" s="137"/>
      <c r="V194" s="126">
        <v>10000</v>
      </c>
      <c r="W194" s="125">
        <v>1988000</v>
      </c>
      <c r="X194" s="126">
        <v>150000</v>
      </c>
      <c r="Y194" s="125">
        <v>29820000</v>
      </c>
      <c r="Z194" s="128"/>
      <c r="AA194" s="125">
        <v>47612600</v>
      </c>
      <c r="AB194" s="742"/>
      <c r="AC194" s="126">
        <v>40000</v>
      </c>
      <c r="AD194" s="128">
        <v>7952000</v>
      </c>
      <c r="AE194" s="745"/>
      <c r="AF194" s="745"/>
      <c r="AG194" s="128"/>
      <c r="AH194" s="124" t="s">
        <v>373</v>
      </c>
      <c r="AI194" s="46" t="s">
        <v>638</v>
      </c>
      <c r="AJ194" s="46"/>
      <c r="AK194" s="46"/>
      <c r="AL194" s="46"/>
      <c r="AM194" s="123"/>
      <c r="AN194" s="123">
        <v>9</v>
      </c>
      <c r="AO194" s="46">
        <v>144</v>
      </c>
      <c r="AP194" s="46">
        <v>198.8</v>
      </c>
      <c r="AQ194" s="46">
        <v>-54.800000000000011</v>
      </c>
      <c r="AR194" s="46" t="s">
        <v>481</v>
      </c>
      <c r="AS194" s="123" t="s">
        <v>639</v>
      </c>
      <c r="AT194" s="124"/>
      <c r="AU194" s="74"/>
    </row>
    <row r="195" spans="1:47" ht="72" customHeight="1" x14ac:dyDescent="0.25">
      <c r="A195" s="732"/>
      <c r="B195" s="740"/>
      <c r="C195" s="45">
        <v>55</v>
      </c>
      <c r="D195" s="72">
        <v>505</v>
      </c>
      <c r="E195" s="123" t="s">
        <v>477</v>
      </c>
      <c r="F195" s="123" t="s">
        <v>12</v>
      </c>
      <c r="G195" s="132">
        <v>238.7</v>
      </c>
      <c r="H195" s="46">
        <v>238.7</v>
      </c>
      <c r="I195" s="46">
        <v>0</v>
      </c>
      <c r="J195" s="46">
        <v>238.7</v>
      </c>
      <c r="K195" s="46">
        <v>0</v>
      </c>
      <c r="L195" s="126">
        <v>70000</v>
      </c>
      <c r="M195" s="128">
        <v>16709000</v>
      </c>
      <c r="N195" s="129" t="s">
        <v>351</v>
      </c>
      <c r="O195" s="125">
        <v>9500</v>
      </c>
      <c r="P195" s="129" t="s">
        <v>352</v>
      </c>
      <c r="Q195" s="127">
        <v>238.7</v>
      </c>
      <c r="R195" s="125">
        <v>9500</v>
      </c>
      <c r="S195" s="128">
        <v>2267650</v>
      </c>
      <c r="T195" s="128"/>
      <c r="U195" s="137"/>
      <c r="V195" s="126">
        <v>10000</v>
      </c>
      <c r="W195" s="125">
        <v>2387000</v>
      </c>
      <c r="X195" s="126">
        <v>150000</v>
      </c>
      <c r="Y195" s="125">
        <v>35805000</v>
      </c>
      <c r="Z195" s="128"/>
      <c r="AA195" s="125">
        <v>57168650</v>
      </c>
      <c r="AB195" s="742"/>
      <c r="AC195" s="126">
        <v>40000</v>
      </c>
      <c r="AD195" s="128">
        <v>9548000</v>
      </c>
      <c r="AE195" s="745"/>
      <c r="AF195" s="745"/>
      <c r="AG195" s="128"/>
      <c r="AH195" s="124" t="s">
        <v>640</v>
      </c>
      <c r="AI195" s="46" t="s">
        <v>641</v>
      </c>
      <c r="AJ195" s="46" t="s">
        <v>642</v>
      </c>
      <c r="AK195" s="46" t="s">
        <v>499</v>
      </c>
      <c r="AL195" s="46" t="s">
        <v>500</v>
      </c>
      <c r="AM195" s="123">
        <v>31</v>
      </c>
      <c r="AN195" s="123">
        <v>564</v>
      </c>
      <c r="AO195" s="46">
        <v>469.4</v>
      </c>
      <c r="AP195" s="46">
        <v>238.7</v>
      </c>
      <c r="AQ195" s="46">
        <v>230.7</v>
      </c>
      <c r="AR195" s="46"/>
      <c r="AS195" s="123" t="s">
        <v>643</v>
      </c>
      <c r="AT195" s="124" t="s">
        <v>491</v>
      </c>
      <c r="AU195" s="74"/>
    </row>
    <row r="196" spans="1:47" ht="72" customHeight="1" x14ac:dyDescent="0.25">
      <c r="A196" s="732"/>
      <c r="B196" s="740"/>
      <c r="C196" s="45">
        <v>62</v>
      </c>
      <c r="D196" s="72">
        <v>1</v>
      </c>
      <c r="E196" s="123" t="s">
        <v>477</v>
      </c>
      <c r="F196" s="123" t="s">
        <v>12</v>
      </c>
      <c r="G196" s="132">
        <v>22.2</v>
      </c>
      <c r="H196" s="46">
        <v>13.2</v>
      </c>
      <c r="I196" s="46">
        <v>9</v>
      </c>
      <c r="J196" s="46">
        <v>22.2</v>
      </c>
      <c r="K196" s="46">
        <v>0</v>
      </c>
      <c r="L196" s="126">
        <v>70000</v>
      </c>
      <c r="M196" s="128">
        <v>1554000</v>
      </c>
      <c r="N196" s="129" t="s">
        <v>351</v>
      </c>
      <c r="O196" s="125">
        <v>9500</v>
      </c>
      <c r="P196" s="129" t="s">
        <v>352</v>
      </c>
      <c r="Q196" s="127">
        <v>22.2</v>
      </c>
      <c r="R196" s="125">
        <v>9500</v>
      </c>
      <c r="S196" s="128">
        <v>210900</v>
      </c>
      <c r="T196" s="128"/>
      <c r="U196" s="137"/>
      <c r="V196" s="126">
        <v>10000</v>
      </c>
      <c r="W196" s="125">
        <v>222000</v>
      </c>
      <c r="X196" s="126">
        <v>150000</v>
      </c>
      <c r="Y196" s="125">
        <v>3330000</v>
      </c>
      <c r="Z196" s="128"/>
      <c r="AA196" s="125">
        <v>5316900</v>
      </c>
      <c r="AB196" s="742"/>
      <c r="AC196" s="126">
        <v>40000</v>
      </c>
      <c r="AD196" s="128">
        <v>888000</v>
      </c>
      <c r="AE196" s="745"/>
      <c r="AF196" s="745"/>
      <c r="AG196" s="128"/>
      <c r="AH196" s="124" t="s">
        <v>28</v>
      </c>
      <c r="AI196" s="46" t="s">
        <v>644</v>
      </c>
      <c r="AJ196" s="46" t="s">
        <v>645</v>
      </c>
      <c r="AK196" s="46" t="s">
        <v>499</v>
      </c>
      <c r="AL196" s="46" t="s">
        <v>500</v>
      </c>
      <c r="AM196" s="123">
        <v>31</v>
      </c>
      <c r="AN196" s="123">
        <v>614</v>
      </c>
      <c r="AO196" s="46">
        <v>120.1</v>
      </c>
      <c r="AP196" s="46">
        <v>22.2</v>
      </c>
      <c r="AQ196" s="46">
        <v>97.899999999999991</v>
      </c>
      <c r="AR196" s="46"/>
      <c r="AS196" s="46"/>
      <c r="AT196" s="124" t="s">
        <v>491</v>
      </c>
      <c r="AU196" s="74"/>
    </row>
    <row r="197" spans="1:47" ht="72" customHeight="1" x14ac:dyDescent="0.25">
      <c r="A197" s="732"/>
      <c r="B197" s="740"/>
      <c r="C197" s="45">
        <v>62</v>
      </c>
      <c r="D197" s="72">
        <v>2</v>
      </c>
      <c r="E197" s="123" t="s">
        <v>477</v>
      </c>
      <c r="F197" s="123" t="s">
        <v>12</v>
      </c>
      <c r="G197" s="132">
        <v>24.5</v>
      </c>
      <c r="H197" s="46">
        <v>10.1</v>
      </c>
      <c r="I197" s="46">
        <v>14.4</v>
      </c>
      <c r="J197" s="46">
        <v>24.5</v>
      </c>
      <c r="K197" s="46">
        <v>0</v>
      </c>
      <c r="L197" s="126">
        <v>70000</v>
      </c>
      <c r="M197" s="128">
        <v>1715000</v>
      </c>
      <c r="N197" s="129" t="s">
        <v>351</v>
      </c>
      <c r="O197" s="125">
        <v>9500</v>
      </c>
      <c r="P197" s="129" t="s">
        <v>352</v>
      </c>
      <c r="Q197" s="127">
        <v>24.5</v>
      </c>
      <c r="R197" s="125">
        <v>9500</v>
      </c>
      <c r="S197" s="128">
        <v>232750</v>
      </c>
      <c r="T197" s="128"/>
      <c r="U197" s="137"/>
      <c r="V197" s="126">
        <v>10000</v>
      </c>
      <c r="W197" s="125">
        <v>245000</v>
      </c>
      <c r="X197" s="126">
        <v>150000</v>
      </c>
      <c r="Y197" s="125">
        <v>3675000</v>
      </c>
      <c r="Z197" s="128"/>
      <c r="AA197" s="125">
        <v>5867750</v>
      </c>
      <c r="AB197" s="742"/>
      <c r="AC197" s="126">
        <v>40000</v>
      </c>
      <c r="AD197" s="128">
        <v>980000</v>
      </c>
      <c r="AE197" s="745"/>
      <c r="AF197" s="745"/>
      <c r="AG197" s="128"/>
      <c r="AH197" s="124" t="s">
        <v>28</v>
      </c>
      <c r="AI197" s="46" t="s">
        <v>644</v>
      </c>
      <c r="AJ197" s="46" t="s">
        <v>645</v>
      </c>
      <c r="AK197" s="46" t="s">
        <v>499</v>
      </c>
      <c r="AL197" s="46" t="s">
        <v>500</v>
      </c>
      <c r="AM197" s="123">
        <v>31</v>
      </c>
      <c r="AN197" s="123">
        <v>614</v>
      </c>
      <c r="AO197" s="46">
        <v>120.1</v>
      </c>
      <c r="AP197" s="46">
        <v>24.5</v>
      </c>
      <c r="AQ197" s="46">
        <v>95.6</v>
      </c>
      <c r="AR197" s="46"/>
      <c r="AS197" s="46"/>
      <c r="AT197" s="124" t="s">
        <v>491</v>
      </c>
      <c r="AU197" s="74"/>
    </row>
    <row r="198" spans="1:47" ht="72" customHeight="1" x14ac:dyDescent="0.25">
      <c r="A198" s="732"/>
      <c r="B198" s="740"/>
      <c r="C198" s="45">
        <v>62</v>
      </c>
      <c r="D198" s="72">
        <v>62</v>
      </c>
      <c r="E198" s="123" t="s">
        <v>477</v>
      </c>
      <c r="F198" s="123" t="s">
        <v>12</v>
      </c>
      <c r="G198" s="132">
        <v>438.6</v>
      </c>
      <c r="H198" s="46">
        <v>390.7</v>
      </c>
      <c r="I198" s="46">
        <v>47.9</v>
      </c>
      <c r="J198" s="46">
        <v>438.59999999999997</v>
      </c>
      <c r="K198" s="46">
        <v>0</v>
      </c>
      <c r="L198" s="126">
        <v>70000</v>
      </c>
      <c r="M198" s="128">
        <v>30701999.999999996</v>
      </c>
      <c r="N198" s="129" t="s">
        <v>351</v>
      </c>
      <c r="O198" s="125">
        <v>9500</v>
      </c>
      <c r="P198" s="129" t="s">
        <v>352</v>
      </c>
      <c r="Q198" s="127">
        <v>438.59999999999997</v>
      </c>
      <c r="R198" s="125">
        <v>9500</v>
      </c>
      <c r="S198" s="128">
        <v>4166699.9999999995</v>
      </c>
      <c r="T198" s="128"/>
      <c r="U198" s="137"/>
      <c r="V198" s="126">
        <v>10000</v>
      </c>
      <c r="W198" s="125">
        <v>4386000</v>
      </c>
      <c r="X198" s="126">
        <v>150000</v>
      </c>
      <c r="Y198" s="125">
        <v>65789999.999999993</v>
      </c>
      <c r="Z198" s="128"/>
      <c r="AA198" s="125">
        <v>105044699.99999999</v>
      </c>
      <c r="AB198" s="742"/>
      <c r="AC198" s="126">
        <v>40000</v>
      </c>
      <c r="AD198" s="128">
        <v>17544000</v>
      </c>
      <c r="AE198" s="745"/>
      <c r="AF198" s="745"/>
      <c r="AG198" s="128"/>
      <c r="AH198" s="46" t="s">
        <v>375</v>
      </c>
      <c r="AI198" s="46" t="s">
        <v>646</v>
      </c>
      <c r="AJ198" s="46"/>
      <c r="AK198" s="46"/>
      <c r="AL198" s="46"/>
      <c r="AM198" s="123"/>
      <c r="AN198" s="123">
        <v>3</v>
      </c>
      <c r="AO198" s="46">
        <v>360</v>
      </c>
      <c r="AP198" s="46">
        <v>438.59999999999997</v>
      </c>
      <c r="AQ198" s="46">
        <v>-78.599999999999966</v>
      </c>
      <c r="AR198" s="46" t="s">
        <v>479</v>
      </c>
      <c r="AS198" s="46"/>
      <c r="AT198" s="124"/>
      <c r="AU198" s="74"/>
    </row>
    <row r="199" spans="1:47" ht="72" customHeight="1" x14ac:dyDescent="0.25">
      <c r="A199" s="732"/>
      <c r="B199" s="740"/>
      <c r="C199" s="45">
        <v>63</v>
      </c>
      <c r="D199" s="72">
        <v>159</v>
      </c>
      <c r="E199" s="123" t="s">
        <v>477</v>
      </c>
      <c r="F199" s="123" t="s">
        <v>12</v>
      </c>
      <c r="G199" s="132">
        <v>131.9</v>
      </c>
      <c r="H199" s="46">
        <v>131.9</v>
      </c>
      <c r="I199" s="46">
        <v>0</v>
      </c>
      <c r="J199" s="46">
        <v>131.9</v>
      </c>
      <c r="K199" s="46">
        <v>0</v>
      </c>
      <c r="L199" s="126">
        <v>70000</v>
      </c>
      <c r="M199" s="128">
        <v>9233000</v>
      </c>
      <c r="N199" s="129" t="s">
        <v>351</v>
      </c>
      <c r="O199" s="125">
        <v>9500</v>
      </c>
      <c r="P199" s="129" t="s">
        <v>352</v>
      </c>
      <c r="Q199" s="127">
        <v>131.9</v>
      </c>
      <c r="R199" s="125">
        <v>9500</v>
      </c>
      <c r="S199" s="128">
        <v>1253050</v>
      </c>
      <c r="T199" s="128"/>
      <c r="U199" s="137"/>
      <c r="V199" s="126">
        <v>10000</v>
      </c>
      <c r="W199" s="125">
        <v>1319000</v>
      </c>
      <c r="X199" s="126">
        <v>150000</v>
      </c>
      <c r="Y199" s="125">
        <v>19785000</v>
      </c>
      <c r="Z199" s="128"/>
      <c r="AA199" s="125">
        <v>31590050</v>
      </c>
      <c r="AB199" s="742"/>
      <c r="AC199" s="126">
        <v>40000</v>
      </c>
      <c r="AD199" s="128">
        <v>5276000</v>
      </c>
      <c r="AE199" s="745"/>
      <c r="AF199" s="745"/>
      <c r="AG199" s="128"/>
      <c r="AH199" s="46" t="s">
        <v>29</v>
      </c>
      <c r="AI199" s="46" t="s">
        <v>647</v>
      </c>
      <c r="AJ199" s="46"/>
      <c r="AK199" s="46"/>
      <c r="AL199" s="46"/>
      <c r="AM199" s="123"/>
      <c r="AN199" s="123">
        <v>3</v>
      </c>
      <c r="AO199" s="46">
        <v>360</v>
      </c>
      <c r="AP199" s="46">
        <v>131.9</v>
      </c>
      <c r="AQ199" s="46">
        <v>228.1</v>
      </c>
      <c r="AR199" s="46" t="s">
        <v>481</v>
      </c>
      <c r="AS199" s="123" t="s">
        <v>648</v>
      </c>
      <c r="AT199" s="124"/>
      <c r="AU199" s="74"/>
    </row>
    <row r="200" spans="1:47" ht="72" customHeight="1" x14ac:dyDescent="0.25">
      <c r="A200" s="732"/>
      <c r="B200" s="740"/>
      <c r="C200" s="45">
        <v>54</v>
      </c>
      <c r="D200" s="72">
        <v>179</v>
      </c>
      <c r="E200" s="123" t="s">
        <v>477</v>
      </c>
      <c r="F200" s="123" t="s">
        <v>12</v>
      </c>
      <c r="G200" s="132">
        <v>3.7</v>
      </c>
      <c r="H200" s="46">
        <v>3.7</v>
      </c>
      <c r="I200" s="46">
        <v>0</v>
      </c>
      <c r="J200" s="46">
        <v>3.7</v>
      </c>
      <c r="K200" s="46">
        <v>0</v>
      </c>
      <c r="L200" s="126">
        <v>70000</v>
      </c>
      <c r="M200" s="128">
        <v>259000</v>
      </c>
      <c r="N200" s="129" t="s">
        <v>351</v>
      </c>
      <c r="O200" s="125">
        <v>9500</v>
      </c>
      <c r="P200" s="129" t="s">
        <v>352</v>
      </c>
      <c r="Q200" s="127">
        <v>3.7</v>
      </c>
      <c r="R200" s="125">
        <v>9500</v>
      </c>
      <c r="S200" s="128">
        <v>35150</v>
      </c>
      <c r="T200" s="128"/>
      <c r="U200" s="137"/>
      <c r="V200" s="126">
        <v>10000</v>
      </c>
      <c r="W200" s="125">
        <v>37000</v>
      </c>
      <c r="X200" s="126">
        <v>150000</v>
      </c>
      <c r="Y200" s="125">
        <v>555000</v>
      </c>
      <c r="Z200" s="128"/>
      <c r="AA200" s="125">
        <v>886150</v>
      </c>
      <c r="AB200" s="742"/>
      <c r="AC200" s="126">
        <v>40000</v>
      </c>
      <c r="AD200" s="128">
        <v>148000</v>
      </c>
      <c r="AE200" s="745"/>
      <c r="AF200" s="745"/>
      <c r="AG200" s="128"/>
      <c r="AH200" s="46"/>
      <c r="AI200" s="46"/>
      <c r="AJ200" s="46"/>
      <c r="AK200" s="46"/>
      <c r="AL200" s="46"/>
      <c r="AM200" s="123"/>
      <c r="AN200" s="123"/>
      <c r="AO200" s="46"/>
      <c r="AP200" s="46"/>
      <c r="AQ200" s="46"/>
      <c r="AR200" s="46"/>
      <c r="AS200" s="123"/>
      <c r="AT200" s="124"/>
      <c r="AU200" s="74"/>
    </row>
    <row r="201" spans="1:47" ht="72" customHeight="1" x14ac:dyDescent="0.25">
      <c r="A201" s="732"/>
      <c r="B201" s="740"/>
      <c r="C201" s="45">
        <v>54</v>
      </c>
      <c r="D201" s="72">
        <v>145</v>
      </c>
      <c r="E201" s="123" t="s">
        <v>477</v>
      </c>
      <c r="F201" s="123" t="s">
        <v>12</v>
      </c>
      <c r="G201" s="132">
        <v>156.1</v>
      </c>
      <c r="H201" s="46">
        <v>156.1</v>
      </c>
      <c r="I201" s="46">
        <v>0</v>
      </c>
      <c r="J201" s="46">
        <v>156.1</v>
      </c>
      <c r="K201" s="46">
        <v>0</v>
      </c>
      <c r="L201" s="126">
        <v>70000</v>
      </c>
      <c r="M201" s="128">
        <v>10927000</v>
      </c>
      <c r="N201" s="129" t="s">
        <v>351</v>
      </c>
      <c r="O201" s="125">
        <v>9500</v>
      </c>
      <c r="P201" s="129" t="s">
        <v>352</v>
      </c>
      <c r="Q201" s="127">
        <v>156.1</v>
      </c>
      <c r="R201" s="125">
        <v>9500</v>
      </c>
      <c r="S201" s="128">
        <v>1482950</v>
      </c>
      <c r="T201" s="128"/>
      <c r="U201" s="137"/>
      <c r="V201" s="126">
        <v>10000</v>
      </c>
      <c r="W201" s="125">
        <v>1561000</v>
      </c>
      <c r="X201" s="126">
        <v>150000</v>
      </c>
      <c r="Y201" s="125">
        <v>23415000</v>
      </c>
      <c r="Z201" s="128"/>
      <c r="AA201" s="125">
        <v>37385950</v>
      </c>
      <c r="AB201" s="742"/>
      <c r="AC201" s="126">
        <v>40000</v>
      </c>
      <c r="AD201" s="128">
        <v>6244000</v>
      </c>
      <c r="AE201" s="745"/>
      <c r="AF201" s="745"/>
      <c r="AG201" s="128"/>
      <c r="AH201" s="46"/>
      <c r="AI201" s="46"/>
      <c r="AJ201" s="46"/>
      <c r="AK201" s="46"/>
      <c r="AL201" s="46"/>
      <c r="AM201" s="123"/>
      <c r="AN201" s="123"/>
      <c r="AO201" s="46"/>
      <c r="AP201" s="46"/>
      <c r="AQ201" s="46"/>
      <c r="AR201" s="46"/>
      <c r="AS201" s="123"/>
      <c r="AT201" s="124"/>
      <c r="AU201" s="74"/>
    </row>
    <row r="202" spans="1:47" s="67" customFormat="1" ht="72" customHeight="1" x14ac:dyDescent="0.25">
      <c r="A202" s="732"/>
      <c r="B202" s="740"/>
      <c r="C202" s="45">
        <v>55</v>
      </c>
      <c r="D202" s="72">
        <v>421</v>
      </c>
      <c r="E202" s="123" t="s">
        <v>477</v>
      </c>
      <c r="F202" s="123" t="s">
        <v>12</v>
      </c>
      <c r="G202" s="132">
        <v>36.1</v>
      </c>
      <c r="H202" s="46">
        <v>36.1</v>
      </c>
      <c r="I202" s="46">
        <v>0</v>
      </c>
      <c r="J202" s="46">
        <v>36.1</v>
      </c>
      <c r="K202" s="46">
        <v>0</v>
      </c>
      <c r="L202" s="126">
        <v>70000</v>
      </c>
      <c r="M202" s="128">
        <v>2527000</v>
      </c>
      <c r="N202" s="129" t="s">
        <v>351</v>
      </c>
      <c r="O202" s="125">
        <v>9500</v>
      </c>
      <c r="P202" s="129" t="s">
        <v>352</v>
      </c>
      <c r="Q202" s="127">
        <v>36.1</v>
      </c>
      <c r="R202" s="125">
        <v>9500</v>
      </c>
      <c r="S202" s="128">
        <v>342950</v>
      </c>
      <c r="T202" s="128"/>
      <c r="U202" s="137"/>
      <c r="V202" s="126">
        <v>10000</v>
      </c>
      <c r="W202" s="125">
        <v>361000</v>
      </c>
      <c r="X202" s="126">
        <v>150000</v>
      </c>
      <c r="Y202" s="125">
        <v>5415000</v>
      </c>
      <c r="Z202" s="128"/>
      <c r="AA202" s="125">
        <v>8645950</v>
      </c>
      <c r="AB202" s="742"/>
      <c r="AC202" s="126">
        <v>40000</v>
      </c>
      <c r="AD202" s="128">
        <v>1444000</v>
      </c>
      <c r="AE202" s="745"/>
      <c r="AF202" s="745"/>
      <c r="AG202" s="128"/>
      <c r="AH202" s="46"/>
      <c r="AI202" s="46"/>
      <c r="AJ202" s="46"/>
      <c r="AK202" s="46"/>
      <c r="AL202" s="46"/>
      <c r="AM202" s="123"/>
      <c r="AN202" s="123"/>
      <c r="AO202" s="46"/>
      <c r="AP202" s="46"/>
      <c r="AQ202" s="46"/>
      <c r="AR202" s="46"/>
      <c r="AS202" s="123"/>
      <c r="AT202" s="124"/>
      <c r="AU202" s="135"/>
    </row>
    <row r="203" spans="1:47" s="67" customFormat="1" ht="72" customHeight="1" x14ac:dyDescent="0.25">
      <c r="A203" s="732"/>
      <c r="B203" s="740"/>
      <c r="C203" s="45">
        <v>55</v>
      </c>
      <c r="D203" s="72">
        <v>422</v>
      </c>
      <c r="E203" s="123" t="s">
        <v>477</v>
      </c>
      <c r="F203" s="123" t="s">
        <v>12</v>
      </c>
      <c r="G203" s="132">
        <v>90</v>
      </c>
      <c r="H203" s="46">
        <v>90</v>
      </c>
      <c r="I203" s="46">
        <v>0</v>
      </c>
      <c r="J203" s="46">
        <v>90</v>
      </c>
      <c r="K203" s="46">
        <v>0</v>
      </c>
      <c r="L203" s="126">
        <v>70000</v>
      </c>
      <c r="M203" s="128">
        <v>6300000</v>
      </c>
      <c r="N203" s="129" t="s">
        <v>351</v>
      </c>
      <c r="O203" s="125">
        <v>9500</v>
      </c>
      <c r="P203" s="129" t="s">
        <v>352</v>
      </c>
      <c r="Q203" s="127">
        <v>90</v>
      </c>
      <c r="R203" s="125">
        <v>9500</v>
      </c>
      <c r="S203" s="128">
        <v>855000</v>
      </c>
      <c r="T203" s="128"/>
      <c r="U203" s="137"/>
      <c r="V203" s="126">
        <v>10000</v>
      </c>
      <c r="W203" s="125">
        <v>900000</v>
      </c>
      <c r="X203" s="126">
        <v>150000</v>
      </c>
      <c r="Y203" s="125">
        <v>13500000</v>
      </c>
      <c r="Z203" s="128"/>
      <c r="AA203" s="125">
        <v>21555000</v>
      </c>
      <c r="AB203" s="742"/>
      <c r="AC203" s="126">
        <v>40000</v>
      </c>
      <c r="AD203" s="128">
        <v>3600000</v>
      </c>
      <c r="AE203" s="745"/>
      <c r="AF203" s="745"/>
      <c r="AG203" s="128"/>
      <c r="AH203" s="46"/>
      <c r="AI203" s="46"/>
      <c r="AJ203" s="46"/>
      <c r="AK203" s="46"/>
      <c r="AL203" s="46"/>
      <c r="AM203" s="123"/>
      <c r="AN203" s="123"/>
      <c r="AO203" s="46"/>
      <c r="AP203" s="46"/>
      <c r="AQ203" s="46"/>
      <c r="AR203" s="46"/>
      <c r="AS203" s="123"/>
      <c r="AT203" s="124"/>
      <c r="AU203" s="135"/>
    </row>
    <row r="204" spans="1:47" ht="72" customHeight="1" x14ac:dyDescent="0.25">
      <c r="A204" s="732">
        <f>MAX(A$6:$A203)+1</f>
        <v>20</v>
      </c>
      <c r="B204" s="740" t="s">
        <v>649</v>
      </c>
      <c r="C204" s="45">
        <v>54</v>
      </c>
      <c r="D204" s="72">
        <v>103</v>
      </c>
      <c r="E204" s="123" t="s">
        <v>477</v>
      </c>
      <c r="F204" s="123" t="s">
        <v>12</v>
      </c>
      <c r="G204" s="132">
        <v>93.4</v>
      </c>
      <c r="H204" s="46">
        <v>93.4</v>
      </c>
      <c r="I204" s="46">
        <v>0</v>
      </c>
      <c r="J204" s="46">
        <v>93.4</v>
      </c>
      <c r="K204" s="46">
        <v>0</v>
      </c>
      <c r="L204" s="126">
        <v>70000</v>
      </c>
      <c r="M204" s="128">
        <v>6538000</v>
      </c>
      <c r="N204" s="129" t="s">
        <v>351</v>
      </c>
      <c r="O204" s="125">
        <v>9500</v>
      </c>
      <c r="P204" s="129" t="s">
        <v>352</v>
      </c>
      <c r="Q204" s="127">
        <v>93.4</v>
      </c>
      <c r="R204" s="125">
        <v>9500</v>
      </c>
      <c r="S204" s="128">
        <v>887300</v>
      </c>
      <c r="T204" s="128"/>
      <c r="U204" s="137"/>
      <c r="V204" s="126">
        <v>10000</v>
      </c>
      <c r="W204" s="125">
        <v>934000</v>
      </c>
      <c r="X204" s="126">
        <v>150000</v>
      </c>
      <c r="Y204" s="125">
        <v>14010000</v>
      </c>
      <c r="Z204" s="47"/>
      <c r="AA204" s="125">
        <v>22369300</v>
      </c>
      <c r="AB204" s="742">
        <v>359058400</v>
      </c>
      <c r="AC204" s="126">
        <v>40000</v>
      </c>
      <c r="AD204" s="128">
        <v>3736000</v>
      </c>
      <c r="AE204" s="745">
        <v>59968000</v>
      </c>
      <c r="AF204" s="745">
        <v>419026400</v>
      </c>
      <c r="AG204" s="128"/>
      <c r="AH204" s="124" t="s">
        <v>30</v>
      </c>
      <c r="AI204" s="46" t="s">
        <v>650</v>
      </c>
      <c r="AJ204" s="46"/>
      <c r="AK204" s="46"/>
      <c r="AL204" s="46"/>
      <c r="AM204" s="123"/>
      <c r="AN204" s="123">
        <v>6</v>
      </c>
      <c r="AO204" s="46">
        <v>144</v>
      </c>
      <c r="AP204" s="46">
        <v>93.4</v>
      </c>
      <c r="AQ204" s="46">
        <v>50.599999999999994</v>
      </c>
      <c r="AR204" s="46" t="s">
        <v>484</v>
      </c>
      <c r="AS204" s="123" t="s">
        <v>651</v>
      </c>
      <c r="AT204" s="124"/>
      <c r="AU204" s="74"/>
    </row>
    <row r="205" spans="1:47" ht="72" customHeight="1" x14ac:dyDescent="0.25">
      <c r="A205" s="732"/>
      <c r="B205" s="740"/>
      <c r="C205" s="45">
        <v>55</v>
      </c>
      <c r="D205" s="72">
        <v>283</v>
      </c>
      <c r="E205" s="123" t="s">
        <v>477</v>
      </c>
      <c r="F205" s="123" t="s">
        <v>12</v>
      </c>
      <c r="G205" s="132">
        <v>424.1</v>
      </c>
      <c r="H205" s="46">
        <v>424.1</v>
      </c>
      <c r="I205" s="46">
        <v>0</v>
      </c>
      <c r="J205" s="46">
        <v>424.1</v>
      </c>
      <c r="K205" s="46">
        <v>0</v>
      </c>
      <c r="L205" s="126">
        <v>70000</v>
      </c>
      <c r="M205" s="128">
        <v>29687000</v>
      </c>
      <c r="N205" s="129" t="s">
        <v>351</v>
      </c>
      <c r="O205" s="125">
        <v>9500</v>
      </c>
      <c r="P205" s="129" t="s">
        <v>352</v>
      </c>
      <c r="Q205" s="127">
        <v>424.1</v>
      </c>
      <c r="R205" s="125">
        <v>9500</v>
      </c>
      <c r="S205" s="128">
        <v>4028950</v>
      </c>
      <c r="T205" s="128"/>
      <c r="U205" s="137"/>
      <c r="V205" s="126">
        <v>10000</v>
      </c>
      <c r="W205" s="125">
        <v>4241000</v>
      </c>
      <c r="X205" s="126">
        <v>150000</v>
      </c>
      <c r="Y205" s="125">
        <v>63615000</v>
      </c>
      <c r="Z205" s="47"/>
      <c r="AA205" s="125">
        <v>101571950</v>
      </c>
      <c r="AB205" s="742"/>
      <c r="AC205" s="126">
        <v>40000</v>
      </c>
      <c r="AD205" s="128">
        <v>16964000</v>
      </c>
      <c r="AE205" s="745"/>
      <c r="AF205" s="745"/>
      <c r="AG205" s="128"/>
      <c r="AH205" s="124" t="s">
        <v>31</v>
      </c>
      <c r="AI205" s="46" t="s">
        <v>652</v>
      </c>
      <c r="AJ205" s="46" t="s">
        <v>653</v>
      </c>
      <c r="AK205" s="46" t="s">
        <v>499</v>
      </c>
      <c r="AL205" s="46" t="s">
        <v>500</v>
      </c>
      <c r="AM205" s="123">
        <v>31</v>
      </c>
      <c r="AN205" s="123">
        <v>586</v>
      </c>
      <c r="AO205" s="46">
        <v>304.8</v>
      </c>
      <c r="AP205" s="46">
        <v>424.1</v>
      </c>
      <c r="AQ205" s="46">
        <v>-119.30000000000001</v>
      </c>
      <c r="AR205" s="46"/>
      <c r="AS205" s="46"/>
      <c r="AT205" s="124" t="s">
        <v>491</v>
      </c>
      <c r="AU205" s="74"/>
    </row>
    <row r="206" spans="1:47" ht="72" customHeight="1" x14ac:dyDescent="0.25">
      <c r="A206" s="732"/>
      <c r="B206" s="740"/>
      <c r="C206" s="45">
        <v>55</v>
      </c>
      <c r="D206" s="72">
        <v>286</v>
      </c>
      <c r="E206" s="123" t="s">
        <v>477</v>
      </c>
      <c r="F206" s="123" t="s">
        <v>12</v>
      </c>
      <c r="G206" s="132">
        <v>31.9</v>
      </c>
      <c r="H206" s="46">
        <v>31.9</v>
      </c>
      <c r="I206" s="46">
        <v>0</v>
      </c>
      <c r="J206" s="46">
        <v>31.9</v>
      </c>
      <c r="K206" s="46">
        <v>0</v>
      </c>
      <c r="L206" s="126">
        <v>70000</v>
      </c>
      <c r="M206" s="128">
        <v>2233000</v>
      </c>
      <c r="N206" s="129" t="s">
        <v>351</v>
      </c>
      <c r="O206" s="125">
        <v>9500</v>
      </c>
      <c r="P206" s="129" t="s">
        <v>352</v>
      </c>
      <c r="Q206" s="127">
        <v>31.9</v>
      </c>
      <c r="R206" s="125">
        <v>9500</v>
      </c>
      <c r="S206" s="128">
        <v>303050</v>
      </c>
      <c r="T206" s="128"/>
      <c r="U206" s="137"/>
      <c r="V206" s="126">
        <v>10000</v>
      </c>
      <c r="W206" s="125">
        <v>319000</v>
      </c>
      <c r="X206" s="126">
        <v>150000</v>
      </c>
      <c r="Y206" s="125">
        <v>4785000</v>
      </c>
      <c r="Z206" s="47"/>
      <c r="AA206" s="125">
        <v>7640050</v>
      </c>
      <c r="AB206" s="742"/>
      <c r="AC206" s="126">
        <v>40000</v>
      </c>
      <c r="AD206" s="128">
        <v>1276000</v>
      </c>
      <c r="AE206" s="745"/>
      <c r="AF206" s="745"/>
      <c r="AG206" s="128"/>
      <c r="AH206" s="124" t="s">
        <v>32</v>
      </c>
      <c r="AI206" s="46" t="s">
        <v>654</v>
      </c>
      <c r="AJ206" s="46" t="s">
        <v>655</v>
      </c>
      <c r="AK206" s="46" t="s">
        <v>499</v>
      </c>
      <c r="AL206" s="46" t="s">
        <v>500</v>
      </c>
      <c r="AM206" s="123">
        <v>37</v>
      </c>
      <c r="AN206" s="123">
        <v>26</v>
      </c>
      <c r="AO206" s="46">
        <v>169.1</v>
      </c>
      <c r="AP206" s="46">
        <v>31.9</v>
      </c>
      <c r="AQ206" s="46">
        <v>137.19999999999999</v>
      </c>
      <c r="AR206" s="46"/>
      <c r="AS206" s="46"/>
      <c r="AT206" s="124" t="s">
        <v>491</v>
      </c>
      <c r="AU206" s="74"/>
    </row>
    <row r="207" spans="1:47" ht="72" customHeight="1" x14ac:dyDescent="0.25">
      <c r="A207" s="732"/>
      <c r="B207" s="740"/>
      <c r="C207" s="45">
        <v>55</v>
      </c>
      <c r="D207" s="72">
        <v>421</v>
      </c>
      <c r="E207" s="123" t="s">
        <v>477</v>
      </c>
      <c r="F207" s="123" t="s">
        <v>12</v>
      </c>
      <c r="G207" s="132">
        <v>100.9</v>
      </c>
      <c r="H207" s="46">
        <v>100.9</v>
      </c>
      <c r="I207" s="46">
        <v>0</v>
      </c>
      <c r="J207" s="46">
        <v>100.9</v>
      </c>
      <c r="K207" s="46">
        <v>0</v>
      </c>
      <c r="L207" s="126">
        <v>70000</v>
      </c>
      <c r="M207" s="128">
        <v>7063000</v>
      </c>
      <c r="N207" s="129" t="s">
        <v>351</v>
      </c>
      <c r="O207" s="125">
        <v>9500</v>
      </c>
      <c r="P207" s="129" t="s">
        <v>352</v>
      </c>
      <c r="Q207" s="127">
        <v>100.9</v>
      </c>
      <c r="R207" s="125">
        <v>9500</v>
      </c>
      <c r="S207" s="128">
        <v>958550</v>
      </c>
      <c r="T207" s="128"/>
      <c r="U207" s="137"/>
      <c r="V207" s="126">
        <v>10000</v>
      </c>
      <c r="W207" s="125">
        <v>1009000</v>
      </c>
      <c r="X207" s="126">
        <v>150000</v>
      </c>
      <c r="Y207" s="125">
        <v>15135000</v>
      </c>
      <c r="Z207" s="47"/>
      <c r="AA207" s="125">
        <v>24165550</v>
      </c>
      <c r="AB207" s="742"/>
      <c r="AC207" s="126">
        <v>40000</v>
      </c>
      <c r="AD207" s="128">
        <v>4036000</v>
      </c>
      <c r="AE207" s="745"/>
      <c r="AF207" s="745"/>
      <c r="AG207" s="128"/>
      <c r="AH207" s="124" t="s">
        <v>32</v>
      </c>
      <c r="AI207" s="46" t="s">
        <v>654</v>
      </c>
      <c r="AJ207" s="46" t="s">
        <v>655</v>
      </c>
      <c r="AK207" s="46" t="s">
        <v>499</v>
      </c>
      <c r="AL207" s="46" t="s">
        <v>500</v>
      </c>
      <c r="AM207" s="123">
        <v>37</v>
      </c>
      <c r="AN207" s="123">
        <v>26</v>
      </c>
      <c r="AO207" s="46">
        <v>169.1</v>
      </c>
      <c r="AP207" s="46">
        <v>100.9</v>
      </c>
      <c r="AQ207" s="46">
        <v>68.199999999999989</v>
      </c>
      <c r="AR207" s="46"/>
      <c r="AS207" s="46"/>
      <c r="AT207" s="124" t="s">
        <v>491</v>
      </c>
      <c r="AU207" s="74"/>
    </row>
    <row r="208" spans="1:47" ht="72" customHeight="1" x14ac:dyDescent="0.25">
      <c r="A208" s="732"/>
      <c r="B208" s="740"/>
      <c r="C208" s="45">
        <v>55</v>
      </c>
      <c r="D208" s="72">
        <v>504</v>
      </c>
      <c r="E208" s="123" t="s">
        <v>477</v>
      </c>
      <c r="F208" s="123" t="s">
        <v>12</v>
      </c>
      <c r="G208" s="132">
        <v>98.1</v>
      </c>
      <c r="H208" s="46">
        <v>98.1</v>
      </c>
      <c r="I208" s="46">
        <v>0</v>
      </c>
      <c r="J208" s="46">
        <v>98.1</v>
      </c>
      <c r="K208" s="46">
        <v>0</v>
      </c>
      <c r="L208" s="126">
        <v>70000</v>
      </c>
      <c r="M208" s="128">
        <v>6867000</v>
      </c>
      <c r="N208" s="129" t="s">
        <v>351</v>
      </c>
      <c r="O208" s="125">
        <v>9500</v>
      </c>
      <c r="P208" s="129" t="s">
        <v>352</v>
      </c>
      <c r="Q208" s="127">
        <v>98.1</v>
      </c>
      <c r="R208" s="125">
        <v>9500</v>
      </c>
      <c r="S208" s="128">
        <v>931950</v>
      </c>
      <c r="T208" s="128"/>
      <c r="U208" s="137"/>
      <c r="V208" s="126">
        <v>10000</v>
      </c>
      <c r="W208" s="125">
        <v>981000</v>
      </c>
      <c r="X208" s="126">
        <v>150000</v>
      </c>
      <c r="Y208" s="125">
        <v>14715000</v>
      </c>
      <c r="Z208" s="47"/>
      <c r="AA208" s="125">
        <v>23494950</v>
      </c>
      <c r="AB208" s="742"/>
      <c r="AC208" s="126">
        <v>40000</v>
      </c>
      <c r="AD208" s="128">
        <v>3924000</v>
      </c>
      <c r="AE208" s="745"/>
      <c r="AF208" s="745"/>
      <c r="AG208" s="128"/>
      <c r="AH208" s="46" t="s">
        <v>656</v>
      </c>
      <c r="AI208" s="46" t="s">
        <v>657</v>
      </c>
      <c r="AJ208" s="46"/>
      <c r="AK208" s="46"/>
      <c r="AL208" s="46"/>
      <c r="AM208" s="123"/>
      <c r="AN208" s="123">
        <v>3</v>
      </c>
      <c r="AO208" s="46">
        <v>192</v>
      </c>
      <c r="AP208" s="46">
        <v>98.1</v>
      </c>
      <c r="AQ208" s="46">
        <v>93.9</v>
      </c>
      <c r="AR208" s="46" t="s">
        <v>481</v>
      </c>
      <c r="AS208" s="123" t="s">
        <v>658</v>
      </c>
      <c r="AT208" s="124"/>
      <c r="AU208" s="74"/>
    </row>
    <row r="209" spans="1:47" ht="72" customHeight="1" x14ac:dyDescent="0.25">
      <c r="A209" s="732"/>
      <c r="B209" s="740"/>
      <c r="C209" s="45">
        <v>62</v>
      </c>
      <c r="D209" s="72">
        <v>46</v>
      </c>
      <c r="E209" s="123" t="s">
        <v>477</v>
      </c>
      <c r="F209" s="123" t="s">
        <v>12</v>
      </c>
      <c r="G209" s="132">
        <v>232.6</v>
      </c>
      <c r="H209" s="46">
        <v>232.6</v>
      </c>
      <c r="I209" s="46">
        <v>0</v>
      </c>
      <c r="J209" s="46">
        <v>232.6</v>
      </c>
      <c r="K209" s="46">
        <v>0</v>
      </c>
      <c r="L209" s="126">
        <v>70000</v>
      </c>
      <c r="M209" s="128">
        <v>16282000</v>
      </c>
      <c r="N209" s="129" t="s">
        <v>351</v>
      </c>
      <c r="O209" s="125">
        <v>9500</v>
      </c>
      <c r="P209" s="129" t="s">
        <v>352</v>
      </c>
      <c r="Q209" s="127">
        <v>232.6</v>
      </c>
      <c r="R209" s="125">
        <v>9500</v>
      </c>
      <c r="S209" s="128">
        <v>2209700</v>
      </c>
      <c r="T209" s="128"/>
      <c r="U209" s="137"/>
      <c r="V209" s="126">
        <v>10000</v>
      </c>
      <c r="W209" s="125">
        <v>2326000</v>
      </c>
      <c r="X209" s="126">
        <v>150000</v>
      </c>
      <c r="Y209" s="125">
        <v>34890000</v>
      </c>
      <c r="Z209" s="128"/>
      <c r="AA209" s="125">
        <v>55707700</v>
      </c>
      <c r="AB209" s="742"/>
      <c r="AC209" s="126">
        <v>40000</v>
      </c>
      <c r="AD209" s="128">
        <v>9304000</v>
      </c>
      <c r="AE209" s="745"/>
      <c r="AF209" s="745"/>
      <c r="AG209" s="128"/>
      <c r="AH209" s="46" t="s">
        <v>377</v>
      </c>
      <c r="AI209" s="46" t="s">
        <v>659</v>
      </c>
      <c r="AJ209" s="46"/>
      <c r="AK209" s="46"/>
      <c r="AL209" s="46"/>
      <c r="AM209" s="123"/>
      <c r="AN209" s="123">
        <v>5</v>
      </c>
      <c r="AO209" s="46">
        <v>168</v>
      </c>
      <c r="AP209" s="46">
        <v>232.6</v>
      </c>
      <c r="AQ209" s="46">
        <v>-64.599999999999994</v>
      </c>
      <c r="AR209" s="46" t="s">
        <v>481</v>
      </c>
      <c r="AS209" s="123" t="s">
        <v>660</v>
      </c>
      <c r="AT209" s="124"/>
      <c r="AU209" s="74"/>
    </row>
    <row r="210" spans="1:47" ht="72" customHeight="1" x14ac:dyDescent="0.25">
      <c r="A210" s="732"/>
      <c r="B210" s="740"/>
      <c r="C210" s="45">
        <v>63</v>
      </c>
      <c r="D210" s="72">
        <v>162</v>
      </c>
      <c r="E210" s="123" t="s">
        <v>477</v>
      </c>
      <c r="F210" s="123" t="s">
        <v>12</v>
      </c>
      <c r="G210" s="132">
        <v>187.1</v>
      </c>
      <c r="H210" s="46">
        <v>187.1</v>
      </c>
      <c r="I210" s="46">
        <v>0</v>
      </c>
      <c r="J210" s="46">
        <v>187.1</v>
      </c>
      <c r="K210" s="46">
        <v>0</v>
      </c>
      <c r="L210" s="126">
        <v>70000</v>
      </c>
      <c r="M210" s="128">
        <v>13097000</v>
      </c>
      <c r="N210" s="129" t="s">
        <v>351</v>
      </c>
      <c r="O210" s="125">
        <v>9500</v>
      </c>
      <c r="P210" s="129" t="s">
        <v>352</v>
      </c>
      <c r="Q210" s="127">
        <v>187.1</v>
      </c>
      <c r="R210" s="125">
        <v>9500</v>
      </c>
      <c r="S210" s="128">
        <v>1777450</v>
      </c>
      <c r="T210" s="128"/>
      <c r="U210" s="137"/>
      <c r="V210" s="126">
        <v>10000</v>
      </c>
      <c r="W210" s="125">
        <v>1871000</v>
      </c>
      <c r="X210" s="126">
        <v>150000</v>
      </c>
      <c r="Y210" s="125">
        <v>28065000</v>
      </c>
      <c r="Z210" s="128"/>
      <c r="AA210" s="125">
        <v>44810450</v>
      </c>
      <c r="AB210" s="742"/>
      <c r="AC210" s="126">
        <v>40000</v>
      </c>
      <c r="AD210" s="128">
        <v>7484000</v>
      </c>
      <c r="AE210" s="745"/>
      <c r="AF210" s="745"/>
      <c r="AG210" s="128"/>
      <c r="AH210" s="740" t="s">
        <v>378</v>
      </c>
      <c r="AI210" s="723" t="s">
        <v>661</v>
      </c>
      <c r="AJ210" s="723"/>
      <c r="AK210" s="723"/>
      <c r="AL210" s="723"/>
      <c r="AM210" s="712"/>
      <c r="AN210" s="123">
        <v>4</v>
      </c>
      <c r="AO210" s="46">
        <v>288</v>
      </c>
      <c r="AP210" s="46">
        <v>187.1</v>
      </c>
      <c r="AQ210" s="46">
        <v>100.9</v>
      </c>
      <c r="AR210" s="46" t="s">
        <v>484</v>
      </c>
      <c r="AS210" s="123" t="s">
        <v>662</v>
      </c>
      <c r="AT210" s="124"/>
      <c r="AU210" s="74"/>
    </row>
    <row r="211" spans="1:47" ht="72" customHeight="1" x14ac:dyDescent="0.25">
      <c r="A211" s="732"/>
      <c r="B211" s="740"/>
      <c r="C211" s="45">
        <v>63</v>
      </c>
      <c r="D211" s="72">
        <v>221</v>
      </c>
      <c r="E211" s="123" t="s">
        <v>477</v>
      </c>
      <c r="F211" s="123" t="s">
        <v>12</v>
      </c>
      <c r="G211" s="132">
        <v>144.9</v>
      </c>
      <c r="H211" s="46">
        <v>144.9</v>
      </c>
      <c r="I211" s="46">
        <v>0</v>
      </c>
      <c r="J211" s="46">
        <v>144.9</v>
      </c>
      <c r="K211" s="46">
        <v>0</v>
      </c>
      <c r="L211" s="126">
        <v>70000</v>
      </c>
      <c r="M211" s="128">
        <v>10143000</v>
      </c>
      <c r="N211" s="129" t="s">
        <v>351</v>
      </c>
      <c r="O211" s="125">
        <v>9500</v>
      </c>
      <c r="P211" s="129" t="s">
        <v>352</v>
      </c>
      <c r="Q211" s="127">
        <v>144.9</v>
      </c>
      <c r="R211" s="125">
        <v>9500</v>
      </c>
      <c r="S211" s="128">
        <v>1376550</v>
      </c>
      <c r="T211" s="128"/>
      <c r="U211" s="137"/>
      <c r="V211" s="126">
        <v>10000</v>
      </c>
      <c r="W211" s="125">
        <v>1449000</v>
      </c>
      <c r="X211" s="126">
        <v>150000</v>
      </c>
      <c r="Y211" s="125">
        <v>21735000</v>
      </c>
      <c r="Z211" s="128"/>
      <c r="AA211" s="125">
        <v>34703550</v>
      </c>
      <c r="AB211" s="742"/>
      <c r="AC211" s="126">
        <v>40000</v>
      </c>
      <c r="AD211" s="128">
        <v>5796000</v>
      </c>
      <c r="AE211" s="745"/>
      <c r="AF211" s="745"/>
      <c r="AG211" s="128"/>
      <c r="AH211" s="740"/>
      <c r="AI211" s="724"/>
      <c r="AJ211" s="724"/>
      <c r="AK211" s="724"/>
      <c r="AL211" s="724"/>
      <c r="AM211" s="714"/>
      <c r="AN211" s="123">
        <v>12</v>
      </c>
      <c r="AO211" s="46">
        <v>192</v>
      </c>
      <c r="AP211" s="46">
        <v>144.9</v>
      </c>
      <c r="AQ211" s="46">
        <v>47.099999999999994</v>
      </c>
      <c r="AR211" s="46" t="s">
        <v>479</v>
      </c>
      <c r="AS211" s="123" t="s">
        <v>663</v>
      </c>
      <c r="AT211" s="124"/>
      <c r="AU211" s="74"/>
    </row>
    <row r="212" spans="1:47" ht="72" customHeight="1" x14ac:dyDescent="0.25">
      <c r="A212" s="732"/>
      <c r="B212" s="740"/>
      <c r="C212" s="45">
        <v>63</v>
      </c>
      <c r="D212" s="72">
        <v>222</v>
      </c>
      <c r="E212" s="123" t="s">
        <v>477</v>
      </c>
      <c r="F212" s="123" t="s">
        <v>12</v>
      </c>
      <c r="G212" s="132">
        <v>35.1</v>
      </c>
      <c r="H212" s="46">
        <v>35.1</v>
      </c>
      <c r="I212" s="46">
        <v>0</v>
      </c>
      <c r="J212" s="46">
        <v>35.1</v>
      </c>
      <c r="K212" s="46">
        <v>0</v>
      </c>
      <c r="L212" s="126">
        <v>70000</v>
      </c>
      <c r="M212" s="128">
        <v>2457000</v>
      </c>
      <c r="N212" s="129" t="s">
        <v>351</v>
      </c>
      <c r="O212" s="125">
        <v>9500</v>
      </c>
      <c r="P212" s="129" t="s">
        <v>352</v>
      </c>
      <c r="Q212" s="127">
        <v>35.1</v>
      </c>
      <c r="R212" s="125">
        <v>9500</v>
      </c>
      <c r="S212" s="128">
        <v>333450</v>
      </c>
      <c r="T212" s="128"/>
      <c r="U212" s="137"/>
      <c r="V212" s="126">
        <v>10000</v>
      </c>
      <c r="W212" s="125">
        <v>351000</v>
      </c>
      <c r="X212" s="126">
        <v>150000</v>
      </c>
      <c r="Y212" s="125">
        <v>5265000</v>
      </c>
      <c r="Z212" s="128"/>
      <c r="AA212" s="125">
        <v>8406450</v>
      </c>
      <c r="AB212" s="742"/>
      <c r="AC212" s="126">
        <v>40000</v>
      </c>
      <c r="AD212" s="128">
        <v>1404000</v>
      </c>
      <c r="AE212" s="745"/>
      <c r="AF212" s="745"/>
      <c r="AG212" s="128"/>
      <c r="AH212" s="124"/>
      <c r="AI212" s="122"/>
      <c r="AJ212" s="122"/>
      <c r="AK212" s="122"/>
      <c r="AL212" s="122"/>
      <c r="AM212" s="112"/>
      <c r="AN212" s="123">
        <v>12</v>
      </c>
      <c r="AO212" s="46">
        <v>192</v>
      </c>
      <c r="AP212" s="46">
        <v>35.1</v>
      </c>
      <c r="AQ212" s="46">
        <v>156.9</v>
      </c>
      <c r="AR212" s="46" t="s">
        <v>479</v>
      </c>
      <c r="AS212" s="123" t="s">
        <v>663</v>
      </c>
      <c r="AT212" s="124"/>
      <c r="AU212" s="74"/>
    </row>
    <row r="213" spans="1:47" ht="72" customHeight="1" x14ac:dyDescent="0.25">
      <c r="A213" s="732"/>
      <c r="B213" s="740"/>
      <c r="C213" s="45">
        <v>55</v>
      </c>
      <c r="D213" s="72">
        <v>578</v>
      </c>
      <c r="E213" s="123" t="s">
        <v>477</v>
      </c>
      <c r="F213" s="123" t="s">
        <v>12</v>
      </c>
      <c r="G213" s="132">
        <v>16.100000000000001</v>
      </c>
      <c r="H213" s="46">
        <v>16.100000000000001</v>
      </c>
      <c r="I213" s="46">
        <v>0</v>
      </c>
      <c r="J213" s="46">
        <v>16.100000000000001</v>
      </c>
      <c r="K213" s="46">
        <v>0</v>
      </c>
      <c r="L213" s="126">
        <v>70000</v>
      </c>
      <c r="M213" s="128">
        <v>1127000</v>
      </c>
      <c r="N213" s="129" t="s">
        <v>351</v>
      </c>
      <c r="O213" s="125">
        <v>9500</v>
      </c>
      <c r="P213" s="129" t="s">
        <v>352</v>
      </c>
      <c r="Q213" s="127">
        <v>16.100000000000001</v>
      </c>
      <c r="R213" s="125">
        <v>9500</v>
      </c>
      <c r="S213" s="128">
        <v>152950</v>
      </c>
      <c r="T213" s="128"/>
      <c r="U213" s="137"/>
      <c r="V213" s="126">
        <v>10000</v>
      </c>
      <c r="W213" s="125">
        <v>161000</v>
      </c>
      <c r="X213" s="126">
        <v>150000</v>
      </c>
      <c r="Y213" s="125">
        <v>2415000</v>
      </c>
      <c r="Z213" s="128"/>
      <c r="AA213" s="125">
        <v>3855950</v>
      </c>
      <c r="AB213" s="742"/>
      <c r="AC213" s="126">
        <v>40000</v>
      </c>
      <c r="AD213" s="128">
        <v>644000</v>
      </c>
      <c r="AE213" s="745"/>
      <c r="AF213" s="745"/>
      <c r="AG213" s="128"/>
      <c r="AH213" s="124"/>
      <c r="AI213" s="122"/>
      <c r="AJ213" s="122"/>
      <c r="AK213" s="122"/>
      <c r="AL213" s="122"/>
      <c r="AM213" s="112"/>
      <c r="AN213" s="123"/>
      <c r="AO213" s="46"/>
      <c r="AP213" s="46"/>
      <c r="AQ213" s="46"/>
      <c r="AR213" s="46"/>
      <c r="AS213" s="123"/>
      <c r="AT213" s="124"/>
      <c r="AU213" s="74"/>
    </row>
    <row r="214" spans="1:47" ht="72" customHeight="1" x14ac:dyDescent="0.25">
      <c r="A214" s="732"/>
      <c r="B214" s="740"/>
      <c r="C214" s="45">
        <v>55</v>
      </c>
      <c r="D214" s="72">
        <v>582</v>
      </c>
      <c r="E214" s="123" t="s">
        <v>477</v>
      </c>
      <c r="F214" s="123" t="s">
        <v>12</v>
      </c>
      <c r="G214" s="132">
        <v>48.5</v>
      </c>
      <c r="H214" s="46">
        <v>48.5</v>
      </c>
      <c r="I214" s="46">
        <v>0</v>
      </c>
      <c r="J214" s="46">
        <v>48.5</v>
      </c>
      <c r="K214" s="46">
        <v>0</v>
      </c>
      <c r="L214" s="126">
        <v>70000</v>
      </c>
      <c r="M214" s="128">
        <v>3395000</v>
      </c>
      <c r="N214" s="129" t="s">
        <v>351</v>
      </c>
      <c r="O214" s="125">
        <v>9500</v>
      </c>
      <c r="P214" s="129" t="s">
        <v>352</v>
      </c>
      <c r="Q214" s="127">
        <v>48.5</v>
      </c>
      <c r="R214" s="125">
        <v>9500</v>
      </c>
      <c r="S214" s="128">
        <v>460750</v>
      </c>
      <c r="T214" s="128"/>
      <c r="U214" s="137"/>
      <c r="V214" s="126">
        <v>10000</v>
      </c>
      <c r="W214" s="125">
        <v>485000</v>
      </c>
      <c r="X214" s="126">
        <v>150000</v>
      </c>
      <c r="Y214" s="125">
        <v>7275000</v>
      </c>
      <c r="Z214" s="128"/>
      <c r="AA214" s="125">
        <v>11615750</v>
      </c>
      <c r="AB214" s="742"/>
      <c r="AC214" s="126">
        <v>40000</v>
      </c>
      <c r="AD214" s="128">
        <v>1940000</v>
      </c>
      <c r="AE214" s="745"/>
      <c r="AF214" s="745"/>
      <c r="AG214" s="128"/>
      <c r="AH214" s="124"/>
      <c r="AI214" s="122"/>
      <c r="AJ214" s="122"/>
      <c r="AK214" s="122"/>
      <c r="AL214" s="122"/>
      <c r="AM214" s="112"/>
      <c r="AN214" s="123"/>
      <c r="AO214" s="46"/>
      <c r="AP214" s="46"/>
      <c r="AQ214" s="46"/>
      <c r="AR214" s="46"/>
      <c r="AS214" s="123"/>
      <c r="AT214" s="124"/>
      <c r="AU214" s="74"/>
    </row>
    <row r="215" spans="1:47" ht="72" customHeight="1" x14ac:dyDescent="0.25">
      <c r="A215" s="732"/>
      <c r="B215" s="740"/>
      <c r="C215" s="45">
        <v>55</v>
      </c>
      <c r="D215" s="72">
        <v>583</v>
      </c>
      <c r="E215" s="123" t="s">
        <v>477</v>
      </c>
      <c r="F215" s="123" t="s">
        <v>12</v>
      </c>
      <c r="G215" s="132">
        <v>86.5</v>
      </c>
      <c r="H215" s="46">
        <v>86.5</v>
      </c>
      <c r="I215" s="46">
        <v>0</v>
      </c>
      <c r="J215" s="46">
        <v>86.5</v>
      </c>
      <c r="K215" s="46">
        <v>0</v>
      </c>
      <c r="L215" s="126">
        <v>70000</v>
      </c>
      <c r="M215" s="128">
        <v>6055000</v>
      </c>
      <c r="N215" s="129" t="s">
        <v>351</v>
      </c>
      <c r="O215" s="125">
        <v>9500</v>
      </c>
      <c r="P215" s="129" t="s">
        <v>352</v>
      </c>
      <c r="Q215" s="127">
        <v>86.5</v>
      </c>
      <c r="R215" s="125">
        <v>9500</v>
      </c>
      <c r="S215" s="128">
        <v>821750</v>
      </c>
      <c r="T215" s="128"/>
      <c r="U215" s="137"/>
      <c r="V215" s="126">
        <v>10000</v>
      </c>
      <c r="W215" s="125">
        <v>865000</v>
      </c>
      <c r="X215" s="126">
        <v>150000</v>
      </c>
      <c r="Y215" s="125">
        <v>12975000</v>
      </c>
      <c r="Z215" s="128"/>
      <c r="AA215" s="125">
        <v>20716750</v>
      </c>
      <c r="AB215" s="742"/>
      <c r="AC215" s="126">
        <v>40000</v>
      </c>
      <c r="AD215" s="128">
        <v>3460000</v>
      </c>
      <c r="AE215" s="745"/>
      <c r="AF215" s="745"/>
      <c r="AG215" s="128"/>
      <c r="AH215" s="124"/>
      <c r="AI215" s="122"/>
      <c r="AJ215" s="122"/>
      <c r="AK215" s="122"/>
      <c r="AL215" s="122"/>
      <c r="AM215" s="112"/>
      <c r="AN215" s="123"/>
      <c r="AO215" s="46"/>
      <c r="AP215" s="46"/>
      <c r="AQ215" s="46"/>
      <c r="AR215" s="46"/>
      <c r="AS215" s="123"/>
      <c r="AT215" s="124"/>
      <c r="AU215" s="74"/>
    </row>
    <row r="216" spans="1:47" s="67" customFormat="1" ht="72" customHeight="1" x14ac:dyDescent="0.25">
      <c r="A216" s="732">
        <f>MAX(A$6:$A215)+1</f>
        <v>21</v>
      </c>
      <c r="B216" s="740" t="s">
        <v>664</v>
      </c>
      <c r="C216" s="45">
        <v>54</v>
      </c>
      <c r="D216" s="72">
        <v>163</v>
      </c>
      <c r="E216" s="123" t="s">
        <v>477</v>
      </c>
      <c r="F216" s="123" t="s">
        <v>12</v>
      </c>
      <c r="G216" s="132">
        <v>3.7</v>
      </c>
      <c r="H216" s="46">
        <v>3.7</v>
      </c>
      <c r="I216" s="46">
        <v>0</v>
      </c>
      <c r="J216" s="46">
        <v>3.7</v>
      </c>
      <c r="K216" s="46">
        <v>0</v>
      </c>
      <c r="L216" s="126">
        <v>70000</v>
      </c>
      <c r="M216" s="128">
        <v>259000</v>
      </c>
      <c r="N216" s="129" t="s">
        <v>351</v>
      </c>
      <c r="O216" s="125">
        <v>9500</v>
      </c>
      <c r="P216" s="129" t="s">
        <v>352</v>
      </c>
      <c r="Q216" s="127">
        <v>3.7</v>
      </c>
      <c r="R216" s="125">
        <v>9500</v>
      </c>
      <c r="S216" s="128">
        <v>35150</v>
      </c>
      <c r="T216" s="128"/>
      <c r="U216" s="137"/>
      <c r="V216" s="126">
        <v>10000</v>
      </c>
      <c r="W216" s="125">
        <v>37000</v>
      </c>
      <c r="X216" s="126">
        <v>150000</v>
      </c>
      <c r="Y216" s="125">
        <v>555000</v>
      </c>
      <c r="Z216" s="47"/>
      <c r="AA216" s="125">
        <v>886150</v>
      </c>
      <c r="AB216" s="742">
        <v>378889000</v>
      </c>
      <c r="AC216" s="126">
        <v>40000</v>
      </c>
      <c r="AD216" s="128">
        <v>148000</v>
      </c>
      <c r="AE216" s="745">
        <v>63280000</v>
      </c>
      <c r="AF216" s="745">
        <v>442169000</v>
      </c>
      <c r="AG216" s="128"/>
      <c r="AH216" s="46"/>
      <c r="AI216" s="46"/>
      <c r="AJ216" s="46"/>
      <c r="AK216" s="46"/>
      <c r="AL216" s="46"/>
      <c r="AM216" s="123"/>
      <c r="AN216" s="123"/>
      <c r="AO216" s="46"/>
      <c r="AP216" s="46"/>
      <c r="AQ216" s="46"/>
      <c r="AR216" s="46"/>
      <c r="AS216" s="123"/>
      <c r="AT216" s="124"/>
      <c r="AU216" s="135"/>
    </row>
    <row r="217" spans="1:47" s="67" customFormat="1" ht="72" customHeight="1" x14ac:dyDescent="0.25">
      <c r="A217" s="732"/>
      <c r="B217" s="740"/>
      <c r="C217" s="45">
        <v>54</v>
      </c>
      <c r="D217" s="72">
        <v>153</v>
      </c>
      <c r="E217" s="123" t="s">
        <v>477</v>
      </c>
      <c r="F217" s="123" t="s">
        <v>12</v>
      </c>
      <c r="G217" s="132">
        <v>103.8</v>
      </c>
      <c r="H217" s="46">
        <v>103.8</v>
      </c>
      <c r="I217" s="46">
        <v>0</v>
      </c>
      <c r="J217" s="46">
        <v>103.8</v>
      </c>
      <c r="K217" s="46">
        <v>0</v>
      </c>
      <c r="L217" s="126">
        <v>70000</v>
      </c>
      <c r="M217" s="128">
        <v>7266000</v>
      </c>
      <c r="N217" s="129" t="s">
        <v>351</v>
      </c>
      <c r="O217" s="125">
        <v>9500</v>
      </c>
      <c r="P217" s="129" t="s">
        <v>352</v>
      </c>
      <c r="Q217" s="127">
        <v>103.8</v>
      </c>
      <c r="R217" s="125">
        <v>9500</v>
      </c>
      <c r="S217" s="128">
        <v>986100</v>
      </c>
      <c r="T217" s="128"/>
      <c r="U217" s="137"/>
      <c r="V217" s="126">
        <v>10000</v>
      </c>
      <c r="W217" s="125">
        <v>1038000</v>
      </c>
      <c r="X217" s="126">
        <v>150000</v>
      </c>
      <c r="Y217" s="125">
        <v>15570000</v>
      </c>
      <c r="Z217" s="47"/>
      <c r="AA217" s="125">
        <v>24860100</v>
      </c>
      <c r="AB217" s="742"/>
      <c r="AC217" s="126">
        <v>40000</v>
      </c>
      <c r="AD217" s="128">
        <v>4152000</v>
      </c>
      <c r="AE217" s="745"/>
      <c r="AF217" s="745"/>
      <c r="AG217" s="128"/>
      <c r="AH217" s="46" t="s">
        <v>665</v>
      </c>
      <c r="AI217" s="46" t="s">
        <v>666</v>
      </c>
      <c r="AJ217" s="46"/>
      <c r="AK217" s="46"/>
      <c r="AL217" s="46"/>
      <c r="AM217" s="123"/>
      <c r="AN217" s="123">
        <v>13</v>
      </c>
      <c r="AO217" s="46">
        <v>480</v>
      </c>
      <c r="AP217" s="46">
        <v>103.8</v>
      </c>
      <c r="AQ217" s="46">
        <v>376.2</v>
      </c>
      <c r="AR217" s="46" t="s">
        <v>479</v>
      </c>
      <c r="AS217" s="123" t="s">
        <v>667</v>
      </c>
      <c r="AT217" s="124"/>
      <c r="AU217" s="135"/>
    </row>
    <row r="218" spans="1:47" s="67" customFormat="1" ht="72" customHeight="1" x14ac:dyDescent="0.25">
      <c r="A218" s="732"/>
      <c r="B218" s="740"/>
      <c r="C218" s="45">
        <v>54</v>
      </c>
      <c r="D218" s="72">
        <v>148</v>
      </c>
      <c r="E218" s="123" t="s">
        <v>477</v>
      </c>
      <c r="F218" s="123" t="s">
        <v>12</v>
      </c>
      <c r="G218" s="132">
        <v>24</v>
      </c>
      <c r="H218" s="46">
        <v>24</v>
      </c>
      <c r="I218" s="46">
        <v>0</v>
      </c>
      <c r="J218" s="46">
        <v>24</v>
      </c>
      <c r="K218" s="46">
        <v>0</v>
      </c>
      <c r="L218" s="126">
        <v>70000</v>
      </c>
      <c r="M218" s="128">
        <v>1680000</v>
      </c>
      <c r="N218" s="129" t="s">
        <v>351</v>
      </c>
      <c r="O218" s="125">
        <v>9500</v>
      </c>
      <c r="P218" s="129" t="s">
        <v>352</v>
      </c>
      <c r="Q218" s="127">
        <v>24</v>
      </c>
      <c r="R218" s="125">
        <v>9500</v>
      </c>
      <c r="S218" s="128">
        <v>228000</v>
      </c>
      <c r="T218" s="128"/>
      <c r="U218" s="137"/>
      <c r="V218" s="126">
        <v>10000</v>
      </c>
      <c r="W218" s="125">
        <v>240000</v>
      </c>
      <c r="X218" s="126">
        <v>150000</v>
      </c>
      <c r="Y218" s="125">
        <v>3600000</v>
      </c>
      <c r="Z218" s="47"/>
      <c r="AA218" s="125">
        <v>5748000</v>
      </c>
      <c r="AB218" s="742"/>
      <c r="AC218" s="126">
        <v>40000</v>
      </c>
      <c r="AD218" s="128">
        <v>960000</v>
      </c>
      <c r="AE218" s="745"/>
      <c r="AF218" s="745"/>
      <c r="AG218" s="128"/>
      <c r="AH218" s="46"/>
      <c r="AI218" s="46"/>
      <c r="AJ218" s="46"/>
      <c r="AK218" s="46"/>
      <c r="AL218" s="46"/>
      <c r="AM218" s="123"/>
      <c r="AN218" s="123"/>
      <c r="AO218" s="46"/>
      <c r="AP218" s="46"/>
      <c r="AQ218" s="46"/>
      <c r="AR218" s="46"/>
      <c r="AS218" s="123"/>
      <c r="AT218" s="124"/>
      <c r="AU218" s="135"/>
    </row>
    <row r="219" spans="1:47" s="67" customFormat="1" ht="72" customHeight="1" x14ac:dyDescent="0.25">
      <c r="A219" s="732"/>
      <c r="B219" s="740"/>
      <c r="C219" s="45">
        <v>55</v>
      </c>
      <c r="D219" s="72">
        <v>288</v>
      </c>
      <c r="E219" s="123" t="s">
        <v>477</v>
      </c>
      <c r="F219" s="123" t="s">
        <v>12</v>
      </c>
      <c r="G219" s="132">
        <v>223.2</v>
      </c>
      <c r="H219" s="46">
        <v>223.2</v>
      </c>
      <c r="I219" s="46">
        <v>0</v>
      </c>
      <c r="J219" s="46">
        <v>223.2</v>
      </c>
      <c r="K219" s="46">
        <v>0</v>
      </c>
      <c r="L219" s="126">
        <v>70000</v>
      </c>
      <c r="M219" s="128">
        <v>15624000</v>
      </c>
      <c r="N219" s="129" t="s">
        <v>351</v>
      </c>
      <c r="O219" s="125">
        <v>9500</v>
      </c>
      <c r="P219" s="129" t="s">
        <v>352</v>
      </c>
      <c r="Q219" s="127">
        <v>223.2</v>
      </c>
      <c r="R219" s="125">
        <v>9500</v>
      </c>
      <c r="S219" s="128">
        <v>2120400</v>
      </c>
      <c r="T219" s="128"/>
      <c r="U219" s="137"/>
      <c r="V219" s="126">
        <v>10000</v>
      </c>
      <c r="W219" s="125">
        <v>2232000</v>
      </c>
      <c r="X219" s="126">
        <v>150000</v>
      </c>
      <c r="Y219" s="125">
        <v>33480000</v>
      </c>
      <c r="Z219" s="47"/>
      <c r="AA219" s="125">
        <v>53456400</v>
      </c>
      <c r="AB219" s="742"/>
      <c r="AC219" s="126">
        <v>40000</v>
      </c>
      <c r="AD219" s="128">
        <v>8928000</v>
      </c>
      <c r="AE219" s="745"/>
      <c r="AF219" s="745"/>
      <c r="AG219" s="128"/>
      <c r="AH219" s="124" t="s">
        <v>37</v>
      </c>
      <c r="AI219" s="46" t="s">
        <v>668</v>
      </c>
      <c r="AJ219" s="46" t="s">
        <v>669</v>
      </c>
      <c r="AK219" s="46" t="s">
        <v>499</v>
      </c>
      <c r="AL219" s="46" t="s">
        <v>500</v>
      </c>
      <c r="AM219" s="123">
        <v>31</v>
      </c>
      <c r="AN219" s="123">
        <v>513</v>
      </c>
      <c r="AO219" s="46">
        <v>368.1</v>
      </c>
      <c r="AP219" s="46">
        <v>223.2</v>
      </c>
      <c r="AQ219" s="46">
        <v>0</v>
      </c>
      <c r="AR219" s="46"/>
      <c r="AS219" s="123" t="s">
        <v>670</v>
      </c>
      <c r="AT219" s="124" t="s">
        <v>491</v>
      </c>
      <c r="AU219" s="135"/>
    </row>
    <row r="220" spans="1:47" s="67" customFormat="1" ht="72" customHeight="1" x14ac:dyDescent="0.25">
      <c r="A220" s="732"/>
      <c r="B220" s="740"/>
      <c r="C220" s="45">
        <v>55</v>
      </c>
      <c r="D220" s="72">
        <v>354</v>
      </c>
      <c r="E220" s="123" t="s">
        <v>477</v>
      </c>
      <c r="F220" s="123" t="s">
        <v>12</v>
      </c>
      <c r="G220" s="132">
        <v>12</v>
      </c>
      <c r="H220" s="46">
        <v>12</v>
      </c>
      <c r="I220" s="46">
        <v>0</v>
      </c>
      <c r="J220" s="46">
        <v>12</v>
      </c>
      <c r="K220" s="46">
        <v>0</v>
      </c>
      <c r="L220" s="126">
        <v>70000</v>
      </c>
      <c r="M220" s="128">
        <v>840000</v>
      </c>
      <c r="N220" s="129" t="s">
        <v>351</v>
      </c>
      <c r="O220" s="125">
        <v>9500</v>
      </c>
      <c r="P220" s="129" t="s">
        <v>352</v>
      </c>
      <c r="Q220" s="127">
        <v>12</v>
      </c>
      <c r="R220" s="125">
        <v>9500</v>
      </c>
      <c r="S220" s="128">
        <v>114000</v>
      </c>
      <c r="T220" s="128"/>
      <c r="U220" s="137"/>
      <c r="V220" s="126">
        <v>10000</v>
      </c>
      <c r="W220" s="125">
        <v>120000</v>
      </c>
      <c r="X220" s="126">
        <v>150000</v>
      </c>
      <c r="Y220" s="125">
        <v>1800000</v>
      </c>
      <c r="Z220" s="47"/>
      <c r="AA220" s="125">
        <v>2874000</v>
      </c>
      <c r="AB220" s="742"/>
      <c r="AC220" s="126">
        <v>40000</v>
      </c>
      <c r="AD220" s="128">
        <v>480000</v>
      </c>
      <c r="AE220" s="745"/>
      <c r="AF220" s="745"/>
      <c r="AG220" s="128"/>
      <c r="AH220" s="124" t="s">
        <v>37</v>
      </c>
      <c r="AI220" s="46" t="s">
        <v>668</v>
      </c>
      <c r="AJ220" s="46" t="s">
        <v>669</v>
      </c>
      <c r="AK220" s="46" t="s">
        <v>499</v>
      </c>
      <c r="AL220" s="46" t="s">
        <v>500</v>
      </c>
      <c r="AM220" s="123">
        <v>31</v>
      </c>
      <c r="AN220" s="123">
        <v>513</v>
      </c>
      <c r="AO220" s="46">
        <v>368.1</v>
      </c>
      <c r="AP220" s="46">
        <v>12</v>
      </c>
      <c r="AQ220" s="46">
        <v>0</v>
      </c>
      <c r="AR220" s="46"/>
      <c r="AS220" s="123" t="s">
        <v>670</v>
      </c>
      <c r="AT220" s="124" t="s">
        <v>491</v>
      </c>
      <c r="AU220" s="135"/>
    </row>
    <row r="221" spans="1:47" s="67" customFormat="1" ht="72" customHeight="1" x14ac:dyDescent="0.25">
      <c r="A221" s="732"/>
      <c r="B221" s="740"/>
      <c r="C221" s="45">
        <v>55</v>
      </c>
      <c r="D221" s="72">
        <v>355</v>
      </c>
      <c r="E221" s="123" t="s">
        <v>477</v>
      </c>
      <c r="F221" s="123" t="s">
        <v>12</v>
      </c>
      <c r="G221" s="132">
        <v>139.30000000000001</v>
      </c>
      <c r="H221" s="46">
        <v>139.30000000000001</v>
      </c>
      <c r="I221" s="46">
        <v>0</v>
      </c>
      <c r="J221" s="46">
        <v>139.30000000000001</v>
      </c>
      <c r="K221" s="46">
        <v>0</v>
      </c>
      <c r="L221" s="126">
        <v>70000</v>
      </c>
      <c r="M221" s="128">
        <v>9751000</v>
      </c>
      <c r="N221" s="129" t="s">
        <v>351</v>
      </c>
      <c r="O221" s="125">
        <v>9500</v>
      </c>
      <c r="P221" s="129" t="s">
        <v>352</v>
      </c>
      <c r="Q221" s="127">
        <v>139.30000000000001</v>
      </c>
      <c r="R221" s="125">
        <v>9500</v>
      </c>
      <c r="S221" s="128">
        <v>1323350</v>
      </c>
      <c r="T221" s="128"/>
      <c r="U221" s="137"/>
      <c r="V221" s="126">
        <v>10000</v>
      </c>
      <c r="W221" s="125">
        <v>1393000</v>
      </c>
      <c r="X221" s="126">
        <v>150000</v>
      </c>
      <c r="Y221" s="125">
        <v>20895000</v>
      </c>
      <c r="Z221" s="47"/>
      <c r="AA221" s="125">
        <v>33362350</v>
      </c>
      <c r="AB221" s="742"/>
      <c r="AC221" s="126">
        <v>40000</v>
      </c>
      <c r="AD221" s="128">
        <v>5572000</v>
      </c>
      <c r="AE221" s="745"/>
      <c r="AF221" s="745"/>
      <c r="AG221" s="128"/>
      <c r="AH221" s="124"/>
      <c r="AI221" s="46"/>
      <c r="AJ221" s="46"/>
      <c r="AK221" s="46"/>
      <c r="AL221" s="46"/>
      <c r="AM221" s="123"/>
      <c r="AN221" s="123"/>
      <c r="AO221" s="46"/>
      <c r="AP221" s="46"/>
      <c r="AQ221" s="46"/>
      <c r="AR221" s="46"/>
      <c r="AS221" s="123"/>
      <c r="AT221" s="124"/>
      <c r="AU221" s="135"/>
    </row>
    <row r="222" spans="1:47" s="67" customFormat="1" ht="72" customHeight="1" x14ac:dyDescent="0.25">
      <c r="A222" s="732"/>
      <c r="B222" s="740"/>
      <c r="C222" s="45">
        <v>55</v>
      </c>
      <c r="D222" s="72">
        <v>549</v>
      </c>
      <c r="E222" s="123" t="s">
        <v>477</v>
      </c>
      <c r="F222" s="123" t="s">
        <v>12</v>
      </c>
      <c r="G222" s="132">
        <v>284.89999999999998</v>
      </c>
      <c r="H222" s="46">
        <v>284.89999999999998</v>
      </c>
      <c r="I222" s="46">
        <v>0</v>
      </c>
      <c r="J222" s="46">
        <v>284.89999999999998</v>
      </c>
      <c r="K222" s="46">
        <v>0</v>
      </c>
      <c r="L222" s="126">
        <v>70000</v>
      </c>
      <c r="M222" s="128">
        <v>19943000</v>
      </c>
      <c r="N222" s="129" t="s">
        <v>351</v>
      </c>
      <c r="O222" s="125">
        <v>9500</v>
      </c>
      <c r="P222" s="129" t="s">
        <v>352</v>
      </c>
      <c r="Q222" s="127">
        <v>284.89999999999998</v>
      </c>
      <c r="R222" s="125">
        <v>9500</v>
      </c>
      <c r="S222" s="128">
        <v>2706550</v>
      </c>
      <c r="T222" s="128"/>
      <c r="U222" s="137"/>
      <c r="V222" s="126">
        <v>10000</v>
      </c>
      <c r="W222" s="125">
        <v>2849000</v>
      </c>
      <c r="X222" s="126">
        <v>150000</v>
      </c>
      <c r="Y222" s="125">
        <v>42735000</v>
      </c>
      <c r="Z222" s="47"/>
      <c r="AA222" s="125">
        <v>68233550</v>
      </c>
      <c r="AB222" s="742"/>
      <c r="AC222" s="126">
        <v>40000</v>
      </c>
      <c r="AD222" s="128">
        <v>11396000</v>
      </c>
      <c r="AE222" s="745"/>
      <c r="AF222" s="745"/>
      <c r="AG222" s="128"/>
      <c r="AH222" s="124" t="s">
        <v>37</v>
      </c>
      <c r="AI222" s="46" t="s">
        <v>668</v>
      </c>
      <c r="AJ222" s="46" t="s">
        <v>669</v>
      </c>
      <c r="AK222" s="46" t="s">
        <v>499</v>
      </c>
      <c r="AL222" s="46" t="s">
        <v>500</v>
      </c>
      <c r="AM222" s="123">
        <v>31</v>
      </c>
      <c r="AN222" s="123">
        <v>513</v>
      </c>
      <c r="AO222" s="46">
        <v>368.1</v>
      </c>
      <c r="AP222" s="46">
        <v>284.89999999999998</v>
      </c>
      <c r="AQ222" s="46">
        <v>0</v>
      </c>
      <c r="AR222" s="46"/>
      <c r="AS222" s="123" t="s">
        <v>670</v>
      </c>
      <c r="AT222" s="124" t="s">
        <v>491</v>
      </c>
      <c r="AU222" s="135"/>
    </row>
    <row r="223" spans="1:47" s="67" customFormat="1" ht="72" customHeight="1" x14ac:dyDescent="0.25">
      <c r="A223" s="732"/>
      <c r="B223" s="740"/>
      <c r="C223" s="45">
        <v>55</v>
      </c>
      <c r="D223" s="72">
        <v>550</v>
      </c>
      <c r="E223" s="123" t="s">
        <v>477</v>
      </c>
      <c r="F223" s="123" t="s">
        <v>12</v>
      </c>
      <c r="G223" s="132">
        <v>23.1</v>
      </c>
      <c r="H223" s="46">
        <v>23.1</v>
      </c>
      <c r="I223" s="46">
        <v>0</v>
      </c>
      <c r="J223" s="46">
        <v>23.1</v>
      </c>
      <c r="K223" s="46">
        <v>0</v>
      </c>
      <c r="L223" s="126">
        <v>70000</v>
      </c>
      <c r="M223" s="128">
        <v>1617000</v>
      </c>
      <c r="N223" s="129" t="s">
        <v>351</v>
      </c>
      <c r="O223" s="125">
        <v>9500</v>
      </c>
      <c r="P223" s="129" t="s">
        <v>352</v>
      </c>
      <c r="Q223" s="127">
        <v>23.1</v>
      </c>
      <c r="R223" s="125">
        <v>9500</v>
      </c>
      <c r="S223" s="128">
        <v>219450</v>
      </c>
      <c r="T223" s="128"/>
      <c r="U223" s="137"/>
      <c r="V223" s="126">
        <v>10000</v>
      </c>
      <c r="W223" s="125">
        <v>231000</v>
      </c>
      <c r="X223" s="126">
        <v>150000</v>
      </c>
      <c r="Y223" s="125">
        <v>3465000</v>
      </c>
      <c r="Z223" s="47"/>
      <c r="AA223" s="125">
        <v>5532450</v>
      </c>
      <c r="AB223" s="742"/>
      <c r="AC223" s="126">
        <v>40000</v>
      </c>
      <c r="AD223" s="128">
        <v>924000</v>
      </c>
      <c r="AE223" s="745"/>
      <c r="AF223" s="745"/>
      <c r="AG223" s="128"/>
      <c r="AH223" s="124"/>
      <c r="AI223" s="46"/>
      <c r="AJ223" s="46"/>
      <c r="AK223" s="46"/>
      <c r="AL223" s="46"/>
      <c r="AM223" s="123"/>
      <c r="AN223" s="123"/>
      <c r="AO223" s="46"/>
      <c r="AP223" s="46"/>
      <c r="AQ223" s="46"/>
      <c r="AR223" s="46"/>
      <c r="AS223" s="123"/>
      <c r="AT223" s="124"/>
      <c r="AU223" s="135"/>
    </row>
    <row r="224" spans="1:47" s="67" customFormat="1" ht="72" customHeight="1" x14ac:dyDescent="0.25">
      <c r="A224" s="732"/>
      <c r="B224" s="740"/>
      <c r="C224" s="45">
        <v>63</v>
      </c>
      <c r="D224" s="72">
        <v>167</v>
      </c>
      <c r="E224" s="123" t="s">
        <v>477</v>
      </c>
      <c r="F224" s="123" t="s">
        <v>12</v>
      </c>
      <c r="G224" s="132">
        <v>156</v>
      </c>
      <c r="H224" s="46">
        <v>156</v>
      </c>
      <c r="I224" s="46">
        <v>0</v>
      </c>
      <c r="J224" s="46">
        <v>156</v>
      </c>
      <c r="K224" s="46">
        <v>0</v>
      </c>
      <c r="L224" s="126">
        <v>70000</v>
      </c>
      <c r="M224" s="128">
        <v>10920000</v>
      </c>
      <c r="N224" s="129" t="s">
        <v>351</v>
      </c>
      <c r="O224" s="125">
        <v>9500</v>
      </c>
      <c r="P224" s="129" t="s">
        <v>352</v>
      </c>
      <c r="Q224" s="127">
        <v>156</v>
      </c>
      <c r="R224" s="125">
        <v>9500</v>
      </c>
      <c r="S224" s="128">
        <v>1482000</v>
      </c>
      <c r="T224" s="128"/>
      <c r="U224" s="137"/>
      <c r="V224" s="126">
        <v>10000</v>
      </c>
      <c r="W224" s="125">
        <v>1560000</v>
      </c>
      <c r="X224" s="126">
        <v>150000</v>
      </c>
      <c r="Y224" s="125">
        <v>23400000</v>
      </c>
      <c r="Z224" s="47"/>
      <c r="AA224" s="125">
        <v>37362000</v>
      </c>
      <c r="AB224" s="742"/>
      <c r="AC224" s="126">
        <v>40000</v>
      </c>
      <c r="AD224" s="128">
        <v>6240000</v>
      </c>
      <c r="AE224" s="745"/>
      <c r="AF224" s="745"/>
      <c r="AG224" s="128"/>
      <c r="AH224" s="124"/>
      <c r="AI224" s="46"/>
      <c r="AJ224" s="46"/>
      <c r="AK224" s="46"/>
      <c r="AL224" s="46"/>
      <c r="AM224" s="123"/>
      <c r="AN224" s="123"/>
      <c r="AO224" s="46"/>
      <c r="AP224" s="46"/>
      <c r="AQ224" s="46"/>
      <c r="AR224" s="46"/>
      <c r="AS224" s="123"/>
      <c r="AT224" s="124"/>
      <c r="AU224" s="135"/>
    </row>
    <row r="225" spans="1:47" s="67" customFormat="1" ht="72" customHeight="1" x14ac:dyDescent="0.25">
      <c r="A225" s="732"/>
      <c r="B225" s="740"/>
      <c r="C225" s="45">
        <v>63</v>
      </c>
      <c r="D225" s="72">
        <v>50</v>
      </c>
      <c r="E225" s="123" t="s">
        <v>477</v>
      </c>
      <c r="F225" s="123" t="s">
        <v>12</v>
      </c>
      <c r="G225" s="132">
        <v>362.5</v>
      </c>
      <c r="H225" s="46">
        <v>362.5</v>
      </c>
      <c r="I225" s="46">
        <v>0</v>
      </c>
      <c r="J225" s="46">
        <v>362.5</v>
      </c>
      <c r="K225" s="46">
        <v>0</v>
      </c>
      <c r="L225" s="126">
        <v>70000</v>
      </c>
      <c r="M225" s="128">
        <v>25375000</v>
      </c>
      <c r="N225" s="129" t="s">
        <v>351</v>
      </c>
      <c r="O225" s="125">
        <v>9500</v>
      </c>
      <c r="P225" s="129" t="s">
        <v>352</v>
      </c>
      <c r="Q225" s="127">
        <v>362.5</v>
      </c>
      <c r="R225" s="125">
        <v>9500</v>
      </c>
      <c r="S225" s="128">
        <v>3443750</v>
      </c>
      <c r="T225" s="128"/>
      <c r="U225" s="137"/>
      <c r="V225" s="126">
        <v>10000</v>
      </c>
      <c r="W225" s="125">
        <v>3625000</v>
      </c>
      <c r="X225" s="126">
        <v>150000</v>
      </c>
      <c r="Y225" s="125">
        <v>54375000</v>
      </c>
      <c r="Z225" s="128"/>
      <c r="AA225" s="125">
        <v>86818750</v>
      </c>
      <c r="AB225" s="742"/>
      <c r="AC225" s="126">
        <v>40000</v>
      </c>
      <c r="AD225" s="128">
        <v>14500000</v>
      </c>
      <c r="AE225" s="745"/>
      <c r="AF225" s="745"/>
      <c r="AG225" s="128"/>
      <c r="AH225" s="46" t="s">
        <v>671</v>
      </c>
      <c r="AI225" s="46" t="s">
        <v>672</v>
      </c>
      <c r="AJ225" s="46"/>
      <c r="AK225" s="46"/>
      <c r="AL225" s="46"/>
      <c r="AM225" s="123"/>
      <c r="AN225" s="123">
        <v>11</v>
      </c>
      <c r="AO225" s="46">
        <v>192</v>
      </c>
      <c r="AP225" s="46">
        <v>192</v>
      </c>
      <c r="AQ225" s="46">
        <v>0</v>
      </c>
      <c r="AR225" s="46" t="s">
        <v>479</v>
      </c>
      <c r="AS225" s="46"/>
      <c r="AT225" s="124"/>
      <c r="AU225" s="135"/>
    </row>
    <row r="226" spans="1:47" s="67" customFormat="1" ht="72" customHeight="1" x14ac:dyDescent="0.25">
      <c r="A226" s="732"/>
      <c r="B226" s="740"/>
      <c r="C226" s="45">
        <v>54</v>
      </c>
      <c r="D226" s="72">
        <v>131</v>
      </c>
      <c r="E226" s="123" t="s">
        <v>477</v>
      </c>
      <c r="F226" s="123" t="s">
        <v>12</v>
      </c>
      <c r="G226" s="132">
        <v>222.5</v>
      </c>
      <c r="H226" s="46">
        <v>222.5</v>
      </c>
      <c r="I226" s="46">
        <v>0</v>
      </c>
      <c r="J226" s="46">
        <v>222.5</v>
      </c>
      <c r="K226" s="46">
        <v>0</v>
      </c>
      <c r="L226" s="126">
        <v>70000</v>
      </c>
      <c r="M226" s="128">
        <v>15575000</v>
      </c>
      <c r="N226" s="129" t="s">
        <v>351</v>
      </c>
      <c r="O226" s="125">
        <v>9500</v>
      </c>
      <c r="P226" s="129" t="s">
        <v>352</v>
      </c>
      <c r="Q226" s="127">
        <v>222.5</v>
      </c>
      <c r="R226" s="125">
        <v>9500</v>
      </c>
      <c r="S226" s="128">
        <v>2113750</v>
      </c>
      <c r="T226" s="128"/>
      <c r="U226" s="137"/>
      <c r="V226" s="126">
        <v>10000</v>
      </c>
      <c r="W226" s="125">
        <v>2225000</v>
      </c>
      <c r="X226" s="126">
        <v>150000</v>
      </c>
      <c r="Y226" s="125">
        <v>33375000</v>
      </c>
      <c r="Z226" s="128"/>
      <c r="AA226" s="125">
        <v>53288750</v>
      </c>
      <c r="AB226" s="742"/>
      <c r="AC226" s="126">
        <v>40000</v>
      </c>
      <c r="AD226" s="128">
        <v>8900000</v>
      </c>
      <c r="AE226" s="745"/>
      <c r="AF226" s="745"/>
      <c r="AG226" s="128"/>
      <c r="AH226" s="46"/>
      <c r="AI226" s="46"/>
      <c r="AJ226" s="46"/>
      <c r="AK226" s="46"/>
      <c r="AL226" s="46"/>
      <c r="AM226" s="123"/>
      <c r="AN226" s="123"/>
      <c r="AO226" s="46"/>
      <c r="AP226" s="46"/>
      <c r="AQ226" s="46"/>
      <c r="AR226" s="46"/>
      <c r="AS226" s="46"/>
      <c r="AT226" s="124"/>
      <c r="AU226" s="135"/>
    </row>
    <row r="227" spans="1:47" s="67" customFormat="1" ht="72" customHeight="1" x14ac:dyDescent="0.25">
      <c r="A227" s="732"/>
      <c r="B227" s="740"/>
      <c r="C227" s="45">
        <v>54</v>
      </c>
      <c r="D227" s="72">
        <v>132</v>
      </c>
      <c r="E227" s="123" t="s">
        <v>477</v>
      </c>
      <c r="F227" s="123" t="s">
        <v>12</v>
      </c>
      <c r="G227" s="132">
        <v>27</v>
      </c>
      <c r="H227" s="46">
        <v>27</v>
      </c>
      <c r="I227" s="46">
        <v>0</v>
      </c>
      <c r="J227" s="46">
        <v>27</v>
      </c>
      <c r="K227" s="46">
        <v>0</v>
      </c>
      <c r="L227" s="126">
        <v>70000</v>
      </c>
      <c r="M227" s="128">
        <v>1890000</v>
      </c>
      <c r="N227" s="129" t="s">
        <v>351</v>
      </c>
      <c r="O227" s="125">
        <v>9500</v>
      </c>
      <c r="P227" s="129" t="s">
        <v>352</v>
      </c>
      <c r="Q227" s="127">
        <v>27</v>
      </c>
      <c r="R227" s="125">
        <v>9500</v>
      </c>
      <c r="S227" s="128">
        <v>256500</v>
      </c>
      <c r="T227" s="128"/>
      <c r="U227" s="137"/>
      <c r="V227" s="126">
        <v>10000</v>
      </c>
      <c r="W227" s="125">
        <v>270000</v>
      </c>
      <c r="X227" s="126">
        <v>150000</v>
      </c>
      <c r="Y227" s="125">
        <v>4050000</v>
      </c>
      <c r="Z227" s="128"/>
      <c r="AA227" s="125">
        <v>6466500</v>
      </c>
      <c r="AB227" s="742"/>
      <c r="AC227" s="126">
        <v>40000</v>
      </c>
      <c r="AD227" s="128">
        <v>1080000</v>
      </c>
      <c r="AE227" s="745"/>
      <c r="AF227" s="745"/>
      <c r="AG227" s="128"/>
      <c r="AH227" s="46"/>
      <c r="AI227" s="46"/>
      <c r="AJ227" s="46"/>
      <c r="AK227" s="46"/>
      <c r="AL227" s="46"/>
      <c r="AM227" s="123"/>
      <c r="AN227" s="123"/>
      <c r="AO227" s="46"/>
      <c r="AP227" s="46"/>
      <c r="AQ227" s="46"/>
      <c r="AR227" s="46"/>
      <c r="AS227" s="46"/>
      <c r="AT227" s="124"/>
      <c r="AU227" s="135"/>
    </row>
    <row r="228" spans="1:47" ht="72" customHeight="1" x14ac:dyDescent="0.25">
      <c r="A228" s="732">
        <f>MAX(A$6:$A227)+1</f>
        <v>22</v>
      </c>
      <c r="B228" s="740" t="s">
        <v>673</v>
      </c>
      <c r="C228" s="45">
        <v>54</v>
      </c>
      <c r="D228" s="72">
        <v>126</v>
      </c>
      <c r="E228" s="123" t="s">
        <v>477</v>
      </c>
      <c r="F228" s="123" t="s">
        <v>12</v>
      </c>
      <c r="G228" s="132">
        <v>97.7</v>
      </c>
      <c r="H228" s="46">
        <v>97.7</v>
      </c>
      <c r="I228" s="46">
        <v>0</v>
      </c>
      <c r="J228" s="46">
        <v>97.7</v>
      </c>
      <c r="K228" s="46">
        <v>0</v>
      </c>
      <c r="L228" s="126">
        <v>70000</v>
      </c>
      <c r="M228" s="128">
        <v>6839000</v>
      </c>
      <c r="N228" s="129" t="s">
        <v>351</v>
      </c>
      <c r="O228" s="125">
        <v>9500</v>
      </c>
      <c r="P228" s="129" t="s">
        <v>352</v>
      </c>
      <c r="Q228" s="127">
        <v>97.7</v>
      </c>
      <c r="R228" s="125">
        <v>9500</v>
      </c>
      <c r="S228" s="128">
        <v>928150</v>
      </c>
      <c r="T228" s="128"/>
      <c r="U228" s="137"/>
      <c r="V228" s="126">
        <v>10000</v>
      </c>
      <c r="W228" s="125">
        <v>977000</v>
      </c>
      <c r="X228" s="126">
        <v>150000</v>
      </c>
      <c r="Y228" s="125">
        <v>14655000</v>
      </c>
      <c r="Z228" s="128"/>
      <c r="AA228" s="125">
        <v>23399150</v>
      </c>
      <c r="AB228" s="716">
        <v>215652350</v>
      </c>
      <c r="AC228" s="126">
        <v>40000</v>
      </c>
      <c r="AD228" s="128">
        <v>3908000</v>
      </c>
      <c r="AE228" s="697">
        <v>35808000</v>
      </c>
      <c r="AF228" s="697">
        <v>251460350</v>
      </c>
      <c r="AG228" s="128"/>
      <c r="AH228" s="122" t="s">
        <v>674</v>
      </c>
      <c r="AI228" s="122" t="s">
        <v>675</v>
      </c>
      <c r="AJ228" s="122"/>
      <c r="AK228" s="122"/>
      <c r="AL228" s="122"/>
      <c r="AM228" s="112"/>
      <c r="AN228" s="112">
        <v>5</v>
      </c>
      <c r="AO228" s="122">
        <v>360</v>
      </c>
      <c r="AP228" s="122">
        <v>97.7</v>
      </c>
      <c r="AQ228" s="122">
        <v>262.3</v>
      </c>
      <c r="AR228" s="122" t="s">
        <v>484</v>
      </c>
      <c r="AS228" s="112" t="s">
        <v>676</v>
      </c>
      <c r="AT228" s="116"/>
      <c r="AU228" s="74"/>
    </row>
    <row r="229" spans="1:47" ht="72" customHeight="1" x14ac:dyDescent="0.25">
      <c r="A229" s="732"/>
      <c r="B229" s="740"/>
      <c r="C229" s="45">
        <v>55</v>
      </c>
      <c r="D229" s="72">
        <v>274</v>
      </c>
      <c r="E229" s="123" t="s">
        <v>477</v>
      </c>
      <c r="F229" s="123" t="s">
        <v>12</v>
      </c>
      <c r="G229" s="132">
        <v>168.6</v>
      </c>
      <c r="H229" s="46">
        <v>168.6</v>
      </c>
      <c r="I229" s="46">
        <v>0</v>
      </c>
      <c r="J229" s="46">
        <v>168.6</v>
      </c>
      <c r="K229" s="46">
        <v>0</v>
      </c>
      <c r="L229" s="126">
        <v>70000</v>
      </c>
      <c r="M229" s="128">
        <v>11802000</v>
      </c>
      <c r="N229" s="129" t="s">
        <v>351</v>
      </c>
      <c r="O229" s="125">
        <v>9500</v>
      </c>
      <c r="P229" s="129" t="s">
        <v>352</v>
      </c>
      <c r="Q229" s="127">
        <v>168.6</v>
      </c>
      <c r="R229" s="125">
        <v>9500</v>
      </c>
      <c r="S229" s="128">
        <v>1601700</v>
      </c>
      <c r="T229" s="128"/>
      <c r="U229" s="137"/>
      <c r="V229" s="126">
        <v>10000</v>
      </c>
      <c r="W229" s="125">
        <v>1686000</v>
      </c>
      <c r="X229" s="126">
        <v>150000</v>
      </c>
      <c r="Y229" s="125">
        <v>25290000</v>
      </c>
      <c r="Z229" s="128"/>
      <c r="AA229" s="125">
        <v>40379700</v>
      </c>
      <c r="AB229" s="717"/>
      <c r="AC229" s="126">
        <v>40000</v>
      </c>
      <c r="AD229" s="128">
        <v>6744000</v>
      </c>
      <c r="AE229" s="699"/>
      <c r="AF229" s="699"/>
      <c r="AG229" s="128"/>
      <c r="AH229" s="124" t="s">
        <v>41</v>
      </c>
      <c r="AI229" s="46" t="s">
        <v>677</v>
      </c>
      <c r="AJ229" s="46" t="s">
        <v>678</v>
      </c>
      <c r="AK229" s="46" t="s">
        <v>499</v>
      </c>
      <c r="AL229" s="46" t="s">
        <v>500</v>
      </c>
      <c r="AM229" s="123">
        <v>31</v>
      </c>
      <c r="AN229" s="123">
        <v>613</v>
      </c>
      <c r="AO229" s="46">
        <v>220.4</v>
      </c>
      <c r="AP229" s="46">
        <v>168.6</v>
      </c>
      <c r="AQ229" s="46">
        <v>0</v>
      </c>
      <c r="AR229" s="46"/>
      <c r="AS229" s="46"/>
      <c r="AT229" s="124"/>
      <c r="AU229" s="74"/>
    </row>
    <row r="230" spans="1:47" ht="72" customHeight="1" x14ac:dyDescent="0.25">
      <c r="A230" s="732"/>
      <c r="B230" s="740"/>
      <c r="C230" s="45">
        <v>55</v>
      </c>
      <c r="D230" s="72">
        <v>289</v>
      </c>
      <c r="E230" s="123" t="s">
        <v>477</v>
      </c>
      <c r="F230" s="123" t="s">
        <v>12</v>
      </c>
      <c r="G230" s="132">
        <v>70.7</v>
      </c>
      <c r="H230" s="46">
        <v>70.7</v>
      </c>
      <c r="I230" s="46">
        <v>0</v>
      </c>
      <c r="J230" s="46">
        <v>70.7</v>
      </c>
      <c r="K230" s="46">
        <v>0</v>
      </c>
      <c r="L230" s="126">
        <v>70000</v>
      </c>
      <c r="M230" s="128">
        <v>4949000</v>
      </c>
      <c r="N230" s="129" t="s">
        <v>351</v>
      </c>
      <c r="O230" s="125">
        <v>9500</v>
      </c>
      <c r="P230" s="129" t="s">
        <v>352</v>
      </c>
      <c r="Q230" s="127">
        <v>70.7</v>
      </c>
      <c r="R230" s="125">
        <v>9500</v>
      </c>
      <c r="S230" s="128">
        <v>671650</v>
      </c>
      <c r="T230" s="128"/>
      <c r="U230" s="137"/>
      <c r="V230" s="126">
        <v>10000</v>
      </c>
      <c r="W230" s="125">
        <v>707000</v>
      </c>
      <c r="X230" s="126">
        <v>150000</v>
      </c>
      <c r="Y230" s="125">
        <v>10605000</v>
      </c>
      <c r="Z230" s="128"/>
      <c r="AA230" s="125">
        <v>16932650</v>
      </c>
      <c r="AB230" s="717"/>
      <c r="AC230" s="126">
        <v>40000</v>
      </c>
      <c r="AD230" s="128">
        <v>2828000</v>
      </c>
      <c r="AE230" s="699"/>
      <c r="AF230" s="699"/>
      <c r="AG230" s="128"/>
      <c r="AH230" s="124" t="s">
        <v>679</v>
      </c>
      <c r="AI230" s="46" t="s">
        <v>680</v>
      </c>
      <c r="AJ230" s="46" t="s">
        <v>681</v>
      </c>
      <c r="AK230" s="46" t="s">
        <v>499</v>
      </c>
      <c r="AL230" s="46" t="s">
        <v>500</v>
      </c>
      <c r="AM230" s="123">
        <v>31</v>
      </c>
      <c r="AN230" s="123">
        <v>530</v>
      </c>
      <c r="AO230" s="46">
        <v>304.10000000000002</v>
      </c>
      <c r="AP230" s="46">
        <v>70.7</v>
      </c>
      <c r="AQ230" s="46">
        <v>0</v>
      </c>
      <c r="AR230" s="46"/>
      <c r="AS230" s="123" t="s">
        <v>682</v>
      </c>
      <c r="AT230" s="124" t="s">
        <v>491</v>
      </c>
      <c r="AU230" s="74"/>
    </row>
    <row r="231" spans="1:47" ht="72" customHeight="1" x14ac:dyDescent="0.25">
      <c r="A231" s="732"/>
      <c r="B231" s="740"/>
      <c r="C231" s="45">
        <v>62</v>
      </c>
      <c r="D231" s="72">
        <v>18</v>
      </c>
      <c r="E231" s="123" t="s">
        <v>477</v>
      </c>
      <c r="F231" s="123" t="s">
        <v>12</v>
      </c>
      <c r="G231" s="132">
        <v>101.7</v>
      </c>
      <c r="H231" s="46">
        <v>101.7</v>
      </c>
      <c r="I231" s="46">
        <v>0</v>
      </c>
      <c r="J231" s="46">
        <v>101.7</v>
      </c>
      <c r="K231" s="46">
        <v>0</v>
      </c>
      <c r="L231" s="126">
        <v>70000</v>
      </c>
      <c r="M231" s="128">
        <v>7119000</v>
      </c>
      <c r="N231" s="129" t="s">
        <v>351</v>
      </c>
      <c r="O231" s="125">
        <v>9500</v>
      </c>
      <c r="P231" s="129" t="s">
        <v>352</v>
      </c>
      <c r="Q231" s="127">
        <v>101.7</v>
      </c>
      <c r="R231" s="125">
        <v>9500</v>
      </c>
      <c r="S231" s="128">
        <v>966150</v>
      </c>
      <c r="T231" s="128"/>
      <c r="U231" s="137"/>
      <c r="V231" s="126">
        <v>10000</v>
      </c>
      <c r="W231" s="125">
        <v>1017000</v>
      </c>
      <c r="X231" s="126">
        <v>150000</v>
      </c>
      <c r="Y231" s="125">
        <v>15255000</v>
      </c>
      <c r="Z231" s="128"/>
      <c r="AA231" s="125">
        <v>24357150</v>
      </c>
      <c r="AB231" s="717"/>
      <c r="AC231" s="126">
        <v>40000</v>
      </c>
      <c r="AD231" s="128">
        <v>4068000</v>
      </c>
      <c r="AE231" s="699"/>
      <c r="AF231" s="699"/>
      <c r="AG231" s="128"/>
      <c r="AH231" s="124" t="s">
        <v>42</v>
      </c>
      <c r="AI231" s="46" t="s">
        <v>683</v>
      </c>
      <c r="AJ231" s="46" t="s">
        <v>684</v>
      </c>
      <c r="AK231" s="46" t="s">
        <v>499</v>
      </c>
      <c r="AL231" s="46" t="s">
        <v>500</v>
      </c>
      <c r="AM231" s="123">
        <v>31</v>
      </c>
      <c r="AN231" s="123">
        <v>582</v>
      </c>
      <c r="AO231" s="46">
        <v>243.1</v>
      </c>
      <c r="AP231" s="46">
        <v>101.7</v>
      </c>
      <c r="AQ231" s="46">
        <v>0</v>
      </c>
      <c r="AR231" s="46"/>
      <c r="AS231" s="123" t="s">
        <v>685</v>
      </c>
      <c r="AT231" s="124" t="s">
        <v>491</v>
      </c>
      <c r="AU231" s="74"/>
    </row>
    <row r="232" spans="1:47" ht="72" customHeight="1" x14ac:dyDescent="0.25">
      <c r="A232" s="732"/>
      <c r="B232" s="740"/>
      <c r="C232" s="45">
        <v>62</v>
      </c>
      <c r="D232" s="72">
        <v>26</v>
      </c>
      <c r="E232" s="123" t="s">
        <v>477</v>
      </c>
      <c r="F232" s="123" t="s">
        <v>12</v>
      </c>
      <c r="G232" s="132">
        <v>340.3</v>
      </c>
      <c r="H232" s="46">
        <v>340.3</v>
      </c>
      <c r="I232" s="46">
        <v>0</v>
      </c>
      <c r="J232" s="46">
        <v>340.3</v>
      </c>
      <c r="K232" s="46">
        <v>0</v>
      </c>
      <c r="L232" s="126">
        <v>70000</v>
      </c>
      <c r="M232" s="128">
        <v>23821000</v>
      </c>
      <c r="N232" s="129"/>
      <c r="O232" s="125"/>
      <c r="P232" s="129"/>
      <c r="Q232" s="127">
        <v>340.3</v>
      </c>
      <c r="R232" s="125"/>
      <c r="S232" s="128"/>
      <c r="T232" s="128"/>
      <c r="U232" s="137"/>
      <c r="V232" s="126">
        <v>10000</v>
      </c>
      <c r="W232" s="125">
        <v>3403000</v>
      </c>
      <c r="X232" s="126">
        <v>150000</v>
      </c>
      <c r="Y232" s="125">
        <v>51045000</v>
      </c>
      <c r="Z232" s="128"/>
      <c r="AA232" s="125">
        <v>78269000</v>
      </c>
      <c r="AB232" s="717"/>
      <c r="AC232" s="126">
        <v>40000</v>
      </c>
      <c r="AD232" s="128">
        <v>13612000</v>
      </c>
      <c r="AE232" s="699"/>
      <c r="AF232" s="699"/>
      <c r="AG232" s="128"/>
      <c r="AH232" s="124" t="s">
        <v>686</v>
      </c>
      <c r="AI232" s="46" t="s">
        <v>687</v>
      </c>
      <c r="AJ232" s="46"/>
      <c r="AK232" s="46"/>
      <c r="AL232" s="46"/>
      <c r="AM232" s="123"/>
      <c r="AN232" s="123">
        <v>11</v>
      </c>
      <c r="AO232" s="46">
        <v>240</v>
      </c>
      <c r="AP232" s="46">
        <v>340.3</v>
      </c>
      <c r="AQ232" s="46">
        <v>-100.30000000000001</v>
      </c>
      <c r="AR232" s="46" t="s">
        <v>481</v>
      </c>
      <c r="AS232" s="123" t="s">
        <v>688</v>
      </c>
      <c r="AT232" s="124"/>
      <c r="AU232" s="74"/>
    </row>
    <row r="233" spans="1:47" ht="72" customHeight="1" x14ac:dyDescent="0.25">
      <c r="A233" s="732"/>
      <c r="B233" s="740"/>
      <c r="C233" s="45"/>
      <c r="D233" s="72"/>
      <c r="E233" s="123"/>
      <c r="F233" s="123"/>
      <c r="G233" s="132"/>
      <c r="H233" s="46"/>
      <c r="I233" s="46"/>
      <c r="J233" s="46"/>
      <c r="K233" s="46"/>
      <c r="L233" s="126"/>
      <c r="M233" s="128"/>
      <c r="N233" s="129" t="s">
        <v>689</v>
      </c>
      <c r="O233" s="125">
        <v>25000</v>
      </c>
      <c r="P233" s="129" t="s">
        <v>520</v>
      </c>
      <c r="Q233" s="127">
        <v>534</v>
      </c>
      <c r="R233" s="125"/>
      <c r="S233" s="128"/>
      <c r="T233" s="128"/>
      <c r="U233" s="137"/>
      <c r="V233" s="126"/>
      <c r="W233" s="125"/>
      <c r="X233" s="126"/>
      <c r="Y233" s="125"/>
      <c r="Z233" s="128"/>
      <c r="AA233" s="125">
        <v>0</v>
      </c>
      <c r="AB233" s="717"/>
      <c r="AC233" s="126"/>
      <c r="AD233" s="128">
        <v>0</v>
      </c>
      <c r="AE233" s="699"/>
      <c r="AF233" s="699"/>
      <c r="AG233" s="128"/>
      <c r="AH233" s="124"/>
      <c r="AI233" s="46"/>
      <c r="AJ233" s="46"/>
      <c r="AK233" s="46"/>
      <c r="AL233" s="46"/>
      <c r="AM233" s="123"/>
      <c r="AN233" s="123"/>
      <c r="AO233" s="46"/>
      <c r="AP233" s="46"/>
      <c r="AQ233" s="46"/>
      <c r="AR233" s="46"/>
      <c r="AS233" s="123"/>
      <c r="AT233" s="124"/>
      <c r="AU233" s="74"/>
    </row>
    <row r="234" spans="1:47" ht="72" customHeight="1" x14ac:dyDescent="0.25">
      <c r="A234" s="732"/>
      <c r="B234" s="740"/>
      <c r="C234" s="45"/>
      <c r="D234" s="72"/>
      <c r="E234" s="123"/>
      <c r="F234" s="123"/>
      <c r="G234" s="132"/>
      <c r="H234" s="46"/>
      <c r="I234" s="46"/>
      <c r="J234" s="46"/>
      <c r="K234" s="46"/>
      <c r="L234" s="126"/>
      <c r="M234" s="128"/>
      <c r="N234" s="129" t="s">
        <v>690</v>
      </c>
      <c r="O234" s="125">
        <v>25000</v>
      </c>
      <c r="P234" s="129" t="s">
        <v>520</v>
      </c>
      <c r="Q234" s="127">
        <v>26</v>
      </c>
      <c r="R234" s="125"/>
      <c r="S234" s="128"/>
      <c r="T234" s="128">
        <v>20000</v>
      </c>
      <c r="U234" s="137">
        <v>520000</v>
      </c>
      <c r="V234" s="126"/>
      <c r="W234" s="125"/>
      <c r="X234" s="126"/>
      <c r="Y234" s="125"/>
      <c r="Z234" s="128"/>
      <c r="AA234" s="125">
        <v>520000</v>
      </c>
      <c r="AB234" s="717"/>
      <c r="AC234" s="126"/>
      <c r="AD234" s="128">
        <v>0</v>
      </c>
      <c r="AE234" s="699"/>
      <c r="AF234" s="699"/>
      <c r="AG234" s="128"/>
      <c r="AH234" s="124"/>
      <c r="AI234" s="46"/>
      <c r="AJ234" s="46"/>
      <c r="AK234" s="46"/>
      <c r="AL234" s="46"/>
      <c r="AM234" s="123"/>
      <c r="AN234" s="123"/>
      <c r="AO234" s="46"/>
      <c r="AP234" s="46"/>
      <c r="AQ234" s="46"/>
      <c r="AR234" s="46"/>
      <c r="AS234" s="123"/>
      <c r="AT234" s="124"/>
      <c r="AU234" s="74"/>
    </row>
    <row r="235" spans="1:47" ht="72" customHeight="1" x14ac:dyDescent="0.25">
      <c r="A235" s="732"/>
      <c r="B235" s="740"/>
      <c r="C235" s="45"/>
      <c r="D235" s="72"/>
      <c r="E235" s="123"/>
      <c r="F235" s="123"/>
      <c r="G235" s="132"/>
      <c r="H235" s="46"/>
      <c r="I235" s="46"/>
      <c r="J235" s="46"/>
      <c r="K235" s="46"/>
      <c r="L235" s="126"/>
      <c r="M235" s="128"/>
      <c r="N235" s="129" t="s">
        <v>691</v>
      </c>
      <c r="O235" s="125">
        <v>118000</v>
      </c>
      <c r="P235" s="129" t="s">
        <v>520</v>
      </c>
      <c r="Q235" s="127">
        <v>42</v>
      </c>
      <c r="R235" s="125"/>
      <c r="S235" s="128"/>
      <c r="T235" s="128">
        <v>94400</v>
      </c>
      <c r="U235" s="137">
        <v>3964800</v>
      </c>
      <c r="V235" s="126"/>
      <c r="W235" s="125"/>
      <c r="X235" s="126"/>
      <c r="Y235" s="125"/>
      <c r="Z235" s="128"/>
      <c r="AA235" s="125">
        <v>3964800</v>
      </c>
      <c r="AB235" s="717"/>
      <c r="AC235" s="126"/>
      <c r="AD235" s="128">
        <v>0</v>
      </c>
      <c r="AE235" s="699"/>
      <c r="AF235" s="699"/>
      <c r="AG235" s="128"/>
      <c r="AH235" s="124"/>
      <c r="AI235" s="46"/>
      <c r="AJ235" s="46"/>
      <c r="AK235" s="46"/>
      <c r="AL235" s="46"/>
      <c r="AM235" s="123"/>
      <c r="AN235" s="123"/>
      <c r="AO235" s="46"/>
      <c r="AP235" s="46"/>
      <c r="AQ235" s="46"/>
      <c r="AR235" s="46"/>
      <c r="AS235" s="123"/>
      <c r="AT235" s="124"/>
      <c r="AU235" s="74"/>
    </row>
    <row r="236" spans="1:47" ht="72" customHeight="1" x14ac:dyDescent="0.25">
      <c r="A236" s="732"/>
      <c r="B236" s="740"/>
      <c r="C236" s="45">
        <v>63</v>
      </c>
      <c r="D236" s="72">
        <v>76</v>
      </c>
      <c r="E236" s="123" t="s">
        <v>477</v>
      </c>
      <c r="F236" s="123" t="s">
        <v>12</v>
      </c>
      <c r="G236" s="132">
        <v>112.6</v>
      </c>
      <c r="H236" s="46">
        <v>112.6</v>
      </c>
      <c r="I236" s="46">
        <v>0</v>
      </c>
      <c r="J236" s="46">
        <v>112.6</v>
      </c>
      <c r="K236" s="46">
        <v>0</v>
      </c>
      <c r="L236" s="126">
        <v>70000</v>
      </c>
      <c r="M236" s="128">
        <v>7882000</v>
      </c>
      <c r="N236" s="129" t="s">
        <v>351</v>
      </c>
      <c r="O236" s="125">
        <v>9500</v>
      </c>
      <c r="P236" s="129" t="s">
        <v>352</v>
      </c>
      <c r="Q236" s="127">
        <v>112.6</v>
      </c>
      <c r="R236" s="125">
        <v>9500</v>
      </c>
      <c r="S236" s="128">
        <v>1069700</v>
      </c>
      <c r="T236" s="128"/>
      <c r="U236" s="137"/>
      <c r="V236" s="126">
        <v>10000</v>
      </c>
      <c r="W236" s="125">
        <v>1126000</v>
      </c>
      <c r="X236" s="126">
        <v>150000</v>
      </c>
      <c r="Y236" s="125">
        <v>16890000</v>
      </c>
      <c r="Z236" s="128"/>
      <c r="AA236" s="125">
        <v>26967700</v>
      </c>
      <c r="AB236" s="717"/>
      <c r="AC236" s="119">
        <v>40000</v>
      </c>
      <c r="AD236" s="113">
        <v>4504000</v>
      </c>
      <c r="AE236" s="699"/>
      <c r="AF236" s="699"/>
      <c r="AG236" s="128"/>
      <c r="AH236" s="124" t="s">
        <v>692</v>
      </c>
      <c r="AI236" s="46" t="s">
        <v>693</v>
      </c>
      <c r="AJ236" s="46" t="s">
        <v>694</v>
      </c>
      <c r="AK236" s="46" t="s">
        <v>499</v>
      </c>
      <c r="AL236" s="46"/>
      <c r="AM236" s="123">
        <v>37</v>
      </c>
      <c r="AN236" s="123">
        <v>27</v>
      </c>
      <c r="AO236" s="46">
        <v>158.19999999999999</v>
      </c>
      <c r="AP236" s="46">
        <v>112.6</v>
      </c>
      <c r="AQ236" s="46">
        <v>0</v>
      </c>
      <c r="AR236" s="46"/>
      <c r="AS236" s="46"/>
      <c r="AT236" s="124" t="s">
        <v>491</v>
      </c>
      <c r="AU236" s="74"/>
    </row>
    <row r="237" spans="1:47" ht="72" customHeight="1" x14ac:dyDescent="0.25">
      <c r="A237" s="732"/>
      <c r="B237" s="740"/>
      <c r="C237" s="45">
        <v>63</v>
      </c>
      <c r="D237" s="72">
        <v>77</v>
      </c>
      <c r="E237" s="123" t="s">
        <v>477</v>
      </c>
      <c r="F237" s="123" t="s">
        <v>12</v>
      </c>
      <c r="G237" s="132">
        <v>3.6</v>
      </c>
      <c r="H237" s="46">
        <v>3.6</v>
      </c>
      <c r="I237" s="46">
        <v>0</v>
      </c>
      <c r="J237" s="46">
        <v>3.6</v>
      </c>
      <c r="K237" s="46">
        <v>0</v>
      </c>
      <c r="L237" s="126">
        <v>70000</v>
      </c>
      <c r="M237" s="128">
        <v>252000</v>
      </c>
      <c r="N237" s="129" t="s">
        <v>351</v>
      </c>
      <c r="O237" s="125">
        <v>9500</v>
      </c>
      <c r="P237" s="129" t="s">
        <v>352</v>
      </c>
      <c r="Q237" s="127">
        <v>3.6</v>
      </c>
      <c r="R237" s="125">
        <v>9500</v>
      </c>
      <c r="S237" s="128">
        <v>34200</v>
      </c>
      <c r="T237" s="128"/>
      <c r="U237" s="137"/>
      <c r="V237" s="126">
        <v>10000</v>
      </c>
      <c r="W237" s="125">
        <v>36000</v>
      </c>
      <c r="X237" s="126">
        <v>150000</v>
      </c>
      <c r="Y237" s="125">
        <v>540000</v>
      </c>
      <c r="Z237" s="128"/>
      <c r="AA237" s="125">
        <v>862200</v>
      </c>
      <c r="AB237" s="80"/>
      <c r="AC237" s="120">
        <v>40000</v>
      </c>
      <c r="AD237" s="114">
        <v>144000</v>
      </c>
      <c r="AE237" s="79"/>
      <c r="AF237" s="79"/>
      <c r="AG237" s="128"/>
      <c r="AH237" s="115"/>
      <c r="AI237" s="121"/>
      <c r="AJ237" s="121"/>
      <c r="AK237" s="121"/>
      <c r="AL237" s="121"/>
      <c r="AM237" s="123"/>
      <c r="AN237" s="123"/>
      <c r="AO237" s="46"/>
      <c r="AP237" s="46"/>
      <c r="AQ237" s="46"/>
      <c r="AR237" s="46"/>
      <c r="AS237" s="46"/>
      <c r="AT237" s="124"/>
      <c r="AU237" s="74"/>
    </row>
    <row r="238" spans="1:47" ht="72" customHeight="1" x14ac:dyDescent="0.25">
      <c r="A238" s="732">
        <f>MAX(A$6:$A237)+1</f>
        <v>23</v>
      </c>
      <c r="B238" s="740" t="s">
        <v>695</v>
      </c>
      <c r="C238" s="45">
        <v>54</v>
      </c>
      <c r="D238" s="72">
        <v>176</v>
      </c>
      <c r="E238" s="123" t="s">
        <v>477</v>
      </c>
      <c r="F238" s="123" t="s">
        <v>12</v>
      </c>
      <c r="G238" s="132">
        <v>97.5</v>
      </c>
      <c r="H238" s="46">
        <v>97.5</v>
      </c>
      <c r="I238" s="46"/>
      <c r="J238" s="46">
        <v>97.5</v>
      </c>
      <c r="K238" s="46">
        <v>0</v>
      </c>
      <c r="L238" s="126">
        <v>70000</v>
      </c>
      <c r="M238" s="128">
        <v>6825000</v>
      </c>
      <c r="N238" s="129" t="s">
        <v>351</v>
      </c>
      <c r="O238" s="125">
        <v>9500</v>
      </c>
      <c r="P238" s="129" t="s">
        <v>352</v>
      </c>
      <c r="Q238" s="127">
        <v>97.5</v>
      </c>
      <c r="R238" s="125">
        <v>9500</v>
      </c>
      <c r="S238" s="128">
        <v>926250</v>
      </c>
      <c r="T238" s="128"/>
      <c r="U238" s="137"/>
      <c r="V238" s="126">
        <v>10000</v>
      </c>
      <c r="W238" s="125">
        <v>975000</v>
      </c>
      <c r="X238" s="126">
        <v>150000</v>
      </c>
      <c r="Y238" s="125">
        <v>14625000</v>
      </c>
      <c r="Z238" s="128"/>
      <c r="AA238" s="125">
        <v>23351250</v>
      </c>
      <c r="AB238" s="742">
        <v>263138650</v>
      </c>
      <c r="AC238" s="126">
        <v>40000</v>
      </c>
      <c r="AD238" s="128">
        <v>3900000</v>
      </c>
      <c r="AE238" s="745">
        <v>43948000</v>
      </c>
      <c r="AF238" s="745">
        <v>307086650</v>
      </c>
      <c r="AG238" s="128"/>
      <c r="AH238" s="115"/>
      <c r="AI238" s="121"/>
      <c r="AJ238" s="121"/>
      <c r="AK238" s="121"/>
      <c r="AL238" s="121"/>
      <c r="AM238" s="123">
        <v>31</v>
      </c>
      <c r="AN238" s="123">
        <v>630</v>
      </c>
      <c r="AO238" s="46">
        <v>318.10000000000002</v>
      </c>
      <c r="AP238" s="46">
        <v>97.5</v>
      </c>
      <c r="AQ238" s="46">
        <v>0</v>
      </c>
      <c r="AR238" s="46"/>
      <c r="AS238" s="46"/>
      <c r="AT238" s="124" t="s">
        <v>491</v>
      </c>
      <c r="AU238" s="74"/>
    </row>
    <row r="239" spans="1:47" ht="72" customHeight="1" x14ac:dyDescent="0.25">
      <c r="A239" s="732"/>
      <c r="B239" s="740"/>
      <c r="C239" s="45">
        <v>55</v>
      </c>
      <c r="D239" s="72">
        <v>532</v>
      </c>
      <c r="E239" s="123" t="s">
        <v>477</v>
      </c>
      <c r="F239" s="123" t="s">
        <v>12</v>
      </c>
      <c r="G239" s="132">
        <v>144.80000000000001</v>
      </c>
      <c r="H239" s="46">
        <v>144.80000000000001</v>
      </c>
      <c r="I239" s="46"/>
      <c r="J239" s="46">
        <v>144.80000000000001</v>
      </c>
      <c r="K239" s="46">
        <v>0</v>
      </c>
      <c r="L239" s="126">
        <v>70000</v>
      </c>
      <c r="M239" s="128">
        <v>10136000</v>
      </c>
      <c r="N239" s="129" t="s">
        <v>351</v>
      </c>
      <c r="O239" s="125">
        <v>9500</v>
      </c>
      <c r="P239" s="129" t="s">
        <v>352</v>
      </c>
      <c r="Q239" s="127">
        <v>144.80000000000001</v>
      </c>
      <c r="R239" s="125">
        <v>9500</v>
      </c>
      <c r="S239" s="128">
        <v>1375600</v>
      </c>
      <c r="T239" s="128"/>
      <c r="U239" s="137"/>
      <c r="V239" s="126">
        <v>10000</v>
      </c>
      <c r="W239" s="125">
        <v>1448000</v>
      </c>
      <c r="X239" s="126">
        <v>150000</v>
      </c>
      <c r="Y239" s="125">
        <v>21720000</v>
      </c>
      <c r="Z239" s="128"/>
      <c r="AA239" s="125">
        <v>34679600</v>
      </c>
      <c r="AB239" s="742"/>
      <c r="AC239" s="126">
        <v>40000</v>
      </c>
      <c r="AD239" s="128">
        <v>5792000</v>
      </c>
      <c r="AE239" s="745"/>
      <c r="AF239" s="745"/>
      <c r="AG239" s="128"/>
      <c r="AH239" s="115"/>
      <c r="AI239" s="121"/>
      <c r="AJ239" s="121"/>
      <c r="AK239" s="121"/>
      <c r="AL239" s="121"/>
      <c r="AM239" s="123">
        <v>31</v>
      </c>
      <c r="AN239" s="123">
        <v>630</v>
      </c>
      <c r="AO239" s="46">
        <v>318.10000000000002</v>
      </c>
      <c r="AP239" s="46">
        <v>144.80000000000001</v>
      </c>
      <c r="AQ239" s="46">
        <v>0</v>
      </c>
      <c r="AR239" s="46"/>
      <c r="AS239" s="46"/>
      <c r="AT239" s="124" t="s">
        <v>491</v>
      </c>
      <c r="AU239" s="74"/>
    </row>
    <row r="240" spans="1:47" ht="72" customHeight="1" x14ac:dyDescent="0.25">
      <c r="A240" s="732"/>
      <c r="B240" s="740"/>
      <c r="C240" s="45">
        <v>55</v>
      </c>
      <c r="D240" s="72">
        <v>579</v>
      </c>
      <c r="E240" s="123" t="s">
        <v>477</v>
      </c>
      <c r="F240" s="123" t="s">
        <v>12</v>
      </c>
      <c r="G240" s="132">
        <v>19.8</v>
      </c>
      <c r="H240" s="46">
        <v>19.8</v>
      </c>
      <c r="I240" s="46"/>
      <c r="J240" s="46">
        <v>19.8</v>
      </c>
      <c r="K240" s="46">
        <v>0</v>
      </c>
      <c r="L240" s="126">
        <v>70000</v>
      </c>
      <c r="M240" s="128">
        <v>1386000</v>
      </c>
      <c r="N240" s="129" t="s">
        <v>351</v>
      </c>
      <c r="O240" s="125">
        <v>9500</v>
      </c>
      <c r="P240" s="129" t="s">
        <v>352</v>
      </c>
      <c r="Q240" s="127">
        <v>19.8</v>
      </c>
      <c r="R240" s="125">
        <v>9500</v>
      </c>
      <c r="S240" s="128">
        <v>188100</v>
      </c>
      <c r="T240" s="128"/>
      <c r="U240" s="137"/>
      <c r="V240" s="126">
        <v>10000</v>
      </c>
      <c r="W240" s="125">
        <v>198000</v>
      </c>
      <c r="X240" s="126">
        <v>150000</v>
      </c>
      <c r="Y240" s="125">
        <v>2970000</v>
      </c>
      <c r="Z240" s="128"/>
      <c r="AA240" s="125">
        <v>4742100</v>
      </c>
      <c r="AB240" s="742"/>
      <c r="AC240" s="126">
        <v>40000</v>
      </c>
      <c r="AD240" s="128">
        <v>792000</v>
      </c>
      <c r="AE240" s="745"/>
      <c r="AF240" s="745"/>
      <c r="AG240" s="128"/>
      <c r="AH240" s="115"/>
      <c r="AI240" s="121"/>
      <c r="AJ240" s="121"/>
      <c r="AK240" s="121"/>
      <c r="AL240" s="121"/>
      <c r="AM240" s="123"/>
      <c r="AN240" s="123"/>
      <c r="AO240" s="46"/>
      <c r="AP240" s="46"/>
      <c r="AQ240" s="46"/>
      <c r="AR240" s="46"/>
      <c r="AS240" s="46"/>
      <c r="AT240" s="124"/>
      <c r="AU240" s="74"/>
    </row>
    <row r="241" spans="1:47" ht="72" customHeight="1" x14ac:dyDescent="0.25">
      <c r="A241" s="732"/>
      <c r="B241" s="740"/>
      <c r="C241" s="45">
        <v>55</v>
      </c>
      <c r="D241" s="72">
        <v>551</v>
      </c>
      <c r="E241" s="123" t="s">
        <v>477</v>
      </c>
      <c r="F241" s="123" t="s">
        <v>12</v>
      </c>
      <c r="G241" s="132">
        <v>230.4</v>
      </c>
      <c r="H241" s="46">
        <v>230.4</v>
      </c>
      <c r="I241" s="46"/>
      <c r="J241" s="46">
        <v>230.4</v>
      </c>
      <c r="K241" s="46">
        <v>0</v>
      </c>
      <c r="L241" s="126">
        <v>70000</v>
      </c>
      <c r="M241" s="128">
        <v>16128000</v>
      </c>
      <c r="N241" s="129" t="s">
        <v>351</v>
      </c>
      <c r="O241" s="125">
        <v>9500</v>
      </c>
      <c r="P241" s="129" t="s">
        <v>352</v>
      </c>
      <c r="Q241" s="127">
        <v>230.4</v>
      </c>
      <c r="R241" s="125">
        <v>9500</v>
      </c>
      <c r="S241" s="128">
        <v>2188800</v>
      </c>
      <c r="T241" s="128"/>
      <c r="U241" s="137"/>
      <c r="V241" s="126">
        <v>10000</v>
      </c>
      <c r="W241" s="125">
        <v>2304000</v>
      </c>
      <c r="X241" s="126">
        <v>150000</v>
      </c>
      <c r="Y241" s="125">
        <v>34560000</v>
      </c>
      <c r="Z241" s="128"/>
      <c r="AA241" s="125">
        <v>55180800</v>
      </c>
      <c r="AB241" s="742"/>
      <c r="AC241" s="126">
        <v>40000</v>
      </c>
      <c r="AD241" s="128">
        <v>9216000</v>
      </c>
      <c r="AE241" s="745"/>
      <c r="AF241" s="745"/>
      <c r="AG241" s="128"/>
      <c r="AH241" s="710" t="s">
        <v>43</v>
      </c>
      <c r="AI241" s="723" t="s">
        <v>696</v>
      </c>
      <c r="AJ241" s="723" t="s">
        <v>697</v>
      </c>
      <c r="AK241" s="723" t="s">
        <v>499</v>
      </c>
      <c r="AL241" s="723" t="s">
        <v>500</v>
      </c>
      <c r="AM241" s="123">
        <v>31</v>
      </c>
      <c r="AN241" s="123">
        <v>630</v>
      </c>
      <c r="AO241" s="46">
        <v>318.10000000000002</v>
      </c>
      <c r="AP241" s="46">
        <v>230.4</v>
      </c>
      <c r="AQ241" s="46">
        <v>0</v>
      </c>
      <c r="AR241" s="46"/>
      <c r="AS241" s="46"/>
      <c r="AT241" s="124" t="s">
        <v>491</v>
      </c>
      <c r="AU241" s="74"/>
    </row>
    <row r="242" spans="1:47" ht="72" customHeight="1" x14ac:dyDescent="0.25">
      <c r="A242" s="732"/>
      <c r="B242" s="740"/>
      <c r="C242" s="45">
        <v>55</v>
      </c>
      <c r="D242" s="72">
        <v>506</v>
      </c>
      <c r="E242" s="123" t="s">
        <v>477</v>
      </c>
      <c r="F242" s="123" t="s">
        <v>12</v>
      </c>
      <c r="G242" s="132">
        <v>0.3</v>
      </c>
      <c r="H242" s="46">
        <v>0.3</v>
      </c>
      <c r="I242" s="46"/>
      <c r="J242" s="46">
        <v>0.3</v>
      </c>
      <c r="K242" s="46">
        <v>0</v>
      </c>
      <c r="L242" s="126">
        <v>70000</v>
      </c>
      <c r="M242" s="128">
        <v>21000</v>
      </c>
      <c r="N242" s="129" t="s">
        <v>351</v>
      </c>
      <c r="O242" s="125">
        <v>9500</v>
      </c>
      <c r="P242" s="129" t="s">
        <v>352</v>
      </c>
      <c r="Q242" s="127">
        <v>0.3</v>
      </c>
      <c r="R242" s="125">
        <v>9500</v>
      </c>
      <c r="S242" s="128">
        <v>2850</v>
      </c>
      <c r="T242" s="128"/>
      <c r="U242" s="137"/>
      <c r="V242" s="126">
        <v>10000</v>
      </c>
      <c r="W242" s="125">
        <v>3000</v>
      </c>
      <c r="X242" s="126">
        <v>150000</v>
      </c>
      <c r="Y242" s="125">
        <v>45000</v>
      </c>
      <c r="Z242" s="128"/>
      <c r="AA242" s="125">
        <v>71850</v>
      </c>
      <c r="AB242" s="742"/>
      <c r="AC242" s="126">
        <v>40000</v>
      </c>
      <c r="AD242" s="128">
        <v>12000</v>
      </c>
      <c r="AE242" s="745"/>
      <c r="AF242" s="745"/>
      <c r="AG242" s="128"/>
      <c r="AH242" s="715"/>
      <c r="AI242" s="765"/>
      <c r="AJ242" s="765"/>
      <c r="AK242" s="765"/>
      <c r="AL242" s="765"/>
      <c r="AM242" s="123"/>
      <c r="AN242" s="123"/>
      <c r="AO242" s="46"/>
      <c r="AP242" s="46"/>
      <c r="AQ242" s="46"/>
      <c r="AR242" s="46"/>
      <c r="AS242" s="46"/>
      <c r="AT242" s="124"/>
      <c r="AU242" s="74"/>
    </row>
    <row r="243" spans="1:47" ht="72" customHeight="1" x14ac:dyDescent="0.25">
      <c r="A243" s="732"/>
      <c r="B243" s="740"/>
      <c r="C243" s="45">
        <v>55</v>
      </c>
      <c r="D243" s="72">
        <v>553</v>
      </c>
      <c r="E243" s="123" t="s">
        <v>477</v>
      </c>
      <c r="F243" s="123" t="s">
        <v>12</v>
      </c>
      <c r="G243" s="132">
        <v>17</v>
      </c>
      <c r="H243" s="46">
        <v>17</v>
      </c>
      <c r="I243" s="46"/>
      <c r="J243" s="46">
        <v>17</v>
      </c>
      <c r="K243" s="46">
        <v>0</v>
      </c>
      <c r="L243" s="126">
        <v>70000</v>
      </c>
      <c r="M243" s="128">
        <v>1190000</v>
      </c>
      <c r="N243" s="129" t="s">
        <v>351</v>
      </c>
      <c r="O243" s="125">
        <v>9500</v>
      </c>
      <c r="P243" s="129" t="s">
        <v>352</v>
      </c>
      <c r="Q243" s="127">
        <v>17</v>
      </c>
      <c r="R243" s="125">
        <v>9500</v>
      </c>
      <c r="S243" s="128">
        <v>161500</v>
      </c>
      <c r="T243" s="128"/>
      <c r="U243" s="137"/>
      <c r="V243" s="126">
        <v>10000</v>
      </c>
      <c r="W243" s="125">
        <v>170000</v>
      </c>
      <c r="X243" s="126">
        <v>150000</v>
      </c>
      <c r="Y243" s="125">
        <v>2550000</v>
      </c>
      <c r="Z243" s="128"/>
      <c r="AA243" s="125">
        <v>4071500</v>
      </c>
      <c r="AB243" s="742"/>
      <c r="AC243" s="126">
        <v>40000</v>
      </c>
      <c r="AD243" s="128">
        <v>680000</v>
      </c>
      <c r="AE243" s="745"/>
      <c r="AF243" s="745"/>
      <c r="AG243" s="128"/>
      <c r="AH243" s="715"/>
      <c r="AI243" s="765"/>
      <c r="AJ243" s="765"/>
      <c r="AK243" s="765"/>
      <c r="AL243" s="765"/>
      <c r="AM243" s="123"/>
      <c r="AN243" s="123"/>
      <c r="AO243" s="46"/>
      <c r="AP243" s="46"/>
      <c r="AQ243" s="46"/>
      <c r="AR243" s="46"/>
      <c r="AS243" s="46"/>
      <c r="AT243" s="124"/>
      <c r="AU243" s="74"/>
    </row>
    <row r="244" spans="1:47" ht="72" customHeight="1" x14ac:dyDescent="0.25">
      <c r="A244" s="732"/>
      <c r="B244" s="740"/>
      <c r="C244" s="45">
        <v>63</v>
      </c>
      <c r="D244" s="72">
        <v>7</v>
      </c>
      <c r="E244" s="123" t="s">
        <v>477</v>
      </c>
      <c r="F244" s="123" t="s">
        <v>12</v>
      </c>
      <c r="G244" s="132">
        <v>268.7</v>
      </c>
      <c r="H244" s="46">
        <v>268.7</v>
      </c>
      <c r="I244" s="46"/>
      <c r="J244" s="46">
        <v>268.7</v>
      </c>
      <c r="K244" s="46">
        <v>0</v>
      </c>
      <c r="L244" s="126">
        <v>70000</v>
      </c>
      <c r="M244" s="128">
        <v>18809000</v>
      </c>
      <c r="N244" s="129" t="s">
        <v>351</v>
      </c>
      <c r="O244" s="125">
        <v>9500</v>
      </c>
      <c r="P244" s="129" t="s">
        <v>352</v>
      </c>
      <c r="Q244" s="127">
        <v>268.7</v>
      </c>
      <c r="R244" s="125">
        <v>9500</v>
      </c>
      <c r="S244" s="128">
        <v>2552650</v>
      </c>
      <c r="T244" s="128"/>
      <c r="U244" s="137"/>
      <c r="V244" s="126">
        <v>10000</v>
      </c>
      <c r="W244" s="125">
        <v>2687000</v>
      </c>
      <c r="X244" s="126">
        <v>150000</v>
      </c>
      <c r="Y244" s="125">
        <v>40305000</v>
      </c>
      <c r="Z244" s="128"/>
      <c r="AA244" s="125">
        <v>64353650</v>
      </c>
      <c r="AB244" s="742"/>
      <c r="AC244" s="126">
        <v>40000</v>
      </c>
      <c r="AD244" s="128">
        <v>10748000</v>
      </c>
      <c r="AE244" s="745"/>
      <c r="AF244" s="745"/>
      <c r="AG244" s="128"/>
      <c r="AH244" s="711"/>
      <c r="AI244" s="724"/>
      <c r="AJ244" s="724"/>
      <c r="AK244" s="724"/>
      <c r="AL244" s="724"/>
      <c r="AM244" s="123">
        <v>31</v>
      </c>
      <c r="AN244" s="123">
        <v>683</v>
      </c>
      <c r="AO244" s="46">
        <v>381.7</v>
      </c>
      <c r="AP244" s="46">
        <v>268.7</v>
      </c>
      <c r="AQ244" s="46">
        <v>0</v>
      </c>
      <c r="AR244" s="46"/>
      <c r="AS244" s="46"/>
      <c r="AT244" s="124"/>
      <c r="AU244" s="74"/>
    </row>
    <row r="245" spans="1:47" ht="72" customHeight="1" x14ac:dyDescent="0.25">
      <c r="A245" s="732"/>
      <c r="B245" s="740"/>
      <c r="C245" s="45">
        <v>63</v>
      </c>
      <c r="D245" s="72">
        <v>16</v>
      </c>
      <c r="E245" s="123" t="s">
        <v>477</v>
      </c>
      <c r="F245" s="123" t="s">
        <v>12</v>
      </c>
      <c r="G245" s="132">
        <v>14.3</v>
      </c>
      <c r="H245" s="46">
        <v>14.3</v>
      </c>
      <c r="I245" s="46"/>
      <c r="J245" s="46">
        <v>14.3</v>
      </c>
      <c r="K245" s="46">
        <v>0</v>
      </c>
      <c r="L245" s="126">
        <v>70000</v>
      </c>
      <c r="M245" s="128">
        <v>1001000</v>
      </c>
      <c r="N245" s="129" t="s">
        <v>351</v>
      </c>
      <c r="O245" s="125">
        <v>9500</v>
      </c>
      <c r="P245" s="129" t="s">
        <v>352</v>
      </c>
      <c r="Q245" s="127">
        <v>14.3</v>
      </c>
      <c r="R245" s="125">
        <v>9500</v>
      </c>
      <c r="S245" s="128">
        <v>135850</v>
      </c>
      <c r="T245" s="128"/>
      <c r="U245" s="137"/>
      <c r="V245" s="126">
        <v>10000</v>
      </c>
      <c r="W245" s="125">
        <v>143000</v>
      </c>
      <c r="X245" s="126">
        <v>150000</v>
      </c>
      <c r="Y245" s="125">
        <v>2145000</v>
      </c>
      <c r="Z245" s="128"/>
      <c r="AA245" s="125">
        <v>3424850</v>
      </c>
      <c r="AB245" s="742"/>
      <c r="AC245" s="126">
        <v>40000</v>
      </c>
      <c r="AD245" s="128">
        <v>572000</v>
      </c>
      <c r="AE245" s="745"/>
      <c r="AF245" s="745"/>
      <c r="AG245" s="128"/>
      <c r="AH245" s="116"/>
      <c r="AI245" s="122"/>
      <c r="AJ245" s="122"/>
      <c r="AK245" s="122"/>
      <c r="AL245" s="122"/>
      <c r="AM245" s="123"/>
      <c r="AN245" s="123"/>
      <c r="AO245" s="46"/>
      <c r="AP245" s="46"/>
      <c r="AQ245" s="46"/>
      <c r="AR245" s="46"/>
      <c r="AS245" s="46"/>
      <c r="AT245" s="124"/>
      <c r="AU245" s="74"/>
    </row>
    <row r="246" spans="1:47" ht="72" customHeight="1" x14ac:dyDescent="0.25">
      <c r="A246" s="732"/>
      <c r="B246" s="740"/>
      <c r="C246" s="45">
        <v>63</v>
      </c>
      <c r="D246" s="72">
        <v>53</v>
      </c>
      <c r="E246" s="123" t="s">
        <v>477</v>
      </c>
      <c r="F246" s="123" t="s">
        <v>12</v>
      </c>
      <c r="G246" s="132">
        <v>119.7</v>
      </c>
      <c r="H246" s="46">
        <v>119.7</v>
      </c>
      <c r="I246" s="46">
        <v>0</v>
      </c>
      <c r="J246" s="46">
        <v>119.7</v>
      </c>
      <c r="K246" s="46">
        <v>0</v>
      </c>
      <c r="L246" s="126">
        <v>70000</v>
      </c>
      <c r="M246" s="128">
        <v>8379000</v>
      </c>
      <c r="N246" s="129" t="s">
        <v>351</v>
      </c>
      <c r="O246" s="125">
        <v>9500</v>
      </c>
      <c r="P246" s="129" t="s">
        <v>352</v>
      </c>
      <c r="Q246" s="127">
        <v>119.7</v>
      </c>
      <c r="R246" s="125">
        <v>9500</v>
      </c>
      <c r="S246" s="128">
        <v>1137150</v>
      </c>
      <c r="T246" s="128"/>
      <c r="U246" s="137"/>
      <c r="V246" s="126">
        <v>10000</v>
      </c>
      <c r="W246" s="125">
        <v>1197000</v>
      </c>
      <c r="X246" s="126">
        <v>150000</v>
      </c>
      <c r="Y246" s="125">
        <v>17955000</v>
      </c>
      <c r="Z246" s="128"/>
      <c r="AA246" s="125">
        <v>28668150</v>
      </c>
      <c r="AB246" s="742"/>
      <c r="AC246" s="126">
        <v>40000</v>
      </c>
      <c r="AD246" s="128">
        <v>4788000</v>
      </c>
      <c r="AE246" s="745"/>
      <c r="AF246" s="745"/>
      <c r="AG246" s="128"/>
      <c r="AH246" s="46"/>
      <c r="AI246" s="46"/>
      <c r="AJ246" s="46"/>
      <c r="AK246" s="46"/>
      <c r="AL246" s="46"/>
      <c r="AM246" s="123"/>
      <c r="AN246" s="123"/>
      <c r="AO246" s="46"/>
      <c r="AP246" s="46"/>
      <c r="AQ246" s="46"/>
      <c r="AR246" s="46"/>
      <c r="AS246" s="123" t="s">
        <v>698</v>
      </c>
      <c r="AT246" s="124"/>
      <c r="AU246" s="74"/>
    </row>
    <row r="247" spans="1:47" ht="72" customHeight="1" x14ac:dyDescent="0.25">
      <c r="A247" s="732"/>
      <c r="B247" s="740"/>
      <c r="C247" s="45">
        <v>63</v>
      </c>
      <c r="D247" s="72">
        <v>54</v>
      </c>
      <c r="E247" s="123" t="s">
        <v>477</v>
      </c>
      <c r="F247" s="123" t="s">
        <v>12</v>
      </c>
      <c r="G247" s="132">
        <v>17.8</v>
      </c>
      <c r="H247" s="46">
        <v>17.8</v>
      </c>
      <c r="I247" s="46">
        <v>0</v>
      </c>
      <c r="J247" s="46">
        <v>17.8</v>
      </c>
      <c r="K247" s="46">
        <v>0</v>
      </c>
      <c r="L247" s="126">
        <v>70000</v>
      </c>
      <c r="M247" s="128">
        <v>1246000</v>
      </c>
      <c r="N247" s="129" t="s">
        <v>351</v>
      </c>
      <c r="O247" s="125">
        <v>9500</v>
      </c>
      <c r="P247" s="129" t="s">
        <v>352</v>
      </c>
      <c r="Q247" s="127">
        <v>17.8</v>
      </c>
      <c r="R247" s="125">
        <v>9500</v>
      </c>
      <c r="S247" s="128">
        <v>169100</v>
      </c>
      <c r="T247" s="128"/>
      <c r="U247" s="137"/>
      <c r="V247" s="126">
        <v>10000</v>
      </c>
      <c r="W247" s="125">
        <v>178000</v>
      </c>
      <c r="X247" s="126">
        <v>150000</v>
      </c>
      <c r="Y247" s="125">
        <v>2670000</v>
      </c>
      <c r="Z247" s="128"/>
      <c r="AA247" s="125">
        <v>4263100</v>
      </c>
      <c r="AB247" s="742"/>
      <c r="AC247" s="126">
        <v>40000</v>
      </c>
      <c r="AD247" s="128">
        <v>712000</v>
      </c>
      <c r="AE247" s="745"/>
      <c r="AF247" s="745"/>
      <c r="AG247" s="128"/>
      <c r="AH247" s="121"/>
      <c r="AI247" s="121"/>
      <c r="AJ247" s="121"/>
      <c r="AK247" s="121"/>
      <c r="AL247" s="121"/>
      <c r="AM247" s="110"/>
      <c r="AN247" s="110"/>
      <c r="AO247" s="121"/>
      <c r="AP247" s="121"/>
      <c r="AQ247" s="121"/>
      <c r="AR247" s="121"/>
      <c r="AS247" s="110"/>
      <c r="AT247" s="115"/>
      <c r="AU247" s="74"/>
    </row>
    <row r="248" spans="1:47" s="67" customFormat="1" ht="72" customHeight="1" x14ac:dyDescent="0.25">
      <c r="A248" s="732"/>
      <c r="B248" s="740"/>
      <c r="C248" s="45">
        <v>63</v>
      </c>
      <c r="D248" s="72">
        <v>236</v>
      </c>
      <c r="E248" s="123" t="s">
        <v>477</v>
      </c>
      <c r="F248" s="123" t="s">
        <v>12</v>
      </c>
      <c r="G248" s="132">
        <v>168.4</v>
      </c>
      <c r="H248" s="46">
        <v>168.4</v>
      </c>
      <c r="I248" s="46">
        <v>0</v>
      </c>
      <c r="J248" s="46">
        <v>168.4</v>
      </c>
      <c r="K248" s="46">
        <v>0</v>
      </c>
      <c r="L248" s="126">
        <v>70000</v>
      </c>
      <c r="M248" s="128">
        <v>11788000</v>
      </c>
      <c r="N248" s="129" t="s">
        <v>351</v>
      </c>
      <c r="O248" s="125">
        <v>9500</v>
      </c>
      <c r="P248" s="129" t="s">
        <v>352</v>
      </c>
      <c r="Q248" s="127">
        <v>168.4</v>
      </c>
      <c r="R248" s="125">
        <v>9500</v>
      </c>
      <c r="S248" s="128">
        <v>1599800</v>
      </c>
      <c r="T248" s="128"/>
      <c r="U248" s="137"/>
      <c r="V248" s="126">
        <v>10000</v>
      </c>
      <c r="W248" s="125">
        <v>1684000</v>
      </c>
      <c r="X248" s="126">
        <v>150000</v>
      </c>
      <c r="Y248" s="125">
        <v>25260000</v>
      </c>
      <c r="Z248" s="128"/>
      <c r="AA248" s="125">
        <v>40331800</v>
      </c>
      <c r="AB248" s="742"/>
      <c r="AC248" s="126">
        <v>40000</v>
      </c>
      <c r="AD248" s="128">
        <v>6736000</v>
      </c>
      <c r="AE248" s="745"/>
      <c r="AF248" s="745"/>
      <c r="AG248" s="128"/>
      <c r="AH248" s="124" t="s">
        <v>699</v>
      </c>
      <c r="AI248" s="46" t="s">
        <v>700</v>
      </c>
      <c r="AJ248" s="46" t="s">
        <v>701</v>
      </c>
      <c r="AK248" s="46" t="s">
        <v>499</v>
      </c>
      <c r="AL248" s="46" t="s">
        <v>500</v>
      </c>
      <c r="AM248" s="123">
        <v>31</v>
      </c>
      <c r="AN248" s="123">
        <v>416</v>
      </c>
      <c r="AO248" s="46">
        <v>160.6</v>
      </c>
      <c r="AP248" s="46">
        <v>168.4</v>
      </c>
      <c r="AQ248" s="46">
        <v>139.6</v>
      </c>
      <c r="AR248" s="46"/>
      <c r="AS248" s="46"/>
      <c r="AT248" s="124"/>
      <c r="AU248" s="135"/>
    </row>
    <row r="249" spans="1:47" s="141" customFormat="1" ht="72" customHeight="1" x14ac:dyDescent="0.25">
      <c r="A249" s="732">
        <f>MAX(A$6:$A248)+1</f>
        <v>24</v>
      </c>
      <c r="B249" s="740" t="s">
        <v>702</v>
      </c>
      <c r="C249" s="45">
        <v>54</v>
      </c>
      <c r="D249" s="72">
        <v>168</v>
      </c>
      <c r="E249" s="123" t="s">
        <v>477</v>
      </c>
      <c r="F249" s="123" t="s">
        <v>12</v>
      </c>
      <c r="G249" s="132">
        <v>121.7</v>
      </c>
      <c r="H249" s="46">
        <v>121.7</v>
      </c>
      <c r="I249" s="46">
        <v>0</v>
      </c>
      <c r="J249" s="46">
        <v>121.7</v>
      </c>
      <c r="K249" s="46">
        <v>0</v>
      </c>
      <c r="L249" s="126">
        <v>70000</v>
      </c>
      <c r="M249" s="128">
        <v>8519000</v>
      </c>
      <c r="N249" s="129" t="s">
        <v>351</v>
      </c>
      <c r="O249" s="125">
        <v>9500</v>
      </c>
      <c r="P249" s="129" t="s">
        <v>352</v>
      </c>
      <c r="Q249" s="127">
        <v>121.7</v>
      </c>
      <c r="R249" s="125">
        <v>9500</v>
      </c>
      <c r="S249" s="128">
        <v>1156150</v>
      </c>
      <c r="T249" s="128"/>
      <c r="U249" s="137"/>
      <c r="V249" s="126">
        <v>10000</v>
      </c>
      <c r="W249" s="125">
        <v>1217000</v>
      </c>
      <c r="X249" s="126">
        <v>150000</v>
      </c>
      <c r="Y249" s="125">
        <v>18255000</v>
      </c>
      <c r="Z249" s="128"/>
      <c r="AA249" s="125">
        <v>29147150</v>
      </c>
      <c r="AB249" s="742">
        <v>361189950</v>
      </c>
      <c r="AC249" s="126">
        <v>40000</v>
      </c>
      <c r="AD249" s="128">
        <v>4868000</v>
      </c>
      <c r="AE249" s="745">
        <v>60324000</v>
      </c>
      <c r="AF249" s="745">
        <v>421513950</v>
      </c>
      <c r="AG249" s="47"/>
      <c r="AH249" s="122"/>
      <c r="AI249" s="122"/>
      <c r="AJ249" s="122"/>
      <c r="AK249" s="122"/>
      <c r="AL249" s="122"/>
      <c r="AM249" s="112"/>
      <c r="AN249" s="112"/>
      <c r="AO249" s="122"/>
      <c r="AP249" s="122"/>
      <c r="AQ249" s="122"/>
      <c r="AR249" s="122"/>
      <c r="AS249" s="112"/>
      <c r="AT249" s="116"/>
      <c r="AU249" s="140"/>
    </row>
    <row r="250" spans="1:47" ht="72" customHeight="1" x14ac:dyDescent="0.25">
      <c r="A250" s="732"/>
      <c r="B250" s="740"/>
      <c r="C250" s="45">
        <v>55</v>
      </c>
      <c r="D250" s="72">
        <v>354</v>
      </c>
      <c r="E250" s="123" t="s">
        <v>477</v>
      </c>
      <c r="F250" s="123" t="s">
        <v>12</v>
      </c>
      <c r="G250" s="132">
        <v>151.30000000000001</v>
      </c>
      <c r="H250" s="46">
        <v>151.30000000000001</v>
      </c>
      <c r="I250" s="46">
        <v>0</v>
      </c>
      <c r="J250" s="46">
        <v>151.30000000000001</v>
      </c>
      <c r="K250" s="46">
        <v>0</v>
      </c>
      <c r="L250" s="126">
        <v>70000</v>
      </c>
      <c r="M250" s="128">
        <v>10591000</v>
      </c>
      <c r="N250" s="129" t="s">
        <v>351</v>
      </c>
      <c r="O250" s="125">
        <v>9500</v>
      </c>
      <c r="P250" s="129" t="s">
        <v>352</v>
      </c>
      <c r="Q250" s="127">
        <v>151.30000000000001</v>
      </c>
      <c r="R250" s="125">
        <v>9500</v>
      </c>
      <c r="S250" s="128">
        <v>1437350</v>
      </c>
      <c r="T250" s="128"/>
      <c r="U250" s="137"/>
      <c r="V250" s="126">
        <v>10000</v>
      </c>
      <c r="W250" s="125">
        <v>1513000</v>
      </c>
      <c r="X250" s="126">
        <v>150000</v>
      </c>
      <c r="Y250" s="125">
        <v>22695000</v>
      </c>
      <c r="Z250" s="128"/>
      <c r="AA250" s="125">
        <v>36236350</v>
      </c>
      <c r="AB250" s="742"/>
      <c r="AC250" s="126">
        <v>40000</v>
      </c>
      <c r="AD250" s="128">
        <v>6052000</v>
      </c>
      <c r="AE250" s="745"/>
      <c r="AF250" s="745"/>
      <c r="AG250" s="47"/>
      <c r="AH250" s="138"/>
      <c r="AI250" s="138"/>
      <c r="AJ250" s="138"/>
      <c r="AK250" s="138"/>
      <c r="AL250" s="138"/>
      <c r="AM250" s="111"/>
      <c r="AN250" s="112">
        <v>8</v>
      </c>
      <c r="AO250" s="122">
        <v>240</v>
      </c>
      <c r="AP250" s="122">
        <v>151.30000000000001</v>
      </c>
      <c r="AQ250" s="122">
        <v>88.699999999999989</v>
      </c>
      <c r="AR250" s="122" t="s">
        <v>479</v>
      </c>
      <c r="AS250" s="112"/>
      <c r="AT250" s="116"/>
      <c r="AU250" s="74"/>
    </row>
    <row r="251" spans="1:47" ht="72" customHeight="1" x14ac:dyDescent="0.25">
      <c r="A251" s="732"/>
      <c r="B251" s="740"/>
      <c r="C251" s="45">
        <v>62</v>
      </c>
      <c r="D251" s="72">
        <v>71</v>
      </c>
      <c r="E251" s="123" t="s">
        <v>477</v>
      </c>
      <c r="F251" s="123" t="s">
        <v>12</v>
      </c>
      <c r="G251" s="132">
        <v>18.2</v>
      </c>
      <c r="H251" s="46">
        <v>18.2</v>
      </c>
      <c r="I251" s="46">
        <v>0</v>
      </c>
      <c r="J251" s="46">
        <v>18.2</v>
      </c>
      <c r="K251" s="46">
        <v>0</v>
      </c>
      <c r="L251" s="126">
        <v>70000</v>
      </c>
      <c r="M251" s="128">
        <v>1274000</v>
      </c>
      <c r="N251" s="129" t="s">
        <v>351</v>
      </c>
      <c r="O251" s="125">
        <v>9500</v>
      </c>
      <c r="P251" s="129" t="s">
        <v>352</v>
      </c>
      <c r="Q251" s="127">
        <v>18.2</v>
      </c>
      <c r="R251" s="125">
        <v>9500</v>
      </c>
      <c r="S251" s="128">
        <v>172900</v>
      </c>
      <c r="T251" s="128"/>
      <c r="U251" s="137"/>
      <c r="V251" s="126">
        <v>10000</v>
      </c>
      <c r="W251" s="125">
        <v>182000</v>
      </c>
      <c r="X251" s="126">
        <v>150000</v>
      </c>
      <c r="Y251" s="125">
        <v>2730000</v>
      </c>
      <c r="Z251" s="128"/>
      <c r="AA251" s="125">
        <v>4358900</v>
      </c>
      <c r="AB251" s="742"/>
      <c r="AC251" s="126">
        <v>40000</v>
      </c>
      <c r="AD251" s="128">
        <v>728000</v>
      </c>
      <c r="AE251" s="745"/>
      <c r="AF251" s="745"/>
      <c r="AG251" s="47"/>
      <c r="AH251" s="147"/>
      <c r="AI251" s="147"/>
      <c r="AJ251" s="147"/>
      <c r="AK251" s="147"/>
      <c r="AL251" s="147"/>
      <c r="AM251" s="148"/>
      <c r="AN251" s="123">
        <v>6</v>
      </c>
      <c r="AO251" s="46">
        <v>168</v>
      </c>
      <c r="AP251" s="46">
        <v>18.2</v>
      </c>
      <c r="AQ251" s="46">
        <v>149.80000000000001</v>
      </c>
      <c r="AR251" s="46" t="s">
        <v>484</v>
      </c>
      <c r="AS251" s="123"/>
      <c r="AT251" s="124"/>
      <c r="AU251" s="74"/>
    </row>
    <row r="252" spans="1:47" ht="72" customHeight="1" x14ac:dyDescent="0.25">
      <c r="A252" s="732"/>
      <c r="B252" s="740"/>
      <c r="C252" s="45">
        <v>62</v>
      </c>
      <c r="D252" s="72">
        <v>40</v>
      </c>
      <c r="E252" s="123" t="s">
        <v>477</v>
      </c>
      <c r="F252" s="123" t="s">
        <v>12</v>
      </c>
      <c r="G252" s="132">
        <v>373.7</v>
      </c>
      <c r="H252" s="46">
        <v>373.7</v>
      </c>
      <c r="I252" s="46">
        <v>0</v>
      </c>
      <c r="J252" s="46">
        <v>373.7</v>
      </c>
      <c r="K252" s="46">
        <v>0</v>
      </c>
      <c r="L252" s="126">
        <v>70000</v>
      </c>
      <c r="M252" s="128">
        <v>26159000</v>
      </c>
      <c r="N252" s="129" t="s">
        <v>351</v>
      </c>
      <c r="O252" s="125">
        <v>9500</v>
      </c>
      <c r="P252" s="129" t="s">
        <v>352</v>
      </c>
      <c r="Q252" s="127">
        <v>373.7</v>
      </c>
      <c r="R252" s="125">
        <v>9500</v>
      </c>
      <c r="S252" s="128">
        <v>3550150</v>
      </c>
      <c r="T252" s="128"/>
      <c r="U252" s="137"/>
      <c r="V252" s="126">
        <v>10000</v>
      </c>
      <c r="W252" s="125">
        <v>3737000</v>
      </c>
      <c r="X252" s="126">
        <v>150000</v>
      </c>
      <c r="Y252" s="125">
        <v>56055000</v>
      </c>
      <c r="Z252" s="128"/>
      <c r="AA252" s="125">
        <v>89501150</v>
      </c>
      <c r="AB252" s="742"/>
      <c r="AC252" s="126">
        <v>40000</v>
      </c>
      <c r="AD252" s="128">
        <v>14948000</v>
      </c>
      <c r="AE252" s="745"/>
      <c r="AF252" s="745"/>
      <c r="AG252" s="47"/>
      <c r="AH252" s="147"/>
      <c r="AI252" s="147"/>
      <c r="AJ252" s="147"/>
      <c r="AK252" s="147"/>
      <c r="AL252" s="147"/>
      <c r="AM252" s="148"/>
      <c r="AN252" s="123"/>
      <c r="AO252" s="46"/>
      <c r="AP252" s="46"/>
      <c r="AQ252" s="46"/>
      <c r="AR252" s="46"/>
      <c r="AS252" s="123"/>
      <c r="AT252" s="124"/>
      <c r="AU252" s="74"/>
    </row>
    <row r="253" spans="1:47" ht="72" customHeight="1" x14ac:dyDescent="0.25">
      <c r="A253" s="732"/>
      <c r="B253" s="740"/>
      <c r="C253" s="45">
        <v>62</v>
      </c>
      <c r="D253" s="72">
        <v>42</v>
      </c>
      <c r="E253" s="123" t="s">
        <v>477</v>
      </c>
      <c r="F253" s="123" t="s">
        <v>12</v>
      </c>
      <c r="G253" s="132">
        <v>218.3</v>
      </c>
      <c r="H253" s="46">
        <v>218.3</v>
      </c>
      <c r="I253" s="46">
        <v>0</v>
      </c>
      <c r="J253" s="46">
        <v>218.3</v>
      </c>
      <c r="K253" s="46">
        <v>0</v>
      </c>
      <c r="L253" s="126">
        <v>70000</v>
      </c>
      <c r="M253" s="128">
        <v>15281000</v>
      </c>
      <c r="N253" s="129" t="s">
        <v>351</v>
      </c>
      <c r="O253" s="125">
        <v>9500</v>
      </c>
      <c r="P253" s="129" t="s">
        <v>352</v>
      </c>
      <c r="Q253" s="127">
        <v>218.3</v>
      </c>
      <c r="R253" s="125">
        <v>9500</v>
      </c>
      <c r="S253" s="128">
        <v>2073850</v>
      </c>
      <c r="T253" s="128"/>
      <c r="U253" s="137"/>
      <c r="V253" s="126">
        <v>10000</v>
      </c>
      <c r="W253" s="125">
        <v>2183000</v>
      </c>
      <c r="X253" s="126">
        <v>150000</v>
      </c>
      <c r="Y253" s="125">
        <v>32745000</v>
      </c>
      <c r="Z253" s="128"/>
      <c r="AA253" s="125">
        <v>52282850</v>
      </c>
      <c r="AB253" s="742"/>
      <c r="AC253" s="126">
        <v>40000</v>
      </c>
      <c r="AD253" s="128">
        <v>8732000</v>
      </c>
      <c r="AE253" s="745"/>
      <c r="AF253" s="745"/>
      <c r="AG253" s="47"/>
      <c r="AH253" s="147"/>
      <c r="AI253" s="147"/>
      <c r="AJ253" s="147"/>
      <c r="AK253" s="147"/>
      <c r="AL253" s="147"/>
      <c r="AM253" s="148"/>
      <c r="AN253" s="123"/>
      <c r="AO253" s="46"/>
      <c r="AP253" s="46"/>
      <c r="AQ253" s="46"/>
      <c r="AR253" s="46"/>
      <c r="AS253" s="123"/>
      <c r="AT253" s="124"/>
      <c r="AU253" s="74"/>
    </row>
    <row r="254" spans="1:47" ht="72" customHeight="1" x14ac:dyDescent="0.25">
      <c r="A254" s="732"/>
      <c r="B254" s="740"/>
      <c r="C254" s="45">
        <v>55</v>
      </c>
      <c r="D254" s="72">
        <v>585</v>
      </c>
      <c r="E254" s="123" t="s">
        <v>477</v>
      </c>
      <c r="F254" s="123" t="s">
        <v>12</v>
      </c>
      <c r="G254" s="132">
        <v>114.1</v>
      </c>
      <c r="H254" s="46">
        <v>114.1</v>
      </c>
      <c r="I254" s="46">
        <v>0</v>
      </c>
      <c r="J254" s="46">
        <v>114.1</v>
      </c>
      <c r="K254" s="46">
        <v>0</v>
      </c>
      <c r="L254" s="126">
        <v>70000</v>
      </c>
      <c r="M254" s="128">
        <v>7987000</v>
      </c>
      <c r="N254" s="129" t="s">
        <v>351</v>
      </c>
      <c r="O254" s="125">
        <v>9500</v>
      </c>
      <c r="P254" s="129" t="s">
        <v>352</v>
      </c>
      <c r="Q254" s="127">
        <v>114.1</v>
      </c>
      <c r="R254" s="125">
        <v>9500</v>
      </c>
      <c r="S254" s="128">
        <v>1083950</v>
      </c>
      <c r="T254" s="128"/>
      <c r="U254" s="137"/>
      <c r="V254" s="126">
        <v>10000</v>
      </c>
      <c r="W254" s="125">
        <v>1141000</v>
      </c>
      <c r="X254" s="126">
        <v>150000</v>
      </c>
      <c r="Y254" s="125">
        <v>17115000</v>
      </c>
      <c r="Z254" s="128"/>
      <c r="AA254" s="125">
        <v>27326950</v>
      </c>
      <c r="AB254" s="742"/>
      <c r="AC254" s="126">
        <v>40000</v>
      </c>
      <c r="AD254" s="128">
        <v>4564000</v>
      </c>
      <c r="AE254" s="745"/>
      <c r="AF254" s="745"/>
      <c r="AG254" s="47"/>
      <c r="AH254" s="115" t="s">
        <v>13</v>
      </c>
      <c r="AI254" s="121" t="s">
        <v>703</v>
      </c>
      <c r="AJ254" s="121" t="s">
        <v>704</v>
      </c>
      <c r="AK254" s="121" t="s">
        <v>499</v>
      </c>
      <c r="AL254" s="121" t="s">
        <v>500</v>
      </c>
      <c r="AM254" s="123">
        <v>31</v>
      </c>
      <c r="AN254" s="123">
        <v>687</v>
      </c>
      <c r="AO254" s="46">
        <v>178.9</v>
      </c>
      <c r="AP254" s="46">
        <v>114.1</v>
      </c>
      <c r="AQ254" s="46">
        <v>64.800000000000011</v>
      </c>
      <c r="AR254" s="46"/>
      <c r="AS254" s="46"/>
      <c r="AT254" s="124" t="s">
        <v>491</v>
      </c>
      <c r="AU254" s="74"/>
    </row>
    <row r="255" spans="1:47" s="67" customFormat="1" ht="72" customHeight="1" x14ac:dyDescent="0.25">
      <c r="A255" s="732"/>
      <c r="B255" s="740"/>
      <c r="C255" s="45">
        <v>63</v>
      </c>
      <c r="D255" s="72">
        <v>98</v>
      </c>
      <c r="E255" s="123" t="s">
        <v>477</v>
      </c>
      <c r="F255" s="123" t="s">
        <v>12</v>
      </c>
      <c r="G255" s="132">
        <v>5.9</v>
      </c>
      <c r="H255" s="46">
        <v>5.9</v>
      </c>
      <c r="I255" s="46">
        <v>0</v>
      </c>
      <c r="J255" s="46">
        <v>5.9</v>
      </c>
      <c r="K255" s="46">
        <v>0</v>
      </c>
      <c r="L255" s="126">
        <v>70000</v>
      </c>
      <c r="M255" s="128">
        <v>413000</v>
      </c>
      <c r="N255" s="129" t="s">
        <v>351</v>
      </c>
      <c r="O255" s="125">
        <v>9500</v>
      </c>
      <c r="P255" s="129" t="s">
        <v>352</v>
      </c>
      <c r="Q255" s="127">
        <v>5.9</v>
      </c>
      <c r="R255" s="125">
        <v>9500</v>
      </c>
      <c r="S255" s="128">
        <v>56050</v>
      </c>
      <c r="T255" s="128"/>
      <c r="U255" s="137"/>
      <c r="V255" s="126">
        <v>10000</v>
      </c>
      <c r="W255" s="125">
        <v>59000</v>
      </c>
      <c r="X255" s="126">
        <v>150000</v>
      </c>
      <c r="Y255" s="125">
        <v>885000</v>
      </c>
      <c r="Z255" s="47"/>
      <c r="AA255" s="125">
        <v>1413050</v>
      </c>
      <c r="AB255" s="742"/>
      <c r="AC255" s="126">
        <v>40000</v>
      </c>
      <c r="AD255" s="128">
        <v>236000</v>
      </c>
      <c r="AE255" s="745"/>
      <c r="AF255" s="745"/>
      <c r="AG255" s="128"/>
      <c r="AH255" s="124"/>
      <c r="AI255" s="46"/>
      <c r="AJ255" s="46"/>
      <c r="AK255" s="46"/>
      <c r="AL255" s="46"/>
      <c r="AM255" s="123"/>
      <c r="AN255" s="123"/>
      <c r="AO255" s="46"/>
      <c r="AP255" s="46"/>
      <c r="AQ255" s="46"/>
      <c r="AR255" s="46"/>
      <c r="AS255" s="46"/>
      <c r="AT255" s="124"/>
      <c r="AU255" s="135"/>
    </row>
    <row r="256" spans="1:47" s="67" customFormat="1" ht="72" customHeight="1" x14ac:dyDescent="0.25">
      <c r="A256" s="732"/>
      <c r="B256" s="740"/>
      <c r="C256" s="45">
        <v>63</v>
      </c>
      <c r="D256" s="72">
        <v>68</v>
      </c>
      <c r="E256" s="123" t="s">
        <v>477</v>
      </c>
      <c r="F256" s="123" t="s">
        <v>12</v>
      </c>
      <c r="G256" s="132">
        <v>123.1</v>
      </c>
      <c r="H256" s="46">
        <v>123.1</v>
      </c>
      <c r="I256" s="46">
        <v>0</v>
      </c>
      <c r="J256" s="46">
        <v>123.1</v>
      </c>
      <c r="K256" s="46">
        <v>0</v>
      </c>
      <c r="L256" s="126">
        <v>70000</v>
      </c>
      <c r="M256" s="128">
        <v>8617000</v>
      </c>
      <c r="N256" s="129" t="s">
        <v>351</v>
      </c>
      <c r="O256" s="125">
        <v>9500</v>
      </c>
      <c r="P256" s="129" t="s">
        <v>352</v>
      </c>
      <c r="Q256" s="127">
        <v>123.1</v>
      </c>
      <c r="R256" s="125">
        <v>9500</v>
      </c>
      <c r="S256" s="128">
        <v>1169450</v>
      </c>
      <c r="T256" s="128"/>
      <c r="U256" s="137"/>
      <c r="V256" s="126">
        <v>10000</v>
      </c>
      <c r="W256" s="125">
        <v>1231000</v>
      </c>
      <c r="X256" s="126">
        <v>150000</v>
      </c>
      <c r="Y256" s="125">
        <v>18465000</v>
      </c>
      <c r="Z256" s="47"/>
      <c r="AA256" s="125">
        <v>29482450</v>
      </c>
      <c r="AB256" s="742"/>
      <c r="AC256" s="126">
        <v>40000</v>
      </c>
      <c r="AD256" s="128">
        <v>4924000</v>
      </c>
      <c r="AE256" s="745"/>
      <c r="AF256" s="745"/>
      <c r="AG256" s="128"/>
      <c r="AH256" s="124"/>
      <c r="AI256" s="46"/>
      <c r="AJ256" s="46"/>
      <c r="AK256" s="46"/>
      <c r="AL256" s="46"/>
      <c r="AM256" s="123"/>
      <c r="AN256" s="123"/>
      <c r="AO256" s="46"/>
      <c r="AP256" s="46"/>
      <c r="AQ256" s="46"/>
      <c r="AR256" s="46"/>
      <c r="AS256" s="46"/>
      <c r="AT256" s="124"/>
      <c r="AU256" s="135"/>
    </row>
    <row r="257" spans="1:47" s="67" customFormat="1" ht="72" customHeight="1" x14ac:dyDescent="0.25">
      <c r="A257" s="732"/>
      <c r="B257" s="740"/>
      <c r="C257" s="45">
        <v>55</v>
      </c>
      <c r="D257" s="72">
        <v>501</v>
      </c>
      <c r="E257" s="123" t="s">
        <v>477</v>
      </c>
      <c r="F257" s="123" t="s">
        <v>12</v>
      </c>
      <c r="G257" s="132">
        <v>38</v>
      </c>
      <c r="H257" s="46">
        <v>38</v>
      </c>
      <c r="I257" s="46">
        <v>0</v>
      </c>
      <c r="J257" s="46">
        <v>38</v>
      </c>
      <c r="K257" s="46">
        <v>0</v>
      </c>
      <c r="L257" s="126">
        <v>70000</v>
      </c>
      <c r="M257" s="128">
        <v>2660000</v>
      </c>
      <c r="N257" s="129" t="s">
        <v>351</v>
      </c>
      <c r="O257" s="125">
        <v>9500</v>
      </c>
      <c r="P257" s="129" t="s">
        <v>352</v>
      </c>
      <c r="Q257" s="127">
        <v>38</v>
      </c>
      <c r="R257" s="125">
        <v>9500</v>
      </c>
      <c r="S257" s="128">
        <v>361000</v>
      </c>
      <c r="T257" s="128"/>
      <c r="U257" s="137"/>
      <c r="V257" s="126">
        <v>10000</v>
      </c>
      <c r="W257" s="125">
        <v>380000</v>
      </c>
      <c r="X257" s="126">
        <v>150000</v>
      </c>
      <c r="Y257" s="125">
        <v>5700000</v>
      </c>
      <c r="Z257" s="128"/>
      <c r="AA257" s="125">
        <v>9101000</v>
      </c>
      <c r="AB257" s="742"/>
      <c r="AC257" s="126">
        <v>40000</v>
      </c>
      <c r="AD257" s="128">
        <v>1520000</v>
      </c>
      <c r="AE257" s="745"/>
      <c r="AF257" s="745"/>
      <c r="AG257" s="128"/>
      <c r="AH257" s="124"/>
      <c r="AI257" s="46"/>
      <c r="AJ257" s="46"/>
      <c r="AK257" s="46"/>
      <c r="AL257" s="46"/>
      <c r="AM257" s="123"/>
      <c r="AN257" s="123"/>
      <c r="AO257" s="46"/>
      <c r="AP257" s="46"/>
      <c r="AQ257" s="46"/>
      <c r="AR257" s="46"/>
      <c r="AS257" s="46"/>
      <c r="AT257" s="124"/>
      <c r="AU257" s="135"/>
    </row>
    <row r="258" spans="1:47" s="67" customFormat="1" ht="72" customHeight="1" x14ac:dyDescent="0.25">
      <c r="A258" s="732"/>
      <c r="B258" s="740"/>
      <c r="C258" s="45">
        <v>55</v>
      </c>
      <c r="D258" s="72">
        <v>500</v>
      </c>
      <c r="E258" s="123" t="s">
        <v>477</v>
      </c>
      <c r="F258" s="123" t="s">
        <v>12</v>
      </c>
      <c r="G258" s="132">
        <v>343.8</v>
      </c>
      <c r="H258" s="46">
        <v>343.8</v>
      </c>
      <c r="I258" s="46">
        <v>0</v>
      </c>
      <c r="J258" s="46">
        <v>343.8</v>
      </c>
      <c r="K258" s="46">
        <v>0</v>
      </c>
      <c r="L258" s="126">
        <v>70000</v>
      </c>
      <c r="M258" s="128">
        <v>24066000</v>
      </c>
      <c r="N258" s="129" t="s">
        <v>351</v>
      </c>
      <c r="O258" s="125">
        <v>9500</v>
      </c>
      <c r="P258" s="129" t="s">
        <v>352</v>
      </c>
      <c r="Q258" s="127">
        <v>343.8</v>
      </c>
      <c r="R258" s="125">
        <v>9500</v>
      </c>
      <c r="S258" s="128">
        <v>3266100</v>
      </c>
      <c r="T258" s="128"/>
      <c r="U258" s="137"/>
      <c r="V258" s="126">
        <v>10000</v>
      </c>
      <c r="W258" s="125">
        <v>3438000</v>
      </c>
      <c r="X258" s="126">
        <v>150000</v>
      </c>
      <c r="Y258" s="125">
        <v>51570000</v>
      </c>
      <c r="Z258" s="128"/>
      <c r="AA258" s="125">
        <v>82340100</v>
      </c>
      <c r="AB258" s="742"/>
      <c r="AC258" s="126">
        <v>40000</v>
      </c>
      <c r="AD258" s="128">
        <v>13752000</v>
      </c>
      <c r="AE258" s="745"/>
      <c r="AF258" s="745"/>
      <c r="AG258" s="128"/>
      <c r="AH258" s="124"/>
      <c r="AI258" s="46"/>
      <c r="AJ258" s="46"/>
      <c r="AK258" s="46"/>
      <c r="AL258" s="46"/>
      <c r="AM258" s="123"/>
      <c r="AN258" s="123"/>
      <c r="AO258" s="46"/>
      <c r="AP258" s="46"/>
      <c r="AQ258" s="46"/>
      <c r="AR258" s="46"/>
      <c r="AS258" s="46"/>
      <c r="AT258" s="124"/>
      <c r="AU258" s="135"/>
    </row>
    <row r="259" spans="1:47" s="67" customFormat="1" ht="72" customHeight="1" x14ac:dyDescent="0.25">
      <c r="A259" s="732">
        <f>MAX(A$6:$A258)+1</f>
        <v>25</v>
      </c>
      <c r="B259" s="740" t="s">
        <v>705</v>
      </c>
      <c r="C259" s="45">
        <v>55</v>
      </c>
      <c r="D259" s="72">
        <v>281</v>
      </c>
      <c r="E259" s="123" t="s">
        <v>477</v>
      </c>
      <c r="F259" s="123" t="s">
        <v>12</v>
      </c>
      <c r="G259" s="132">
        <v>47.8</v>
      </c>
      <c r="H259" s="46">
        <v>47.8</v>
      </c>
      <c r="I259" s="46"/>
      <c r="J259" s="46">
        <v>47.8</v>
      </c>
      <c r="K259" s="46">
        <v>0</v>
      </c>
      <c r="L259" s="126">
        <v>70000</v>
      </c>
      <c r="M259" s="128">
        <v>3346000</v>
      </c>
      <c r="N259" s="129" t="s">
        <v>351</v>
      </c>
      <c r="O259" s="125">
        <v>9500</v>
      </c>
      <c r="P259" s="129" t="s">
        <v>352</v>
      </c>
      <c r="Q259" s="127">
        <v>47.8</v>
      </c>
      <c r="R259" s="125">
        <v>9500</v>
      </c>
      <c r="S259" s="128">
        <v>454100</v>
      </c>
      <c r="T259" s="128"/>
      <c r="U259" s="137"/>
      <c r="V259" s="126">
        <v>10000</v>
      </c>
      <c r="W259" s="125">
        <v>478000</v>
      </c>
      <c r="X259" s="126">
        <v>150000</v>
      </c>
      <c r="Y259" s="125">
        <v>7170000</v>
      </c>
      <c r="Z259" s="125"/>
      <c r="AA259" s="125">
        <v>11448100</v>
      </c>
      <c r="AB259" s="742">
        <v>466620350</v>
      </c>
      <c r="AC259" s="126">
        <v>40000</v>
      </c>
      <c r="AD259" s="128">
        <v>1912000</v>
      </c>
      <c r="AE259" s="745">
        <v>77452000</v>
      </c>
      <c r="AF259" s="745">
        <v>544072350</v>
      </c>
      <c r="AG259" s="128"/>
      <c r="AH259" s="124" t="s">
        <v>706</v>
      </c>
      <c r="AI259" s="46" t="s">
        <v>707</v>
      </c>
      <c r="AJ259" s="46" t="s">
        <v>708</v>
      </c>
      <c r="AK259" s="46" t="s">
        <v>499</v>
      </c>
      <c r="AL259" s="46" t="s">
        <v>500</v>
      </c>
      <c r="AM259" s="123">
        <v>31</v>
      </c>
      <c r="AN259" s="123">
        <v>538</v>
      </c>
      <c r="AO259" s="46">
        <v>163.1</v>
      </c>
      <c r="AP259" s="46">
        <v>47.8</v>
      </c>
      <c r="AQ259" s="46">
        <v>0</v>
      </c>
      <c r="AR259" s="46"/>
      <c r="AS259" s="46"/>
      <c r="AT259" s="124" t="s">
        <v>491</v>
      </c>
      <c r="AU259" s="135"/>
    </row>
    <row r="260" spans="1:47" s="67" customFormat="1" ht="72" customHeight="1" x14ac:dyDescent="0.25">
      <c r="A260" s="732"/>
      <c r="B260" s="740"/>
      <c r="C260" s="45">
        <v>55</v>
      </c>
      <c r="D260" s="72">
        <v>280</v>
      </c>
      <c r="E260" s="123" t="s">
        <v>477</v>
      </c>
      <c r="F260" s="123" t="s">
        <v>12</v>
      </c>
      <c r="G260" s="132">
        <v>92.2</v>
      </c>
      <c r="H260" s="46">
        <v>92.2</v>
      </c>
      <c r="I260" s="46"/>
      <c r="J260" s="46">
        <v>92.2</v>
      </c>
      <c r="K260" s="46">
        <v>0</v>
      </c>
      <c r="L260" s="126">
        <v>70000</v>
      </c>
      <c r="M260" s="128">
        <v>6454000</v>
      </c>
      <c r="N260" s="129" t="s">
        <v>351</v>
      </c>
      <c r="O260" s="125">
        <v>9500</v>
      </c>
      <c r="P260" s="129" t="s">
        <v>352</v>
      </c>
      <c r="Q260" s="127">
        <v>92.2</v>
      </c>
      <c r="R260" s="125">
        <v>9500</v>
      </c>
      <c r="S260" s="128">
        <v>875900</v>
      </c>
      <c r="T260" s="128"/>
      <c r="U260" s="137"/>
      <c r="V260" s="126">
        <v>10000</v>
      </c>
      <c r="W260" s="125">
        <v>922000</v>
      </c>
      <c r="X260" s="126">
        <v>150000</v>
      </c>
      <c r="Y260" s="125">
        <v>13830000</v>
      </c>
      <c r="Z260" s="125"/>
      <c r="AA260" s="125">
        <v>22081900</v>
      </c>
      <c r="AB260" s="742"/>
      <c r="AC260" s="126">
        <v>40000</v>
      </c>
      <c r="AD260" s="128">
        <v>3688000</v>
      </c>
      <c r="AE260" s="745"/>
      <c r="AF260" s="745"/>
      <c r="AG260" s="128"/>
      <c r="AH260" s="124" t="s">
        <v>706</v>
      </c>
      <c r="AI260" s="46" t="s">
        <v>707</v>
      </c>
      <c r="AJ260" s="46" t="s">
        <v>708</v>
      </c>
      <c r="AK260" s="46" t="s">
        <v>499</v>
      </c>
      <c r="AL260" s="46" t="s">
        <v>500</v>
      </c>
      <c r="AM260" s="123">
        <v>31</v>
      </c>
      <c r="AN260" s="123">
        <v>538</v>
      </c>
      <c r="AO260" s="46">
        <v>163.1</v>
      </c>
      <c r="AP260" s="46">
        <v>92.2</v>
      </c>
      <c r="AQ260" s="46">
        <v>0</v>
      </c>
      <c r="AR260" s="46"/>
      <c r="AS260" s="46"/>
      <c r="AT260" s="124" t="s">
        <v>491</v>
      </c>
      <c r="AU260" s="135"/>
    </row>
    <row r="261" spans="1:47" s="67" customFormat="1" ht="72" customHeight="1" x14ac:dyDescent="0.25">
      <c r="A261" s="732"/>
      <c r="B261" s="740"/>
      <c r="C261" s="45">
        <v>55</v>
      </c>
      <c r="D261" s="72">
        <v>286</v>
      </c>
      <c r="E261" s="123" t="s">
        <v>477</v>
      </c>
      <c r="F261" s="123" t="s">
        <v>12</v>
      </c>
      <c r="G261" s="132">
        <v>99.1</v>
      </c>
      <c r="H261" s="46">
        <v>99.1</v>
      </c>
      <c r="I261" s="46">
        <v>0</v>
      </c>
      <c r="J261" s="46">
        <v>99.1</v>
      </c>
      <c r="K261" s="46">
        <v>0</v>
      </c>
      <c r="L261" s="126">
        <v>70000</v>
      </c>
      <c r="M261" s="128">
        <v>6937000</v>
      </c>
      <c r="N261" s="129" t="s">
        <v>351</v>
      </c>
      <c r="O261" s="125">
        <v>9500</v>
      </c>
      <c r="P261" s="129" t="s">
        <v>352</v>
      </c>
      <c r="Q261" s="127">
        <v>99.1</v>
      </c>
      <c r="R261" s="125">
        <v>9500</v>
      </c>
      <c r="S261" s="128">
        <v>941450</v>
      </c>
      <c r="T261" s="128"/>
      <c r="U261" s="137"/>
      <c r="V261" s="126">
        <v>10000</v>
      </c>
      <c r="W261" s="125">
        <v>991000</v>
      </c>
      <c r="X261" s="126">
        <v>150000</v>
      </c>
      <c r="Y261" s="125">
        <v>14865000</v>
      </c>
      <c r="Z261" s="128"/>
      <c r="AA261" s="125">
        <v>23734450</v>
      </c>
      <c r="AB261" s="742"/>
      <c r="AC261" s="126">
        <v>40000</v>
      </c>
      <c r="AD261" s="128">
        <v>3964000</v>
      </c>
      <c r="AE261" s="745"/>
      <c r="AF261" s="745"/>
      <c r="AG261" s="128"/>
      <c r="AH261" s="124" t="s">
        <v>699</v>
      </c>
      <c r="AI261" s="46" t="s">
        <v>700</v>
      </c>
      <c r="AJ261" s="46" t="s">
        <v>701</v>
      </c>
      <c r="AK261" s="46" t="s">
        <v>499</v>
      </c>
      <c r="AL261" s="46" t="s">
        <v>500</v>
      </c>
      <c r="AM261" s="123">
        <v>31</v>
      </c>
      <c r="AN261" s="123">
        <v>416</v>
      </c>
      <c r="AO261" s="46">
        <v>160.6</v>
      </c>
      <c r="AP261" s="46">
        <v>99.1</v>
      </c>
      <c r="AQ261" s="46">
        <v>139.6</v>
      </c>
      <c r="AR261" s="46"/>
      <c r="AS261" s="46"/>
      <c r="AT261" s="124"/>
      <c r="AU261" s="135"/>
    </row>
    <row r="262" spans="1:47" s="67" customFormat="1" ht="72" customHeight="1" x14ac:dyDescent="0.25">
      <c r="A262" s="732"/>
      <c r="B262" s="740"/>
      <c r="C262" s="45">
        <v>55</v>
      </c>
      <c r="D262" s="72">
        <v>287</v>
      </c>
      <c r="E262" s="123" t="s">
        <v>477</v>
      </c>
      <c r="F262" s="123" t="s">
        <v>12</v>
      </c>
      <c r="G262" s="132">
        <v>102.3</v>
      </c>
      <c r="H262" s="46">
        <v>102.3</v>
      </c>
      <c r="I262" s="46">
        <v>0</v>
      </c>
      <c r="J262" s="46">
        <v>102.3</v>
      </c>
      <c r="K262" s="46">
        <v>0</v>
      </c>
      <c r="L262" s="126">
        <v>70000</v>
      </c>
      <c r="M262" s="128">
        <v>7161000</v>
      </c>
      <c r="N262" s="129" t="s">
        <v>351</v>
      </c>
      <c r="O262" s="125">
        <v>9500</v>
      </c>
      <c r="P262" s="129" t="s">
        <v>352</v>
      </c>
      <c r="Q262" s="127">
        <v>102.3</v>
      </c>
      <c r="R262" s="125">
        <v>9500</v>
      </c>
      <c r="S262" s="128">
        <v>971850</v>
      </c>
      <c r="T262" s="128"/>
      <c r="U262" s="137"/>
      <c r="V262" s="126">
        <v>10000</v>
      </c>
      <c r="W262" s="125">
        <v>1023000</v>
      </c>
      <c r="X262" s="126">
        <v>150000</v>
      </c>
      <c r="Y262" s="125">
        <v>15345000</v>
      </c>
      <c r="Z262" s="128"/>
      <c r="AA262" s="125">
        <v>24500850</v>
      </c>
      <c r="AB262" s="742"/>
      <c r="AC262" s="126">
        <v>40000</v>
      </c>
      <c r="AD262" s="128">
        <v>4092000</v>
      </c>
      <c r="AE262" s="745"/>
      <c r="AF262" s="745"/>
      <c r="AG262" s="47"/>
      <c r="AH262" s="124" t="s">
        <v>699</v>
      </c>
      <c r="AI262" s="46" t="s">
        <v>700</v>
      </c>
      <c r="AJ262" s="46" t="s">
        <v>701</v>
      </c>
      <c r="AK262" s="46" t="s">
        <v>499</v>
      </c>
      <c r="AL262" s="46" t="s">
        <v>500</v>
      </c>
      <c r="AM262" s="123">
        <v>31</v>
      </c>
      <c r="AN262" s="123">
        <v>416</v>
      </c>
      <c r="AO262" s="46">
        <v>160.6</v>
      </c>
      <c r="AP262" s="46">
        <v>102.3</v>
      </c>
      <c r="AQ262" s="46">
        <v>139.6</v>
      </c>
      <c r="AR262" s="46"/>
      <c r="AS262" s="46"/>
      <c r="AT262" s="124"/>
      <c r="AU262" s="135"/>
    </row>
    <row r="263" spans="1:47" s="67" customFormat="1" ht="72" customHeight="1" x14ac:dyDescent="0.25">
      <c r="A263" s="732"/>
      <c r="B263" s="740"/>
      <c r="C263" s="45">
        <v>55</v>
      </c>
      <c r="D263" s="72">
        <v>282</v>
      </c>
      <c r="E263" s="123" t="s">
        <v>477</v>
      </c>
      <c r="F263" s="123" t="s">
        <v>12</v>
      </c>
      <c r="G263" s="132">
        <v>182.4</v>
      </c>
      <c r="H263" s="46">
        <v>182.4</v>
      </c>
      <c r="I263" s="46"/>
      <c r="J263" s="46">
        <v>182.4</v>
      </c>
      <c r="K263" s="46">
        <v>0</v>
      </c>
      <c r="L263" s="126">
        <v>70000</v>
      </c>
      <c r="M263" s="128">
        <v>12768000</v>
      </c>
      <c r="N263" s="129" t="s">
        <v>351</v>
      </c>
      <c r="O263" s="125">
        <v>9500</v>
      </c>
      <c r="P263" s="129" t="s">
        <v>352</v>
      </c>
      <c r="Q263" s="127">
        <v>182.4</v>
      </c>
      <c r="R263" s="125">
        <v>9500</v>
      </c>
      <c r="S263" s="128">
        <v>1732800</v>
      </c>
      <c r="T263" s="128"/>
      <c r="U263" s="137"/>
      <c r="V263" s="126">
        <v>10000</v>
      </c>
      <c r="W263" s="125">
        <v>1824000</v>
      </c>
      <c r="X263" s="126">
        <v>150000</v>
      </c>
      <c r="Y263" s="125">
        <v>27360000</v>
      </c>
      <c r="Z263" s="125"/>
      <c r="AA263" s="125">
        <v>43684800</v>
      </c>
      <c r="AB263" s="742"/>
      <c r="AC263" s="126">
        <v>40000</v>
      </c>
      <c r="AD263" s="128">
        <v>7296000</v>
      </c>
      <c r="AE263" s="745"/>
      <c r="AF263" s="745"/>
      <c r="AG263" s="47"/>
      <c r="AH263" s="124"/>
      <c r="AI263" s="46"/>
      <c r="AJ263" s="46"/>
      <c r="AK263" s="46"/>
      <c r="AL263" s="46"/>
      <c r="AM263" s="123"/>
      <c r="AN263" s="123"/>
      <c r="AO263" s="46"/>
      <c r="AP263" s="46"/>
      <c r="AQ263" s="46"/>
      <c r="AR263" s="46"/>
      <c r="AS263" s="46"/>
      <c r="AT263" s="124"/>
      <c r="AU263" s="135"/>
    </row>
    <row r="264" spans="1:47" s="67" customFormat="1" ht="72" customHeight="1" x14ac:dyDescent="0.25">
      <c r="A264" s="732"/>
      <c r="B264" s="740"/>
      <c r="C264" s="45">
        <v>55</v>
      </c>
      <c r="D264" s="72">
        <v>476</v>
      </c>
      <c r="E264" s="123" t="s">
        <v>477</v>
      </c>
      <c r="F264" s="123" t="s">
        <v>12</v>
      </c>
      <c r="G264" s="132">
        <v>136</v>
      </c>
      <c r="H264" s="46">
        <v>136</v>
      </c>
      <c r="I264" s="46"/>
      <c r="J264" s="46">
        <v>136</v>
      </c>
      <c r="K264" s="46">
        <v>0</v>
      </c>
      <c r="L264" s="126">
        <v>70000</v>
      </c>
      <c r="M264" s="128">
        <v>9520000</v>
      </c>
      <c r="N264" s="129" t="s">
        <v>351</v>
      </c>
      <c r="O264" s="125">
        <v>9500</v>
      </c>
      <c r="P264" s="129" t="s">
        <v>352</v>
      </c>
      <c r="Q264" s="127">
        <v>136</v>
      </c>
      <c r="R264" s="125">
        <v>9500</v>
      </c>
      <c r="S264" s="128">
        <v>1292000</v>
      </c>
      <c r="T264" s="128"/>
      <c r="U264" s="137"/>
      <c r="V264" s="126">
        <v>10000</v>
      </c>
      <c r="W264" s="125">
        <v>1360000</v>
      </c>
      <c r="X264" s="126">
        <v>150000</v>
      </c>
      <c r="Y264" s="125">
        <v>20400000</v>
      </c>
      <c r="Z264" s="125"/>
      <c r="AA264" s="125">
        <v>32572000</v>
      </c>
      <c r="AB264" s="742"/>
      <c r="AC264" s="126">
        <v>40000</v>
      </c>
      <c r="AD264" s="128">
        <v>5440000</v>
      </c>
      <c r="AE264" s="745"/>
      <c r="AF264" s="745"/>
      <c r="AG264" s="128"/>
      <c r="AH264" s="124" t="s">
        <v>706</v>
      </c>
      <c r="AI264" s="46" t="s">
        <v>707</v>
      </c>
      <c r="AJ264" s="46" t="s">
        <v>708</v>
      </c>
      <c r="AK264" s="46" t="s">
        <v>499</v>
      </c>
      <c r="AL264" s="46" t="s">
        <v>500</v>
      </c>
      <c r="AM264" s="123">
        <v>31</v>
      </c>
      <c r="AN264" s="123">
        <v>538</v>
      </c>
      <c r="AO264" s="46">
        <v>163.1</v>
      </c>
      <c r="AP264" s="46">
        <v>136</v>
      </c>
      <c r="AQ264" s="46">
        <v>0</v>
      </c>
      <c r="AR264" s="46"/>
      <c r="AS264" s="46"/>
      <c r="AT264" s="124" t="s">
        <v>491</v>
      </c>
      <c r="AU264" s="135"/>
    </row>
    <row r="265" spans="1:47" s="67" customFormat="1" ht="72" customHeight="1" x14ac:dyDescent="0.25">
      <c r="A265" s="732"/>
      <c r="B265" s="740"/>
      <c r="C265" s="45">
        <v>56</v>
      </c>
      <c r="D265" s="72">
        <v>732</v>
      </c>
      <c r="E265" s="123" t="s">
        <v>477</v>
      </c>
      <c r="F265" s="123" t="s">
        <v>12</v>
      </c>
      <c r="G265" s="132">
        <v>4.9000000000000004</v>
      </c>
      <c r="H265" s="46">
        <v>1.7</v>
      </c>
      <c r="I265" s="46">
        <v>0</v>
      </c>
      <c r="J265" s="46">
        <v>1.7</v>
      </c>
      <c r="K265" s="46">
        <v>3.2</v>
      </c>
      <c r="L265" s="126">
        <v>70000</v>
      </c>
      <c r="M265" s="128">
        <v>119000</v>
      </c>
      <c r="N265" s="129" t="s">
        <v>351</v>
      </c>
      <c r="O265" s="125">
        <v>9500</v>
      </c>
      <c r="P265" s="129" t="s">
        <v>352</v>
      </c>
      <c r="Q265" s="127">
        <v>1.7</v>
      </c>
      <c r="R265" s="125">
        <v>9500</v>
      </c>
      <c r="S265" s="128">
        <v>16150</v>
      </c>
      <c r="T265" s="128"/>
      <c r="U265" s="137"/>
      <c r="V265" s="126">
        <v>10000</v>
      </c>
      <c r="W265" s="125">
        <v>17000</v>
      </c>
      <c r="X265" s="126">
        <v>150000</v>
      </c>
      <c r="Y265" s="125">
        <v>255000</v>
      </c>
      <c r="Z265" s="125"/>
      <c r="AA265" s="125">
        <v>407150</v>
      </c>
      <c r="AB265" s="742"/>
      <c r="AC265" s="126">
        <v>40000</v>
      </c>
      <c r="AD265" s="128">
        <v>68000</v>
      </c>
      <c r="AE265" s="745"/>
      <c r="AF265" s="745"/>
      <c r="AG265" s="128"/>
      <c r="AH265" s="124" t="s">
        <v>706</v>
      </c>
      <c r="AI265" s="46" t="s">
        <v>707</v>
      </c>
      <c r="AJ265" s="46" t="s">
        <v>708</v>
      </c>
      <c r="AK265" s="46" t="s">
        <v>499</v>
      </c>
      <c r="AL265" s="46" t="s">
        <v>500</v>
      </c>
      <c r="AM265" s="123">
        <v>31</v>
      </c>
      <c r="AN265" s="123">
        <v>538</v>
      </c>
      <c r="AO265" s="46">
        <v>163.1</v>
      </c>
      <c r="AP265" s="46">
        <v>1.7</v>
      </c>
      <c r="AQ265" s="46">
        <v>0</v>
      </c>
      <c r="AR265" s="46"/>
      <c r="AS265" s="46"/>
      <c r="AT265" s="124" t="s">
        <v>491</v>
      </c>
      <c r="AU265" s="135"/>
    </row>
    <row r="266" spans="1:47" s="67" customFormat="1" ht="72" customHeight="1" x14ac:dyDescent="0.25">
      <c r="A266" s="732"/>
      <c r="B266" s="740"/>
      <c r="C266" s="45">
        <v>56</v>
      </c>
      <c r="D266" s="72">
        <v>733</v>
      </c>
      <c r="E266" s="123" t="s">
        <v>477</v>
      </c>
      <c r="F266" s="123" t="s">
        <v>12</v>
      </c>
      <c r="G266" s="132">
        <v>151.4</v>
      </c>
      <c r="H266" s="46">
        <v>37.9</v>
      </c>
      <c r="I266" s="46">
        <v>0</v>
      </c>
      <c r="J266" s="46">
        <v>37.9</v>
      </c>
      <c r="K266" s="46">
        <v>113.5</v>
      </c>
      <c r="L266" s="126">
        <v>70000</v>
      </c>
      <c r="M266" s="128">
        <v>2653000</v>
      </c>
      <c r="N266" s="129" t="s">
        <v>351</v>
      </c>
      <c r="O266" s="125">
        <v>9500</v>
      </c>
      <c r="P266" s="129" t="s">
        <v>352</v>
      </c>
      <c r="Q266" s="127">
        <v>37.9</v>
      </c>
      <c r="R266" s="125">
        <v>9500</v>
      </c>
      <c r="S266" s="128">
        <v>360050</v>
      </c>
      <c r="T266" s="128"/>
      <c r="U266" s="137"/>
      <c r="V266" s="126">
        <v>10000</v>
      </c>
      <c r="W266" s="125">
        <v>379000</v>
      </c>
      <c r="X266" s="126">
        <v>150000</v>
      </c>
      <c r="Y266" s="125">
        <v>5685000</v>
      </c>
      <c r="Z266" s="125"/>
      <c r="AA266" s="125">
        <v>9077050</v>
      </c>
      <c r="AB266" s="742"/>
      <c r="AC266" s="126">
        <v>40000</v>
      </c>
      <c r="AD266" s="128">
        <v>1516000</v>
      </c>
      <c r="AE266" s="745"/>
      <c r="AF266" s="745"/>
      <c r="AG266" s="128"/>
      <c r="AH266" s="124" t="s">
        <v>706</v>
      </c>
      <c r="AI266" s="46" t="s">
        <v>707</v>
      </c>
      <c r="AJ266" s="46" t="s">
        <v>708</v>
      </c>
      <c r="AK266" s="46" t="s">
        <v>499</v>
      </c>
      <c r="AL266" s="46" t="s">
        <v>500</v>
      </c>
      <c r="AM266" s="123">
        <v>31</v>
      </c>
      <c r="AN266" s="123">
        <v>538</v>
      </c>
      <c r="AO266" s="46">
        <v>163.1</v>
      </c>
      <c r="AP266" s="46">
        <v>37.9</v>
      </c>
      <c r="AQ266" s="46">
        <v>0</v>
      </c>
      <c r="AR266" s="46"/>
      <c r="AS266" s="46"/>
      <c r="AT266" s="124" t="s">
        <v>491</v>
      </c>
      <c r="AU266" s="135"/>
    </row>
    <row r="267" spans="1:47" s="67" customFormat="1" ht="72" customHeight="1" x14ac:dyDescent="0.25">
      <c r="A267" s="732"/>
      <c r="B267" s="740"/>
      <c r="C267" s="45">
        <v>56</v>
      </c>
      <c r="D267" s="72">
        <v>734</v>
      </c>
      <c r="E267" s="123" t="s">
        <v>477</v>
      </c>
      <c r="F267" s="123" t="s">
        <v>12</v>
      </c>
      <c r="G267" s="132">
        <v>17.2</v>
      </c>
      <c r="H267" s="46">
        <v>4.0999999999999996</v>
      </c>
      <c r="I267" s="46">
        <v>13.1</v>
      </c>
      <c r="J267" s="46">
        <v>17.2</v>
      </c>
      <c r="K267" s="46">
        <v>0</v>
      </c>
      <c r="L267" s="126">
        <v>70000</v>
      </c>
      <c r="M267" s="128">
        <v>1204000</v>
      </c>
      <c r="N267" s="129" t="s">
        <v>351</v>
      </c>
      <c r="O267" s="125">
        <v>9500</v>
      </c>
      <c r="P267" s="129" t="s">
        <v>352</v>
      </c>
      <c r="Q267" s="127">
        <v>17.2</v>
      </c>
      <c r="R267" s="125">
        <v>9500</v>
      </c>
      <c r="S267" s="128">
        <v>163400</v>
      </c>
      <c r="T267" s="128"/>
      <c r="U267" s="137"/>
      <c r="V267" s="126">
        <v>10000</v>
      </c>
      <c r="W267" s="125">
        <v>172000</v>
      </c>
      <c r="X267" s="126">
        <v>150000</v>
      </c>
      <c r="Y267" s="125">
        <v>2580000</v>
      </c>
      <c r="Z267" s="125"/>
      <c r="AA267" s="125">
        <v>4119400</v>
      </c>
      <c r="AB267" s="742"/>
      <c r="AC267" s="126">
        <v>40000</v>
      </c>
      <c r="AD267" s="128">
        <v>688000</v>
      </c>
      <c r="AE267" s="745"/>
      <c r="AF267" s="745"/>
      <c r="AG267" s="128"/>
      <c r="AH267" s="124" t="s">
        <v>706</v>
      </c>
      <c r="AI267" s="46" t="s">
        <v>707</v>
      </c>
      <c r="AJ267" s="46" t="s">
        <v>708</v>
      </c>
      <c r="AK267" s="46" t="s">
        <v>499</v>
      </c>
      <c r="AL267" s="46" t="s">
        <v>500</v>
      </c>
      <c r="AM267" s="123">
        <v>31</v>
      </c>
      <c r="AN267" s="123">
        <v>538</v>
      </c>
      <c r="AO267" s="46">
        <v>163.1</v>
      </c>
      <c r="AP267" s="46">
        <v>17.2</v>
      </c>
      <c r="AQ267" s="46">
        <v>0</v>
      </c>
      <c r="AR267" s="46"/>
      <c r="AS267" s="46"/>
      <c r="AT267" s="124" t="s">
        <v>491</v>
      </c>
      <c r="AU267" s="135"/>
    </row>
    <row r="268" spans="1:47" s="67" customFormat="1" ht="72" customHeight="1" x14ac:dyDescent="0.25">
      <c r="A268" s="732"/>
      <c r="B268" s="740"/>
      <c r="C268" s="45">
        <v>63</v>
      </c>
      <c r="D268" s="72">
        <v>15</v>
      </c>
      <c r="E268" s="123" t="s">
        <v>477</v>
      </c>
      <c r="F268" s="123" t="s">
        <v>12</v>
      </c>
      <c r="G268" s="132">
        <v>477</v>
      </c>
      <c r="H268" s="46">
        <v>477</v>
      </c>
      <c r="I268" s="46">
        <v>0</v>
      </c>
      <c r="J268" s="46">
        <v>477</v>
      </c>
      <c r="K268" s="46">
        <v>0</v>
      </c>
      <c r="L268" s="126">
        <v>70000</v>
      </c>
      <c r="M268" s="128">
        <v>33390000</v>
      </c>
      <c r="N268" s="129"/>
      <c r="O268" s="125"/>
      <c r="P268" s="129"/>
      <c r="Q268" s="127">
        <v>477</v>
      </c>
      <c r="R268" s="125"/>
      <c r="S268" s="128">
        <v>0</v>
      </c>
      <c r="T268" s="128"/>
      <c r="U268" s="137"/>
      <c r="V268" s="126">
        <v>10000</v>
      </c>
      <c r="W268" s="125">
        <v>4770000</v>
      </c>
      <c r="X268" s="126">
        <v>150000</v>
      </c>
      <c r="Y268" s="125">
        <v>71550000</v>
      </c>
      <c r="Z268" s="128"/>
      <c r="AA268" s="125">
        <v>109710000</v>
      </c>
      <c r="AB268" s="742"/>
      <c r="AC268" s="126">
        <v>40000</v>
      </c>
      <c r="AD268" s="128">
        <v>19080000</v>
      </c>
      <c r="AE268" s="745"/>
      <c r="AF268" s="745"/>
      <c r="AG268" s="128"/>
      <c r="AH268" s="124" t="s">
        <v>398</v>
      </c>
      <c r="AI268" s="46" t="s">
        <v>709</v>
      </c>
      <c r="AJ268" s="46"/>
      <c r="AK268" s="46"/>
      <c r="AL268" s="46"/>
      <c r="AM268" s="123"/>
      <c r="AN268" s="123">
        <v>7</v>
      </c>
      <c r="AO268" s="46">
        <v>168</v>
      </c>
      <c r="AP268" s="46">
        <v>477</v>
      </c>
      <c r="AQ268" s="46">
        <v>-309</v>
      </c>
      <c r="AR268" s="46" t="s">
        <v>481</v>
      </c>
      <c r="AS268" s="123" t="s">
        <v>710</v>
      </c>
      <c r="AT268" s="124"/>
      <c r="AU268" s="135"/>
    </row>
    <row r="269" spans="1:47" s="67" customFormat="1" ht="72" customHeight="1" x14ac:dyDescent="0.25">
      <c r="A269" s="732"/>
      <c r="B269" s="740"/>
      <c r="C269" s="45"/>
      <c r="D269" s="72"/>
      <c r="E269" s="123"/>
      <c r="F269" s="123"/>
      <c r="G269" s="132"/>
      <c r="H269" s="46"/>
      <c r="I269" s="46"/>
      <c r="J269" s="46"/>
      <c r="K269" s="46"/>
      <c r="L269" s="126"/>
      <c r="M269" s="128"/>
      <c r="N269" s="129" t="s">
        <v>711</v>
      </c>
      <c r="O269" s="125">
        <v>118000</v>
      </c>
      <c r="P269" s="129" t="s">
        <v>520</v>
      </c>
      <c r="Q269" s="127">
        <v>50</v>
      </c>
      <c r="R269" s="125"/>
      <c r="S269" s="128"/>
      <c r="T269" s="128">
        <v>94400</v>
      </c>
      <c r="U269" s="137">
        <v>4720000</v>
      </c>
      <c r="V269" s="126"/>
      <c r="W269" s="125"/>
      <c r="X269" s="126"/>
      <c r="Y269" s="125"/>
      <c r="Z269" s="128"/>
      <c r="AA269" s="125">
        <v>4720000</v>
      </c>
      <c r="AB269" s="742"/>
      <c r="AC269" s="126"/>
      <c r="AD269" s="128"/>
      <c r="AE269" s="745"/>
      <c r="AF269" s="745"/>
      <c r="AG269" s="128"/>
      <c r="AH269" s="124"/>
      <c r="AI269" s="46"/>
      <c r="AJ269" s="46"/>
      <c r="AK269" s="46"/>
      <c r="AL269" s="46"/>
      <c r="AM269" s="123"/>
      <c r="AN269" s="123"/>
      <c r="AO269" s="46"/>
      <c r="AP269" s="46"/>
      <c r="AQ269" s="46"/>
      <c r="AR269" s="46"/>
      <c r="AS269" s="123"/>
      <c r="AT269" s="124"/>
      <c r="AU269" s="135"/>
    </row>
    <row r="270" spans="1:47" s="67" customFormat="1" ht="72" customHeight="1" x14ac:dyDescent="0.25">
      <c r="A270" s="732"/>
      <c r="B270" s="740"/>
      <c r="C270" s="45"/>
      <c r="D270" s="72"/>
      <c r="E270" s="123"/>
      <c r="F270" s="123"/>
      <c r="G270" s="132"/>
      <c r="H270" s="46"/>
      <c r="I270" s="46"/>
      <c r="J270" s="46"/>
      <c r="K270" s="46"/>
      <c r="L270" s="126"/>
      <c r="M270" s="128"/>
      <c r="N270" s="129" t="s">
        <v>712</v>
      </c>
      <c r="O270" s="125">
        <v>118000</v>
      </c>
      <c r="P270" s="129" t="s">
        <v>520</v>
      </c>
      <c r="Q270" s="127">
        <v>20</v>
      </c>
      <c r="R270" s="125"/>
      <c r="S270" s="128"/>
      <c r="T270" s="128">
        <v>94400</v>
      </c>
      <c r="U270" s="137">
        <v>1888000</v>
      </c>
      <c r="V270" s="126"/>
      <c r="W270" s="125"/>
      <c r="X270" s="126"/>
      <c r="Y270" s="125"/>
      <c r="Z270" s="128"/>
      <c r="AA270" s="125">
        <v>1888000</v>
      </c>
      <c r="AB270" s="742"/>
      <c r="AC270" s="126"/>
      <c r="AD270" s="128"/>
      <c r="AE270" s="745"/>
      <c r="AF270" s="745"/>
      <c r="AG270" s="128"/>
      <c r="AH270" s="124"/>
      <c r="AI270" s="46"/>
      <c r="AJ270" s="46"/>
      <c r="AK270" s="46"/>
      <c r="AL270" s="46"/>
      <c r="AM270" s="123"/>
      <c r="AN270" s="123"/>
      <c r="AO270" s="46"/>
      <c r="AP270" s="46"/>
      <c r="AQ270" s="46"/>
      <c r="AR270" s="46"/>
      <c r="AS270" s="123"/>
      <c r="AT270" s="124"/>
      <c r="AU270" s="135"/>
    </row>
    <row r="271" spans="1:47" s="67" customFormat="1" ht="72" customHeight="1" x14ac:dyDescent="0.25">
      <c r="A271" s="732"/>
      <c r="B271" s="740"/>
      <c r="C271" s="45"/>
      <c r="D271" s="72"/>
      <c r="E271" s="123"/>
      <c r="F271" s="123"/>
      <c r="G271" s="132"/>
      <c r="H271" s="46"/>
      <c r="I271" s="46"/>
      <c r="J271" s="46"/>
      <c r="K271" s="46"/>
      <c r="L271" s="126"/>
      <c r="M271" s="128"/>
      <c r="N271" s="129" t="s">
        <v>713</v>
      </c>
      <c r="O271" s="125">
        <v>40000</v>
      </c>
      <c r="P271" s="129" t="s">
        <v>520</v>
      </c>
      <c r="Q271" s="127">
        <v>25</v>
      </c>
      <c r="R271" s="125"/>
      <c r="S271" s="128"/>
      <c r="T271" s="128">
        <v>32000</v>
      </c>
      <c r="U271" s="137">
        <v>800000</v>
      </c>
      <c r="V271" s="126"/>
      <c r="W271" s="125"/>
      <c r="X271" s="126"/>
      <c r="Y271" s="125"/>
      <c r="Z271" s="128"/>
      <c r="AA271" s="125">
        <v>800000</v>
      </c>
      <c r="AB271" s="742"/>
      <c r="AC271" s="126"/>
      <c r="AD271" s="128"/>
      <c r="AE271" s="745"/>
      <c r="AF271" s="745"/>
      <c r="AG271" s="128"/>
      <c r="AH271" s="124"/>
      <c r="AI271" s="46"/>
      <c r="AJ271" s="46"/>
      <c r="AK271" s="46"/>
      <c r="AL271" s="46"/>
      <c r="AM271" s="123"/>
      <c r="AN271" s="123"/>
      <c r="AO271" s="46"/>
      <c r="AP271" s="46"/>
      <c r="AQ271" s="46"/>
      <c r="AR271" s="46"/>
      <c r="AS271" s="123"/>
      <c r="AT271" s="124"/>
      <c r="AU271" s="135"/>
    </row>
    <row r="272" spans="1:47" s="67" customFormat="1" ht="91.9" customHeight="1" x14ac:dyDescent="0.25">
      <c r="A272" s="732"/>
      <c r="B272" s="740"/>
      <c r="C272" s="45"/>
      <c r="D272" s="72"/>
      <c r="E272" s="123"/>
      <c r="F272" s="123"/>
      <c r="G272" s="132"/>
      <c r="H272" s="46"/>
      <c r="I272" s="46"/>
      <c r="J272" s="46"/>
      <c r="K272" s="46"/>
      <c r="L272" s="126"/>
      <c r="M272" s="128"/>
      <c r="N272" s="129" t="s">
        <v>714</v>
      </c>
      <c r="O272" s="125"/>
      <c r="P272" s="129"/>
      <c r="Q272" s="127">
        <v>337</v>
      </c>
      <c r="R272" s="125"/>
      <c r="S272" s="128"/>
      <c r="T272" s="128"/>
      <c r="U272" s="137"/>
      <c r="V272" s="126"/>
      <c r="W272" s="125"/>
      <c r="X272" s="126"/>
      <c r="Y272" s="125"/>
      <c r="Z272" s="128"/>
      <c r="AA272" s="125">
        <v>0</v>
      </c>
      <c r="AB272" s="742"/>
      <c r="AC272" s="126"/>
      <c r="AD272" s="128"/>
      <c r="AE272" s="745"/>
      <c r="AF272" s="745"/>
      <c r="AG272" s="128"/>
      <c r="AH272" s="124"/>
      <c r="AI272" s="46"/>
      <c r="AJ272" s="46"/>
      <c r="AK272" s="46"/>
      <c r="AL272" s="46"/>
      <c r="AM272" s="123"/>
      <c r="AN272" s="123"/>
      <c r="AO272" s="46"/>
      <c r="AP272" s="46"/>
      <c r="AQ272" s="46"/>
      <c r="AR272" s="46"/>
      <c r="AS272" s="123"/>
      <c r="AT272" s="124"/>
      <c r="AU272" s="135"/>
    </row>
    <row r="273" spans="1:47" s="67" customFormat="1" ht="72" customHeight="1" x14ac:dyDescent="0.25">
      <c r="A273" s="732"/>
      <c r="B273" s="740"/>
      <c r="C273" s="45">
        <v>55</v>
      </c>
      <c r="D273" s="72">
        <v>277</v>
      </c>
      <c r="E273" s="123" t="s">
        <v>477</v>
      </c>
      <c r="F273" s="123" t="s">
        <v>12</v>
      </c>
      <c r="G273" s="132">
        <v>17.399999999999999</v>
      </c>
      <c r="H273" s="46">
        <v>17.399999999999999</v>
      </c>
      <c r="I273" s="46"/>
      <c r="J273" s="46">
        <v>17.399999999999999</v>
      </c>
      <c r="K273" s="46">
        <v>0</v>
      </c>
      <c r="L273" s="126">
        <v>70000</v>
      </c>
      <c r="M273" s="128">
        <v>1218000</v>
      </c>
      <c r="N273" s="129" t="s">
        <v>351</v>
      </c>
      <c r="O273" s="125">
        <v>9500</v>
      </c>
      <c r="P273" s="129" t="s">
        <v>352</v>
      </c>
      <c r="Q273" s="127">
        <v>17.399999999999999</v>
      </c>
      <c r="R273" s="125">
        <v>9500</v>
      </c>
      <c r="S273" s="128">
        <v>165300</v>
      </c>
      <c r="T273" s="128"/>
      <c r="U273" s="137"/>
      <c r="V273" s="126">
        <v>10000</v>
      </c>
      <c r="W273" s="125">
        <v>174000</v>
      </c>
      <c r="X273" s="126">
        <v>150000</v>
      </c>
      <c r="Y273" s="125">
        <v>2610000</v>
      </c>
      <c r="Z273" s="125"/>
      <c r="AA273" s="125">
        <v>4167300</v>
      </c>
      <c r="AB273" s="742"/>
      <c r="AC273" s="126">
        <v>40000</v>
      </c>
      <c r="AD273" s="128">
        <v>696000</v>
      </c>
      <c r="AE273" s="745"/>
      <c r="AF273" s="745"/>
      <c r="AG273" s="128"/>
      <c r="AH273" s="124"/>
      <c r="AI273" s="46"/>
      <c r="AJ273" s="46"/>
      <c r="AK273" s="46"/>
      <c r="AL273" s="46"/>
      <c r="AM273" s="123"/>
      <c r="AN273" s="123"/>
      <c r="AO273" s="46"/>
      <c r="AP273" s="46"/>
      <c r="AQ273" s="46"/>
      <c r="AR273" s="46"/>
      <c r="AS273" s="46"/>
      <c r="AT273" s="124"/>
      <c r="AU273" s="135"/>
    </row>
    <row r="274" spans="1:47" s="67" customFormat="1" ht="72" customHeight="1" x14ac:dyDescent="0.25">
      <c r="A274" s="732"/>
      <c r="B274" s="740"/>
      <c r="C274" s="45">
        <v>55</v>
      </c>
      <c r="D274" s="72">
        <v>291</v>
      </c>
      <c r="E274" s="123" t="s">
        <v>477</v>
      </c>
      <c r="F274" s="123" t="s">
        <v>12</v>
      </c>
      <c r="G274" s="132">
        <v>187.6</v>
      </c>
      <c r="H274" s="46">
        <v>187.6</v>
      </c>
      <c r="I274" s="46"/>
      <c r="J274" s="46">
        <v>187.6</v>
      </c>
      <c r="K274" s="46">
        <v>0</v>
      </c>
      <c r="L274" s="126">
        <v>70000</v>
      </c>
      <c r="M274" s="128">
        <v>13132000</v>
      </c>
      <c r="N274" s="129" t="s">
        <v>351</v>
      </c>
      <c r="O274" s="125">
        <v>9500</v>
      </c>
      <c r="P274" s="129" t="s">
        <v>352</v>
      </c>
      <c r="Q274" s="127">
        <v>187.6</v>
      </c>
      <c r="R274" s="125">
        <v>9500</v>
      </c>
      <c r="S274" s="128">
        <v>1782200</v>
      </c>
      <c r="T274" s="128"/>
      <c r="U274" s="137"/>
      <c r="V274" s="126">
        <v>10000</v>
      </c>
      <c r="W274" s="125">
        <v>1876000</v>
      </c>
      <c r="X274" s="126">
        <v>150000</v>
      </c>
      <c r="Y274" s="125">
        <v>28140000</v>
      </c>
      <c r="Z274" s="125"/>
      <c r="AA274" s="125">
        <v>44930200</v>
      </c>
      <c r="AB274" s="742"/>
      <c r="AC274" s="126">
        <v>40000</v>
      </c>
      <c r="AD274" s="128">
        <v>7504000</v>
      </c>
      <c r="AE274" s="745"/>
      <c r="AF274" s="745"/>
      <c r="AG274" s="128"/>
      <c r="AH274" s="124"/>
      <c r="AI274" s="46"/>
      <c r="AJ274" s="46"/>
      <c r="AK274" s="46"/>
      <c r="AL274" s="46"/>
      <c r="AM274" s="123"/>
      <c r="AN274" s="123"/>
      <c r="AO274" s="46"/>
      <c r="AP274" s="46"/>
      <c r="AQ274" s="46"/>
      <c r="AR274" s="46"/>
      <c r="AS274" s="46"/>
      <c r="AT274" s="124"/>
      <c r="AU274" s="135"/>
    </row>
    <row r="275" spans="1:47" s="67" customFormat="1" ht="72" customHeight="1" x14ac:dyDescent="0.25">
      <c r="A275" s="732"/>
      <c r="B275" s="740"/>
      <c r="C275" s="45">
        <v>54</v>
      </c>
      <c r="D275" s="72">
        <v>151</v>
      </c>
      <c r="E275" s="123" t="s">
        <v>477</v>
      </c>
      <c r="F275" s="123" t="s">
        <v>12</v>
      </c>
      <c r="G275" s="132">
        <v>119.3</v>
      </c>
      <c r="H275" s="46">
        <v>119.3</v>
      </c>
      <c r="I275" s="46"/>
      <c r="J275" s="46">
        <v>119.3</v>
      </c>
      <c r="K275" s="46">
        <v>0</v>
      </c>
      <c r="L275" s="126">
        <v>70000</v>
      </c>
      <c r="M275" s="128">
        <v>8351000</v>
      </c>
      <c r="N275" s="129" t="s">
        <v>351</v>
      </c>
      <c r="O275" s="125">
        <v>9500</v>
      </c>
      <c r="P275" s="129" t="s">
        <v>352</v>
      </c>
      <c r="Q275" s="127">
        <v>119.3</v>
      </c>
      <c r="R275" s="125">
        <v>9500</v>
      </c>
      <c r="S275" s="128">
        <v>1133350</v>
      </c>
      <c r="T275" s="128"/>
      <c r="U275" s="137"/>
      <c r="V275" s="126">
        <v>10000</v>
      </c>
      <c r="W275" s="125">
        <v>1193000</v>
      </c>
      <c r="X275" s="126">
        <v>150000</v>
      </c>
      <c r="Y275" s="125">
        <v>17895000</v>
      </c>
      <c r="Z275" s="128"/>
      <c r="AA275" s="125">
        <v>28572350</v>
      </c>
      <c r="AB275" s="742"/>
      <c r="AC275" s="126">
        <v>40000</v>
      </c>
      <c r="AD275" s="128">
        <v>4772000</v>
      </c>
      <c r="AE275" s="745"/>
      <c r="AF275" s="745"/>
      <c r="AG275" s="47"/>
      <c r="AH275" s="124" t="s">
        <v>715</v>
      </c>
      <c r="AI275" s="46" t="s">
        <v>716</v>
      </c>
      <c r="AJ275" s="46" t="s">
        <v>717</v>
      </c>
      <c r="AK275" s="46" t="s">
        <v>499</v>
      </c>
      <c r="AL275" s="46" t="s">
        <v>500</v>
      </c>
      <c r="AM275" s="123">
        <v>31</v>
      </c>
      <c r="AN275" s="123">
        <v>497</v>
      </c>
      <c r="AO275" s="46">
        <v>363</v>
      </c>
      <c r="AP275" s="46">
        <v>119.3</v>
      </c>
      <c r="AQ275" s="46">
        <v>0</v>
      </c>
      <c r="AR275" s="46"/>
      <c r="AS275" s="123" t="s">
        <v>490</v>
      </c>
      <c r="AT275" s="124" t="s">
        <v>491</v>
      </c>
      <c r="AU275" s="135"/>
    </row>
    <row r="276" spans="1:47" s="67" customFormat="1" ht="72" customHeight="1" x14ac:dyDescent="0.25">
      <c r="A276" s="732"/>
      <c r="B276" s="740"/>
      <c r="C276" s="45">
        <v>55</v>
      </c>
      <c r="D276" s="72">
        <v>474</v>
      </c>
      <c r="E276" s="123" t="s">
        <v>477</v>
      </c>
      <c r="F276" s="123" t="s">
        <v>12</v>
      </c>
      <c r="G276" s="132">
        <v>274.89999999999998</v>
      </c>
      <c r="H276" s="46">
        <v>226.9</v>
      </c>
      <c r="I276" s="46">
        <v>0</v>
      </c>
      <c r="J276" s="46">
        <v>226.9</v>
      </c>
      <c r="K276" s="46">
        <v>47.999999999999972</v>
      </c>
      <c r="L276" s="126">
        <v>70000</v>
      </c>
      <c r="M276" s="128">
        <v>15883000</v>
      </c>
      <c r="N276" s="129" t="s">
        <v>351</v>
      </c>
      <c r="O276" s="125">
        <v>9500</v>
      </c>
      <c r="P276" s="129" t="s">
        <v>352</v>
      </c>
      <c r="Q276" s="127">
        <v>226.9</v>
      </c>
      <c r="R276" s="125">
        <v>9500</v>
      </c>
      <c r="S276" s="128">
        <v>2155550</v>
      </c>
      <c r="T276" s="128"/>
      <c r="U276" s="137"/>
      <c r="V276" s="126">
        <v>10000</v>
      </c>
      <c r="W276" s="125">
        <v>2269000</v>
      </c>
      <c r="X276" s="126">
        <v>150000</v>
      </c>
      <c r="Y276" s="125">
        <v>34035000</v>
      </c>
      <c r="Z276" s="128"/>
      <c r="AA276" s="125">
        <v>54342550</v>
      </c>
      <c r="AB276" s="742"/>
      <c r="AC276" s="126">
        <v>40000</v>
      </c>
      <c r="AD276" s="128">
        <v>9076000</v>
      </c>
      <c r="AE276" s="745"/>
      <c r="AF276" s="745"/>
      <c r="AG276" s="128"/>
      <c r="AH276" s="46"/>
      <c r="AI276" s="46"/>
      <c r="AJ276" s="46"/>
      <c r="AK276" s="46"/>
      <c r="AL276" s="46"/>
      <c r="AM276" s="123"/>
      <c r="AN276" s="123"/>
      <c r="AO276" s="46"/>
      <c r="AP276" s="46"/>
      <c r="AQ276" s="46"/>
      <c r="AR276" s="46"/>
      <c r="AS276" s="123"/>
      <c r="AT276" s="124"/>
      <c r="AU276" s="135"/>
    </row>
    <row r="277" spans="1:47" s="67" customFormat="1" ht="72" customHeight="1" x14ac:dyDescent="0.25">
      <c r="A277" s="732"/>
      <c r="B277" s="740"/>
      <c r="C277" s="45">
        <v>55</v>
      </c>
      <c r="D277" s="72">
        <v>464</v>
      </c>
      <c r="E277" s="123" t="s">
        <v>477</v>
      </c>
      <c r="F277" s="123" t="s">
        <v>12</v>
      </c>
      <c r="G277" s="132">
        <v>209.2</v>
      </c>
      <c r="H277" s="46">
        <v>191.5</v>
      </c>
      <c r="I277" s="46">
        <v>0</v>
      </c>
      <c r="J277" s="46">
        <v>191.5</v>
      </c>
      <c r="K277" s="46">
        <v>17.699999999999989</v>
      </c>
      <c r="L277" s="126">
        <v>70000</v>
      </c>
      <c r="M277" s="128">
        <v>13405000</v>
      </c>
      <c r="N277" s="129" t="s">
        <v>351</v>
      </c>
      <c r="O277" s="125">
        <v>9500</v>
      </c>
      <c r="P277" s="129" t="s">
        <v>352</v>
      </c>
      <c r="Q277" s="127">
        <v>191.5</v>
      </c>
      <c r="R277" s="125">
        <v>9500</v>
      </c>
      <c r="S277" s="128">
        <v>1819250</v>
      </c>
      <c r="T277" s="128"/>
      <c r="U277" s="137"/>
      <c r="V277" s="126">
        <v>10000</v>
      </c>
      <c r="W277" s="125">
        <v>1915000</v>
      </c>
      <c r="X277" s="126">
        <v>150000</v>
      </c>
      <c r="Y277" s="125">
        <v>28725000</v>
      </c>
      <c r="Z277" s="128"/>
      <c r="AA277" s="125">
        <v>45864250</v>
      </c>
      <c r="AB277" s="742"/>
      <c r="AC277" s="126">
        <v>40000</v>
      </c>
      <c r="AD277" s="128">
        <v>7660000</v>
      </c>
      <c r="AE277" s="745"/>
      <c r="AF277" s="745"/>
      <c r="AG277" s="128"/>
      <c r="AH277" s="46"/>
      <c r="AI277" s="46"/>
      <c r="AJ277" s="46"/>
      <c r="AK277" s="46"/>
      <c r="AL277" s="46"/>
      <c r="AM277" s="123"/>
      <c r="AN277" s="123"/>
      <c r="AO277" s="46"/>
      <c r="AP277" s="46"/>
      <c r="AQ277" s="46"/>
      <c r="AR277" s="46"/>
      <c r="AS277" s="123"/>
      <c r="AT277" s="124"/>
      <c r="AU277" s="135"/>
    </row>
    <row r="278" spans="1:47" s="67" customFormat="1" ht="72" customHeight="1" x14ac:dyDescent="0.25">
      <c r="A278" s="732">
        <f>MAX(A$6:$A277)+1</f>
        <v>26</v>
      </c>
      <c r="B278" s="740" t="s">
        <v>718</v>
      </c>
      <c r="C278" s="45">
        <v>54</v>
      </c>
      <c r="D278" s="72">
        <v>152</v>
      </c>
      <c r="E278" s="123" t="s">
        <v>477</v>
      </c>
      <c r="F278" s="123" t="s">
        <v>12</v>
      </c>
      <c r="G278" s="132">
        <v>308.39999999999998</v>
      </c>
      <c r="H278" s="46">
        <v>308.39999999999998</v>
      </c>
      <c r="I278" s="46">
        <v>0</v>
      </c>
      <c r="J278" s="46">
        <v>308.39999999999998</v>
      </c>
      <c r="K278" s="46">
        <v>0</v>
      </c>
      <c r="L278" s="126">
        <v>70000</v>
      </c>
      <c r="M278" s="128">
        <v>21588000</v>
      </c>
      <c r="N278" s="129" t="s">
        <v>351</v>
      </c>
      <c r="O278" s="125">
        <v>9500</v>
      </c>
      <c r="P278" s="129" t="s">
        <v>352</v>
      </c>
      <c r="Q278" s="127">
        <v>308.39999999999998</v>
      </c>
      <c r="R278" s="125">
        <v>9500</v>
      </c>
      <c r="S278" s="128">
        <v>2929800</v>
      </c>
      <c r="T278" s="128"/>
      <c r="U278" s="137"/>
      <c r="V278" s="126">
        <v>10000</v>
      </c>
      <c r="W278" s="125">
        <v>3084000</v>
      </c>
      <c r="X278" s="126">
        <v>150000</v>
      </c>
      <c r="Y278" s="125">
        <v>46260000</v>
      </c>
      <c r="Z278" s="125"/>
      <c r="AA278" s="125">
        <v>73861800</v>
      </c>
      <c r="AB278" s="742">
        <v>209227200</v>
      </c>
      <c r="AC278" s="126">
        <v>40000</v>
      </c>
      <c r="AD278" s="128">
        <v>12336000</v>
      </c>
      <c r="AE278" s="745">
        <v>34944000</v>
      </c>
      <c r="AF278" s="745">
        <v>244171200</v>
      </c>
      <c r="AG278" s="128"/>
      <c r="AH278" s="124" t="s">
        <v>45</v>
      </c>
      <c r="AI278" s="46" t="s">
        <v>719</v>
      </c>
      <c r="AJ278" s="46" t="s">
        <v>720</v>
      </c>
      <c r="AK278" s="46" t="s">
        <v>499</v>
      </c>
      <c r="AL278" s="46" t="s">
        <v>500</v>
      </c>
      <c r="AM278" s="123">
        <v>31</v>
      </c>
      <c r="AN278" s="123">
        <v>677</v>
      </c>
      <c r="AO278" s="46">
        <v>192.1</v>
      </c>
      <c r="AP278" s="46">
        <v>192.1</v>
      </c>
      <c r="AQ278" s="46">
        <v>0</v>
      </c>
      <c r="AR278" s="46"/>
      <c r="AS278" s="46"/>
      <c r="AT278" s="124" t="s">
        <v>491</v>
      </c>
      <c r="AU278" s="135"/>
    </row>
    <row r="279" spans="1:47" s="67" customFormat="1" ht="72" customHeight="1" x14ac:dyDescent="0.25">
      <c r="A279" s="732"/>
      <c r="B279" s="740"/>
      <c r="C279" s="45">
        <v>54</v>
      </c>
      <c r="D279" s="72">
        <v>172</v>
      </c>
      <c r="E279" s="123" t="s">
        <v>477</v>
      </c>
      <c r="F279" s="123" t="s">
        <v>12</v>
      </c>
      <c r="G279" s="132">
        <v>135.69999999999999</v>
      </c>
      <c r="H279" s="46">
        <v>135.69999999999999</v>
      </c>
      <c r="I279" s="46">
        <v>0</v>
      </c>
      <c r="J279" s="46">
        <v>135.69999999999999</v>
      </c>
      <c r="K279" s="46">
        <v>0</v>
      </c>
      <c r="L279" s="126">
        <v>70000</v>
      </c>
      <c r="M279" s="128">
        <v>9499000</v>
      </c>
      <c r="N279" s="129" t="s">
        <v>351</v>
      </c>
      <c r="O279" s="125">
        <v>9500</v>
      </c>
      <c r="P279" s="129" t="s">
        <v>352</v>
      </c>
      <c r="Q279" s="127">
        <v>135.69999999999999</v>
      </c>
      <c r="R279" s="125">
        <v>9500</v>
      </c>
      <c r="S279" s="128">
        <v>1289150</v>
      </c>
      <c r="T279" s="128"/>
      <c r="U279" s="137"/>
      <c r="V279" s="126">
        <v>10000</v>
      </c>
      <c r="W279" s="125">
        <v>1357000</v>
      </c>
      <c r="X279" s="126">
        <v>150000</v>
      </c>
      <c r="Y279" s="125">
        <v>20355000</v>
      </c>
      <c r="Z279" s="125"/>
      <c r="AA279" s="125">
        <v>32500150</v>
      </c>
      <c r="AB279" s="742"/>
      <c r="AC279" s="126">
        <v>40000</v>
      </c>
      <c r="AD279" s="128">
        <v>5428000</v>
      </c>
      <c r="AE279" s="745"/>
      <c r="AF279" s="745"/>
      <c r="AG279" s="128"/>
      <c r="AH279" s="46" t="s">
        <v>721</v>
      </c>
      <c r="AI279" s="46" t="s">
        <v>722</v>
      </c>
      <c r="AJ279" s="46"/>
      <c r="AK279" s="46"/>
      <c r="AL279" s="46"/>
      <c r="AM279" s="123"/>
      <c r="AN279" s="123">
        <v>4</v>
      </c>
      <c r="AO279" s="46">
        <v>264</v>
      </c>
      <c r="AP279" s="46">
        <v>264</v>
      </c>
      <c r="AQ279" s="46">
        <v>0</v>
      </c>
      <c r="AR279" s="46" t="s">
        <v>481</v>
      </c>
      <c r="AS279" s="123" t="s">
        <v>723</v>
      </c>
      <c r="AT279" s="124"/>
      <c r="AU279" s="135"/>
    </row>
    <row r="280" spans="1:47" s="67" customFormat="1" ht="72" customHeight="1" x14ac:dyDescent="0.25">
      <c r="A280" s="732"/>
      <c r="B280" s="740"/>
      <c r="C280" s="45">
        <v>55</v>
      </c>
      <c r="D280" s="72">
        <v>502</v>
      </c>
      <c r="E280" s="123" t="s">
        <v>477</v>
      </c>
      <c r="F280" s="123" t="s">
        <v>12</v>
      </c>
      <c r="G280" s="132">
        <v>282.3</v>
      </c>
      <c r="H280" s="46">
        <v>282.3</v>
      </c>
      <c r="I280" s="46">
        <v>0</v>
      </c>
      <c r="J280" s="46">
        <v>282.3</v>
      </c>
      <c r="K280" s="46">
        <v>0</v>
      </c>
      <c r="L280" s="126">
        <v>70000</v>
      </c>
      <c r="M280" s="128">
        <v>19761000</v>
      </c>
      <c r="N280" s="129" t="s">
        <v>351</v>
      </c>
      <c r="O280" s="125">
        <v>9500</v>
      </c>
      <c r="P280" s="129" t="s">
        <v>352</v>
      </c>
      <c r="Q280" s="127">
        <v>282.3</v>
      </c>
      <c r="R280" s="125">
        <v>9500</v>
      </c>
      <c r="S280" s="128">
        <v>2681850</v>
      </c>
      <c r="T280" s="128"/>
      <c r="U280" s="137"/>
      <c r="V280" s="126">
        <v>10000</v>
      </c>
      <c r="W280" s="125">
        <v>2823000</v>
      </c>
      <c r="X280" s="126">
        <v>150000</v>
      </c>
      <c r="Y280" s="125">
        <v>42345000</v>
      </c>
      <c r="Z280" s="128"/>
      <c r="AA280" s="125">
        <v>67610850</v>
      </c>
      <c r="AB280" s="742"/>
      <c r="AC280" s="126">
        <v>40000</v>
      </c>
      <c r="AD280" s="128">
        <v>11292000</v>
      </c>
      <c r="AE280" s="745"/>
      <c r="AF280" s="745"/>
      <c r="AG280" s="128"/>
      <c r="AH280" s="124" t="s">
        <v>724</v>
      </c>
      <c r="AI280" s="46" t="s">
        <v>725</v>
      </c>
      <c r="AJ280" s="46"/>
      <c r="AK280" s="46"/>
      <c r="AL280" s="46"/>
      <c r="AM280" s="123"/>
      <c r="AN280" s="123">
        <v>19</v>
      </c>
      <c r="AO280" s="46">
        <v>120</v>
      </c>
      <c r="AP280" s="46">
        <v>120</v>
      </c>
      <c r="AQ280" s="46">
        <v>0</v>
      </c>
      <c r="AR280" s="46" t="s">
        <v>484</v>
      </c>
      <c r="AS280" s="123" t="s">
        <v>726</v>
      </c>
      <c r="AT280" s="124"/>
      <c r="AU280" s="135"/>
    </row>
    <row r="281" spans="1:47" s="67" customFormat="1" ht="72" customHeight="1" x14ac:dyDescent="0.25">
      <c r="A281" s="732"/>
      <c r="B281" s="740"/>
      <c r="C281" s="45">
        <v>63</v>
      </c>
      <c r="D281" s="72">
        <v>51</v>
      </c>
      <c r="E281" s="123" t="s">
        <v>477</v>
      </c>
      <c r="F281" s="123" t="s">
        <v>12</v>
      </c>
      <c r="G281" s="132">
        <v>84.2</v>
      </c>
      <c r="H281" s="46">
        <v>84.2</v>
      </c>
      <c r="I281" s="46">
        <v>0</v>
      </c>
      <c r="J281" s="46">
        <v>84.2</v>
      </c>
      <c r="K281" s="46">
        <v>0</v>
      </c>
      <c r="L281" s="126">
        <v>70000</v>
      </c>
      <c r="M281" s="128">
        <v>5894000</v>
      </c>
      <c r="N281" s="129" t="s">
        <v>351</v>
      </c>
      <c r="O281" s="125">
        <v>9500</v>
      </c>
      <c r="P281" s="129" t="s">
        <v>352</v>
      </c>
      <c r="Q281" s="127">
        <v>84.2</v>
      </c>
      <c r="R281" s="125">
        <v>9500</v>
      </c>
      <c r="S281" s="128">
        <v>799900</v>
      </c>
      <c r="T281" s="128"/>
      <c r="U281" s="137"/>
      <c r="V281" s="126">
        <v>10000</v>
      </c>
      <c r="W281" s="125">
        <v>842000</v>
      </c>
      <c r="X281" s="126">
        <v>150000</v>
      </c>
      <c r="Y281" s="125">
        <v>12630000</v>
      </c>
      <c r="Z281" s="128"/>
      <c r="AA281" s="125">
        <v>20165900</v>
      </c>
      <c r="AB281" s="742"/>
      <c r="AC281" s="126">
        <v>40000</v>
      </c>
      <c r="AD281" s="128">
        <v>3368000</v>
      </c>
      <c r="AE281" s="745"/>
      <c r="AF281" s="745"/>
      <c r="AG281" s="128"/>
      <c r="AH281" s="124" t="s">
        <v>46</v>
      </c>
      <c r="AI281" s="46" t="s">
        <v>727</v>
      </c>
      <c r="AJ281" s="46" t="s">
        <v>728</v>
      </c>
      <c r="AK281" s="46" t="s">
        <v>499</v>
      </c>
      <c r="AL281" s="46" t="s">
        <v>500</v>
      </c>
      <c r="AM281" s="123">
        <v>31</v>
      </c>
      <c r="AN281" s="123">
        <v>685</v>
      </c>
      <c r="AO281" s="46">
        <v>305.89999999999998</v>
      </c>
      <c r="AP281" s="46">
        <v>305.89999999999998</v>
      </c>
      <c r="AQ281" s="46">
        <v>0</v>
      </c>
      <c r="AR281" s="46"/>
      <c r="AS281" s="46"/>
      <c r="AT281" s="124" t="s">
        <v>491</v>
      </c>
      <c r="AU281" s="135"/>
    </row>
    <row r="282" spans="1:47" s="67" customFormat="1" ht="72" customHeight="1" x14ac:dyDescent="0.25">
      <c r="A282" s="732"/>
      <c r="B282" s="740"/>
      <c r="C282" s="45">
        <v>62</v>
      </c>
      <c r="D282" s="72">
        <v>71</v>
      </c>
      <c r="E282" s="123" t="s">
        <v>477</v>
      </c>
      <c r="F282" s="123" t="s">
        <v>12</v>
      </c>
      <c r="G282" s="132">
        <v>63</v>
      </c>
      <c r="H282" s="46">
        <v>63</v>
      </c>
      <c r="I282" s="46">
        <v>0</v>
      </c>
      <c r="J282" s="46">
        <v>63</v>
      </c>
      <c r="K282" s="46">
        <v>0</v>
      </c>
      <c r="L282" s="126">
        <v>70000</v>
      </c>
      <c r="M282" s="128">
        <v>4410000</v>
      </c>
      <c r="N282" s="129" t="s">
        <v>351</v>
      </c>
      <c r="O282" s="125">
        <v>9500</v>
      </c>
      <c r="P282" s="129" t="s">
        <v>352</v>
      </c>
      <c r="Q282" s="127">
        <v>63</v>
      </c>
      <c r="R282" s="125">
        <v>9500</v>
      </c>
      <c r="S282" s="128">
        <v>598500</v>
      </c>
      <c r="T282" s="128"/>
      <c r="U282" s="137"/>
      <c r="V282" s="126">
        <v>10000</v>
      </c>
      <c r="W282" s="125">
        <v>630000</v>
      </c>
      <c r="X282" s="126">
        <v>150000</v>
      </c>
      <c r="Y282" s="125">
        <v>9450000</v>
      </c>
      <c r="Z282" s="128"/>
      <c r="AA282" s="125">
        <v>15088500</v>
      </c>
      <c r="AB282" s="742"/>
      <c r="AC282" s="126">
        <v>40000</v>
      </c>
      <c r="AD282" s="128">
        <v>2520000</v>
      </c>
      <c r="AE282" s="745"/>
      <c r="AF282" s="745"/>
      <c r="AG282" s="128"/>
      <c r="AH282" s="124" t="s">
        <v>46</v>
      </c>
      <c r="AI282" s="46" t="s">
        <v>727</v>
      </c>
      <c r="AJ282" s="46" t="s">
        <v>728</v>
      </c>
      <c r="AK282" s="46" t="s">
        <v>499</v>
      </c>
      <c r="AL282" s="46" t="s">
        <v>500</v>
      </c>
      <c r="AM282" s="123">
        <v>31</v>
      </c>
      <c r="AN282" s="123">
        <v>685</v>
      </c>
      <c r="AO282" s="46">
        <v>305.89999999999998</v>
      </c>
      <c r="AP282" s="46">
        <v>305.89999999999998</v>
      </c>
      <c r="AQ282" s="46">
        <v>0</v>
      </c>
      <c r="AR282" s="46"/>
      <c r="AS282" s="46"/>
      <c r="AT282" s="124" t="s">
        <v>491</v>
      </c>
      <c r="AU282" s="135"/>
    </row>
    <row r="283" spans="1:47" s="67" customFormat="1" ht="72" customHeight="1" x14ac:dyDescent="0.25">
      <c r="A283" s="732">
        <f>MAX(A$6:$A282)+1</f>
        <v>27</v>
      </c>
      <c r="B283" s="740" t="s">
        <v>729</v>
      </c>
      <c r="C283" s="45">
        <v>54</v>
      </c>
      <c r="D283" s="72">
        <v>102</v>
      </c>
      <c r="E283" s="123" t="s">
        <v>477</v>
      </c>
      <c r="F283" s="123" t="s">
        <v>12</v>
      </c>
      <c r="G283" s="132">
        <v>130.9</v>
      </c>
      <c r="H283" s="46">
        <v>130.9</v>
      </c>
      <c r="I283" s="46">
        <v>0</v>
      </c>
      <c r="J283" s="46">
        <v>130.9</v>
      </c>
      <c r="K283" s="46">
        <v>0</v>
      </c>
      <c r="L283" s="126">
        <v>70000</v>
      </c>
      <c r="M283" s="128">
        <v>9163000</v>
      </c>
      <c r="N283" s="129" t="s">
        <v>351</v>
      </c>
      <c r="O283" s="125">
        <v>9500</v>
      </c>
      <c r="P283" s="129" t="s">
        <v>352</v>
      </c>
      <c r="Q283" s="127">
        <v>130.9</v>
      </c>
      <c r="R283" s="125">
        <v>9500</v>
      </c>
      <c r="S283" s="128">
        <v>1243550</v>
      </c>
      <c r="T283" s="128"/>
      <c r="U283" s="137"/>
      <c r="V283" s="126">
        <v>10000</v>
      </c>
      <c r="W283" s="125">
        <v>1309000</v>
      </c>
      <c r="X283" s="126">
        <v>150000</v>
      </c>
      <c r="Y283" s="125">
        <v>19635000</v>
      </c>
      <c r="Z283" s="128"/>
      <c r="AA283" s="125">
        <v>31350550</v>
      </c>
      <c r="AB283" s="742">
        <v>317409350</v>
      </c>
      <c r="AC283" s="126">
        <v>40000</v>
      </c>
      <c r="AD283" s="128">
        <v>5236000</v>
      </c>
      <c r="AE283" s="745">
        <v>53012000</v>
      </c>
      <c r="AF283" s="745">
        <v>370421350</v>
      </c>
      <c r="AG283" s="128"/>
      <c r="AH283" s="124" t="s">
        <v>47</v>
      </c>
      <c r="AI283" s="46" t="s">
        <v>730</v>
      </c>
      <c r="AJ283" s="46" t="s">
        <v>731</v>
      </c>
      <c r="AK283" s="46" t="s">
        <v>499</v>
      </c>
      <c r="AL283" s="46" t="s">
        <v>500</v>
      </c>
      <c r="AM283" s="123">
        <v>31</v>
      </c>
      <c r="AN283" s="123">
        <v>633</v>
      </c>
      <c r="AO283" s="46">
        <v>139</v>
      </c>
      <c r="AP283" s="46">
        <v>139</v>
      </c>
      <c r="AQ283" s="46">
        <v>0</v>
      </c>
      <c r="AR283" s="46"/>
      <c r="AS283" s="46"/>
      <c r="AT283" s="124" t="s">
        <v>491</v>
      </c>
      <c r="AU283" s="135"/>
    </row>
    <row r="284" spans="1:47" s="67" customFormat="1" ht="72" customHeight="1" x14ac:dyDescent="0.25">
      <c r="A284" s="732"/>
      <c r="B284" s="740"/>
      <c r="C284" s="45">
        <v>62</v>
      </c>
      <c r="D284" s="72">
        <v>40</v>
      </c>
      <c r="E284" s="123" t="s">
        <v>477</v>
      </c>
      <c r="F284" s="123" t="s">
        <v>12</v>
      </c>
      <c r="G284" s="132">
        <v>76.900000000000006</v>
      </c>
      <c r="H284" s="46">
        <v>76.900000000000006</v>
      </c>
      <c r="I284" s="46">
        <v>0</v>
      </c>
      <c r="J284" s="46">
        <v>76.900000000000006</v>
      </c>
      <c r="K284" s="46">
        <v>0</v>
      </c>
      <c r="L284" s="126">
        <v>70000</v>
      </c>
      <c r="M284" s="128">
        <v>5383000</v>
      </c>
      <c r="N284" s="129" t="s">
        <v>351</v>
      </c>
      <c r="O284" s="125">
        <v>9500</v>
      </c>
      <c r="P284" s="129" t="s">
        <v>352</v>
      </c>
      <c r="Q284" s="127">
        <v>76.900000000000006</v>
      </c>
      <c r="R284" s="125">
        <v>9500</v>
      </c>
      <c r="S284" s="128">
        <v>730550</v>
      </c>
      <c r="T284" s="128"/>
      <c r="U284" s="137"/>
      <c r="V284" s="126">
        <v>10000</v>
      </c>
      <c r="W284" s="125">
        <v>769000</v>
      </c>
      <c r="X284" s="126">
        <v>150000</v>
      </c>
      <c r="Y284" s="125">
        <v>11535000</v>
      </c>
      <c r="Z284" s="128"/>
      <c r="AA284" s="125">
        <v>18417550</v>
      </c>
      <c r="AB284" s="742"/>
      <c r="AC284" s="126">
        <v>40000</v>
      </c>
      <c r="AD284" s="128">
        <v>3076000</v>
      </c>
      <c r="AE284" s="745"/>
      <c r="AF284" s="745"/>
      <c r="AG284" s="128"/>
      <c r="AH284" s="124"/>
      <c r="AI284" s="46"/>
      <c r="AJ284" s="46"/>
      <c r="AK284" s="46"/>
      <c r="AL284" s="46"/>
      <c r="AM284" s="123"/>
      <c r="AN284" s="123">
        <v>11</v>
      </c>
      <c r="AO284" s="46">
        <v>192</v>
      </c>
      <c r="AP284" s="46">
        <v>192</v>
      </c>
      <c r="AQ284" s="46">
        <v>0</v>
      </c>
      <c r="AR284" s="46" t="s">
        <v>479</v>
      </c>
      <c r="AS284" s="46"/>
      <c r="AT284" s="124"/>
      <c r="AU284" s="135"/>
    </row>
    <row r="285" spans="1:47" s="67" customFormat="1" ht="72" customHeight="1" x14ac:dyDescent="0.25">
      <c r="A285" s="732"/>
      <c r="B285" s="740"/>
      <c r="C285" s="45">
        <v>62</v>
      </c>
      <c r="D285" s="72">
        <v>41</v>
      </c>
      <c r="E285" s="123" t="s">
        <v>477</v>
      </c>
      <c r="F285" s="123" t="s">
        <v>12</v>
      </c>
      <c r="G285" s="132">
        <v>283.10000000000002</v>
      </c>
      <c r="H285" s="46">
        <v>283.10000000000002</v>
      </c>
      <c r="I285" s="46">
        <v>0</v>
      </c>
      <c r="J285" s="46">
        <v>283.10000000000002</v>
      </c>
      <c r="K285" s="46">
        <v>0</v>
      </c>
      <c r="L285" s="126">
        <v>70000</v>
      </c>
      <c r="M285" s="128">
        <v>19817000</v>
      </c>
      <c r="N285" s="129" t="s">
        <v>351</v>
      </c>
      <c r="O285" s="125">
        <v>9500</v>
      </c>
      <c r="P285" s="129" t="s">
        <v>352</v>
      </c>
      <c r="Q285" s="127">
        <v>283.10000000000002</v>
      </c>
      <c r="R285" s="125">
        <v>9500</v>
      </c>
      <c r="S285" s="128">
        <v>2689450</v>
      </c>
      <c r="T285" s="128"/>
      <c r="U285" s="137"/>
      <c r="V285" s="126">
        <v>10000</v>
      </c>
      <c r="W285" s="125">
        <v>2831000</v>
      </c>
      <c r="X285" s="126">
        <v>150000</v>
      </c>
      <c r="Y285" s="125">
        <v>42465000</v>
      </c>
      <c r="Z285" s="128"/>
      <c r="AA285" s="125">
        <v>67802450</v>
      </c>
      <c r="AB285" s="742"/>
      <c r="AC285" s="126">
        <v>40000</v>
      </c>
      <c r="AD285" s="128">
        <v>11324000</v>
      </c>
      <c r="AE285" s="745"/>
      <c r="AF285" s="745"/>
      <c r="AG285" s="128"/>
      <c r="AH285" s="764" t="s">
        <v>671</v>
      </c>
      <c r="AI285" s="764" t="s">
        <v>672</v>
      </c>
      <c r="AJ285" s="764"/>
      <c r="AK285" s="764"/>
      <c r="AL285" s="764"/>
      <c r="AM285" s="732"/>
      <c r="AN285" s="123">
        <v>11</v>
      </c>
      <c r="AO285" s="46">
        <v>192</v>
      </c>
      <c r="AP285" s="46">
        <v>192</v>
      </c>
      <c r="AQ285" s="46">
        <v>0</v>
      </c>
      <c r="AR285" s="46" t="s">
        <v>479</v>
      </c>
      <c r="AS285" s="46"/>
      <c r="AT285" s="124"/>
      <c r="AU285" s="135"/>
    </row>
    <row r="286" spans="1:47" s="67" customFormat="1" ht="72" customHeight="1" x14ac:dyDescent="0.25">
      <c r="A286" s="732"/>
      <c r="B286" s="740"/>
      <c r="C286" s="45">
        <v>63</v>
      </c>
      <c r="D286" s="72">
        <v>16</v>
      </c>
      <c r="E286" s="123" t="s">
        <v>477</v>
      </c>
      <c r="F286" s="123" t="s">
        <v>12</v>
      </c>
      <c r="G286" s="132">
        <v>286.10000000000002</v>
      </c>
      <c r="H286" s="46">
        <v>286.10000000000002</v>
      </c>
      <c r="I286" s="46">
        <v>0</v>
      </c>
      <c r="J286" s="46">
        <v>286.10000000000002</v>
      </c>
      <c r="K286" s="46">
        <v>0</v>
      </c>
      <c r="L286" s="126">
        <v>70000</v>
      </c>
      <c r="M286" s="128">
        <v>20027000</v>
      </c>
      <c r="N286" s="129" t="s">
        <v>351</v>
      </c>
      <c r="O286" s="125">
        <v>9500</v>
      </c>
      <c r="P286" s="129" t="s">
        <v>352</v>
      </c>
      <c r="Q286" s="127">
        <v>286.10000000000002</v>
      </c>
      <c r="R286" s="125">
        <v>9500</v>
      </c>
      <c r="S286" s="128">
        <v>2717950</v>
      </c>
      <c r="T286" s="128"/>
      <c r="U286" s="137"/>
      <c r="V286" s="126">
        <v>10000</v>
      </c>
      <c r="W286" s="125">
        <v>2861000</v>
      </c>
      <c r="X286" s="126">
        <v>150000</v>
      </c>
      <c r="Y286" s="125">
        <v>42915000</v>
      </c>
      <c r="Z286" s="128"/>
      <c r="AA286" s="125">
        <v>68520950</v>
      </c>
      <c r="AB286" s="742"/>
      <c r="AC286" s="126">
        <v>40000</v>
      </c>
      <c r="AD286" s="128">
        <v>11444000</v>
      </c>
      <c r="AE286" s="745"/>
      <c r="AF286" s="745"/>
      <c r="AG286" s="128"/>
      <c r="AH286" s="764"/>
      <c r="AI286" s="764"/>
      <c r="AJ286" s="764"/>
      <c r="AK286" s="764"/>
      <c r="AL286" s="764"/>
      <c r="AM286" s="732"/>
      <c r="AN286" s="123">
        <v>16</v>
      </c>
      <c r="AO286" s="46">
        <v>120</v>
      </c>
      <c r="AP286" s="46">
        <v>120</v>
      </c>
      <c r="AQ286" s="46">
        <v>0</v>
      </c>
      <c r="AR286" s="46" t="s">
        <v>484</v>
      </c>
      <c r="AS286" s="123" t="s">
        <v>732</v>
      </c>
      <c r="AT286" s="124"/>
      <c r="AU286" s="135"/>
    </row>
    <row r="287" spans="1:47" s="67" customFormat="1" ht="72" customHeight="1" x14ac:dyDescent="0.25">
      <c r="A287" s="732"/>
      <c r="B287" s="740"/>
      <c r="C287" s="45">
        <v>63</v>
      </c>
      <c r="D287" s="72">
        <v>105</v>
      </c>
      <c r="E287" s="123" t="s">
        <v>477</v>
      </c>
      <c r="F287" s="123" t="s">
        <v>12</v>
      </c>
      <c r="G287" s="132">
        <v>94.5</v>
      </c>
      <c r="H287" s="46">
        <v>94.5</v>
      </c>
      <c r="I287" s="46">
        <v>0</v>
      </c>
      <c r="J287" s="46">
        <v>94.5</v>
      </c>
      <c r="K287" s="46">
        <v>0</v>
      </c>
      <c r="L287" s="126">
        <v>70000</v>
      </c>
      <c r="M287" s="128">
        <v>6615000</v>
      </c>
      <c r="N287" s="129" t="s">
        <v>351</v>
      </c>
      <c r="O287" s="125">
        <v>9500</v>
      </c>
      <c r="P287" s="129" t="s">
        <v>352</v>
      </c>
      <c r="Q287" s="127">
        <v>94.5</v>
      </c>
      <c r="R287" s="125">
        <v>9500</v>
      </c>
      <c r="S287" s="128">
        <v>897750</v>
      </c>
      <c r="T287" s="128"/>
      <c r="U287" s="137"/>
      <c r="V287" s="126">
        <v>10000</v>
      </c>
      <c r="W287" s="125">
        <v>945000</v>
      </c>
      <c r="X287" s="126">
        <v>150000</v>
      </c>
      <c r="Y287" s="125">
        <v>14175000</v>
      </c>
      <c r="Z287" s="128"/>
      <c r="AA287" s="125">
        <v>22632750</v>
      </c>
      <c r="AB287" s="742"/>
      <c r="AC287" s="126">
        <v>40000</v>
      </c>
      <c r="AD287" s="128">
        <v>3780000</v>
      </c>
      <c r="AE287" s="745"/>
      <c r="AF287" s="745"/>
      <c r="AG287" s="128"/>
      <c r="AH287" s="764"/>
      <c r="AI287" s="764"/>
      <c r="AJ287" s="764"/>
      <c r="AK287" s="764"/>
      <c r="AL287" s="764"/>
      <c r="AM287" s="732"/>
      <c r="AN287" s="123">
        <v>5</v>
      </c>
      <c r="AO287" s="46">
        <v>360</v>
      </c>
      <c r="AP287" s="46">
        <v>360</v>
      </c>
      <c r="AQ287" s="46">
        <v>0</v>
      </c>
      <c r="AR287" s="46" t="s">
        <v>481</v>
      </c>
      <c r="AS287" s="123" t="s">
        <v>733</v>
      </c>
      <c r="AT287" s="124"/>
      <c r="AU287" s="135"/>
    </row>
    <row r="288" spans="1:47" s="67" customFormat="1" ht="72" customHeight="1" x14ac:dyDescent="0.25">
      <c r="A288" s="732"/>
      <c r="B288" s="740"/>
      <c r="C288" s="45">
        <v>63</v>
      </c>
      <c r="D288" s="72">
        <v>167</v>
      </c>
      <c r="E288" s="123" t="s">
        <v>477</v>
      </c>
      <c r="F288" s="123" t="s">
        <v>12</v>
      </c>
      <c r="G288" s="132">
        <v>41.4</v>
      </c>
      <c r="H288" s="46">
        <v>41.4</v>
      </c>
      <c r="I288" s="46">
        <v>0</v>
      </c>
      <c r="J288" s="46">
        <v>41.4</v>
      </c>
      <c r="K288" s="46">
        <v>0</v>
      </c>
      <c r="L288" s="126">
        <v>70000</v>
      </c>
      <c r="M288" s="128">
        <v>2898000</v>
      </c>
      <c r="N288" s="129" t="s">
        <v>351</v>
      </c>
      <c r="O288" s="125">
        <v>9500</v>
      </c>
      <c r="P288" s="129" t="s">
        <v>352</v>
      </c>
      <c r="Q288" s="127">
        <v>41.4</v>
      </c>
      <c r="R288" s="125">
        <v>9500</v>
      </c>
      <c r="S288" s="128">
        <v>393300</v>
      </c>
      <c r="T288" s="128"/>
      <c r="U288" s="137"/>
      <c r="V288" s="126">
        <v>10000</v>
      </c>
      <c r="W288" s="125">
        <v>414000</v>
      </c>
      <c r="X288" s="126">
        <v>150000</v>
      </c>
      <c r="Y288" s="125">
        <v>6210000</v>
      </c>
      <c r="Z288" s="128"/>
      <c r="AA288" s="125">
        <v>9915300</v>
      </c>
      <c r="AB288" s="742"/>
      <c r="AC288" s="126">
        <v>40000</v>
      </c>
      <c r="AD288" s="128">
        <v>1656000</v>
      </c>
      <c r="AE288" s="745"/>
      <c r="AF288" s="745"/>
      <c r="AG288" s="128"/>
      <c r="AH288" s="764"/>
      <c r="AI288" s="764"/>
      <c r="AJ288" s="764"/>
      <c r="AK288" s="764"/>
      <c r="AL288" s="764"/>
      <c r="AM288" s="732"/>
      <c r="AN288" s="123"/>
      <c r="AO288" s="46"/>
      <c r="AP288" s="46"/>
      <c r="AQ288" s="46"/>
      <c r="AR288" s="46"/>
      <c r="AS288" s="123"/>
      <c r="AT288" s="124"/>
      <c r="AU288" s="135"/>
    </row>
    <row r="289" spans="1:47" s="67" customFormat="1" ht="72" customHeight="1" x14ac:dyDescent="0.25">
      <c r="A289" s="732"/>
      <c r="B289" s="740"/>
      <c r="C289" s="45">
        <v>63</v>
      </c>
      <c r="D289" s="72">
        <v>168</v>
      </c>
      <c r="E289" s="123" t="s">
        <v>477</v>
      </c>
      <c r="F289" s="123" t="s">
        <v>12</v>
      </c>
      <c r="G289" s="132">
        <v>152.69999999999999</v>
      </c>
      <c r="H289" s="46">
        <v>152.69999999999999</v>
      </c>
      <c r="I289" s="46">
        <v>0</v>
      </c>
      <c r="J289" s="46">
        <v>152.69999999999999</v>
      </c>
      <c r="K289" s="46">
        <v>0</v>
      </c>
      <c r="L289" s="126">
        <v>70000</v>
      </c>
      <c r="M289" s="128">
        <v>10689000</v>
      </c>
      <c r="N289" s="129" t="s">
        <v>351</v>
      </c>
      <c r="O289" s="125">
        <v>9500</v>
      </c>
      <c r="P289" s="129" t="s">
        <v>352</v>
      </c>
      <c r="Q289" s="127">
        <v>152.69999999999999</v>
      </c>
      <c r="R289" s="125">
        <v>9500</v>
      </c>
      <c r="S289" s="128">
        <v>1450650</v>
      </c>
      <c r="T289" s="128"/>
      <c r="U289" s="137"/>
      <c r="V289" s="126">
        <v>10000</v>
      </c>
      <c r="W289" s="125">
        <v>1527000</v>
      </c>
      <c r="X289" s="126">
        <v>150000</v>
      </c>
      <c r="Y289" s="125">
        <v>22905000</v>
      </c>
      <c r="Z289" s="128"/>
      <c r="AA289" s="125">
        <v>36571650</v>
      </c>
      <c r="AB289" s="742"/>
      <c r="AC289" s="126">
        <v>40000</v>
      </c>
      <c r="AD289" s="128">
        <v>6108000</v>
      </c>
      <c r="AE289" s="745"/>
      <c r="AF289" s="745"/>
      <c r="AG289" s="128"/>
      <c r="AH289" s="764"/>
      <c r="AI289" s="764"/>
      <c r="AJ289" s="764"/>
      <c r="AK289" s="764"/>
      <c r="AL289" s="764"/>
      <c r="AM289" s="732"/>
      <c r="AN289" s="123">
        <v>16</v>
      </c>
      <c r="AO289" s="46">
        <v>120</v>
      </c>
      <c r="AP289" s="46">
        <v>120</v>
      </c>
      <c r="AQ289" s="46">
        <v>0</v>
      </c>
      <c r="AR289" s="46" t="s">
        <v>484</v>
      </c>
      <c r="AS289" s="123" t="s">
        <v>732</v>
      </c>
      <c r="AT289" s="124"/>
      <c r="AU289" s="135"/>
    </row>
    <row r="290" spans="1:47" s="67" customFormat="1" ht="72" customHeight="1" x14ac:dyDescent="0.25">
      <c r="A290" s="732"/>
      <c r="B290" s="740"/>
      <c r="C290" s="45">
        <v>55</v>
      </c>
      <c r="D290" s="72">
        <v>500</v>
      </c>
      <c r="E290" s="123" t="s">
        <v>477</v>
      </c>
      <c r="F290" s="123" t="s">
        <v>12</v>
      </c>
      <c r="G290" s="132">
        <v>13.7</v>
      </c>
      <c r="H290" s="46">
        <v>13.7</v>
      </c>
      <c r="I290" s="46">
        <v>0</v>
      </c>
      <c r="J290" s="46">
        <v>13.7</v>
      </c>
      <c r="K290" s="46">
        <v>0</v>
      </c>
      <c r="L290" s="126">
        <v>70000</v>
      </c>
      <c r="M290" s="128">
        <v>959000</v>
      </c>
      <c r="N290" s="129" t="s">
        <v>351</v>
      </c>
      <c r="O290" s="125">
        <v>9500</v>
      </c>
      <c r="P290" s="129" t="s">
        <v>352</v>
      </c>
      <c r="Q290" s="127">
        <v>13.7</v>
      </c>
      <c r="R290" s="125">
        <v>9500</v>
      </c>
      <c r="S290" s="128">
        <v>130150</v>
      </c>
      <c r="T290" s="128"/>
      <c r="U290" s="137"/>
      <c r="V290" s="126">
        <v>10000</v>
      </c>
      <c r="W290" s="125">
        <v>137000</v>
      </c>
      <c r="X290" s="126">
        <v>150000</v>
      </c>
      <c r="Y290" s="125">
        <v>2055000</v>
      </c>
      <c r="Z290" s="128"/>
      <c r="AA290" s="125">
        <v>3281150</v>
      </c>
      <c r="AB290" s="742"/>
      <c r="AC290" s="126">
        <v>40000</v>
      </c>
      <c r="AD290" s="128">
        <v>548000</v>
      </c>
      <c r="AE290" s="745"/>
      <c r="AF290" s="745"/>
      <c r="AG290" s="128"/>
      <c r="AH290" s="46"/>
      <c r="AI290" s="46"/>
      <c r="AJ290" s="46"/>
      <c r="AK290" s="46"/>
      <c r="AL290" s="46"/>
      <c r="AM290" s="123"/>
      <c r="AN290" s="123"/>
      <c r="AO290" s="46"/>
      <c r="AP290" s="46"/>
      <c r="AQ290" s="46"/>
      <c r="AR290" s="46"/>
      <c r="AS290" s="123"/>
      <c r="AT290" s="124"/>
      <c r="AU290" s="135"/>
    </row>
    <row r="291" spans="1:47" s="67" customFormat="1" ht="72" customHeight="1" x14ac:dyDescent="0.25">
      <c r="A291" s="732"/>
      <c r="B291" s="740"/>
      <c r="C291" s="45">
        <v>55</v>
      </c>
      <c r="D291" s="72">
        <v>554</v>
      </c>
      <c r="E291" s="123" t="s">
        <v>477</v>
      </c>
      <c r="F291" s="123" t="s">
        <v>12</v>
      </c>
      <c r="G291" s="132">
        <v>246</v>
      </c>
      <c r="H291" s="46">
        <v>246</v>
      </c>
      <c r="I291" s="46">
        <v>0</v>
      </c>
      <c r="J291" s="46">
        <v>246</v>
      </c>
      <c r="K291" s="46">
        <v>0</v>
      </c>
      <c r="L291" s="126">
        <v>70000</v>
      </c>
      <c r="M291" s="128">
        <v>17220000</v>
      </c>
      <c r="N291" s="129" t="s">
        <v>351</v>
      </c>
      <c r="O291" s="125">
        <v>9500</v>
      </c>
      <c r="P291" s="129" t="s">
        <v>352</v>
      </c>
      <c r="Q291" s="127">
        <v>246</v>
      </c>
      <c r="R291" s="125">
        <v>9500</v>
      </c>
      <c r="S291" s="128">
        <v>2337000</v>
      </c>
      <c r="T291" s="128"/>
      <c r="U291" s="137"/>
      <c r="V291" s="126">
        <v>10000</v>
      </c>
      <c r="W291" s="125">
        <v>2460000</v>
      </c>
      <c r="X291" s="126">
        <v>150000</v>
      </c>
      <c r="Y291" s="125">
        <v>36900000</v>
      </c>
      <c r="Z291" s="128"/>
      <c r="AA291" s="125">
        <v>58917000</v>
      </c>
      <c r="AB291" s="742"/>
      <c r="AC291" s="126">
        <v>40000</v>
      </c>
      <c r="AD291" s="128">
        <v>9840000</v>
      </c>
      <c r="AE291" s="745"/>
      <c r="AF291" s="745"/>
      <c r="AG291" s="128"/>
      <c r="AH291" s="46"/>
      <c r="AI291" s="46"/>
      <c r="AJ291" s="46"/>
      <c r="AK291" s="46"/>
      <c r="AL291" s="46"/>
      <c r="AM291" s="123"/>
      <c r="AN291" s="123"/>
      <c r="AO291" s="46"/>
      <c r="AP291" s="46"/>
      <c r="AQ291" s="46"/>
      <c r="AR291" s="46"/>
      <c r="AS291" s="123"/>
      <c r="AT291" s="124"/>
      <c r="AU291" s="135"/>
    </row>
    <row r="292" spans="1:47" s="146" customFormat="1" ht="72" customHeight="1" x14ac:dyDescent="0.25">
      <c r="A292" s="732">
        <f>MAX(A$6:$A291)+1</f>
        <v>28</v>
      </c>
      <c r="B292" s="740" t="s">
        <v>734</v>
      </c>
      <c r="C292" s="45">
        <v>54</v>
      </c>
      <c r="D292" s="72">
        <v>13</v>
      </c>
      <c r="E292" s="123" t="s">
        <v>477</v>
      </c>
      <c r="F292" s="123" t="s">
        <v>12</v>
      </c>
      <c r="G292" s="132">
        <v>7.1</v>
      </c>
      <c r="H292" s="46">
        <v>7.1</v>
      </c>
      <c r="I292" s="46">
        <v>0</v>
      </c>
      <c r="J292" s="46">
        <v>7.1</v>
      </c>
      <c r="K292" s="46">
        <v>0</v>
      </c>
      <c r="L292" s="126">
        <v>70000</v>
      </c>
      <c r="M292" s="128">
        <v>497000</v>
      </c>
      <c r="N292" s="129" t="s">
        <v>351</v>
      </c>
      <c r="O292" s="125">
        <v>9500</v>
      </c>
      <c r="P292" s="129" t="s">
        <v>352</v>
      </c>
      <c r="Q292" s="127">
        <v>7.1</v>
      </c>
      <c r="R292" s="125">
        <v>9500</v>
      </c>
      <c r="S292" s="128">
        <v>67450</v>
      </c>
      <c r="T292" s="128"/>
      <c r="U292" s="137"/>
      <c r="V292" s="126">
        <v>10000</v>
      </c>
      <c r="W292" s="125">
        <v>71000</v>
      </c>
      <c r="X292" s="126">
        <v>150000</v>
      </c>
      <c r="Y292" s="125">
        <v>1065000</v>
      </c>
      <c r="Z292" s="128"/>
      <c r="AA292" s="125">
        <v>1700450</v>
      </c>
      <c r="AB292" s="742">
        <v>197683300</v>
      </c>
      <c r="AC292" s="126">
        <v>40000</v>
      </c>
      <c r="AD292" s="128">
        <v>284000</v>
      </c>
      <c r="AE292" s="745">
        <v>33016000</v>
      </c>
      <c r="AF292" s="745">
        <v>230699300</v>
      </c>
      <c r="AG292" s="128"/>
      <c r="AH292" s="46"/>
      <c r="AI292" s="46"/>
      <c r="AJ292" s="46"/>
      <c r="AK292" s="46"/>
      <c r="AL292" s="46"/>
      <c r="AM292" s="123"/>
      <c r="AN292" s="123"/>
      <c r="AO292" s="46"/>
      <c r="AP292" s="46"/>
      <c r="AQ292" s="46"/>
      <c r="AR292" s="46"/>
      <c r="AS292" s="123"/>
      <c r="AT292" s="124"/>
      <c r="AU292" s="145"/>
    </row>
    <row r="293" spans="1:47" s="146" customFormat="1" ht="72" customHeight="1" x14ac:dyDescent="0.25">
      <c r="A293" s="732"/>
      <c r="B293" s="740"/>
      <c r="C293" s="45">
        <v>54</v>
      </c>
      <c r="D293" s="72">
        <v>12</v>
      </c>
      <c r="E293" s="123" t="s">
        <v>477</v>
      </c>
      <c r="F293" s="123" t="s">
        <v>12</v>
      </c>
      <c r="G293" s="132">
        <v>179.6</v>
      </c>
      <c r="H293" s="46">
        <v>179.6</v>
      </c>
      <c r="I293" s="46">
        <v>0</v>
      </c>
      <c r="J293" s="46">
        <v>179.6</v>
      </c>
      <c r="K293" s="46">
        <v>0</v>
      </c>
      <c r="L293" s="126">
        <v>70000</v>
      </c>
      <c r="M293" s="128">
        <v>12572000</v>
      </c>
      <c r="N293" s="129" t="s">
        <v>351</v>
      </c>
      <c r="O293" s="125">
        <v>9500</v>
      </c>
      <c r="P293" s="129" t="s">
        <v>352</v>
      </c>
      <c r="Q293" s="127">
        <v>179.6</v>
      </c>
      <c r="R293" s="125">
        <v>9500</v>
      </c>
      <c r="S293" s="128">
        <v>1706200</v>
      </c>
      <c r="T293" s="128"/>
      <c r="U293" s="137"/>
      <c r="V293" s="126">
        <v>10000</v>
      </c>
      <c r="W293" s="125">
        <v>1796000</v>
      </c>
      <c r="X293" s="126">
        <v>150000</v>
      </c>
      <c r="Y293" s="125">
        <v>26940000</v>
      </c>
      <c r="Z293" s="128"/>
      <c r="AA293" s="125">
        <v>43014200</v>
      </c>
      <c r="AB293" s="742"/>
      <c r="AC293" s="126">
        <v>40000</v>
      </c>
      <c r="AD293" s="128">
        <v>7184000</v>
      </c>
      <c r="AE293" s="745"/>
      <c r="AF293" s="745"/>
      <c r="AG293" s="128"/>
      <c r="AH293" s="46"/>
      <c r="AI293" s="46"/>
      <c r="AJ293" s="46"/>
      <c r="AK293" s="46"/>
      <c r="AL293" s="46"/>
      <c r="AM293" s="123"/>
      <c r="AN293" s="123"/>
      <c r="AO293" s="46"/>
      <c r="AP293" s="46"/>
      <c r="AQ293" s="46"/>
      <c r="AR293" s="46"/>
      <c r="AS293" s="123"/>
      <c r="AT293" s="124"/>
      <c r="AU293" s="145"/>
    </row>
    <row r="294" spans="1:47" s="101" customFormat="1" ht="72" customHeight="1" x14ac:dyDescent="0.25">
      <c r="A294" s="732"/>
      <c r="B294" s="740"/>
      <c r="C294" s="45">
        <v>55</v>
      </c>
      <c r="D294" s="72">
        <v>503</v>
      </c>
      <c r="E294" s="123" t="s">
        <v>477</v>
      </c>
      <c r="F294" s="123" t="s">
        <v>12</v>
      </c>
      <c r="G294" s="132">
        <v>162.5</v>
      </c>
      <c r="H294" s="46">
        <v>162.5</v>
      </c>
      <c r="I294" s="46">
        <v>0</v>
      </c>
      <c r="J294" s="46">
        <v>162.5</v>
      </c>
      <c r="K294" s="46">
        <v>0</v>
      </c>
      <c r="L294" s="126">
        <v>70000</v>
      </c>
      <c r="M294" s="128">
        <v>11375000</v>
      </c>
      <c r="N294" s="129" t="s">
        <v>351</v>
      </c>
      <c r="O294" s="125">
        <v>9500</v>
      </c>
      <c r="P294" s="129" t="s">
        <v>352</v>
      </c>
      <c r="Q294" s="127">
        <v>162.5</v>
      </c>
      <c r="R294" s="125">
        <v>9500</v>
      </c>
      <c r="S294" s="128">
        <v>1543750</v>
      </c>
      <c r="T294" s="128"/>
      <c r="U294" s="137"/>
      <c r="V294" s="126">
        <v>10000</v>
      </c>
      <c r="W294" s="125">
        <v>1625000</v>
      </c>
      <c r="X294" s="126">
        <v>150000</v>
      </c>
      <c r="Y294" s="125">
        <v>24375000</v>
      </c>
      <c r="Z294" s="128"/>
      <c r="AA294" s="125">
        <v>38918750</v>
      </c>
      <c r="AB294" s="742"/>
      <c r="AC294" s="126">
        <v>40000</v>
      </c>
      <c r="AD294" s="128">
        <v>6500000</v>
      </c>
      <c r="AE294" s="745"/>
      <c r="AF294" s="745"/>
      <c r="AG294" s="128"/>
      <c r="AH294" s="138"/>
      <c r="AI294" s="138"/>
      <c r="AJ294" s="138"/>
      <c r="AK294" s="138"/>
      <c r="AL294" s="138"/>
      <c r="AM294" s="111"/>
      <c r="AN294" s="112"/>
      <c r="AO294" s="122"/>
      <c r="AP294" s="122"/>
      <c r="AQ294" s="122"/>
      <c r="AR294" s="122"/>
      <c r="AS294" s="112"/>
      <c r="AT294" s="116"/>
      <c r="AU294" s="144"/>
    </row>
    <row r="295" spans="1:47" s="101" customFormat="1" ht="72" customHeight="1" x14ac:dyDescent="0.25">
      <c r="A295" s="732"/>
      <c r="B295" s="740"/>
      <c r="C295" s="45">
        <v>55</v>
      </c>
      <c r="D295" s="72">
        <v>553</v>
      </c>
      <c r="E295" s="123" t="s">
        <v>477</v>
      </c>
      <c r="F295" s="123" t="s">
        <v>12</v>
      </c>
      <c r="G295" s="132">
        <v>10.9</v>
      </c>
      <c r="H295" s="46">
        <v>10.9</v>
      </c>
      <c r="I295" s="46">
        <v>0</v>
      </c>
      <c r="J295" s="46">
        <v>10.9</v>
      </c>
      <c r="K295" s="46">
        <v>0</v>
      </c>
      <c r="L295" s="126">
        <v>70000</v>
      </c>
      <c r="M295" s="128">
        <v>763000</v>
      </c>
      <c r="N295" s="129" t="s">
        <v>351</v>
      </c>
      <c r="O295" s="125">
        <v>9500</v>
      </c>
      <c r="P295" s="129" t="s">
        <v>352</v>
      </c>
      <c r="Q295" s="127">
        <v>10.9</v>
      </c>
      <c r="R295" s="125">
        <v>9500</v>
      </c>
      <c r="S295" s="128">
        <v>103550</v>
      </c>
      <c r="T295" s="128"/>
      <c r="U295" s="137"/>
      <c r="V295" s="126">
        <v>10000</v>
      </c>
      <c r="W295" s="125">
        <v>109000</v>
      </c>
      <c r="X295" s="126">
        <v>150000</v>
      </c>
      <c r="Y295" s="125">
        <v>1635000</v>
      </c>
      <c r="Z295" s="128"/>
      <c r="AA295" s="125">
        <v>2610550</v>
      </c>
      <c r="AB295" s="742"/>
      <c r="AC295" s="126">
        <v>40000</v>
      </c>
      <c r="AD295" s="128">
        <v>436000</v>
      </c>
      <c r="AE295" s="745"/>
      <c r="AF295" s="745"/>
      <c r="AG295" s="128"/>
      <c r="AH295" s="138"/>
      <c r="AI295" s="138"/>
      <c r="AJ295" s="138"/>
      <c r="AK295" s="138"/>
      <c r="AL295" s="138"/>
      <c r="AM295" s="111"/>
      <c r="AN295" s="112"/>
      <c r="AO295" s="122"/>
      <c r="AP295" s="122"/>
      <c r="AQ295" s="122"/>
      <c r="AR295" s="122"/>
      <c r="AS295" s="112"/>
      <c r="AT295" s="116"/>
      <c r="AU295" s="144"/>
    </row>
    <row r="296" spans="1:47" s="101" customFormat="1" ht="72" customHeight="1" x14ac:dyDescent="0.25">
      <c r="A296" s="732"/>
      <c r="B296" s="740"/>
      <c r="C296" s="45">
        <v>62</v>
      </c>
      <c r="D296" s="72">
        <v>68</v>
      </c>
      <c r="E296" s="123" t="s">
        <v>477</v>
      </c>
      <c r="F296" s="123" t="s">
        <v>12</v>
      </c>
      <c r="G296" s="132">
        <v>66.2</v>
      </c>
      <c r="H296" s="46">
        <v>66.2</v>
      </c>
      <c r="I296" s="46">
        <v>0</v>
      </c>
      <c r="J296" s="46">
        <v>66.2</v>
      </c>
      <c r="K296" s="46">
        <v>0</v>
      </c>
      <c r="L296" s="126">
        <v>70000</v>
      </c>
      <c r="M296" s="128">
        <v>4634000</v>
      </c>
      <c r="N296" s="129" t="s">
        <v>351</v>
      </c>
      <c r="O296" s="125">
        <v>9500</v>
      </c>
      <c r="P296" s="129" t="s">
        <v>352</v>
      </c>
      <c r="Q296" s="127">
        <v>66.2</v>
      </c>
      <c r="R296" s="125">
        <v>9500</v>
      </c>
      <c r="S296" s="128">
        <v>628900</v>
      </c>
      <c r="T296" s="128"/>
      <c r="U296" s="137"/>
      <c r="V296" s="126">
        <v>10000</v>
      </c>
      <c r="W296" s="125">
        <v>662000</v>
      </c>
      <c r="X296" s="126">
        <v>150000</v>
      </c>
      <c r="Y296" s="125">
        <v>9930000</v>
      </c>
      <c r="Z296" s="128"/>
      <c r="AA296" s="125">
        <v>15854900</v>
      </c>
      <c r="AB296" s="742"/>
      <c r="AC296" s="126">
        <v>40000</v>
      </c>
      <c r="AD296" s="128">
        <v>2648000</v>
      </c>
      <c r="AE296" s="745"/>
      <c r="AF296" s="745"/>
      <c r="AG296" s="128"/>
      <c r="AH296" s="138"/>
      <c r="AI296" s="138"/>
      <c r="AJ296" s="138"/>
      <c r="AK296" s="138"/>
      <c r="AL296" s="138"/>
      <c r="AM296" s="111"/>
      <c r="AN296" s="111"/>
      <c r="AO296" s="138"/>
      <c r="AP296" s="138"/>
      <c r="AQ296" s="138"/>
      <c r="AR296" s="138"/>
      <c r="AS296" s="111"/>
      <c r="AT296" s="117"/>
      <c r="AU296" s="144"/>
    </row>
    <row r="297" spans="1:47" s="146" customFormat="1" ht="72" customHeight="1" x14ac:dyDescent="0.25">
      <c r="A297" s="732"/>
      <c r="B297" s="740"/>
      <c r="C297" s="45">
        <v>63</v>
      </c>
      <c r="D297" s="72">
        <v>103</v>
      </c>
      <c r="E297" s="123" t="s">
        <v>477</v>
      </c>
      <c r="F297" s="123" t="s">
        <v>12</v>
      </c>
      <c r="G297" s="132">
        <v>90.5</v>
      </c>
      <c r="H297" s="46">
        <v>90.5</v>
      </c>
      <c r="I297" s="46">
        <v>0</v>
      </c>
      <c r="J297" s="46">
        <v>90.5</v>
      </c>
      <c r="K297" s="46">
        <v>0</v>
      </c>
      <c r="L297" s="126">
        <v>70000</v>
      </c>
      <c r="M297" s="128">
        <v>6335000</v>
      </c>
      <c r="N297" s="129" t="s">
        <v>351</v>
      </c>
      <c r="O297" s="125">
        <v>9500</v>
      </c>
      <c r="P297" s="129" t="s">
        <v>352</v>
      </c>
      <c r="Q297" s="127">
        <v>90.5</v>
      </c>
      <c r="R297" s="125">
        <v>9500</v>
      </c>
      <c r="S297" s="128">
        <v>859750</v>
      </c>
      <c r="T297" s="128"/>
      <c r="U297" s="137"/>
      <c r="V297" s="126">
        <v>10000</v>
      </c>
      <c r="W297" s="125">
        <v>905000</v>
      </c>
      <c r="X297" s="126">
        <v>150000</v>
      </c>
      <c r="Y297" s="125">
        <v>13575000</v>
      </c>
      <c r="Z297" s="128"/>
      <c r="AA297" s="125">
        <v>21674750</v>
      </c>
      <c r="AB297" s="742"/>
      <c r="AC297" s="126">
        <v>40000</v>
      </c>
      <c r="AD297" s="128">
        <v>3620000</v>
      </c>
      <c r="AE297" s="745"/>
      <c r="AF297" s="745"/>
      <c r="AG297" s="128"/>
      <c r="AH297" s="46"/>
      <c r="AI297" s="46"/>
      <c r="AJ297" s="46"/>
      <c r="AK297" s="46"/>
      <c r="AL297" s="46"/>
      <c r="AM297" s="123"/>
      <c r="AN297" s="123"/>
      <c r="AO297" s="46"/>
      <c r="AP297" s="46"/>
      <c r="AQ297" s="46"/>
      <c r="AR297" s="46"/>
      <c r="AS297" s="123"/>
      <c r="AT297" s="124"/>
      <c r="AU297" s="145"/>
    </row>
    <row r="298" spans="1:47" s="146" customFormat="1" ht="72" customHeight="1" x14ac:dyDescent="0.25">
      <c r="A298" s="732"/>
      <c r="B298" s="740"/>
      <c r="C298" s="45">
        <v>54</v>
      </c>
      <c r="D298" s="72">
        <v>100</v>
      </c>
      <c r="E298" s="123" t="s">
        <v>477</v>
      </c>
      <c r="F298" s="123" t="s">
        <v>12</v>
      </c>
      <c r="G298" s="132">
        <v>98</v>
      </c>
      <c r="H298" s="46">
        <v>98</v>
      </c>
      <c r="I298" s="46">
        <v>0</v>
      </c>
      <c r="J298" s="46">
        <v>98</v>
      </c>
      <c r="K298" s="46">
        <v>0</v>
      </c>
      <c r="L298" s="126">
        <v>70000</v>
      </c>
      <c r="M298" s="128">
        <v>6860000</v>
      </c>
      <c r="N298" s="129" t="s">
        <v>351</v>
      </c>
      <c r="O298" s="125">
        <v>9500</v>
      </c>
      <c r="P298" s="129" t="s">
        <v>352</v>
      </c>
      <c r="Q298" s="127">
        <v>98</v>
      </c>
      <c r="R298" s="125">
        <v>9500</v>
      </c>
      <c r="S298" s="128">
        <v>931000</v>
      </c>
      <c r="T298" s="128"/>
      <c r="U298" s="137"/>
      <c r="V298" s="126">
        <v>10000</v>
      </c>
      <c r="W298" s="125">
        <v>980000</v>
      </c>
      <c r="X298" s="126">
        <v>150000</v>
      </c>
      <c r="Y298" s="125">
        <v>14700000</v>
      </c>
      <c r="Z298" s="128"/>
      <c r="AA298" s="125">
        <v>23471000</v>
      </c>
      <c r="AB298" s="742"/>
      <c r="AC298" s="126">
        <v>40000</v>
      </c>
      <c r="AD298" s="128">
        <v>3920000</v>
      </c>
      <c r="AE298" s="745"/>
      <c r="AF298" s="745"/>
      <c r="AG298" s="128"/>
      <c r="AH298" s="46" t="s">
        <v>487</v>
      </c>
      <c r="AI298" s="46" t="s">
        <v>488</v>
      </c>
      <c r="AJ298" s="46"/>
      <c r="AK298" s="46"/>
      <c r="AL298" s="46"/>
      <c r="AM298" s="123"/>
      <c r="AN298" s="123">
        <v>11</v>
      </c>
      <c r="AO298" s="46">
        <v>120</v>
      </c>
      <c r="AP298" s="46">
        <v>98</v>
      </c>
      <c r="AQ298" s="46">
        <v>22</v>
      </c>
      <c r="AR298" s="46" t="s">
        <v>481</v>
      </c>
      <c r="AS298" s="123" t="s">
        <v>489</v>
      </c>
      <c r="AT298" s="124"/>
      <c r="AU298" s="145"/>
    </row>
    <row r="299" spans="1:47" s="101" customFormat="1" ht="72" customHeight="1" x14ac:dyDescent="0.25">
      <c r="A299" s="732"/>
      <c r="B299" s="740"/>
      <c r="C299" s="45">
        <v>55</v>
      </c>
      <c r="D299" s="72">
        <v>506</v>
      </c>
      <c r="E299" s="123" t="s">
        <v>477</v>
      </c>
      <c r="F299" s="123" t="s">
        <v>12</v>
      </c>
      <c r="G299" s="132">
        <v>210.6</v>
      </c>
      <c r="H299" s="46">
        <v>210.6</v>
      </c>
      <c r="I299" s="46">
        <v>0</v>
      </c>
      <c r="J299" s="46">
        <v>210.6</v>
      </c>
      <c r="K299" s="46">
        <v>0</v>
      </c>
      <c r="L299" s="126">
        <v>70000</v>
      </c>
      <c r="M299" s="128">
        <v>14742000</v>
      </c>
      <c r="N299" s="129" t="s">
        <v>351</v>
      </c>
      <c r="O299" s="125">
        <v>9500</v>
      </c>
      <c r="P299" s="129" t="s">
        <v>352</v>
      </c>
      <c r="Q299" s="127">
        <v>210.6</v>
      </c>
      <c r="R299" s="125">
        <v>9500</v>
      </c>
      <c r="S299" s="128">
        <v>2000700</v>
      </c>
      <c r="T299" s="128"/>
      <c r="U299" s="137"/>
      <c r="V299" s="126">
        <v>10000</v>
      </c>
      <c r="W299" s="125">
        <v>2106000</v>
      </c>
      <c r="X299" s="126">
        <v>150000</v>
      </c>
      <c r="Y299" s="125">
        <v>31590000</v>
      </c>
      <c r="Z299" s="128"/>
      <c r="AA299" s="125">
        <v>50438700</v>
      </c>
      <c r="AB299" s="742"/>
      <c r="AC299" s="126">
        <v>40000</v>
      </c>
      <c r="AD299" s="128">
        <v>8424000</v>
      </c>
      <c r="AE299" s="745"/>
      <c r="AF299" s="745"/>
      <c r="AG299" s="128"/>
      <c r="AH299" s="138"/>
      <c r="AI299" s="138"/>
      <c r="AJ299" s="138"/>
      <c r="AK299" s="138"/>
      <c r="AL299" s="138"/>
      <c r="AM299" s="111"/>
      <c r="AN299" s="111"/>
      <c r="AO299" s="138"/>
      <c r="AP299" s="138"/>
      <c r="AQ299" s="138"/>
      <c r="AR299" s="138"/>
      <c r="AS299" s="111"/>
      <c r="AT299" s="117"/>
      <c r="AU299" s="144"/>
    </row>
    <row r="300" spans="1:47" s="67" customFormat="1" ht="72" customHeight="1" x14ac:dyDescent="0.25">
      <c r="A300" s="732">
        <f>MAX(A$6:$A299)+1</f>
        <v>29</v>
      </c>
      <c r="B300" s="740" t="s">
        <v>735</v>
      </c>
      <c r="C300" s="45">
        <v>54</v>
      </c>
      <c r="D300" s="72">
        <v>147</v>
      </c>
      <c r="E300" s="123" t="s">
        <v>477</v>
      </c>
      <c r="F300" s="123" t="s">
        <v>12</v>
      </c>
      <c r="G300" s="132">
        <v>151.5</v>
      </c>
      <c r="H300" s="46">
        <v>151.5</v>
      </c>
      <c r="I300" s="46">
        <v>0</v>
      </c>
      <c r="J300" s="46">
        <v>151.5</v>
      </c>
      <c r="K300" s="46">
        <v>0</v>
      </c>
      <c r="L300" s="126">
        <v>70000</v>
      </c>
      <c r="M300" s="128">
        <v>10605000</v>
      </c>
      <c r="N300" s="129" t="s">
        <v>351</v>
      </c>
      <c r="O300" s="125">
        <v>9500</v>
      </c>
      <c r="P300" s="129" t="s">
        <v>352</v>
      </c>
      <c r="Q300" s="127">
        <v>151.5</v>
      </c>
      <c r="R300" s="125">
        <v>9500</v>
      </c>
      <c r="S300" s="128">
        <v>1439250</v>
      </c>
      <c r="T300" s="128"/>
      <c r="U300" s="137"/>
      <c r="V300" s="126">
        <v>10000</v>
      </c>
      <c r="W300" s="125">
        <v>1515000</v>
      </c>
      <c r="X300" s="126">
        <v>150000</v>
      </c>
      <c r="Y300" s="125">
        <v>22725000</v>
      </c>
      <c r="Z300" s="128"/>
      <c r="AA300" s="125">
        <v>36284250</v>
      </c>
      <c r="AB300" s="742">
        <v>243954700</v>
      </c>
      <c r="AC300" s="126">
        <v>40000</v>
      </c>
      <c r="AD300" s="128">
        <v>6060000</v>
      </c>
      <c r="AE300" s="745">
        <v>40744000</v>
      </c>
      <c r="AF300" s="745">
        <v>284698700</v>
      </c>
      <c r="AG300" s="128"/>
      <c r="AH300" s="46"/>
      <c r="AI300" s="46"/>
      <c r="AJ300" s="46"/>
      <c r="AK300" s="46"/>
      <c r="AL300" s="46"/>
      <c r="AM300" s="123"/>
      <c r="AN300" s="123"/>
      <c r="AO300" s="46"/>
      <c r="AP300" s="46"/>
      <c r="AQ300" s="46"/>
      <c r="AR300" s="46"/>
      <c r="AS300" s="123"/>
      <c r="AT300" s="124"/>
      <c r="AU300" s="135"/>
    </row>
    <row r="301" spans="1:47" s="67" customFormat="1" ht="72" customHeight="1" x14ac:dyDescent="0.25">
      <c r="A301" s="732"/>
      <c r="B301" s="740"/>
      <c r="C301" s="45">
        <v>54</v>
      </c>
      <c r="D301" s="72">
        <v>13</v>
      </c>
      <c r="E301" s="123" t="s">
        <v>477</v>
      </c>
      <c r="F301" s="123" t="s">
        <v>12</v>
      </c>
      <c r="G301" s="132">
        <v>164.9</v>
      </c>
      <c r="H301" s="46">
        <v>164.9</v>
      </c>
      <c r="I301" s="46">
        <v>0</v>
      </c>
      <c r="J301" s="46">
        <v>164.9</v>
      </c>
      <c r="K301" s="46">
        <v>0</v>
      </c>
      <c r="L301" s="126">
        <v>70000</v>
      </c>
      <c r="M301" s="128">
        <v>11543000</v>
      </c>
      <c r="N301" s="129" t="s">
        <v>351</v>
      </c>
      <c r="O301" s="125">
        <v>9500</v>
      </c>
      <c r="P301" s="129" t="s">
        <v>352</v>
      </c>
      <c r="Q301" s="127">
        <v>164.9</v>
      </c>
      <c r="R301" s="125">
        <v>9500</v>
      </c>
      <c r="S301" s="128">
        <v>1566550</v>
      </c>
      <c r="T301" s="128"/>
      <c r="U301" s="137"/>
      <c r="V301" s="126">
        <v>10000</v>
      </c>
      <c r="W301" s="125">
        <v>1649000</v>
      </c>
      <c r="X301" s="126">
        <v>150000</v>
      </c>
      <c r="Y301" s="125">
        <v>24735000</v>
      </c>
      <c r="Z301" s="128"/>
      <c r="AA301" s="125">
        <v>39493550</v>
      </c>
      <c r="AB301" s="742"/>
      <c r="AC301" s="126">
        <v>40000</v>
      </c>
      <c r="AD301" s="128">
        <v>6596000</v>
      </c>
      <c r="AE301" s="745"/>
      <c r="AF301" s="745"/>
      <c r="AG301" s="128"/>
      <c r="AH301" s="46"/>
      <c r="AI301" s="46"/>
      <c r="AJ301" s="46"/>
      <c r="AK301" s="46"/>
      <c r="AL301" s="46"/>
      <c r="AM301" s="123"/>
      <c r="AN301" s="123"/>
      <c r="AO301" s="46"/>
      <c r="AP301" s="46"/>
      <c r="AQ301" s="46"/>
      <c r="AR301" s="46"/>
      <c r="AS301" s="123"/>
      <c r="AT301" s="124"/>
      <c r="AU301" s="135"/>
    </row>
    <row r="302" spans="1:47" s="67" customFormat="1" ht="72" customHeight="1" x14ac:dyDescent="0.25">
      <c r="A302" s="732"/>
      <c r="B302" s="740"/>
      <c r="C302" s="45">
        <v>55</v>
      </c>
      <c r="D302" s="72">
        <v>224</v>
      </c>
      <c r="E302" s="123" t="s">
        <v>477</v>
      </c>
      <c r="F302" s="123" t="s">
        <v>12</v>
      </c>
      <c r="G302" s="132">
        <v>61.2</v>
      </c>
      <c r="H302" s="46">
        <v>61.2</v>
      </c>
      <c r="I302" s="46">
        <v>0</v>
      </c>
      <c r="J302" s="46">
        <v>61.2</v>
      </c>
      <c r="K302" s="46">
        <v>0</v>
      </c>
      <c r="L302" s="126">
        <v>70000</v>
      </c>
      <c r="M302" s="128">
        <v>4284000</v>
      </c>
      <c r="N302" s="129" t="s">
        <v>351</v>
      </c>
      <c r="O302" s="125">
        <v>9500</v>
      </c>
      <c r="P302" s="129" t="s">
        <v>352</v>
      </c>
      <c r="Q302" s="127">
        <v>61.2</v>
      </c>
      <c r="R302" s="125">
        <v>9500</v>
      </c>
      <c r="S302" s="128">
        <v>581400</v>
      </c>
      <c r="T302" s="128"/>
      <c r="U302" s="137"/>
      <c r="V302" s="126">
        <v>10000</v>
      </c>
      <c r="W302" s="125">
        <v>612000</v>
      </c>
      <c r="X302" s="126">
        <v>150000</v>
      </c>
      <c r="Y302" s="125">
        <v>9180000</v>
      </c>
      <c r="Z302" s="128"/>
      <c r="AA302" s="125">
        <v>14657400</v>
      </c>
      <c r="AB302" s="742"/>
      <c r="AC302" s="126">
        <v>40000</v>
      </c>
      <c r="AD302" s="128">
        <v>2448000</v>
      </c>
      <c r="AE302" s="745"/>
      <c r="AF302" s="745"/>
      <c r="AG302" s="47" t="s">
        <v>736</v>
      </c>
      <c r="AH302" s="46"/>
      <c r="AI302" s="46"/>
      <c r="AJ302" s="46"/>
      <c r="AK302" s="46"/>
      <c r="AL302" s="46"/>
      <c r="AM302" s="123"/>
      <c r="AN302" s="123"/>
      <c r="AO302" s="46"/>
      <c r="AP302" s="46"/>
      <c r="AQ302" s="46"/>
      <c r="AR302" s="46"/>
      <c r="AS302" s="123"/>
      <c r="AT302" s="124"/>
      <c r="AU302" s="135"/>
    </row>
    <row r="303" spans="1:47" s="67" customFormat="1" ht="72" customHeight="1" x14ac:dyDescent="0.25">
      <c r="A303" s="732"/>
      <c r="B303" s="740"/>
      <c r="C303" s="45">
        <v>55</v>
      </c>
      <c r="D303" s="72">
        <v>225</v>
      </c>
      <c r="E303" s="123" t="s">
        <v>477</v>
      </c>
      <c r="F303" s="123" t="s">
        <v>12</v>
      </c>
      <c r="G303" s="132">
        <v>246</v>
      </c>
      <c r="H303" s="46">
        <v>246</v>
      </c>
      <c r="I303" s="46">
        <v>0</v>
      </c>
      <c r="J303" s="46">
        <v>246</v>
      </c>
      <c r="K303" s="46">
        <v>0</v>
      </c>
      <c r="L303" s="126">
        <v>70000</v>
      </c>
      <c r="M303" s="128">
        <v>17220000</v>
      </c>
      <c r="N303" s="129" t="s">
        <v>351</v>
      </c>
      <c r="O303" s="125">
        <v>9500</v>
      </c>
      <c r="P303" s="129" t="s">
        <v>352</v>
      </c>
      <c r="Q303" s="127">
        <v>246</v>
      </c>
      <c r="R303" s="125">
        <v>9500</v>
      </c>
      <c r="S303" s="128">
        <v>2337000</v>
      </c>
      <c r="T303" s="128"/>
      <c r="U303" s="137"/>
      <c r="V303" s="126">
        <v>10000</v>
      </c>
      <c r="W303" s="125">
        <v>2460000</v>
      </c>
      <c r="X303" s="126">
        <v>150000</v>
      </c>
      <c r="Y303" s="125">
        <v>36900000</v>
      </c>
      <c r="Z303" s="128"/>
      <c r="AA303" s="125">
        <v>58917000</v>
      </c>
      <c r="AB303" s="742"/>
      <c r="AC303" s="126">
        <v>40000</v>
      </c>
      <c r="AD303" s="128">
        <v>9840000</v>
      </c>
      <c r="AE303" s="745"/>
      <c r="AF303" s="745"/>
      <c r="AG303" s="47"/>
      <c r="AH303" s="46"/>
      <c r="AI303" s="46"/>
      <c r="AJ303" s="46"/>
      <c r="AK303" s="46"/>
      <c r="AL303" s="46"/>
      <c r="AM303" s="123"/>
      <c r="AN303" s="123"/>
      <c r="AO303" s="46"/>
      <c r="AP303" s="46"/>
      <c r="AQ303" s="46"/>
      <c r="AR303" s="46"/>
      <c r="AS303" s="123"/>
      <c r="AT303" s="124"/>
      <c r="AU303" s="135"/>
    </row>
    <row r="304" spans="1:47" s="67" customFormat="1" ht="72" customHeight="1" x14ac:dyDescent="0.25">
      <c r="A304" s="732"/>
      <c r="B304" s="740"/>
      <c r="C304" s="45">
        <v>55</v>
      </c>
      <c r="D304" s="72">
        <v>224</v>
      </c>
      <c r="E304" s="123" t="s">
        <v>477</v>
      </c>
      <c r="F304" s="123" t="s">
        <v>12</v>
      </c>
      <c r="G304" s="132">
        <v>53.3</v>
      </c>
      <c r="H304" s="46">
        <v>53.3</v>
      </c>
      <c r="I304" s="46">
        <v>0</v>
      </c>
      <c r="J304" s="46">
        <v>53.3</v>
      </c>
      <c r="K304" s="46">
        <v>0</v>
      </c>
      <c r="L304" s="126">
        <v>70000</v>
      </c>
      <c r="M304" s="128">
        <v>3731000</v>
      </c>
      <c r="N304" s="129" t="s">
        <v>351</v>
      </c>
      <c r="O304" s="125">
        <v>9500</v>
      </c>
      <c r="P304" s="129" t="s">
        <v>352</v>
      </c>
      <c r="Q304" s="127">
        <v>53.3</v>
      </c>
      <c r="R304" s="125">
        <v>9500</v>
      </c>
      <c r="S304" s="128">
        <v>506350</v>
      </c>
      <c r="T304" s="128"/>
      <c r="U304" s="137"/>
      <c r="V304" s="126">
        <v>10000</v>
      </c>
      <c r="W304" s="125">
        <v>533000</v>
      </c>
      <c r="X304" s="126">
        <v>150000</v>
      </c>
      <c r="Y304" s="125">
        <v>7995000</v>
      </c>
      <c r="Z304" s="128"/>
      <c r="AA304" s="125">
        <v>12765350</v>
      </c>
      <c r="AB304" s="742"/>
      <c r="AC304" s="126">
        <v>40000</v>
      </c>
      <c r="AD304" s="128">
        <v>2132000</v>
      </c>
      <c r="AE304" s="745"/>
      <c r="AF304" s="745"/>
      <c r="AG304" s="128"/>
      <c r="AH304" s="46"/>
      <c r="AI304" s="46"/>
      <c r="AJ304" s="46"/>
      <c r="AK304" s="46"/>
      <c r="AL304" s="46"/>
      <c r="AM304" s="123"/>
      <c r="AN304" s="123"/>
      <c r="AO304" s="46"/>
      <c r="AP304" s="46"/>
      <c r="AQ304" s="46"/>
      <c r="AR304" s="46"/>
      <c r="AS304" s="123"/>
      <c r="AT304" s="124"/>
      <c r="AU304" s="135"/>
    </row>
    <row r="305" spans="1:47" s="67" customFormat="1" ht="72" customHeight="1" x14ac:dyDescent="0.25">
      <c r="A305" s="732"/>
      <c r="B305" s="740"/>
      <c r="C305" s="45">
        <v>55</v>
      </c>
      <c r="D305" s="72">
        <v>223</v>
      </c>
      <c r="E305" s="123" t="s">
        <v>477</v>
      </c>
      <c r="F305" s="123" t="s">
        <v>12</v>
      </c>
      <c r="G305" s="132">
        <v>30.7</v>
      </c>
      <c r="H305" s="46">
        <v>30.7</v>
      </c>
      <c r="I305" s="46">
        <v>0</v>
      </c>
      <c r="J305" s="46">
        <v>30.7</v>
      </c>
      <c r="K305" s="46">
        <v>0</v>
      </c>
      <c r="L305" s="126">
        <v>70000</v>
      </c>
      <c r="M305" s="128">
        <v>2149000</v>
      </c>
      <c r="N305" s="129" t="s">
        <v>351</v>
      </c>
      <c r="O305" s="125">
        <v>9500</v>
      </c>
      <c r="P305" s="129" t="s">
        <v>352</v>
      </c>
      <c r="Q305" s="127">
        <v>30.7</v>
      </c>
      <c r="R305" s="125">
        <v>9500</v>
      </c>
      <c r="S305" s="128">
        <v>291650</v>
      </c>
      <c r="T305" s="128"/>
      <c r="U305" s="137"/>
      <c r="V305" s="126">
        <v>10000</v>
      </c>
      <c r="W305" s="125">
        <v>307000</v>
      </c>
      <c r="X305" s="126">
        <v>150000</v>
      </c>
      <c r="Y305" s="125">
        <v>4605000</v>
      </c>
      <c r="Z305" s="128"/>
      <c r="AA305" s="125">
        <v>7352650</v>
      </c>
      <c r="AB305" s="742"/>
      <c r="AC305" s="126">
        <v>40000</v>
      </c>
      <c r="AD305" s="128">
        <v>1228000</v>
      </c>
      <c r="AE305" s="745"/>
      <c r="AF305" s="745"/>
      <c r="AG305" s="128"/>
      <c r="AH305" s="46"/>
      <c r="AI305" s="46"/>
      <c r="AJ305" s="46"/>
      <c r="AK305" s="46"/>
      <c r="AL305" s="46"/>
      <c r="AM305" s="123"/>
      <c r="AN305" s="123"/>
      <c r="AO305" s="46"/>
      <c r="AP305" s="46"/>
      <c r="AQ305" s="46"/>
      <c r="AR305" s="46"/>
      <c r="AS305" s="123"/>
      <c r="AT305" s="124"/>
      <c r="AU305" s="135"/>
    </row>
    <row r="306" spans="1:47" s="67" customFormat="1" ht="72" customHeight="1" x14ac:dyDescent="0.25">
      <c r="A306" s="732"/>
      <c r="B306" s="740"/>
      <c r="C306" s="45">
        <v>62</v>
      </c>
      <c r="D306" s="72">
        <v>68</v>
      </c>
      <c r="E306" s="123" t="s">
        <v>477</v>
      </c>
      <c r="F306" s="123" t="s">
        <v>12</v>
      </c>
      <c r="G306" s="132">
        <v>47.5</v>
      </c>
      <c r="H306" s="46">
        <v>47.5</v>
      </c>
      <c r="I306" s="46">
        <v>0</v>
      </c>
      <c r="J306" s="46">
        <v>47.5</v>
      </c>
      <c r="K306" s="46">
        <v>0</v>
      </c>
      <c r="L306" s="126">
        <v>70000</v>
      </c>
      <c r="M306" s="128">
        <v>3325000</v>
      </c>
      <c r="N306" s="129" t="s">
        <v>351</v>
      </c>
      <c r="O306" s="125">
        <v>9500</v>
      </c>
      <c r="P306" s="129" t="s">
        <v>352</v>
      </c>
      <c r="Q306" s="127">
        <v>47.5</v>
      </c>
      <c r="R306" s="125">
        <v>9500</v>
      </c>
      <c r="S306" s="128">
        <v>451250</v>
      </c>
      <c r="T306" s="128"/>
      <c r="U306" s="137"/>
      <c r="V306" s="126">
        <v>10000</v>
      </c>
      <c r="W306" s="125">
        <v>475000</v>
      </c>
      <c r="X306" s="126">
        <v>150000</v>
      </c>
      <c r="Y306" s="125">
        <v>7125000</v>
      </c>
      <c r="Z306" s="128"/>
      <c r="AA306" s="125">
        <v>11376250</v>
      </c>
      <c r="AB306" s="742"/>
      <c r="AC306" s="126">
        <v>40000</v>
      </c>
      <c r="AD306" s="128">
        <v>1900000</v>
      </c>
      <c r="AE306" s="745"/>
      <c r="AF306" s="745"/>
      <c r="AG306" s="128"/>
      <c r="AH306" s="46"/>
      <c r="AI306" s="46"/>
      <c r="AJ306" s="46"/>
      <c r="AK306" s="46"/>
      <c r="AL306" s="46"/>
      <c r="AM306" s="123"/>
      <c r="AN306" s="123"/>
      <c r="AO306" s="46"/>
      <c r="AP306" s="46"/>
      <c r="AQ306" s="46"/>
      <c r="AR306" s="46"/>
      <c r="AS306" s="123"/>
      <c r="AT306" s="124"/>
      <c r="AU306" s="135"/>
    </row>
    <row r="307" spans="1:47" s="67" customFormat="1" ht="72" customHeight="1" x14ac:dyDescent="0.25">
      <c r="A307" s="732"/>
      <c r="B307" s="740"/>
      <c r="C307" s="45">
        <v>62</v>
      </c>
      <c r="D307" s="72">
        <v>69</v>
      </c>
      <c r="E307" s="123" t="s">
        <v>477</v>
      </c>
      <c r="F307" s="123" t="s">
        <v>12</v>
      </c>
      <c r="G307" s="132">
        <v>104.4</v>
      </c>
      <c r="H307" s="46">
        <v>104.4</v>
      </c>
      <c r="I307" s="46">
        <v>0</v>
      </c>
      <c r="J307" s="46">
        <v>104.4</v>
      </c>
      <c r="K307" s="46">
        <v>0</v>
      </c>
      <c r="L307" s="126">
        <v>70000</v>
      </c>
      <c r="M307" s="128">
        <v>7308000</v>
      </c>
      <c r="N307" s="129" t="s">
        <v>351</v>
      </c>
      <c r="O307" s="125">
        <v>9500</v>
      </c>
      <c r="P307" s="129" t="s">
        <v>352</v>
      </c>
      <c r="Q307" s="127">
        <v>104.4</v>
      </c>
      <c r="R307" s="125">
        <v>9500</v>
      </c>
      <c r="S307" s="128">
        <v>991800</v>
      </c>
      <c r="T307" s="128"/>
      <c r="U307" s="137"/>
      <c r="V307" s="126">
        <v>10000</v>
      </c>
      <c r="W307" s="125">
        <v>1044000</v>
      </c>
      <c r="X307" s="126">
        <v>150000</v>
      </c>
      <c r="Y307" s="125">
        <v>15660000</v>
      </c>
      <c r="Z307" s="128"/>
      <c r="AA307" s="125">
        <v>25003800</v>
      </c>
      <c r="AB307" s="742"/>
      <c r="AC307" s="126">
        <v>40000</v>
      </c>
      <c r="AD307" s="128">
        <v>4176000</v>
      </c>
      <c r="AE307" s="745"/>
      <c r="AF307" s="745"/>
      <c r="AG307" s="128"/>
      <c r="AH307" s="46"/>
      <c r="AI307" s="46"/>
      <c r="AJ307" s="46"/>
      <c r="AK307" s="46"/>
      <c r="AL307" s="46"/>
      <c r="AM307" s="123"/>
      <c r="AN307" s="123"/>
      <c r="AO307" s="46"/>
      <c r="AP307" s="46"/>
      <c r="AQ307" s="46"/>
      <c r="AR307" s="46"/>
      <c r="AS307" s="123"/>
      <c r="AT307" s="124"/>
      <c r="AU307" s="135"/>
    </row>
    <row r="308" spans="1:47" s="67" customFormat="1" ht="72" customHeight="1" x14ac:dyDescent="0.25">
      <c r="A308" s="732"/>
      <c r="B308" s="740"/>
      <c r="C308" s="45">
        <v>62</v>
      </c>
      <c r="D308" s="72">
        <v>70</v>
      </c>
      <c r="E308" s="123" t="s">
        <v>477</v>
      </c>
      <c r="F308" s="123" t="s">
        <v>12</v>
      </c>
      <c r="G308" s="132">
        <v>159.1</v>
      </c>
      <c r="H308" s="46">
        <v>159.1</v>
      </c>
      <c r="I308" s="46">
        <v>0</v>
      </c>
      <c r="J308" s="46">
        <v>159.1</v>
      </c>
      <c r="K308" s="46">
        <v>0</v>
      </c>
      <c r="L308" s="126">
        <v>70000</v>
      </c>
      <c r="M308" s="128">
        <v>11137000</v>
      </c>
      <c r="N308" s="129" t="s">
        <v>351</v>
      </c>
      <c r="O308" s="125">
        <v>9500</v>
      </c>
      <c r="P308" s="129" t="s">
        <v>352</v>
      </c>
      <c r="Q308" s="127">
        <v>159.1</v>
      </c>
      <c r="R308" s="125">
        <v>9500</v>
      </c>
      <c r="S308" s="128">
        <v>1511450</v>
      </c>
      <c r="T308" s="128"/>
      <c r="U308" s="137"/>
      <c r="V308" s="126">
        <v>10000</v>
      </c>
      <c r="W308" s="125">
        <v>1591000</v>
      </c>
      <c r="X308" s="126">
        <v>150000</v>
      </c>
      <c r="Y308" s="125">
        <v>23865000</v>
      </c>
      <c r="Z308" s="128"/>
      <c r="AA308" s="125">
        <v>38104450</v>
      </c>
      <c r="AB308" s="742"/>
      <c r="AC308" s="126">
        <v>40000</v>
      </c>
      <c r="AD308" s="128">
        <v>6364000</v>
      </c>
      <c r="AE308" s="745"/>
      <c r="AF308" s="745"/>
      <c r="AG308" s="128"/>
      <c r="AH308" s="46"/>
      <c r="AI308" s="46"/>
      <c r="AJ308" s="46"/>
      <c r="AK308" s="46"/>
      <c r="AL308" s="46"/>
      <c r="AM308" s="123"/>
      <c r="AN308" s="123"/>
      <c r="AO308" s="46"/>
      <c r="AP308" s="46"/>
      <c r="AQ308" s="46"/>
      <c r="AR308" s="46"/>
      <c r="AS308" s="123"/>
      <c r="AT308" s="124"/>
      <c r="AU308" s="135"/>
    </row>
    <row r="309" spans="1:47" ht="72" customHeight="1" x14ac:dyDescent="0.25">
      <c r="A309" s="732">
        <f>MAX(A$6:$A308)+1</f>
        <v>30</v>
      </c>
      <c r="B309" s="740" t="s">
        <v>737</v>
      </c>
      <c r="C309" s="45">
        <v>55</v>
      </c>
      <c r="D309" s="72">
        <v>222</v>
      </c>
      <c r="E309" s="123" t="s">
        <v>477</v>
      </c>
      <c r="F309" s="123" t="s">
        <v>12</v>
      </c>
      <c r="G309" s="132">
        <v>119.2</v>
      </c>
      <c r="H309" s="46">
        <v>119.2</v>
      </c>
      <c r="I309" s="46">
        <v>0</v>
      </c>
      <c r="J309" s="46">
        <v>119.2</v>
      </c>
      <c r="K309" s="46">
        <v>0</v>
      </c>
      <c r="L309" s="126">
        <v>70000</v>
      </c>
      <c r="M309" s="128">
        <v>8344000</v>
      </c>
      <c r="N309" s="129" t="s">
        <v>351</v>
      </c>
      <c r="O309" s="125">
        <v>9500</v>
      </c>
      <c r="P309" s="129" t="s">
        <v>352</v>
      </c>
      <c r="Q309" s="127">
        <v>119.2</v>
      </c>
      <c r="R309" s="125">
        <v>9500</v>
      </c>
      <c r="S309" s="128">
        <v>1132400</v>
      </c>
      <c r="T309" s="128"/>
      <c r="U309" s="137"/>
      <c r="V309" s="126">
        <v>10000</v>
      </c>
      <c r="W309" s="125">
        <v>1192000</v>
      </c>
      <c r="X309" s="126">
        <v>150000</v>
      </c>
      <c r="Y309" s="125">
        <v>17880000</v>
      </c>
      <c r="Z309" s="128"/>
      <c r="AA309" s="125">
        <v>28548400</v>
      </c>
      <c r="AB309" s="742">
        <v>146454250</v>
      </c>
      <c r="AC309" s="126">
        <v>40000</v>
      </c>
      <c r="AD309" s="128">
        <v>4768000</v>
      </c>
      <c r="AE309" s="745">
        <v>24460000</v>
      </c>
      <c r="AF309" s="745">
        <v>170914250</v>
      </c>
      <c r="AG309" s="47"/>
      <c r="AH309" s="147"/>
      <c r="AI309" s="147"/>
      <c r="AJ309" s="147"/>
      <c r="AK309" s="147"/>
      <c r="AL309" s="147"/>
      <c r="AM309" s="149"/>
      <c r="AN309" s="112">
        <v>7</v>
      </c>
      <c r="AO309" s="122">
        <v>216</v>
      </c>
      <c r="AP309" s="122">
        <v>119.2</v>
      </c>
      <c r="AQ309" s="122">
        <v>96.8</v>
      </c>
      <c r="AR309" s="122" t="s">
        <v>493</v>
      </c>
      <c r="AS309" s="112" t="s">
        <v>494</v>
      </c>
      <c r="AT309" s="116"/>
      <c r="AU309" s="74"/>
    </row>
    <row r="310" spans="1:47" ht="72" customHeight="1" x14ac:dyDescent="0.25">
      <c r="A310" s="732"/>
      <c r="B310" s="740"/>
      <c r="C310" s="45">
        <v>55</v>
      </c>
      <c r="D310" s="72">
        <v>564</v>
      </c>
      <c r="E310" s="123" t="s">
        <v>477</v>
      </c>
      <c r="F310" s="123" t="s">
        <v>12</v>
      </c>
      <c r="G310" s="132">
        <v>178.5</v>
      </c>
      <c r="H310" s="46">
        <v>178.5</v>
      </c>
      <c r="I310" s="46">
        <v>0</v>
      </c>
      <c r="J310" s="46">
        <v>178.5</v>
      </c>
      <c r="K310" s="46">
        <v>0</v>
      </c>
      <c r="L310" s="126">
        <v>70000</v>
      </c>
      <c r="M310" s="128">
        <v>12495000</v>
      </c>
      <c r="N310" s="129" t="s">
        <v>351</v>
      </c>
      <c r="O310" s="125">
        <v>9500</v>
      </c>
      <c r="P310" s="129" t="s">
        <v>352</v>
      </c>
      <c r="Q310" s="127">
        <v>178.5</v>
      </c>
      <c r="R310" s="125">
        <v>9500</v>
      </c>
      <c r="S310" s="128">
        <v>1695750</v>
      </c>
      <c r="T310" s="128"/>
      <c r="U310" s="137"/>
      <c r="V310" s="126">
        <v>10000</v>
      </c>
      <c r="W310" s="125">
        <v>1785000</v>
      </c>
      <c r="X310" s="126">
        <v>150000</v>
      </c>
      <c r="Y310" s="125">
        <v>26775000</v>
      </c>
      <c r="Z310" s="128"/>
      <c r="AA310" s="125">
        <v>42750750</v>
      </c>
      <c r="AB310" s="742"/>
      <c r="AC310" s="126">
        <v>40000</v>
      </c>
      <c r="AD310" s="128">
        <v>7140000</v>
      </c>
      <c r="AE310" s="745"/>
      <c r="AF310" s="745"/>
      <c r="AG310" s="47"/>
      <c r="AH310" s="147"/>
      <c r="AI310" s="147"/>
      <c r="AJ310" s="147"/>
      <c r="AK310" s="147"/>
      <c r="AL310" s="147"/>
      <c r="AM310" s="149"/>
      <c r="AN310" s="123">
        <v>7</v>
      </c>
      <c r="AO310" s="46">
        <v>216</v>
      </c>
      <c r="AP310" s="46">
        <v>178.5</v>
      </c>
      <c r="AQ310" s="46">
        <v>37.5</v>
      </c>
      <c r="AR310" s="46" t="s">
        <v>493</v>
      </c>
      <c r="AS310" s="123" t="s">
        <v>494</v>
      </c>
      <c r="AT310" s="124"/>
      <c r="AU310" s="74"/>
    </row>
    <row r="311" spans="1:47" ht="72" customHeight="1" x14ac:dyDescent="0.25">
      <c r="A311" s="732"/>
      <c r="B311" s="740"/>
      <c r="C311" s="45">
        <v>63</v>
      </c>
      <c r="D311" s="72">
        <v>110</v>
      </c>
      <c r="E311" s="123" t="s">
        <v>477</v>
      </c>
      <c r="F311" s="123" t="s">
        <v>12</v>
      </c>
      <c r="G311" s="132">
        <v>159.69999999999999</v>
      </c>
      <c r="H311" s="46">
        <v>159.69999999999999</v>
      </c>
      <c r="I311" s="46">
        <v>0</v>
      </c>
      <c r="J311" s="46">
        <v>159.69999999999999</v>
      </c>
      <c r="K311" s="46">
        <v>0</v>
      </c>
      <c r="L311" s="126">
        <v>70000</v>
      </c>
      <c r="M311" s="128">
        <v>11179000</v>
      </c>
      <c r="N311" s="129" t="s">
        <v>351</v>
      </c>
      <c r="O311" s="125">
        <v>9500</v>
      </c>
      <c r="P311" s="129" t="s">
        <v>352</v>
      </c>
      <c r="Q311" s="127">
        <v>159.69999999999999</v>
      </c>
      <c r="R311" s="125">
        <v>9500</v>
      </c>
      <c r="S311" s="128">
        <v>1517150</v>
      </c>
      <c r="T311" s="128"/>
      <c r="U311" s="137"/>
      <c r="V311" s="126">
        <v>10000</v>
      </c>
      <c r="W311" s="125">
        <v>1597000</v>
      </c>
      <c r="X311" s="126">
        <v>150000</v>
      </c>
      <c r="Y311" s="125">
        <v>23955000</v>
      </c>
      <c r="Z311" s="128"/>
      <c r="AA311" s="125">
        <v>38248150</v>
      </c>
      <c r="AB311" s="742"/>
      <c r="AC311" s="126">
        <v>40000</v>
      </c>
      <c r="AD311" s="128">
        <v>6388000</v>
      </c>
      <c r="AE311" s="745"/>
      <c r="AF311" s="745"/>
      <c r="AG311" s="47"/>
      <c r="AH311" s="147"/>
      <c r="AI311" s="147"/>
      <c r="AJ311" s="147"/>
      <c r="AK311" s="147"/>
      <c r="AL311" s="147"/>
      <c r="AM311" s="149"/>
      <c r="AN311" s="123">
        <v>7</v>
      </c>
      <c r="AO311" s="46">
        <v>216</v>
      </c>
      <c r="AP311" s="46">
        <v>159.69999999999999</v>
      </c>
      <c r="AQ311" s="46">
        <v>56.300000000000011</v>
      </c>
      <c r="AR311" s="46" t="s">
        <v>493</v>
      </c>
      <c r="AS311" s="123" t="s">
        <v>494</v>
      </c>
      <c r="AT311" s="124"/>
      <c r="AU311" s="74"/>
    </row>
    <row r="312" spans="1:47" ht="72" customHeight="1" x14ac:dyDescent="0.25">
      <c r="A312" s="732"/>
      <c r="B312" s="740"/>
      <c r="C312" s="45">
        <v>63</v>
      </c>
      <c r="D312" s="72">
        <v>184</v>
      </c>
      <c r="E312" s="123" t="s">
        <v>477</v>
      </c>
      <c r="F312" s="123" t="s">
        <v>12</v>
      </c>
      <c r="G312" s="132">
        <v>89.2</v>
      </c>
      <c r="H312" s="46">
        <v>89.2</v>
      </c>
      <c r="I312" s="46">
        <v>0</v>
      </c>
      <c r="J312" s="46">
        <v>89.2</v>
      </c>
      <c r="K312" s="46">
        <v>0</v>
      </c>
      <c r="L312" s="126">
        <v>70000</v>
      </c>
      <c r="M312" s="128">
        <v>6244000</v>
      </c>
      <c r="N312" s="129" t="s">
        <v>351</v>
      </c>
      <c r="O312" s="125">
        <v>9500</v>
      </c>
      <c r="P312" s="129" t="s">
        <v>352</v>
      </c>
      <c r="Q312" s="127">
        <v>89.2</v>
      </c>
      <c r="R312" s="125">
        <v>9500</v>
      </c>
      <c r="S312" s="128">
        <v>847400</v>
      </c>
      <c r="T312" s="128"/>
      <c r="U312" s="137"/>
      <c r="V312" s="126">
        <v>10000</v>
      </c>
      <c r="W312" s="125">
        <v>892000</v>
      </c>
      <c r="X312" s="126">
        <v>150000</v>
      </c>
      <c r="Y312" s="125">
        <v>13380000</v>
      </c>
      <c r="Z312" s="128"/>
      <c r="AA312" s="125">
        <v>21363400</v>
      </c>
      <c r="AB312" s="742"/>
      <c r="AC312" s="126">
        <v>40000</v>
      </c>
      <c r="AD312" s="128">
        <v>3568000</v>
      </c>
      <c r="AE312" s="745"/>
      <c r="AF312" s="745"/>
      <c r="AG312" s="47"/>
      <c r="AH312" s="150"/>
      <c r="AI312" s="150"/>
      <c r="AJ312" s="150"/>
      <c r="AK312" s="150"/>
      <c r="AL312" s="150"/>
      <c r="AM312" s="151"/>
      <c r="AN312" s="123">
        <v>6</v>
      </c>
      <c r="AO312" s="46">
        <v>168</v>
      </c>
      <c r="AP312" s="46">
        <v>89.2</v>
      </c>
      <c r="AQ312" s="46">
        <v>78.8</v>
      </c>
      <c r="AR312" s="46" t="s">
        <v>484</v>
      </c>
      <c r="AS312" s="123" t="s">
        <v>492</v>
      </c>
      <c r="AT312" s="124"/>
      <c r="AU312" s="74"/>
    </row>
    <row r="313" spans="1:47" ht="72" customHeight="1" x14ac:dyDescent="0.25">
      <c r="A313" s="732"/>
      <c r="B313" s="740"/>
      <c r="C313" s="45">
        <v>63</v>
      </c>
      <c r="D313" s="72">
        <v>186</v>
      </c>
      <c r="E313" s="123" t="s">
        <v>477</v>
      </c>
      <c r="F313" s="123" t="s">
        <v>12</v>
      </c>
      <c r="G313" s="132">
        <v>46.8</v>
      </c>
      <c r="H313" s="46">
        <v>46.8</v>
      </c>
      <c r="I313" s="46">
        <v>0</v>
      </c>
      <c r="J313" s="46">
        <v>46.8</v>
      </c>
      <c r="K313" s="46">
        <v>0</v>
      </c>
      <c r="L313" s="126">
        <v>70000</v>
      </c>
      <c r="M313" s="128">
        <v>3276000</v>
      </c>
      <c r="N313" s="129" t="s">
        <v>351</v>
      </c>
      <c r="O313" s="125">
        <v>9500</v>
      </c>
      <c r="P313" s="129" t="s">
        <v>352</v>
      </c>
      <c r="Q313" s="127">
        <v>46.8</v>
      </c>
      <c r="R313" s="125">
        <v>9500</v>
      </c>
      <c r="S313" s="128">
        <v>444600</v>
      </c>
      <c r="T313" s="128"/>
      <c r="U313" s="137"/>
      <c r="V313" s="126">
        <v>10000</v>
      </c>
      <c r="W313" s="125">
        <v>468000</v>
      </c>
      <c r="X313" s="126">
        <v>150000</v>
      </c>
      <c r="Y313" s="125">
        <v>7020000</v>
      </c>
      <c r="Z313" s="128"/>
      <c r="AA313" s="125">
        <v>11208600</v>
      </c>
      <c r="AB313" s="742"/>
      <c r="AC313" s="126">
        <v>40000</v>
      </c>
      <c r="AD313" s="128">
        <v>1872000</v>
      </c>
      <c r="AE313" s="745"/>
      <c r="AF313" s="745"/>
      <c r="AG313" s="47"/>
      <c r="AH313" s="147"/>
      <c r="AI313" s="147"/>
      <c r="AJ313" s="147"/>
      <c r="AK313" s="147"/>
      <c r="AL313" s="147"/>
      <c r="AM313" s="149"/>
      <c r="AN313" s="110">
        <v>6</v>
      </c>
      <c r="AO313" s="121">
        <v>168</v>
      </c>
      <c r="AP313" s="121">
        <v>46.8</v>
      </c>
      <c r="AQ313" s="121">
        <v>121.2</v>
      </c>
      <c r="AR313" s="121" t="s">
        <v>484</v>
      </c>
      <c r="AS313" s="110" t="s">
        <v>492</v>
      </c>
      <c r="AT313" s="115"/>
      <c r="AU313" s="74"/>
    </row>
    <row r="314" spans="1:47" s="67" customFormat="1" ht="72" customHeight="1" x14ac:dyDescent="0.25">
      <c r="A314" s="732"/>
      <c r="B314" s="740"/>
      <c r="C314" s="45">
        <v>55</v>
      </c>
      <c r="D314" s="72">
        <v>339</v>
      </c>
      <c r="E314" s="123" t="s">
        <v>477</v>
      </c>
      <c r="F314" s="123" t="s">
        <v>12</v>
      </c>
      <c r="G314" s="132">
        <v>18.100000000000001</v>
      </c>
      <c r="H314" s="46">
        <v>18.100000000000001</v>
      </c>
      <c r="I314" s="46">
        <v>0</v>
      </c>
      <c r="J314" s="46">
        <v>18.100000000000001</v>
      </c>
      <c r="K314" s="46">
        <v>0</v>
      </c>
      <c r="L314" s="126">
        <v>70000</v>
      </c>
      <c r="M314" s="128">
        <v>1267000</v>
      </c>
      <c r="N314" s="129" t="s">
        <v>351</v>
      </c>
      <c r="O314" s="125">
        <v>9500</v>
      </c>
      <c r="P314" s="129" t="s">
        <v>352</v>
      </c>
      <c r="Q314" s="127">
        <v>18.100000000000001</v>
      </c>
      <c r="R314" s="125">
        <v>9500</v>
      </c>
      <c r="S314" s="128">
        <v>171950</v>
      </c>
      <c r="T314" s="128"/>
      <c r="U314" s="137"/>
      <c r="V314" s="126">
        <v>10000</v>
      </c>
      <c r="W314" s="125">
        <v>181000</v>
      </c>
      <c r="X314" s="126">
        <v>150000</v>
      </c>
      <c r="Y314" s="125">
        <v>2715000</v>
      </c>
      <c r="Z314" s="128"/>
      <c r="AA314" s="125">
        <v>4334950</v>
      </c>
      <c r="AB314" s="742"/>
      <c r="AC314" s="126">
        <v>40000</v>
      </c>
      <c r="AD314" s="128">
        <v>724000</v>
      </c>
      <c r="AE314" s="745"/>
      <c r="AF314" s="745"/>
      <c r="AG314" s="47"/>
      <c r="AH314" s="139"/>
      <c r="AI314" s="139"/>
      <c r="AJ314" s="139"/>
      <c r="AK314" s="139"/>
      <c r="AL314" s="139"/>
      <c r="AM314" s="90"/>
      <c r="AN314" s="123"/>
      <c r="AO314" s="46"/>
      <c r="AP314" s="46"/>
      <c r="AQ314" s="46"/>
      <c r="AR314" s="46"/>
      <c r="AS314" s="123"/>
      <c r="AT314" s="124"/>
      <c r="AU314" s="135"/>
    </row>
    <row r="315" spans="1:47" s="67" customFormat="1" ht="72" customHeight="1" x14ac:dyDescent="0.25">
      <c r="A315" s="732">
        <f>MAX(A$6:$A314)+1</f>
        <v>31</v>
      </c>
      <c r="B315" s="740" t="s">
        <v>738</v>
      </c>
      <c r="C315" s="45">
        <v>54</v>
      </c>
      <c r="D315" s="72">
        <v>176</v>
      </c>
      <c r="E315" s="123" t="s">
        <v>477</v>
      </c>
      <c r="F315" s="123" t="s">
        <v>12</v>
      </c>
      <c r="G315" s="132">
        <v>33.299999999999997</v>
      </c>
      <c r="H315" s="46">
        <v>33.299999999999997</v>
      </c>
      <c r="I315" s="46">
        <v>0</v>
      </c>
      <c r="J315" s="46">
        <v>33.299999999999997</v>
      </c>
      <c r="K315" s="46">
        <v>0</v>
      </c>
      <c r="L315" s="126">
        <v>70000</v>
      </c>
      <c r="M315" s="128">
        <v>2331000</v>
      </c>
      <c r="N315" s="129" t="s">
        <v>351</v>
      </c>
      <c r="O315" s="125">
        <v>9500</v>
      </c>
      <c r="P315" s="129" t="s">
        <v>352</v>
      </c>
      <c r="Q315" s="127">
        <v>33.299999999999997</v>
      </c>
      <c r="R315" s="125">
        <v>9500</v>
      </c>
      <c r="S315" s="128">
        <v>316350</v>
      </c>
      <c r="T315" s="128"/>
      <c r="U315" s="137"/>
      <c r="V315" s="126">
        <v>10000</v>
      </c>
      <c r="W315" s="125">
        <v>333000</v>
      </c>
      <c r="X315" s="126">
        <v>150000</v>
      </c>
      <c r="Y315" s="125">
        <v>4995000</v>
      </c>
      <c r="Z315" s="128"/>
      <c r="AA315" s="125">
        <v>7975350</v>
      </c>
      <c r="AB315" s="742">
        <v>473659150</v>
      </c>
      <c r="AC315" s="126">
        <v>40000</v>
      </c>
      <c r="AD315" s="128">
        <v>1332000</v>
      </c>
      <c r="AE315" s="745">
        <v>79108000</v>
      </c>
      <c r="AF315" s="745">
        <v>552767150</v>
      </c>
      <c r="AG315" s="128"/>
      <c r="AH315" s="46"/>
      <c r="AI315" s="46"/>
      <c r="AJ315" s="46"/>
      <c r="AK315" s="46"/>
      <c r="AL315" s="46"/>
      <c r="AM315" s="123"/>
      <c r="AN315" s="123"/>
      <c r="AO315" s="46"/>
      <c r="AP315" s="46"/>
      <c r="AQ315" s="46"/>
      <c r="AR315" s="46"/>
      <c r="AS315" s="123"/>
      <c r="AT315" s="124"/>
      <c r="AU315" s="135"/>
    </row>
    <row r="316" spans="1:47" s="67" customFormat="1" ht="72" customHeight="1" x14ac:dyDescent="0.25">
      <c r="A316" s="732"/>
      <c r="B316" s="740"/>
      <c r="C316" s="45">
        <v>54</v>
      </c>
      <c r="D316" s="72">
        <v>110</v>
      </c>
      <c r="E316" s="123" t="s">
        <v>477</v>
      </c>
      <c r="F316" s="123" t="s">
        <v>12</v>
      </c>
      <c r="G316" s="132">
        <v>128.19999999999999</v>
      </c>
      <c r="H316" s="46">
        <v>128.19999999999999</v>
      </c>
      <c r="I316" s="46">
        <v>0</v>
      </c>
      <c r="J316" s="46">
        <v>128.19999999999999</v>
      </c>
      <c r="K316" s="46">
        <v>0</v>
      </c>
      <c r="L316" s="126">
        <v>70000</v>
      </c>
      <c r="M316" s="128">
        <v>8974000</v>
      </c>
      <c r="N316" s="129" t="s">
        <v>351</v>
      </c>
      <c r="O316" s="125">
        <v>9500</v>
      </c>
      <c r="P316" s="129" t="s">
        <v>352</v>
      </c>
      <c r="Q316" s="127">
        <v>128.19999999999999</v>
      </c>
      <c r="R316" s="125">
        <v>9500</v>
      </c>
      <c r="S316" s="128">
        <v>1217900</v>
      </c>
      <c r="T316" s="128"/>
      <c r="U316" s="137"/>
      <c r="V316" s="126">
        <v>10000</v>
      </c>
      <c r="W316" s="125">
        <v>1282000</v>
      </c>
      <c r="X316" s="126">
        <v>150000</v>
      </c>
      <c r="Y316" s="125">
        <v>19230000</v>
      </c>
      <c r="Z316" s="128"/>
      <c r="AA316" s="125">
        <v>30703900</v>
      </c>
      <c r="AB316" s="742"/>
      <c r="AC316" s="126">
        <v>40000</v>
      </c>
      <c r="AD316" s="128">
        <v>5128000</v>
      </c>
      <c r="AE316" s="745"/>
      <c r="AF316" s="745"/>
      <c r="AG316" s="128"/>
      <c r="AH316" s="764" t="s">
        <v>421</v>
      </c>
      <c r="AI316" s="764" t="s">
        <v>478</v>
      </c>
      <c r="AJ316" s="764"/>
      <c r="AK316" s="764"/>
      <c r="AL316" s="764"/>
      <c r="AM316" s="732"/>
      <c r="AN316" s="123">
        <v>14</v>
      </c>
      <c r="AO316" s="46">
        <v>360</v>
      </c>
      <c r="AP316" s="46">
        <v>360</v>
      </c>
      <c r="AQ316" s="46">
        <v>0</v>
      </c>
      <c r="AR316" s="46" t="s">
        <v>479</v>
      </c>
      <c r="AS316" s="123" t="s">
        <v>480</v>
      </c>
      <c r="AT316" s="124"/>
      <c r="AU316" s="135"/>
    </row>
    <row r="317" spans="1:47" s="67" customFormat="1" ht="72" customHeight="1" x14ac:dyDescent="0.25">
      <c r="A317" s="732"/>
      <c r="B317" s="740"/>
      <c r="C317" s="45">
        <v>55</v>
      </c>
      <c r="D317" s="72">
        <v>225</v>
      </c>
      <c r="E317" s="123" t="s">
        <v>477</v>
      </c>
      <c r="F317" s="123" t="s">
        <v>12</v>
      </c>
      <c r="G317" s="132">
        <v>33.5</v>
      </c>
      <c r="H317" s="46">
        <v>33.5</v>
      </c>
      <c r="I317" s="46">
        <v>0</v>
      </c>
      <c r="J317" s="46">
        <v>33.5</v>
      </c>
      <c r="K317" s="46">
        <v>0</v>
      </c>
      <c r="L317" s="126">
        <v>70000</v>
      </c>
      <c r="M317" s="128">
        <v>2345000</v>
      </c>
      <c r="N317" s="129" t="s">
        <v>351</v>
      </c>
      <c r="O317" s="125">
        <v>9500</v>
      </c>
      <c r="P317" s="129" t="s">
        <v>352</v>
      </c>
      <c r="Q317" s="127">
        <v>33.5</v>
      </c>
      <c r="R317" s="125">
        <v>9500</v>
      </c>
      <c r="S317" s="128">
        <v>318250</v>
      </c>
      <c r="T317" s="128"/>
      <c r="U317" s="137"/>
      <c r="V317" s="126">
        <v>10000</v>
      </c>
      <c r="W317" s="125">
        <v>335000</v>
      </c>
      <c r="X317" s="126">
        <v>150000</v>
      </c>
      <c r="Y317" s="125">
        <v>5025000</v>
      </c>
      <c r="Z317" s="128"/>
      <c r="AA317" s="125">
        <v>8023250</v>
      </c>
      <c r="AB317" s="742"/>
      <c r="AC317" s="126">
        <v>40000</v>
      </c>
      <c r="AD317" s="128">
        <v>1340000</v>
      </c>
      <c r="AE317" s="745"/>
      <c r="AF317" s="745"/>
      <c r="AG317" s="47"/>
      <c r="AH317" s="764"/>
      <c r="AI317" s="764"/>
      <c r="AJ317" s="764"/>
      <c r="AK317" s="764"/>
      <c r="AL317" s="764"/>
      <c r="AM317" s="732"/>
      <c r="AN317" s="123">
        <v>15</v>
      </c>
      <c r="AO317" s="46">
        <v>96</v>
      </c>
      <c r="AP317" s="46">
        <v>96</v>
      </c>
      <c r="AQ317" s="46">
        <v>0</v>
      </c>
      <c r="AR317" s="46" t="s">
        <v>479</v>
      </c>
      <c r="AS317" s="123" t="s">
        <v>483</v>
      </c>
      <c r="AT317" s="124"/>
      <c r="AU317" s="135"/>
    </row>
    <row r="318" spans="1:47" s="67" customFormat="1" ht="72" customHeight="1" x14ac:dyDescent="0.25">
      <c r="A318" s="732"/>
      <c r="B318" s="740"/>
      <c r="C318" s="45">
        <v>55</v>
      </c>
      <c r="D318" s="72">
        <v>226</v>
      </c>
      <c r="E318" s="123" t="s">
        <v>477</v>
      </c>
      <c r="F318" s="123" t="s">
        <v>12</v>
      </c>
      <c r="G318" s="132">
        <v>194.7</v>
      </c>
      <c r="H318" s="46">
        <v>194.7</v>
      </c>
      <c r="I318" s="46">
        <v>0</v>
      </c>
      <c r="J318" s="46">
        <v>194.7</v>
      </c>
      <c r="K318" s="46">
        <v>0</v>
      </c>
      <c r="L318" s="126">
        <v>70000</v>
      </c>
      <c r="M318" s="128">
        <v>13629000</v>
      </c>
      <c r="N318" s="129" t="s">
        <v>351</v>
      </c>
      <c r="O318" s="125">
        <v>9500</v>
      </c>
      <c r="P318" s="129" t="s">
        <v>352</v>
      </c>
      <c r="Q318" s="127">
        <v>194.7</v>
      </c>
      <c r="R318" s="125">
        <v>9500</v>
      </c>
      <c r="S318" s="128">
        <v>1849650</v>
      </c>
      <c r="T318" s="128"/>
      <c r="U318" s="137"/>
      <c r="V318" s="126">
        <v>10000</v>
      </c>
      <c r="W318" s="125">
        <v>1947000</v>
      </c>
      <c r="X318" s="126">
        <v>150000</v>
      </c>
      <c r="Y318" s="125">
        <v>29205000</v>
      </c>
      <c r="Z318" s="128"/>
      <c r="AA318" s="125">
        <v>46630650</v>
      </c>
      <c r="AB318" s="742"/>
      <c r="AC318" s="126">
        <v>40000</v>
      </c>
      <c r="AD318" s="128">
        <v>7788000</v>
      </c>
      <c r="AE318" s="745"/>
      <c r="AF318" s="745"/>
      <c r="AG318" s="47"/>
      <c r="AH318" s="764"/>
      <c r="AI318" s="764"/>
      <c r="AJ318" s="764"/>
      <c r="AK318" s="764"/>
      <c r="AL318" s="764"/>
      <c r="AM318" s="732"/>
      <c r="AN318" s="123">
        <v>15</v>
      </c>
      <c r="AO318" s="46">
        <v>96</v>
      </c>
      <c r="AP318" s="46">
        <v>96</v>
      </c>
      <c r="AQ318" s="46">
        <v>0</v>
      </c>
      <c r="AR318" s="46" t="s">
        <v>479</v>
      </c>
      <c r="AS318" s="123" t="s">
        <v>483</v>
      </c>
      <c r="AT318" s="124"/>
      <c r="AU318" s="135"/>
    </row>
    <row r="319" spans="1:47" s="67" customFormat="1" ht="72" customHeight="1" x14ac:dyDescent="0.25">
      <c r="A319" s="732"/>
      <c r="B319" s="740"/>
      <c r="C319" s="45">
        <v>55</v>
      </c>
      <c r="D319" s="72">
        <v>562</v>
      </c>
      <c r="E319" s="123" t="s">
        <v>477</v>
      </c>
      <c r="F319" s="123" t="s">
        <v>12</v>
      </c>
      <c r="G319" s="132">
        <v>248</v>
      </c>
      <c r="H319" s="46">
        <v>248</v>
      </c>
      <c r="I319" s="46">
        <v>0</v>
      </c>
      <c r="J319" s="46">
        <v>248</v>
      </c>
      <c r="K319" s="46">
        <v>0</v>
      </c>
      <c r="L319" s="126">
        <v>70000</v>
      </c>
      <c r="M319" s="128">
        <v>17360000</v>
      </c>
      <c r="N319" s="129" t="s">
        <v>351</v>
      </c>
      <c r="O319" s="125">
        <v>9500</v>
      </c>
      <c r="P319" s="129" t="s">
        <v>352</v>
      </c>
      <c r="Q319" s="127">
        <v>248</v>
      </c>
      <c r="R319" s="125">
        <v>9500</v>
      </c>
      <c r="S319" s="128">
        <v>2356000</v>
      </c>
      <c r="T319" s="128"/>
      <c r="U319" s="137"/>
      <c r="V319" s="126">
        <v>10000</v>
      </c>
      <c r="W319" s="125">
        <v>2480000</v>
      </c>
      <c r="X319" s="126">
        <v>150000</v>
      </c>
      <c r="Y319" s="125">
        <v>37200000</v>
      </c>
      <c r="Z319" s="128"/>
      <c r="AA319" s="125">
        <v>59396000</v>
      </c>
      <c r="AB319" s="742"/>
      <c r="AC319" s="126">
        <v>40000</v>
      </c>
      <c r="AD319" s="128">
        <v>9920000</v>
      </c>
      <c r="AE319" s="745"/>
      <c r="AF319" s="745"/>
      <c r="AG319" s="128"/>
      <c r="AH319" s="764"/>
      <c r="AI319" s="764"/>
      <c r="AJ319" s="764"/>
      <c r="AK319" s="764"/>
      <c r="AL319" s="764"/>
      <c r="AM319" s="732"/>
      <c r="AN319" s="123">
        <v>7</v>
      </c>
      <c r="AO319" s="46">
        <v>288</v>
      </c>
      <c r="AP319" s="46">
        <v>288</v>
      </c>
      <c r="AQ319" s="46">
        <v>0</v>
      </c>
      <c r="AR319" s="46" t="s">
        <v>481</v>
      </c>
      <c r="AS319" s="123" t="s">
        <v>482</v>
      </c>
      <c r="AT319" s="124"/>
      <c r="AU319" s="135"/>
    </row>
    <row r="320" spans="1:47" s="67" customFormat="1" ht="72" customHeight="1" x14ac:dyDescent="0.25">
      <c r="A320" s="732"/>
      <c r="B320" s="740"/>
      <c r="C320" s="45">
        <v>55</v>
      </c>
      <c r="D320" s="72">
        <v>603</v>
      </c>
      <c r="E320" s="123" t="s">
        <v>477</v>
      </c>
      <c r="F320" s="123" t="s">
        <v>12</v>
      </c>
      <c r="G320" s="132">
        <v>191.5</v>
      </c>
      <c r="H320" s="46">
        <v>191.5</v>
      </c>
      <c r="I320" s="46">
        <v>0</v>
      </c>
      <c r="J320" s="46">
        <v>191.5</v>
      </c>
      <c r="K320" s="46">
        <v>0</v>
      </c>
      <c r="L320" s="126">
        <v>70000</v>
      </c>
      <c r="M320" s="128">
        <v>13405000</v>
      </c>
      <c r="N320" s="129" t="s">
        <v>351</v>
      </c>
      <c r="O320" s="125">
        <v>9500</v>
      </c>
      <c r="P320" s="129" t="s">
        <v>352</v>
      </c>
      <c r="Q320" s="127">
        <v>191.5</v>
      </c>
      <c r="R320" s="125">
        <v>9500</v>
      </c>
      <c r="S320" s="128">
        <v>1819250</v>
      </c>
      <c r="T320" s="128"/>
      <c r="U320" s="137"/>
      <c r="V320" s="126">
        <v>10000</v>
      </c>
      <c r="W320" s="125">
        <v>1915000</v>
      </c>
      <c r="X320" s="126">
        <v>150000</v>
      </c>
      <c r="Y320" s="125">
        <v>28725000</v>
      </c>
      <c r="Z320" s="128"/>
      <c r="AA320" s="125">
        <v>45864250</v>
      </c>
      <c r="AB320" s="742"/>
      <c r="AC320" s="126">
        <v>40000</v>
      </c>
      <c r="AD320" s="128">
        <v>7660000</v>
      </c>
      <c r="AE320" s="745"/>
      <c r="AF320" s="745"/>
      <c r="AG320" s="128"/>
      <c r="AH320" s="764"/>
      <c r="AI320" s="764"/>
      <c r="AJ320" s="764"/>
      <c r="AK320" s="764"/>
      <c r="AL320" s="764"/>
      <c r="AM320" s="732"/>
      <c r="AN320" s="123">
        <v>7</v>
      </c>
      <c r="AO320" s="46">
        <v>288</v>
      </c>
      <c r="AP320" s="46">
        <v>288</v>
      </c>
      <c r="AQ320" s="46">
        <v>0</v>
      </c>
      <c r="AR320" s="46" t="s">
        <v>481</v>
      </c>
      <c r="AS320" s="123" t="s">
        <v>482</v>
      </c>
      <c r="AT320" s="124"/>
      <c r="AU320" s="135"/>
    </row>
    <row r="321" spans="1:47" s="67" customFormat="1" ht="72" customHeight="1" x14ac:dyDescent="0.25">
      <c r="A321" s="732"/>
      <c r="B321" s="740"/>
      <c r="C321" s="45">
        <v>62</v>
      </c>
      <c r="D321" s="72">
        <v>13</v>
      </c>
      <c r="E321" s="123" t="s">
        <v>477</v>
      </c>
      <c r="F321" s="123" t="s">
        <v>12</v>
      </c>
      <c r="G321" s="132">
        <v>161.69999999999999</v>
      </c>
      <c r="H321" s="46">
        <v>161.69999999999999</v>
      </c>
      <c r="I321" s="46">
        <v>0</v>
      </c>
      <c r="J321" s="46">
        <v>161.69999999999999</v>
      </c>
      <c r="K321" s="46">
        <v>0</v>
      </c>
      <c r="L321" s="126">
        <v>70000</v>
      </c>
      <c r="M321" s="128">
        <v>11319000</v>
      </c>
      <c r="N321" s="129" t="s">
        <v>351</v>
      </c>
      <c r="O321" s="125">
        <v>9500</v>
      </c>
      <c r="P321" s="129" t="s">
        <v>352</v>
      </c>
      <c r="Q321" s="127">
        <v>161.69999999999999</v>
      </c>
      <c r="R321" s="125">
        <v>9500</v>
      </c>
      <c r="S321" s="128">
        <v>1536150</v>
      </c>
      <c r="T321" s="128"/>
      <c r="U321" s="137"/>
      <c r="V321" s="126">
        <v>10000</v>
      </c>
      <c r="W321" s="125">
        <v>1617000</v>
      </c>
      <c r="X321" s="126">
        <v>150000</v>
      </c>
      <c r="Y321" s="125">
        <v>24255000</v>
      </c>
      <c r="Z321" s="128"/>
      <c r="AA321" s="125">
        <v>38727150</v>
      </c>
      <c r="AB321" s="742"/>
      <c r="AC321" s="126">
        <v>40000</v>
      </c>
      <c r="AD321" s="128">
        <v>6468000</v>
      </c>
      <c r="AE321" s="745"/>
      <c r="AF321" s="745"/>
      <c r="AG321" s="128"/>
      <c r="AH321" s="764"/>
      <c r="AI321" s="764"/>
      <c r="AJ321" s="764"/>
      <c r="AK321" s="764"/>
      <c r="AL321" s="764"/>
      <c r="AM321" s="732"/>
      <c r="AN321" s="123">
        <v>6</v>
      </c>
      <c r="AO321" s="46">
        <v>168</v>
      </c>
      <c r="AP321" s="46">
        <v>168</v>
      </c>
      <c r="AQ321" s="46">
        <v>0</v>
      </c>
      <c r="AR321" s="46" t="s">
        <v>484</v>
      </c>
      <c r="AS321" s="123" t="s">
        <v>485</v>
      </c>
      <c r="AT321" s="124"/>
      <c r="AU321" s="135"/>
    </row>
    <row r="322" spans="1:47" s="67" customFormat="1" ht="72" customHeight="1" x14ac:dyDescent="0.25">
      <c r="A322" s="732"/>
      <c r="B322" s="740"/>
      <c r="C322" s="45">
        <v>62</v>
      </c>
      <c r="D322" s="72">
        <v>14</v>
      </c>
      <c r="E322" s="123" t="s">
        <v>477</v>
      </c>
      <c r="F322" s="123" t="s">
        <v>12</v>
      </c>
      <c r="G322" s="132">
        <v>393.8</v>
      </c>
      <c r="H322" s="46">
        <v>393.8</v>
      </c>
      <c r="I322" s="46">
        <v>0</v>
      </c>
      <c r="J322" s="46">
        <v>393.8</v>
      </c>
      <c r="K322" s="46">
        <v>0</v>
      </c>
      <c r="L322" s="126">
        <v>70000</v>
      </c>
      <c r="M322" s="128">
        <v>27566000</v>
      </c>
      <c r="N322" s="129" t="s">
        <v>351</v>
      </c>
      <c r="O322" s="125">
        <v>9500</v>
      </c>
      <c r="P322" s="129" t="s">
        <v>352</v>
      </c>
      <c r="Q322" s="127">
        <v>393.8</v>
      </c>
      <c r="R322" s="125">
        <v>9500</v>
      </c>
      <c r="S322" s="128">
        <v>3741100</v>
      </c>
      <c r="T322" s="128"/>
      <c r="U322" s="137"/>
      <c r="V322" s="126">
        <v>10000</v>
      </c>
      <c r="W322" s="125">
        <v>3938000</v>
      </c>
      <c r="X322" s="126">
        <v>150000</v>
      </c>
      <c r="Y322" s="125">
        <v>59070000</v>
      </c>
      <c r="Z322" s="128"/>
      <c r="AA322" s="125">
        <v>94315100</v>
      </c>
      <c r="AB322" s="742"/>
      <c r="AC322" s="126">
        <v>40000</v>
      </c>
      <c r="AD322" s="128">
        <v>15752000</v>
      </c>
      <c r="AE322" s="745"/>
      <c r="AF322" s="745"/>
      <c r="AG322" s="128"/>
      <c r="AH322" s="764"/>
      <c r="AI322" s="764"/>
      <c r="AJ322" s="764"/>
      <c r="AK322" s="764"/>
      <c r="AL322" s="764"/>
      <c r="AM322" s="732"/>
      <c r="AN322" s="123">
        <v>6</v>
      </c>
      <c r="AO322" s="46">
        <v>168</v>
      </c>
      <c r="AP322" s="46">
        <v>168</v>
      </c>
      <c r="AQ322" s="46">
        <v>0</v>
      </c>
      <c r="AR322" s="46" t="s">
        <v>484</v>
      </c>
      <c r="AS322" s="123" t="s">
        <v>485</v>
      </c>
      <c r="AT322" s="124"/>
      <c r="AU322" s="135"/>
    </row>
    <row r="323" spans="1:47" s="67" customFormat="1" ht="72" customHeight="1" x14ac:dyDescent="0.25">
      <c r="A323" s="732"/>
      <c r="B323" s="740"/>
      <c r="C323" s="45">
        <v>62</v>
      </c>
      <c r="D323" s="72">
        <v>25</v>
      </c>
      <c r="E323" s="123" t="s">
        <v>477</v>
      </c>
      <c r="F323" s="123" t="s">
        <v>12</v>
      </c>
      <c r="G323" s="132">
        <v>26.9</v>
      </c>
      <c r="H323" s="46">
        <v>26.9</v>
      </c>
      <c r="I323" s="46">
        <v>0</v>
      </c>
      <c r="J323" s="46">
        <v>26.9</v>
      </c>
      <c r="K323" s="46">
        <v>0</v>
      </c>
      <c r="L323" s="126">
        <v>70000</v>
      </c>
      <c r="M323" s="128">
        <v>1883000</v>
      </c>
      <c r="N323" s="129" t="s">
        <v>351</v>
      </c>
      <c r="O323" s="125">
        <v>9500</v>
      </c>
      <c r="P323" s="129" t="s">
        <v>352</v>
      </c>
      <c r="Q323" s="127">
        <v>26.9</v>
      </c>
      <c r="R323" s="125">
        <v>9500</v>
      </c>
      <c r="S323" s="128">
        <v>255550</v>
      </c>
      <c r="T323" s="128"/>
      <c r="U323" s="137"/>
      <c r="V323" s="126">
        <v>10000</v>
      </c>
      <c r="W323" s="125">
        <v>269000</v>
      </c>
      <c r="X323" s="126">
        <v>150000</v>
      </c>
      <c r="Y323" s="125">
        <v>4035000</v>
      </c>
      <c r="Z323" s="128"/>
      <c r="AA323" s="125">
        <v>6442550</v>
      </c>
      <c r="AB323" s="742"/>
      <c r="AC323" s="126">
        <v>40000</v>
      </c>
      <c r="AD323" s="128">
        <v>1076000</v>
      </c>
      <c r="AE323" s="745"/>
      <c r="AF323" s="745"/>
      <c r="AG323" s="128"/>
      <c r="AH323" s="764"/>
      <c r="AI323" s="764"/>
      <c r="AJ323" s="764"/>
      <c r="AK323" s="764"/>
      <c r="AL323" s="764"/>
      <c r="AM323" s="732"/>
      <c r="AN323" s="123">
        <v>6</v>
      </c>
      <c r="AO323" s="46">
        <v>168</v>
      </c>
      <c r="AP323" s="46">
        <v>168</v>
      </c>
      <c r="AQ323" s="46">
        <v>0</v>
      </c>
      <c r="AR323" s="46" t="s">
        <v>484</v>
      </c>
      <c r="AS323" s="123" t="s">
        <v>485</v>
      </c>
      <c r="AT323" s="124"/>
      <c r="AU323" s="135"/>
    </row>
    <row r="324" spans="1:47" s="67" customFormat="1" ht="72" customHeight="1" x14ac:dyDescent="0.25">
      <c r="A324" s="732"/>
      <c r="B324" s="740"/>
      <c r="C324" s="45">
        <v>62</v>
      </c>
      <c r="D324" s="72">
        <v>26</v>
      </c>
      <c r="E324" s="123" t="s">
        <v>477</v>
      </c>
      <c r="F324" s="123" t="s">
        <v>12</v>
      </c>
      <c r="G324" s="132">
        <v>41.3</v>
      </c>
      <c r="H324" s="46">
        <v>41.3</v>
      </c>
      <c r="I324" s="46">
        <v>0</v>
      </c>
      <c r="J324" s="46">
        <v>41.3</v>
      </c>
      <c r="K324" s="46">
        <v>0</v>
      </c>
      <c r="L324" s="126">
        <v>70000</v>
      </c>
      <c r="M324" s="128">
        <v>2891000</v>
      </c>
      <c r="N324" s="129" t="s">
        <v>351</v>
      </c>
      <c r="O324" s="125">
        <v>9500</v>
      </c>
      <c r="P324" s="129" t="s">
        <v>352</v>
      </c>
      <c r="Q324" s="127">
        <v>41.3</v>
      </c>
      <c r="R324" s="125">
        <v>9500</v>
      </c>
      <c r="S324" s="128">
        <v>392350</v>
      </c>
      <c r="T324" s="128"/>
      <c r="U324" s="137"/>
      <c r="V324" s="126">
        <v>10000</v>
      </c>
      <c r="W324" s="125">
        <v>413000</v>
      </c>
      <c r="X324" s="126">
        <v>150000</v>
      </c>
      <c r="Y324" s="125">
        <v>6195000</v>
      </c>
      <c r="Z324" s="128"/>
      <c r="AA324" s="125">
        <v>9891350</v>
      </c>
      <c r="AB324" s="742"/>
      <c r="AC324" s="126">
        <v>40000</v>
      </c>
      <c r="AD324" s="128">
        <v>1652000</v>
      </c>
      <c r="AE324" s="745"/>
      <c r="AF324" s="745"/>
      <c r="AG324" s="128"/>
      <c r="AH324" s="764"/>
      <c r="AI324" s="764"/>
      <c r="AJ324" s="764"/>
      <c r="AK324" s="764"/>
      <c r="AL324" s="764"/>
      <c r="AM324" s="732"/>
      <c r="AN324" s="123">
        <v>6</v>
      </c>
      <c r="AO324" s="46">
        <v>168</v>
      </c>
      <c r="AP324" s="46">
        <v>168</v>
      </c>
      <c r="AQ324" s="46">
        <v>0</v>
      </c>
      <c r="AR324" s="46" t="s">
        <v>484</v>
      </c>
      <c r="AS324" s="123" t="s">
        <v>485</v>
      </c>
      <c r="AT324" s="124"/>
      <c r="AU324" s="135"/>
    </row>
    <row r="325" spans="1:47" s="67" customFormat="1" ht="72" customHeight="1" x14ac:dyDescent="0.25">
      <c r="A325" s="732"/>
      <c r="B325" s="740"/>
      <c r="C325" s="45">
        <v>62</v>
      </c>
      <c r="D325" s="72">
        <v>27</v>
      </c>
      <c r="E325" s="123" t="s">
        <v>477</v>
      </c>
      <c r="F325" s="123" t="s">
        <v>12</v>
      </c>
      <c r="G325" s="132">
        <v>238.7</v>
      </c>
      <c r="H325" s="46">
        <v>238.7</v>
      </c>
      <c r="I325" s="46">
        <v>0</v>
      </c>
      <c r="J325" s="46">
        <v>238.7</v>
      </c>
      <c r="K325" s="46">
        <v>0</v>
      </c>
      <c r="L325" s="126">
        <v>70000</v>
      </c>
      <c r="M325" s="128">
        <v>16709000</v>
      </c>
      <c r="N325" s="129" t="s">
        <v>351</v>
      </c>
      <c r="O325" s="125">
        <v>9500</v>
      </c>
      <c r="P325" s="129" t="s">
        <v>352</v>
      </c>
      <c r="Q325" s="127">
        <v>238.7</v>
      </c>
      <c r="R325" s="125">
        <v>9500</v>
      </c>
      <c r="S325" s="128">
        <v>2267650</v>
      </c>
      <c r="T325" s="128"/>
      <c r="U325" s="137"/>
      <c r="V325" s="126">
        <v>10000</v>
      </c>
      <c r="W325" s="125">
        <v>2387000</v>
      </c>
      <c r="X325" s="126">
        <v>150000</v>
      </c>
      <c r="Y325" s="125">
        <v>35805000</v>
      </c>
      <c r="Z325" s="128"/>
      <c r="AA325" s="125">
        <v>57168650</v>
      </c>
      <c r="AB325" s="742"/>
      <c r="AC325" s="126">
        <v>40000</v>
      </c>
      <c r="AD325" s="128">
        <v>9548000</v>
      </c>
      <c r="AE325" s="745"/>
      <c r="AF325" s="745"/>
      <c r="AG325" s="128"/>
      <c r="AH325" s="764"/>
      <c r="AI325" s="764"/>
      <c r="AJ325" s="764"/>
      <c r="AK325" s="764"/>
      <c r="AL325" s="764"/>
      <c r="AM325" s="732"/>
      <c r="AN325" s="123">
        <v>6</v>
      </c>
      <c r="AO325" s="46">
        <v>168</v>
      </c>
      <c r="AP325" s="46">
        <v>168</v>
      </c>
      <c r="AQ325" s="46">
        <v>0</v>
      </c>
      <c r="AR325" s="46" t="s">
        <v>484</v>
      </c>
      <c r="AS325" s="123" t="s">
        <v>485</v>
      </c>
      <c r="AT325" s="124"/>
      <c r="AU325" s="135"/>
    </row>
    <row r="326" spans="1:47" s="67" customFormat="1" ht="72" customHeight="1" x14ac:dyDescent="0.25">
      <c r="A326" s="732"/>
      <c r="B326" s="740"/>
      <c r="C326" s="45">
        <v>62</v>
      </c>
      <c r="D326" s="72">
        <v>58</v>
      </c>
      <c r="E326" s="123" t="s">
        <v>477</v>
      </c>
      <c r="F326" s="123" t="s">
        <v>12</v>
      </c>
      <c r="G326" s="132">
        <v>286.10000000000002</v>
      </c>
      <c r="H326" s="46">
        <v>245.1</v>
      </c>
      <c r="I326" s="46">
        <v>41</v>
      </c>
      <c r="J326" s="46">
        <v>286.10000000000002</v>
      </c>
      <c r="K326" s="46">
        <v>0</v>
      </c>
      <c r="L326" s="126">
        <v>70000</v>
      </c>
      <c r="M326" s="128">
        <v>20027000</v>
      </c>
      <c r="N326" s="129" t="s">
        <v>351</v>
      </c>
      <c r="O326" s="125">
        <v>9500</v>
      </c>
      <c r="P326" s="129" t="s">
        <v>352</v>
      </c>
      <c r="Q326" s="127">
        <v>286.10000000000002</v>
      </c>
      <c r="R326" s="125">
        <v>9500</v>
      </c>
      <c r="S326" s="128">
        <v>2717950</v>
      </c>
      <c r="T326" s="128"/>
      <c r="U326" s="137"/>
      <c r="V326" s="126">
        <v>10000</v>
      </c>
      <c r="W326" s="125">
        <v>2861000</v>
      </c>
      <c r="X326" s="126">
        <v>150000</v>
      </c>
      <c r="Y326" s="125">
        <v>42915000</v>
      </c>
      <c r="Z326" s="128"/>
      <c r="AA326" s="125">
        <v>68520950</v>
      </c>
      <c r="AB326" s="742"/>
      <c r="AC326" s="126">
        <v>40000</v>
      </c>
      <c r="AD326" s="128">
        <v>11444000</v>
      </c>
      <c r="AE326" s="745"/>
      <c r="AF326" s="745"/>
      <c r="AG326" s="128"/>
      <c r="AH326" s="764"/>
      <c r="AI326" s="764"/>
      <c r="AJ326" s="764"/>
      <c r="AK326" s="764"/>
      <c r="AL326" s="764"/>
      <c r="AM326" s="732"/>
      <c r="AN326" s="123">
        <v>6</v>
      </c>
      <c r="AO326" s="46">
        <v>168</v>
      </c>
      <c r="AP326" s="46">
        <v>168</v>
      </c>
      <c r="AQ326" s="46">
        <v>0</v>
      </c>
      <c r="AR326" s="46" t="s">
        <v>484</v>
      </c>
      <c r="AS326" s="123" t="s">
        <v>485</v>
      </c>
      <c r="AT326" s="124"/>
      <c r="AU326" s="135"/>
    </row>
    <row r="327" spans="1:47" ht="72" customHeight="1" x14ac:dyDescent="0.25">
      <c r="A327" s="732">
        <f>MAX(A$6:$A326)+1</f>
        <v>32</v>
      </c>
      <c r="B327" s="740" t="s">
        <v>739</v>
      </c>
      <c r="C327" s="45">
        <v>54</v>
      </c>
      <c r="D327" s="72">
        <v>142</v>
      </c>
      <c r="E327" s="123" t="s">
        <v>477</v>
      </c>
      <c r="F327" s="123" t="s">
        <v>12</v>
      </c>
      <c r="G327" s="132">
        <v>374.8</v>
      </c>
      <c r="H327" s="46">
        <v>374.8</v>
      </c>
      <c r="I327" s="46">
        <v>0</v>
      </c>
      <c r="J327" s="46">
        <v>374.8</v>
      </c>
      <c r="K327" s="46">
        <v>0</v>
      </c>
      <c r="L327" s="126">
        <v>70000</v>
      </c>
      <c r="M327" s="128">
        <v>26236000</v>
      </c>
      <c r="N327" s="129" t="s">
        <v>351</v>
      </c>
      <c r="O327" s="125">
        <v>9500</v>
      </c>
      <c r="P327" s="129" t="s">
        <v>352</v>
      </c>
      <c r="Q327" s="127">
        <v>374.8</v>
      </c>
      <c r="R327" s="125">
        <v>9500</v>
      </c>
      <c r="S327" s="128">
        <v>3560600</v>
      </c>
      <c r="T327" s="128"/>
      <c r="U327" s="137"/>
      <c r="V327" s="126">
        <v>10000</v>
      </c>
      <c r="W327" s="125">
        <v>3748000</v>
      </c>
      <c r="X327" s="126">
        <v>150000</v>
      </c>
      <c r="Y327" s="125">
        <v>56220000</v>
      </c>
      <c r="Z327" s="128"/>
      <c r="AA327" s="125">
        <v>89764600</v>
      </c>
      <c r="AB327" s="742">
        <v>400060800</v>
      </c>
      <c r="AC327" s="126">
        <v>40000</v>
      </c>
      <c r="AD327" s="128">
        <v>14992000</v>
      </c>
      <c r="AE327" s="745">
        <v>66816000</v>
      </c>
      <c r="AF327" s="745">
        <v>466876800</v>
      </c>
      <c r="AG327" s="128"/>
      <c r="AH327" s="723" t="s">
        <v>487</v>
      </c>
      <c r="AI327" s="723" t="s">
        <v>488</v>
      </c>
      <c r="AJ327" s="723"/>
      <c r="AK327" s="723"/>
      <c r="AL327" s="723"/>
      <c r="AM327" s="712"/>
      <c r="AN327" s="123">
        <v>11</v>
      </c>
      <c r="AO327" s="46">
        <v>120</v>
      </c>
      <c r="AP327" s="46">
        <v>374.8</v>
      </c>
      <c r="AQ327" s="46">
        <v>-254.8</v>
      </c>
      <c r="AR327" s="46" t="s">
        <v>481</v>
      </c>
      <c r="AS327" s="123" t="s">
        <v>489</v>
      </c>
      <c r="AT327" s="124"/>
      <c r="AU327" s="74"/>
    </row>
    <row r="328" spans="1:47" ht="72" customHeight="1" x14ac:dyDescent="0.25">
      <c r="A328" s="732"/>
      <c r="B328" s="740"/>
      <c r="C328" s="45">
        <v>55</v>
      </c>
      <c r="D328" s="72">
        <v>213</v>
      </c>
      <c r="E328" s="123" t="s">
        <v>477</v>
      </c>
      <c r="F328" s="123" t="s">
        <v>12</v>
      </c>
      <c r="G328" s="132">
        <v>246.9</v>
      </c>
      <c r="H328" s="46">
        <v>246.9</v>
      </c>
      <c r="I328" s="46">
        <v>0</v>
      </c>
      <c r="J328" s="46">
        <v>246.9</v>
      </c>
      <c r="K328" s="46">
        <v>0</v>
      </c>
      <c r="L328" s="126">
        <v>70000</v>
      </c>
      <c r="M328" s="128">
        <v>17283000</v>
      </c>
      <c r="N328" s="129" t="s">
        <v>351</v>
      </c>
      <c r="O328" s="125">
        <v>9500</v>
      </c>
      <c r="P328" s="129" t="s">
        <v>352</v>
      </c>
      <c r="Q328" s="127">
        <v>246.9</v>
      </c>
      <c r="R328" s="125">
        <v>9500</v>
      </c>
      <c r="S328" s="128">
        <v>2345550</v>
      </c>
      <c r="T328" s="128"/>
      <c r="U328" s="137"/>
      <c r="V328" s="126">
        <v>10000</v>
      </c>
      <c r="W328" s="125">
        <v>2469000</v>
      </c>
      <c r="X328" s="126">
        <v>150000</v>
      </c>
      <c r="Y328" s="125">
        <v>37035000</v>
      </c>
      <c r="Z328" s="128"/>
      <c r="AA328" s="125">
        <v>59132550</v>
      </c>
      <c r="AB328" s="742"/>
      <c r="AC328" s="126">
        <v>40000</v>
      </c>
      <c r="AD328" s="128">
        <v>9876000</v>
      </c>
      <c r="AE328" s="745"/>
      <c r="AF328" s="745"/>
      <c r="AG328" s="128"/>
      <c r="AH328" s="765"/>
      <c r="AI328" s="765"/>
      <c r="AJ328" s="765"/>
      <c r="AK328" s="765"/>
      <c r="AL328" s="765"/>
      <c r="AM328" s="713"/>
      <c r="AN328" s="123"/>
      <c r="AO328" s="46"/>
      <c r="AP328" s="46"/>
      <c r="AQ328" s="46"/>
      <c r="AR328" s="46"/>
      <c r="AS328" s="123"/>
      <c r="AT328" s="124"/>
      <c r="AU328" s="74"/>
    </row>
    <row r="329" spans="1:47" ht="72" customHeight="1" x14ac:dyDescent="0.25">
      <c r="A329" s="732"/>
      <c r="B329" s="740"/>
      <c r="C329" s="45">
        <v>63</v>
      </c>
      <c r="D329" s="72">
        <v>20</v>
      </c>
      <c r="E329" s="123" t="s">
        <v>477</v>
      </c>
      <c r="F329" s="123" t="s">
        <v>12</v>
      </c>
      <c r="G329" s="132">
        <v>2.7</v>
      </c>
      <c r="H329" s="46">
        <v>2.7</v>
      </c>
      <c r="I329" s="46">
        <v>0</v>
      </c>
      <c r="J329" s="46">
        <v>2.7</v>
      </c>
      <c r="K329" s="46">
        <v>0</v>
      </c>
      <c r="L329" s="126">
        <v>70000</v>
      </c>
      <c r="M329" s="128">
        <v>189000</v>
      </c>
      <c r="N329" s="129" t="s">
        <v>351</v>
      </c>
      <c r="O329" s="125">
        <v>9500</v>
      </c>
      <c r="P329" s="129" t="s">
        <v>352</v>
      </c>
      <c r="Q329" s="127">
        <v>2.7</v>
      </c>
      <c r="R329" s="125">
        <v>9500</v>
      </c>
      <c r="S329" s="128">
        <v>25650</v>
      </c>
      <c r="T329" s="128"/>
      <c r="U329" s="137"/>
      <c r="V329" s="126">
        <v>10000</v>
      </c>
      <c r="W329" s="125">
        <v>27000</v>
      </c>
      <c r="X329" s="126">
        <v>150000</v>
      </c>
      <c r="Y329" s="125">
        <v>405000</v>
      </c>
      <c r="Z329" s="128"/>
      <c r="AA329" s="125">
        <v>646650</v>
      </c>
      <c r="AB329" s="742"/>
      <c r="AC329" s="126">
        <v>40000</v>
      </c>
      <c r="AD329" s="128">
        <v>108000</v>
      </c>
      <c r="AE329" s="745"/>
      <c r="AF329" s="745"/>
      <c r="AG329" s="128"/>
      <c r="AH329" s="765"/>
      <c r="AI329" s="765"/>
      <c r="AJ329" s="765"/>
      <c r="AK329" s="765"/>
      <c r="AL329" s="765"/>
      <c r="AM329" s="713"/>
      <c r="AN329" s="123">
        <v>6</v>
      </c>
      <c r="AO329" s="46">
        <v>168</v>
      </c>
      <c r="AP329" s="46">
        <v>2.7</v>
      </c>
      <c r="AQ329" s="46">
        <v>165.3</v>
      </c>
      <c r="AR329" s="46" t="s">
        <v>484</v>
      </c>
      <c r="AS329" s="123" t="s">
        <v>492</v>
      </c>
      <c r="AT329" s="124"/>
      <c r="AU329" s="74"/>
    </row>
    <row r="330" spans="1:47" ht="72" customHeight="1" x14ac:dyDescent="0.25">
      <c r="A330" s="732"/>
      <c r="B330" s="740"/>
      <c r="C330" s="45">
        <v>63</v>
      </c>
      <c r="D330" s="72">
        <v>39</v>
      </c>
      <c r="E330" s="123" t="s">
        <v>477</v>
      </c>
      <c r="F330" s="123" t="s">
        <v>12</v>
      </c>
      <c r="G330" s="132">
        <v>47.5</v>
      </c>
      <c r="H330" s="46">
        <v>47.5</v>
      </c>
      <c r="I330" s="46">
        <v>0</v>
      </c>
      <c r="J330" s="46">
        <v>47.5</v>
      </c>
      <c r="K330" s="46">
        <v>0</v>
      </c>
      <c r="L330" s="126">
        <v>70000</v>
      </c>
      <c r="M330" s="128">
        <v>3325000</v>
      </c>
      <c r="N330" s="129" t="s">
        <v>351</v>
      </c>
      <c r="O330" s="125">
        <v>9500</v>
      </c>
      <c r="P330" s="129" t="s">
        <v>352</v>
      </c>
      <c r="Q330" s="127">
        <v>47.5</v>
      </c>
      <c r="R330" s="125">
        <v>9500</v>
      </c>
      <c r="S330" s="128">
        <v>451250</v>
      </c>
      <c r="T330" s="128"/>
      <c r="U330" s="137"/>
      <c r="V330" s="126">
        <v>10000</v>
      </c>
      <c r="W330" s="125">
        <v>475000</v>
      </c>
      <c r="X330" s="126">
        <v>150000</v>
      </c>
      <c r="Y330" s="125">
        <v>7125000</v>
      </c>
      <c r="Z330" s="128"/>
      <c r="AA330" s="125">
        <v>11376250</v>
      </c>
      <c r="AB330" s="742"/>
      <c r="AC330" s="126">
        <v>40000</v>
      </c>
      <c r="AD330" s="128">
        <v>1900000</v>
      </c>
      <c r="AE330" s="745"/>
      <c r="AF330" s="745"/>
      <c r="AG330" s="128"/>
      <c r="AH330" s="765"/>
      <c r="AI330" s="765"/>
      <c r="AJ330" s="765"/>
      <c r="AK330" s="765"/>
      <c r="AL330" s="765"/>
      <c r="AM330" s="713"/>
      <c r="AN330" s="123">
        <v>6</v>
      </c>
      <c r="AO330" s="46">
        <v>168</v>
      </c>
      <c r="AP330" s="46">
        <v>47.5</v>
      </c>
      <c r="AQ330" s="46">
        <v>120.5</v>
      </c>
      <c r="AR330" s="46" t="s">
        <v>484</v>
      </c>
      <c r="AS330" s="123" t="s">
        <v>492</v>
      </c>
      <c r="AT330" s="124"/>
      <c r="AU330" s="74"/>
    </row>
    <row r="331" spans="1:47" ht="72" customHeight="1" x14ac:dyDescent="0.25">
      <c r="A331" s="732"/>
      <c r="B331" s="740"/>
      <c r="C331" s="45">
        <v>63</v>
      </c>
      <c r="D331" s="72">
        <v>40</v>
      </c>
      <c r="E331" s="123" t="s">
        <v>477</v>
      </c>
      <c r="F331" s="123" t="s">
        <v>12</v>
      </c>
      <c r="G331" s="132">
        <v>62.5</v>
      </c>
      <c r="H331" s="46">
        <v>62.5</v>
      </c>
      <c r="I331" s="46">
        <v>0</v>
      </c>
      <c r="J331" s="46">
        <v>62.5</v>
      </c>
      <c r="K331" s="46">
        <v>0</v>
      </c>
      <c r="L331" s="126">
        <v>70000</v>
      </c>
      <c r="M331" s="128">
        <v>4375000</v>
      </c>
      <c r="N331" s="129" t="s">
        <v>351</v>
      </c>
      <c r="O331" s="125">
        <v>9500</v>
      </c>
      <c r="P331" s="129" t="s">
        <v>352</v>
      </c>
      <c r="Q331" s="127">
        <v>62.5</v>
      </c>
      <c r="R331" s="125">
        <v>9500</v>
      </c>
      <c r="S331" s="128">
        <v>593750</v>
      </c>
      <c r="T331" s="128"/>
      <c r="U331" s="137"/>
      <c r="V331" s="126">
        <v>10000</v>
      </c>
      <c r="W331" s="125">
        <v>625000</v>
      </c>
      <c r="X331" s="126">
        <v>150000</v>
      </c>
      <c r="Y331" s="125">
        <v>9375000</v>
      </c>
      <c r="Z331" s="128"/>
      <c r="AA331" s="125">
        <v>14968750</v>
      </c>
      <c r="AB331" s="742"/>
      <c r="AC331" s="126">
        <v>40000</v>
      </c>
      <c r="AD331" s="128">
        <v>2500000</v>
      </c>
      <c r="AE331" s="745"/>
      <c r="AF331" s="745"/>
      <c r="AG331" s="128"/>
      <c r="AH331" s="765"/>
      <c r="AI331" s="765"/>
      <c r="AJ331" s="765"/>
      <c r="AK331" s="765"/>
      <c r="AL331" s="765"/>
      <c r="AM331" s="713"/>
      <c r="AN331" s="123">
        <v>6</v>
      </c>
      <c r="AO331" s="46">
        <v>168</v>
      </c>
      <c r="AP331" s="46">
        <v>62.5</v>
      </c>
      <c r="AQ331" s="46">
        <v>105.5</v>
      </c>
      <c r="AR331" s="46" t="s">
        <v>484</v>
      </c>
      <c r="AS331" s="123" t="s">
        <v>492</v>
      </c>
      <c r="AT331" s="124"/>
      <c r="AU331" s="74"/>
    </row>
    <row r="332" spans="1:47" ht="72" customHeight="1" x14ac:dyDescent="0.25">
      <c r="A332" s="732"/>
      <c r="B332" s="740"/>
      <c r="C332" s="45">
        <v>63</v>
      </c>
      <c r="D332" s="72">
        <v>174</v>
      </c>
      <c r="E332" s="123" t="s">
        <v>477</v>
      </c>
      <c r="F332" s="123" t="s">
        <v>12</v>
      </c>
      <c r="G332" s="132">
        <v>99.1</v>
      </c>
      <c r="H332" s="46">
        <v>99.1</v>
      </c>
      <c r="I332" s="46">
        <v>0</v>
      </c>
      <c r="J332" s="46">
        <v>99.1</v>
      </c>
      <c r="K332" s="46">
        <v>0</v>
      </c>
      <c r="L332" s="126">
        <v>70000</v>
      </c>
      <c r="M332" s="128">
        <v>6937000</v>
      </c>
      <c r="N332" s="129" t="s">
        <v>351</v>
      </c>
      <c r="O332" s="125">
        <v>9500</v>
      </c>
      <c r="P332" s="129" t="s">
        <v>352</v>
      </c>
      <c r="Q332" s="127">
        <v>99.1</v>
      </c>
      <c r="R332" s="125">
        <v>9500</v>
      </c>
      <c r="S332" s="128">
        <v>941450</v>
      </c>
      <c r="T332" s="128"/>
      <c r="U332" s="137"/>
      <c r="V332" s="126">
        <v>10000</v>
      </c>
      <c r="W332" s="125">
        <v>991000</v>
      </c>
      <c r="X332" s="126">
        <v>150000</v>
      </c>
      <c r="Y332" s="125">
        <v>14865000</v>
      </c>
      <c r="Z332" s="128"/>
      <c r="AA332" s="125">
        <v>23734450</v>
      </c>
      <c r="AB332" s="742"/>
      <c r="AC332" s="126">
        <v>40000</v>
      </c>
      <c r="AD332" s="128">
        <v>3964000</v>
      </c>
      <c r="AE332" s="745"/>
      <c r="AF332" s="745"/>
      <c r="AG332" s="128"/>
      <c r="AH332" s="724"/>
      <c r="AI332" s="724"/>
      <c r="AJ332" s="724"/>
      <c r="AK332" s="724"/>
      <c r="AL332" s="724"/>
      <c r="AM332" s="714"/>
      <c r="AN332" s="123">
        <v>6</v>
      </c>
      <c r="AO332" s="46">
        <v>168</v>
      </c>
      <c r="AP332" s="46">
        <v>99.1</v>
      </c>
      <c r="AQ332" s="46">
        <v>68.900000000000006</v>
      </c>
      <c r="AR332" s="46" t="s">
        <v>484</v>
      </c>
      <c r="AS332" s="123" t="s">
        <v>492</v>
      </c>
      <c r="AT332" s="124"/>
      <c r="AU332" s="74"/>
    </row>
    <row r="333" spans="1:47" ht="72" customHeight="1" x14ac:dyDescent="0.25">
      <c r="A333" s="732"/>
      <c r="B333" s="740"/>
      <c r="C333" s="45">
        <v>55</v>
      </c>
      <c r="D333" s="72">
        <v>279</v>
      </c>
      <c r="E333" s="123" t="s">
        <v>477</v>
      </c>
      <c r="F333" s="123" t="s">
        <v>12</v>
      </c>
      <c r="G333" s="132">
        <v>65.599999999999994</v>
      </c>
      <c r="H333" s="46">
        <v>65.599999999999994</v>
      </c>
      <c r="I333" s="46">
        <v>0</v>
      </c>
      <c r="J333" s="46">
        <v>65.599999999999994</v>
      </c>
      <c r="K333" s="46">
        <v>0</v>
      </c>
      <c r="L333" s="126">
        <v>70000</v>
      </c>
      <c r="M333" s="128">
        <v>4592000</v>
      </c>
      <c r="N333" s="129" t="s">
        <v>351</v>
      </c>
      <c r="O333" s="125">
        <v>9500</v>
      </c>
      <c r="P333" s="129" t="s">
        <v>352</v>
      </c>
      <c r="Q333" s="127">
        <v>65.599999999999994</v>
      </c>
      <c r="R333" s="125">
        <v>9500</v>
      </c>
      <c r="S333" s="128">
        <v>623200</v>
      </c>
      <c r="T333" s="128"/>
      <c r="U333" s="137"/>
      <c r="V333" s="126">
        <v>10000</v>
      </c>
      <c r="W333" s="125">
        <v>656000</v>
      </c>
      <c r="X333" s="126">
        <v>150000</v>
      </c>
      <c r="Y333" s="125">
        <v>9840000</v>
      </c>
      <c r="Z333" s="128"/>
      <c r="AA333" s="125">
        <v>15711200</v>
      </c>
      <c r="AB333" s="742"/>
      <c r="AC333" s="126">
        <v>40000</v>
      </c>
      <c r="AD333" s="128">
        <v>2624000</v>
      </c>
      <c r="AE333" s="745"/>
      <c r="AF333" s="745"/>
      <c r="AG333" s="128"/>
      <c r="AH333" s="138"/>
      <c r="AI333" s="138"/>
      <c r="AJ333" s="138"/>
      <c r="AK333" s="138"/>
      <c r="AL333" s="138"/>
      <c r="AM333" s="111"/>
      <c r="AN333" s="123"/>
      <c r="AO333" s="46"/>
      <c r="AP333" s="46"/>
      <c r="AQ333" s="46"/>
      <c r="AR333" s="46"/>
      <c r="AS333" s="123"/>
      <c r="AT333" s="124"/>
      <c r="AU333" s="74"/>
    </row>
    <row r="334" spans="1:47" ht="72" customHeight="1" x14ac:dyDescent="0.25">
      <c r="A334" s="732"/>
      <c r="B334" s="740"/>
      <c r="C334" s="45">
        <v>55</v>
      </c>
      <c r="D334" s="72">
        <v>221</v>
      </c>
      <c r="E334" s="123" t="s">
        <v>477</v>
      </c>
      <c r="F334" s="123" t="s">
        <v>12</v>
      </c>
      <c r="G334" s="132">
        <v>444.6</v>
      </c>
      <c r="H334" s="46">
        <v>444.6</v>
      </c>
      <c r="I334" s="46">
        <v>0</v>
      </c>
      <c r="J334" s="46">
        <v>444.6</v>
      </c>
      <c r="K334" s="46">
        <v>0</v>
      </c>
      <c r="L334" s="126">
        <v>70000</v>
      </c>
      <c r="M334" s="128">
        <v>31122000</v>
      </c>
      <c r="N334" s="129" t="s">
        <v>351</v>
      </c>
      <c r="O334" s="125">
        <v>9500</v>
      </c>
      <c r="P334" s="129" t="s">
        <v>352</v>
      </c>
      <c r="Q334" s="127">
        <v>444.6</v>
      </c>
      <c r="R334" s="125">
        <v>9500</v>
      </c>
      <c r="S334" s="128">
        <v>4223700</v>
      </c>
      <c r="T334" s="128"/>
      <c r="U334" s="137"/>
      <c r="V334" s="126">
        <v>10000</v>
      </c>
      <c r="W334" s="125">
        <v>4446000</v>
      </c>
      <c r="X334" s="126">
        <v>150000</v>
      </c>
      <c r="Y334" s="125">
        <v>66690000</v>
      </c>
      <c r="Z334" s="128"/>
      <c r="AA334" s="125">
        <v>106481700</v>
      </c>
      <c r="AB334" s="742"/>
      <c r="AC334" s="126">
        <v>40000</v>
      </c>
      <c r="AD334" s="128">
        <v>17784000</v>
      </c>
      <c r="AE334" s="745"/>
      <c r="AF334" s="745"/>
      <c r="AG334" s="128"/>
      <c r="AH334" s="138"/>
      <c r="AI334" s="138"/>
      <c r="AJ334" s="138"/>
      <c r="AK334" s="138"/>
      <c r="AL334" s="138"/>
      <c r="AM334" s="111"/>
      <c r="AN334" s="123"/>
      <c r="AO334" s="46"/>
      <c r="AP334" s="46"/>
      <c r="AQ334" s="46"/>
      <c r="AR334" s="46"/>
      <c r="AS334" s="123"/>
      <c r="AT334" s="124"/>
      <c r="AU334" s="74"/>
    </row>
    <row r="335" spans="1:47" ht="72" customHeight="1" x14ac:dyDescent="0.25">
      <c r="A335" s="732"/>
      <c r="B335" s="740"/>
      <c r="C335" s="45">
        <v>55</v>
      </c>
      <c r="D335" s="72">
        <v>462</v>
      </c>
      <c r="E335" s="123" t="s">
        <v>477</v>
      </c>
      <c r="F335" s="123" t="s">
        <v>12</v>
      </c>
      <c r="G335" s="132">
        <v>154.9</v>
      </c>
      <c r="H335" s="46">
        <v>149.6</v>
      </c>
      <c r="I335" s="46">
        <v>5.3</v>
      </c>
      <c r="J335" s="46">
        <v>154.9</v>
      </c>
      <c r="K335" s="46">
        <v>0</v>
      </c>
      <c r="L335" s="126">
        <v>70000</v>
      </c>
      <c r="M335" s="128">
        <v>10843000</v>
      </c>
      <c r="N335" s="129" t="s">
        <v>351</v>
      </c>
      <c r="O335" s="125">
        <v>9500</v>
      </c>
      <c r="P335" s="129" t="s">
        <v>352</v>
      </c>
      <c r="Q335" s="127">
        <v>154.9</v>
      </c>
      <c r="R335" s="125">
        <v>9500</v>
      </c>
      <c r="S335" s="128">
        <v>1471550</v>
      </c>
      <c r="T335" s="128"/>
      <c r="U335" s="137"/>
      <c r="V335" s="126">
        <v>10000</v>
      </c>
      <c r="W335" s="125">
        <v>1549000</v>
      </c>
      <c r="X335" s="126">
        <v>150000</v>
      </c>
      <c r="Y335" s="125">
        <v>23235000</v>
      </c>
      <c r="Z335" s="128"/>
      <c r="AA335" s="125">
        <v>37098550</v>
      </c>
      <c r="AB335" s="742"/>
      <c r="AC335" s="126">
        <v>40000</v>
      </c>
      <c r="AD335" s="128">
        <v>6196000</v>
      </c>
      <c r="AE335" s="745"/>
      <c r="AF335" s="745"/>
      <c r="AG335" s="128"/>
      <c r="AH335" s="138"/>
      <c r="AI335" s="138"/>
      <c r="AJ335" s="138"/>
      <c r="AK335" s="138"/>
      <c r="AL335" s="138"/>
      <c r="AM335" s="111"/>
      <c r="AN335" s="110"/>
      <c r="AO335" s="121"/>
      <c r="AP335" s="121"/>
      <c r="AQ335" s="121"/>
      <c r="AR335" s="121"/>
      <c r="AS335" s="110"/>
      <c r="AT335" s="115"/>
      <c r="AU335" s="74"/>
    </row>
    <row r="336" spans="1:47" s="67" customFormat="1" ht="72" customHeight="1" x14ac:dyDescent="0.25">
      <c r="A336" s="732"/>
      <c r="B336" s="740"/>
      <c r="C336" s="45">
        <v>54</v>
      </c>
      <c r="D336" s="72">
        <v>108</v>
      </c>
      <c r="E336" s="123" t="s">
        <v>477</v>
      </c>
      <c r="F336" s="123" t="s">
        <v>12</v>
      </c>
      <c r="G336" s="132">
        <v>114.6</v>
      </c>
      <c r="H336" s="46">
        <v>114.6</v>
      </c>
      <c r="I336" s="46">
        <v>0</v>
      </c>
      <c r="J336" s="46">
        <v>114.6</v>
      </c>
      <c r="K336" s="46">
        <v>0</v>
      </c>
      <c r="L336" s="126">
        <v>70000</v>
      </c>
      <c r="M336" s="128">
        <v>8022000</v>
      </c>
      <c r="N336" s="129" t="s">
        <v>351</v>
      </c>
      <c r="O336" s="125">
        <v>9500</v>
      </c>
      <c r="P336" s="129" t="s">
        <v>352</v>
      </c>
      <c r="Q336" s="127">
        <v>114.6</v>
      </c>
      <c r="R336" s="125">
        <v>9500</v>
      </c>
      <c r="S336" s="128">
        <v>1088700</v>
      </c>
      <c r="T336" s="128"/>
      <c r="U336" s="137"/>
      <c r="V336" s="126">
        <v>10000</v>
      </c>
      <c r="W336" s="125">
        <v>1146000</v>
      </c>
      <c r="X336" s="126">
        <v>150000</v>
      </c>
      <c r="Y336" s="125">
        <v>17190000</v>
      </c>
      <c r="Z336" s="128"/>
      <c r="AA336" s="125">
        <v>27446700</v>
      </c>
      <c r="AB336" s="742"/>
      <c r="AC336" s="126">
        <v>40000</v>
      </c>
      <c r="AD336" s="128">
        <v>4584000</v>
      </c>
      <c r="AE336" s="745"/>
      <c r="AF336" s="745"/>
      <c r="AG336" s="128"/>
      <c r="AH336" s="46" t="s">
        <v>606</v>
      </c>
      <c r="AI336" s="46" t="s">
        <v>607</v>
      </c>
      <c r="AJ336" s="46" t="s">
        <v>608</v>
      </c>
      <c r="AK336" s="46" t="s">
        <v>576</v>
      </c>
      <c r="AL336" s="46"/>
      <c r="AM336" s="123"/>
      <c r="AN336" s="123">
        <v>8</v>
      </c>
      <c r="AO336" s="46">
        <v>216</v>
      </c>
      <c r="AP336" s="46">
        <v>114.6</v>
      </c>
      <c r="AQ336" s="46">
        <v>101.4</v>
      </c>
      <c r="AR336" s="46" t="s">
        <v>481</v>
      </c>
      <c r="AS336" s="123" t="s">
        <v>609</v>
      </c>
      <c r="AT336" s="124"/>
      <c r="AU336" s="135"/>
    </row>
    <row r="337" spans="1:47" s="67" customFormat="1" ht="72" customHeight="1" x14ac:dyDescent="0.25">
      <c r="A337" s="732"/>
      <c r="B337" s="740"/>
      <c r="C337" s="45">
        <v>62</v>
      </c>
      <c r="D337" s="72">
        <v>79</v>
      </c>
      <c r="E337" s="123" t="s">
        <v>477</v>
      </c>
      <c r="F337" s="123" t="s">
        <v>12</v>
      </c>
      <c r="G337" s="132">
        <v>22.2</v>
      </c>
      <c r="H337" s="46">
        <v>15.6</v>
      </c>
      <c r="I337" s="46">
        <v>0</v>
      </c>
      <c r="J337" s="46">
        <v>15.6</v>
      </c>
      <c r="K337" s="46">
        <v>6.6</v>
      </c>
      <c r="L337" s="126">
        <v>70000</v>
      </c>
      <c r="M337" s="128">
        <v>1092000</v>
      </c>
      <c r="N337" s="129" t="s">
        <v>351</v>
      </c>
      <c r="O337" s="125">
        <v>9500</v>
      </c>
      <c r="P337" s="129" t="s">
        <v>352</v>
      </c>
      <c r="Q337" s="127">
        <v>15.6</v>
      </c>
      <c r="R337" s="125">
        <v>9500</v>
      </c>
      <c r="S337" s="128">
        <v>148200</v>
      </c>
      <c r="T337" s="128"/>
      <c r="U337" s="137"/>
      <c r="V337" s="126">
        <v>10000</v>
      </c>
      <c r="W337" s="125">
        <v>156000</v>
      </c>
      <c r="X337" s="126">
        <v>150000</v>
      </c>
      <c r="Y337" s="125">
        <v>2340000</v>
      </c>
      <c r="Z337" s="128"/>
      <c r="AA337" s="125">
        <v>3736200</v>
      </c>
      <c r="AB337" s="742"/>
      <c r="AC337" s="126">
        <v>40000</v>
      </c>
      <c r="AD337" s="128">
        <v>624000</v>
      </c>
      <c r="AE337" s="745"/>
      <c r="AF337" s="745"/>
      <c r="AG337" s="128"/>
      <c r="AH337" s="46" t="s">
        <v>606</v>
      </c>
      <c r="AI337" s="46" t="s">
        <v>607</v>
      </c>
      <c r="AJ337" s="46" t="s">
        <v>608</v>
      </c>
      <c r="AK337" s="46" t="s">
        <v>576</v>
      </c>
      <c r="AL337" s="46"/>
      <c r="AM337" s="123"/>
      <c r="AN337" s="123">
        <v>8</v>
      </c>
      <c r="AO337" s="46">
        <v>216</v>
      </c>
      <c r="AP337" s="46">
        <v>15.6</v>
      </c>
      <c r="AQ337" s="46">
        <v>200.4</v>
      </c>
      <c r="AR337" s="46" t="s">
        <v>481</v>
      </c>
      <c r="AS337" s="123" t="s">
        <v>609</v>
      </c>
      <c r="AT337" s="124"/>
      <c r="AU337" s="135"/>
    </row>
    <row r="338" spans="1:47" s="67" customFormat="1" ht="72" customHeight="1" x14ac:dyDescent="0.25">
      <c r="A338" s="732"/>
      <c r="B338" s="740"/>
      <c r="C338" s="45">
        <v>62</v>
      </c>
      <c r="D338" s="72">
        <v>80</v>
      </c>
      <c r="E338" s="123" t="s">
        <v>477</v>
      </c>
      <c r="F338" s="123" t="s">
        <v>12</v>
      </c>
      <c r="G338" s="132">
        <v>270.7</v>
      </c>
      <c r="H338" s="46">
        <v>41.6</v>
      </c>
      <c r="I338" s="46">
        <v>0</v>
      </c>
      <c r="J338" s="46">
        <v>41.6</v>
      </c>
      <c r="K338" s="46">
        <v>229.1</v>
      </c>
      <c r="L338" s="126">
        <v>70000</v>
      </c>
      <c r="M338" s="128">
        <v>2912000</v>
      </c>
      <c r="N338" s="129" t="s">
        <v>351</v>
      </c>
      <c r="O338" s="125">
        <v>9500</v>
      </c>
      <c r="P338" s="129" t="s">
        <v>352</v>
      </c>
      <c r="Q338" s="127">
        <v>41.6</v>
      </c>
      <c r="R338" s="125">
        <v>9500</v>
      </c>
      <c r="S338" s="128">
        <v>395200</v>
      </c>
      <c r="T338" s="128"/>
      <c r="U338" s="137"/>
      <c r="V338" s="126">
        <v>10000</v>
      </c>
      <c r="W338" s="125">
        <v>416000</v>
      </c>
      <c r="X338" s="126">
        <v>150000</v>
      </c>
      <c r="Y338" s="125">
        <v>6240000</v>
      </c>
      <c r="Z338" s="128"/>
      <c r="AA338" s="125">
        <v>9963200</v>
      </c>
      <c r="AB338" s="742"/>
      <c r="AC338" s="126">
        <v>40000</v>
      </c>
      <c r="AD338" s="128">
        <v>1664000</v>
      </c>
      <c r="AE338" s="745"/>
      <c r="AF338" s="745"/>
      <c r="AG338" s="128"/>
      <c r="AH338" s="46" t="s">
        <v>606</v>
      </c>
      <c r="AI338" s="46" t="s">
        <v>607</v>
      </c>
      <c r="AJ338" s="46" t="s">
        <v>608</v>
      </c>
      <c r="AK338" s="46" t="s">
        <v>576</v>
      </c>
      <c r="AL338" s="46"/>
      <c r="AM338" s="123"/>
      <c r="AN338" s="123">
        <v>8</v>
      </c>
      <c r="AO338" s="46">
        <v>216</v>
      </c>
      <c r="AP338" s="46">
        <v>41.6</v>
      </c>
      <c r="AQ338" s="46">
        <v>174.4</v>
      </c>
      <c r="AR338" s="46" t="s">
        <v>481</v>
      </c>
      <c r="AS338" s="123" t="s">
        <v>609</v>
      </c>
      <c r="AT338" s="124"/>
      <c r="AU338" s="135"/>
    </row>
    <row r="339" spans="1:47" s="67" customFormat="1" ht="72" customHeight="1" x14ac:dyDescent="0.25">
      <c r="A339" s="732">
        <f>MAX(A$6:$A338)+1</f>
        <v>33</v>
      </c>
      <c r="B339" s="740" t="s">
        <v>740</v>
      </c>
      <c r="C339" s="45">
        <v>56</v>
      </c>
      <c r="D339" s="72">
        <v>734</v>
      </c>
      <c r="E339" s="123" t="s">
        <v>477</v>
      </c>
      <c r="F339" s="123" t="s">
        <v>12</v>
      </c>
      <c r="G339" s="132">
        <v>2.9</v>
      </c>
      <c r="H339" s="46">
        <v>0.7</v>
      </c>
      <c r="I339" s="46">
        <v>2.2000000000000002</v>
      </c>
      <c r="J339" s="46">
        <v>2.9000000000000004</v>
      </c>
      <c r="K339" s="46">
        <v>0</v>
      </c>
      <c r="L339" s="126">
        <v>70000</v>
      </c>
      <c r="M339" s="128">
        <v>203000.00000000003</v>
      </c>
      <c r="N339" s="129" t="s">
        <v>351</v>
      </c>
      <c r="O339" s="125">
        <v>9500</v>
      </c>
      <c r="P339" s="129" t="s">
        <v>352</v>
      </c>
      <c r="Q339" s="127">
        <v>2.9000000000000004</v>
      </c>
      <c r="R339" s="125">
        <v>9500</v>
      </c>
      <c r="S339" s="128">
        <v>27550.000000000004</v>
      </c>
      <c r="T339" s="128"/>
      <c r="U339" s="137"/>
      <c r="V339" s="126">
        <v>10000</v>
      </c>
      <c r="W339" s="125">
        <v>29000.000000000004</v>
      </c>
      <c r="X339" s="126">
        <v>150000</v>
      </c>
      <c r="Y339" s="125">
        <v>435000.00000000006</v>
      </c>
      <c r="Z339" s="128"/>
      <c r="AA339" s="125">
        <v>694550.00000000012</v>
      </c>
      <c r="AB339" s="742">
        <v>71850000</v>
      </c>
      <c r="AC339" s="126">
        <v>40000</v>
      </c>
      <c r="AD339" s="128">
        <v>116000.00000000001</v>
      </c>
      <c r="AE339" s="745">
        <v>12000000</v>
      </c>
      <c r="AF339" s="745">
        <v>83850000</v>
      </c>
      <c r="AG339" s="128"/>
      <c r="AH339" s="764"/>
      <c r="AI339" s="764"/>
      <c r="AJ339" s="764"/>
      <c r="AK339" s="764"/>
      <c r="AL339" s="764"/>
      <c r="AM339" s="732"/>
      <c r="AN339" s="123">
        <v>7</v>
      </c>
      <c r="AO339" s="46">
        <v>216</v>
      </c>
      <c r="AP339" s="46">
        <v>2.9000000000000004</v>
      </c>
      <c r="AQ339" s="46">
        <v>213.1</v>
      </c>
      <c r="AR339" s="46" t="s">
        <v>493</v>
      </c>
      <c r="AS339" s="123" t="s">
        <v>494</v>
      </c>
      <c r="AT339" s="124"/>
      <c r="AU339" s="135"/>
    </row>
    <row r="340" spans="1:47" s="67" customFormat="1" ht="72" customHeight="1" x14ac:dyDescent="0.25">
      <c r="A340" s="732"/>
      <c r="B340" s="740"/>
      <c r="C340" s="45">
        <v>56</v>
      </c>
      <c r="D340" s="72">
        <v>818</v>
      </c>
      <c r="E340" s="123" t="s">
        <v>477</v>
      </c>
      <c r="F340" s="123" t="s">
        <v>12</v>
      </c>
      <c r="G340" s="132">
        <v>111.1</v>
      </c>
      <c r="H340" s="46">
        <v>13</v>
      </c>
      <c r="I340" s="46">
        <v>98.1</v>
      </c>
      <c r="J340" s="46">
        <v>111.1</v>
      </c>
      <c r="K340" s="46">
        <v>0</v>
      </c>
      <c r="L340" s="126">
        <v>70000</v>
      </c>
      <c r="M340" s="128">
        <v>7777000</v>
      </c>
      <c r="N340" s="129" t="s">
        <v>351</v>
      </c>
      <c r="O340" s="125">
        <v>9500</v>
      </c>
      <c r="P340" s="129" t="s">
        <v>352</v>
      </c>
      <c r="Q340" s="127">
        <v>111.1</v>
      </c>
      <c r="R340" s="125">
        <v>9500</v>
      </c>
      <c r="S340" s="128">
        <v>1055450</v>
      </c>
      <c r="T340" s="128"/>
      <c r="U340" s="137"/>
      <c r="V340" s="126">
        <v>10000</v>
      </c>
      <c r="W340" s="125">
        <v>1111000</v>
      </c>
      <c r="X340" s="126">
        <v>150000</v>
      </c>
      <c r="Y340" s="125">
        <v>16665000</v>
      </c>
      <c r="Z340" s="128"/>
      <c r="AA340" s="125">
        <v>26608450</v>
      </c>
      <c r="AB340" s="742"/>
      <c r="AC340" s="126">
        <v>40000</v>
      </c>
      <c r="AD340" s="128">
        <v>4444000</v>
      </c>
      <c r="AE340" s="745"/>
      <c r="AF340" s="745"/>
      <c r="AG340" s="128"/>
      <c r="AH340" s="764"/>
      <c r="AI340" s="764"/>
      <c r="AJ340" s="764"/>
      <c r="AK340" s="764"/>
      <c r="AL340" s="764"/>
      <c r="AM340" s="732"/>
      <c r="AN340" s="123">
        <v>7</v>
      </c>
      <c r="AO340" s="46">
        <v>216</v>
      </c>
      <c r="AP340" s="46">
        <v>111.1</v>
      </c>
      <c r="AQ340" s="46">
        <v>104.9</v>
      </c>
      <c r="AR340" s="46" t="s">
        <v>493</v>
      </c>
      <c r="AS340" s="123" t="s">
        <v>494</v>
      </c>
      <c r="AT340" s="124"/>
      <c r="AU340" s="135"/>
    </row>
    <row r="341" spans="1:47" s="67" customFormat="1" ht="72" customHeight="1" x14ac:dyDescent="0.25">
      <c r="A341" s="732"/>
      <c r="B341" s="740"/>
      <c r="C341" s="45">
        <v>63</v>
      </c>
      <c r="D341" s="72">
        <v>65</v>
      </c>
      <c r="E341" s="123" t="s">
        <v>477</v>
      </c>
      <c r="F341" s="123" t="s">
        <v>12</v>
      </c>
      <c r="G341" s="132">
        <v>2.1</v>
      </c>
      <c r="H341" s="46">
        <v>2.1</v>
      </c>
      <c r="I341" s="46">
        <v>0</v>
      </c>
      <c r="J341" s="46">
        <v>2.1</v>
      </c>
      <c r="K341" s="46">
        <v>0</v>
      </c>
      <c r="L341" s="126">
        <v>70000</v>
      </c>
      <c r="M341" s="128">
        <v>147000</v>
      </c>
      <c r="N341" s="129" t="s">
        <v>351</v>
      </c>
      <c r="O341" s="125">
        <v>9500</v>
      </c>
      <c r="P341" s="129" t="s">
        <v>352</v>
      </c>
      <c r="Q341" s="127">
        <v>2.1</v>
      </c>
      <c r="R341" s="125">
        <v>9500</v>
      </c>
      <c r="S341" s="128">
        <v>19950</v>
      </c>
      <c r="T341" s="128"/>
      <c r="U341" s="137"/>
      <c r="V341" s="126">
        <v>10000</v>
      </c>
      <c r="W341" s="125">
        <v>21000</v>
      </c>
      <c r="X341" s="126">
        <v>150000</v>
      </c>
      <c r="Y341" s="125">
        <v>315000</v>
      </c>
      <c r="Z341" s="128"/>
      <c r="AA341" s="125">
        <v>502950</v>
      </c>
      <c r="AB341" s="742"/>
      <c r="AC341" s="126">
        <v>40000</v>
      </c>
      <c r="AD341" s="128">
        <v>84000</v>
      </c>
      <c r="AE341" s="745"/>
      <c r="AF341" s="745"/>
      <c r="AG341" s="128"/>
      <c r="AH341" s="764"/>
      <c r="AI341" s="764"/>
      <c r="AJ341" s="764"/>
      <c r="AK341" s="764"/>
      <c r="AL341" s="764"/>
      <c r="AM341" s="732"/>
      <c r="AN341" s="123">
        <v>6</v>
      </c>
      <c r="AO341" s="46">
        <v>168</v>
      </c>
      <c r="AP341" s="46">
        <v>2.1</v>
      </c>
      <c r="AQ341" s="46">
        <v>165.9</v>
      </c>
      <c r="AR341" s="46" t="s">
        <v>484</v>
      </c>
      <c r="AS341" s="123" t="s">
        <v>492</v>
      </c>
      <c r="AT341" s="124"/>
      <c r="AU341" s="135"/>
    </row>
    <row r="342" spans="1:47" s="67" customFormat="1" ht="72" customHeight="1" x14ac:dyDescent="0.25">
      <c r="A342" s="732"/>
      <c r="B342" s="740"/>
      <c r="C342" s="45">
        <v>63</v>
      </c>
      <c r="D342" s="72">
        <v>66</v>
      </c>
      <c r="E342" s="123" t="s">
        <v>477</v>
      </c>
      <c r="F342" s="123" t="s">
        <v>12</v>
      </c>
      <c r="G342" s="132">
        <v>129.19999999999999</v>
      </c>
      <c r="H342" s="46">
        <v>129.19999999999999</v>
      </c>
      <c r="I342" s="46">
        <v>0</v>
      </c>
      <c r="J342" s="46">
        <v>129.19999999999999</v>
      </c>
      <c r="K342" s="46">
        <v>0</v>
      </c>
      <c r="L342" s="126">
        <v>70000</v>
      </c>
      <c r="M342" s="128">
        <v>9044000</v>
      </c>
      <c r="N342" s="129" t="s">
        <v>351</v>
      </c>
      <c r="O342" s="125">
        <v>9500</v>
      </c>
      <c r="P342" s="129" t="s">
        <v>352</v>
      </c>
      <c r="Q342" s="127">
        <v>129.19999999999999</v>
      </c>
      <c r="R342" s="125">
        <v>9500</v>
      </c>
      <c r="S342" s="128">
        <v>1227400</v>
      </c>
      <c r="T342" s="128"/>
      <c r="U342" s="137"/>
      <c r="V342" s="126">
        <v>10000</v>
      </c>
      <c r="W342" s="125">
        <v>1292000</v>
      </c>
      <c r="X342" s="126">
        <v>150000</v>
      </c>
      <c r="Y342" s="125">
        <v>19380000</v>
      </c>
      <c r="Z342" s="128"/>
      <c r="AA342" s="125">
        <v>30943400</v>
      </c>
      <c r="AB342" s="742"/>
      <c r="AC342" s="126">
        <v>40000</v>
      </c>
      <c r="AD342" s="128">
        <v>5168000</v>
      </c>
      <c r="AE342" s="745"/>
      <c r="AF342" s="745"/>
      <c r="AG342" s="128"/>
      <c r="AH342" s="764"/>
      <c r="AI342" s="764"/>
      <c r="AJ342" s="764"/>
      <c r="AK342" s="764"/>
      <c r="AL342" s="764"/>
      <c r="AM342" s="732"/>
      <c r="AN342" s="123">
        <v>6</v>
      </c>
      <c r="AO342" s="46">
        <v>168</v>
      </c>
      <c r="AP342" s="46">
        <v>129.19999999999999</v>
      </c>
      <c r="AQ342" s="46">
        <v>38.800000000000011</v>
      </c>
      <c r="AR342" s="46" t="s">
        <v>484</v>
      </c>
      <c r="AS342" s="123" t="s">
        <v>492</v>
      </c>
      <c r="AT342" s="124"/>
      <c r="AU342" s="135"/>
    </row>
    <row r="343" spans="1:47" s="67" customFormat="1" ht="72" customHeight="1" x14ac:dyDescent="0.25">
      <c r="A343" s="732"/>
      <c r="B343" s="740"/>
      <c r="C343" s="45">
        <v>63</v>
      </c>
      <c r="D343" s="72">
        <v>67</v>
      </c>
      <c r="E343" s="123" t="s">
        <v>477</v>
      </c>
      <c r="F343" s="123" t="s">
        <v>12</v>
      </c>
      <c r="G343" s="132">
        <v>47.2</v>
      </c>
      <c r="H343" s="46">
        <v>47.2</v>
      </c>
      <c r="I343" s="46">
        <v>0</v>
      </c>
      <c r="J343" s="46">
        <v>47.2</v>
      </c>
      <c r="K343" s="46">
        <v>0</v>
      </c>
      <c r="L343" s="126">
        <v>70000</v>
      </c>
      <c r="M343" s="128">
        <v>3304000</v>
      </c>
      <c r="N343" s="129" t="s">
        <v>351</v>
      </c>
      <c r="O343" s="125">
        <v>9500</v>
      </c>
      <c r="P343" s="129" t="s">
        <v>352</v>
      </c>
      <c r="Q343" s="127">
        <v>47.2</v>
      </c>
      <c r="R343" s="125">
        <v>9500</v>
      </c>
      <c r="S343" s="128">
        <v>448400</v>
      </c>
      <c r="T343" s="128"/>
      <c r="U343" s="137"/>
      <c r="V343" s="126">
        <v>10000</v>
      </c>
      <c r="W343" s="125">
        <v>472000</v>
      </c>
      <c r="X343" s="126">
        <v>150000</v>
      </c>
      <c r="Y343" s="125">
        <v>7080000</v>
      </c>
      <c r="Z343" s="128"/>
      <c r="AA343" s="125">
        <v>11304400</v>
      </c>
      <c r="AB343" s="742"/>
      <c r="AC343" s="126">
        <v>40000</v>
      </c>
      <c r="AD343" s="128">
        <v>1888000</v>
      </c>
      <c r="AE343" s="745"/>
      <c r="AF343" s="745"/>
      <c r="AG343" s="128"/>
      <c r="AH343" s="764"/>
      <c r="AI343" s="764"/>
      <c r="AJ343" s="764"/>
      <c r="AK343" s="764"/>
      <c r="AL343" s="764"/>
      <c r="AM343" s="732"/>
      <c r="AN343" s="123">
        <v>6</v>
      </c>
      <c r="AO343" s="46">
        <v>168</v>
      </c>
      <c r="AP343" s="46">
        <v>47.2</v>
      </c>
      <c r="AQ343" s="46">
        <v>120.8</v>
      </c>
      <c r="AR343" s="46" t="s">
        <v>484</v>
      </c>
      <c r="AS343" s="123" t="s">
        <v>492</v>
      </c>
      <c r="AT343" s="124"/>
      <c r="AU343" s="135"/>
    </row>
    <row r="344" spans="1:47" s="67" customFormat="1" ht="72" customHeight="1" x14ac:dyDescent="0.25">
      <c r="A344" s="732"/>
      <c r="B344" s="740"/>
      <c r="C344" s="45">
        <v>63</v>
      </c>
      <c r="D344" s="72">
        <v>68</v>
      </c>
      <c r="E344" s="123" t="s">
        <v>477</v>
      </c>
      <c r="F344" s="123" t="s">
        <v>12</v>
      </c>
      <c r="G344" s="132">
        <v>7.5</v>
      </c>
      <c r="H344" s="46">
        <v>7.5</v>
      </c>
      <c r="I344" s="46">
        <v>0</v>
      </c>
      <c r="J344" s="46">
        <v>7.5</v>
      </c>
      <c r="K344" s="46">
        <v>0</v>
      </c>
      <c r="L344" s="126">
        <v>70000</v>
      </c>
      <c r="M344" s="128">
        <v>525000</v>
      </c>
      <c r="N344" s="129" t="s">
        <v>351</v>
      </c>
      <c r="O344" s="125">
        <v>9500</v>
      </c>
      <c r="P344" s="129" t="s">
        <v>352</v>
      </c>
      <c r="Q344" s="127">
        <v>7.5</v>
      </c>
      <c r="R344" s="125">
        <v>9500</v>
      </c>
      <c r="S344" s="128">
        <v>71250</v>
      </c>
      <c r="T344" s="128"/>
      <c r="U344" s="137"/>
      <c r="V344" s="126">
        <v>10000</v>
      </c>
      <c r="W344" s="125">
        <v>75000</v>
      </c>
      <c r="X344" s="126">
        <v>150000</v>
      </c>
      <c r="Y344" s="125">
        <v>1125000</v>
      </c>
      <c r="Z344" s="128"/>
      <c r="AA344" s="125">
        <v>1796250</v>
      </c>
      <c r="AB344" s="742"/>
      <c r="AC344" s="126">
        <v>40000</v>
      </c>
      <c r="AD344" s="128">
        <v>300000</v>
      </c>
      <c r="AE344" s="745"/>
      <c r="AF344" s="745"/>
      <c r="AG344" s="128"/>
      <c r="AH344" s="764"/>
      <c r="AI344" s="764"/>
      <c r="AJ344" s="764"/>
      <c r="AK344" s="764"/>
      <c r="AL344" s="764"/>
      <c r="AM344" s="732"/>
      <c r="AN344" s="123">
        <v>6</v>
      </c>
      <c r="AO344" s="46">
        <v>168</v>
      </c>
      <c r="AP344" s="46">
        <v>7.5</v>
      </c>
      <c r="AQ344" s="46">
        <v>160.5</v>
      </c>
      <c r="AR344" s="46" t="s">
        <v>484</v>
      </c>
      <c r="AS344" s="123" t="s">
        <v>492</v>
      </c>
      <c r="AT344" s="124"/>
      <c r="AU344" s="135"/>
    </row>
    <row r="345" spans="1:47" s="67" customFormat="1" ht="72" customHeight="1" x14ac:dyDescent="0.25">
      <c r="A345" s="732">
        <f>MAX(A$6:$A344)+1</f>
        <v>34</v>
      </c>
      <c r="B345" s="740" t="s">
        <v>741</v>
      </c>
      <c r="C345" s="45">
        <v>56</v>
      </c>
      <c r="D345" s="72">
        <v>818</v>
      </c>
      <c r="E345" s="123" t="s">
        <v>477</v>
      </c>
      <c r="F345" s="123" t="s">
        <v>12</v>
      </c>
      <c r="G345" s="132">
        <v>176.8</v>
      </c>
      <c r="H345" s="46">
        <v>29.2</v>
      </c>
      <c r="I345" s="46">
        <v>147.6</v>
      </c>
      <c r="J345" s="46">
        <v>176.79999999999998</v>
      </c>
      <c r="K345" s="46">
        <v>0</v>
      </c>
      <c r="L345" s="126">
        <v>70000</v>
      </c>
      <c r="M345" s="128">
        <v>12375999.999999998</v>
      </c>
      <c r="N345" s="129" t="s">
        <v>351</v>
      </c>
      <c r="O345" s="125">
        <v>9500</v>
      </c>
      <c r="P345" s="129" t="s">
        <v>352</v>
      </c>
      <c r="Q345" s="127">
        <v>176.79999999999998</v>
      </c>
      <c r="R345" s="125">
        <v>9500</v>
      </c>
      <c r="S345" s="128">
        <v>1679599.9999999998</v>
      </c>
      <c r="T345" s="128"/>
      <c r="U345" s="137"/>
      <c r="V345" s="126">
        <v>10000</v>
      </c>
      <c r="W345" s="125">
        <v>1767999.9999999998</v>
      </c>
      <c r="X345" s="126">
        <v>150000</v>
      </c>
      <c r="Y345" s="125">
        <v>26519999.999999996</v>
      </c>
      <c r="Z345" s="128"/>
      <c r="AA345" s="125">
        <v>42343599.999999993</v>
      </c>
      <c r="AB345" s="742">
        <v>322822050</v>
      </c>
      <c r="AC345" s="126">
        <v>40000</v>
      </c>
      <c r="AD345" s="128">
        <v>7071999.9999999991</v>
      </c>
      <c r="AE345" s="745">
        <v>53916000</v>
      </c>
      <c r="AF345" s="745">
        <v>376738050</v>
      </c>
      <c r="AG345" s="128"/>
      <c r="AH345" s="764"/>
      <c r="AI345" s="764"/>
      <c r="AJ345" s="764"/>
      <c r="AK345" s="764"/>
      <c r="AL345" s="764"/>
      <c r="AM345" s="732"/>
      <c r="AN345" s="123">
        <v>6</v>
      </c>
      <c r="AO345" s="46">
        <v>168</v>
      </c>
      <c r="AP345" s="46">
        <v>176.79999999999998</v>
      </c>
      <c r="AQ345" s="46">
        <v>-8.7999999999999829</v>
      </c>
      <c r="AR345" s="46" t="s">
        <v>484</v>
      </c>
      <c r="AS345" s="123" t="s">
        <v>492</v>
      </c>
      <c r="AT345" s="124"/>
      <c r="AU345" s="135"/>
    </row>
    <row r="346" spans="1:47" s="67" customFormat="1" ht="72" customHeight="1" x14ac:dyDescent="0.25">
      <c r="A346" s="732"/>
      <c r="B346" s="740"/>
      <c r="C346" s="45">
        <v>56</v>
      </c>
      <c r="D346" s="72">
        <v>820</v>
      </c>
      <c r="E346" s="123" t="s">
        <v>477</v>
      </c>
      <c r="F346" s="123" t="s">
        <v>12</v>
      </c>
      <c r="G346" s="132">
        <v>112.8</v>
      </c>
      <c r="H346" s="46">
        <v>112.8</v>
      </c>
      <c r="I346" s="46">
        <v>0</v>
      </c>
      <c r="J346" s="46">
        <v>112.8</v>
      </c>
      <c r="K346" s="46">
        <v>0</v>
      </c>
      <c r="L346" s="126">
        <v>70000</v>
      </c>
      <c r="M346" s="128">
        <v>7896000</v>
      </c>
      <c r="N346" s="129" t="s">
        <v>351</v>
      </c>
      <c r="O346" s="125">
        <v>9500</v>
      </c>
      <c r="P346" s="129" t="s">
        <v>352</v>
      </c>
      <c r="Q346" s="127">
        <v>112.8</v>
      </c>
      <c r="R346" s="125">
        <v>9500</v>
      </c>
      <c r="S346" s="128">
        <v>1071600</v>
      </c>
      <c r="T346" s="128"/>
      <c r="U346" s="137"/>
      <c r="V346" s="126">
        <v>10000</v>
      </c>
      <c r="W346" s="125">
        <v>1128000</v>
      </c>
      <c r="X346" s="126">
        <v>150000</v>
      </c>
      <c r="Y346" s="125">
        <v>16920000</v>
      </c>
      <c r="Z346" s="128"/>
      <c r="AA346" s="125">
        <v>27015600</v>
      </c>
      <c r="AB346" s="742"/>
      <c r="AC346" s="126">
        <v>40000</v>
      </c>
      <c r="AD346" s="128">
        <v>4512000</v>
      </c>
      <c r="AE346" s="745"/>
      <c r="AF346" s="745"/>
      <c r="AG346" s="128"/>
      <c r="AH346" s="764"/>
      <c r="AI346" s="764"/>
      <c r="AJ346" s="764"/>
      <c r="AK346" s="764"/>
      <c r="AL346" s="764"/>
      <c r="AM346" s="732"/>
      <c r="AN346" s="123">
        <v>6</v>
      </c>
      <c r="AO346" s="46">
        <v>168</v>
      </c>
      <c r="AP346" s="46">
        <v>112.8</v>
      </c>
      <c r="AQ346" s="46">
        <v>55.2</v>
      </c>
      <c r="AR346" s="46" t="s">
        <v>484</v>
      </c>
      <c r="AS346" s="123" t="s">
        <v>492</v>
      </c>
      <c r="AT346" s="124"/>
      <c r="AU346" s="135"/>
    </row>
    <row r="347" spans="1:47" s="67" customFormat="1" ht="72" customHeight="1" x14ac:dyDescent="0.25">
      <c r="A347" s="732"/>
      <c r="B347" s="740"/>
      <c r="C347" s="45">
        <v>62</v>
      </c>
      <c r="D347" s="72">
        <v>11</v>
      </c>
      <c r="E347" s="123" t="s">
        <v>477</v>
      </c>
      <c r="F347" s="123" t="s">
        <v>12</v>
      </c>
      <c r="G347" s="132">
        <v>244.7</v>
      </c>
      <c r="H347" s="46">
        <v>244.7</v>
      </c>
      <c r="I347" s="46">
        <v>0</v>
      </c>
      <c r="J347" s="46">
        <v>244.7</v>
      </c>
      <c r="K347" s="46">
        <v>0</v>
      </c>
      <c r="L347" s="126">
        <v>70000</v>
      </c>
      <c r="M347" s="128">
        <v>17129000</v>
      </c>
      <c r="N347" s="129" t="s">
        <v>351</v>
      </c>
      <c r="O347" s="125">
        <v>9500</v>
      </c>
      <c r="P347" s="129" t="s">
        <v>352</v>
      </c>
      <c r="Q347" s="127">
        <v>244.7</v>
      </c>
      <c r="R347" s="125">
        <v>9500</v>
      </c>
      <c r="S347" s="128">
        <v>2324650</v>
      </c>
      <c r="T347" s="128"/>
      <c r="U347" s="137"/>
      <c r="V347" s="126">
        <v>10000</v>
      </c>
      <c r="W347" s="125">
        <v>2447000</v>
      </c>
      <c r="X347" s="126">
        <v>150000</v>
      </c>
      <c r="Y347" s="125">
        <v>36705000</v>
      </c>
      <c r="Z347" s="128"/>
      <c r="AA347" s="125">
        <v>58605650</v>
      </c>
      <c r="AB347" s="742"/>
      <c r="AC347" s="126">
        <v>40000</v>
      </c>
      <c r="AD347" s="128">
        <v>9788000</v>
      </c>
      <c r="AE347" s="745"/>
      <c r="AF347" s="745"/>
      <c r="AG347" s="128"/>
      <c r="AH347" s="764"/>
      <c r="AI347" s="764"/>
      <c r="AJ347" s="764"/>
      <c r="AK347" s="764"/>
      <c r="AL347" s="764"/>
      <c r="AM347" s="732"/>
      <c r="AN347" s="123">
        <v>6</v>
      </c>
      <c r="AO347" s="46">
        <v>168</v>
      </c>
      <c r="AP347" s="46">
        <v>244.7</v>
      </c>
      <c r="AQ347" s="46">
        <v>-76.699999999999989</v>
      </c>
      <c r="AR347" s="46" t="s">
        <v>484</v>
      </c>
      <c r="AS347" s="123" t="s">
        <v>492</v>
      </c>
      <c r="AT347" s="124"/>
      <c r="AU347" s="135"/>
    </row>
    <row r="348" spans="1:47" s="67" customFormat="1" ht="72" customHeight="1" x14ac:dyDescent="0.25">
      <c r="A348" s="732"/>
      <c r="B348" s="740"/>
      <c r="C348" s="45">
        <v>62</v>
      </c>
      <c r="D348" s="72">
        <v>12</v>
      </c>
      <c r="E348" s="123" t="s">
        <v>477</v>
      </c>
      <c r="F348" s="123" t="s">
        <v>12</v>
      </c>
      <c r="G348" s="132">
        <v>124</v>
      </c>
      <c r="H348" s="46">
        <v>124</v>
      </c>
      <c r="I348" s="46">
        <v>0</v>
      </c>
      <c r="J348" s="46">
        <v>124</v>
      </c>
      <c r="K348" s="46">
        <v>0</v>
      </c>
      <c r="L348" s="126">
        <v>70000</v>
      </c>
      <c r="M348" s="128">
        <v>8680000</v>
      </c>
      <c r="N348" s="129" t="s">
        <v>351</v>
      </c>
      <c r="O348" s="125">
        <v>9500</v>
      </c>
      <c r="P348" s="129" t="s">
        <v>352</v>
      </c>
      <c r="Q348" s="127">
        <v>124</v>
      </c>
      <c r="R348" s="125">
        <v>9500</v>
      </c>
      <c r="S348" s="128">
        <v>1178000</v>
      </c>
      <c r="T348" s="128"/>
      <c r="U348" s="137"/>
      <c r="V348" s="126">
        <v>10000</v>
      </c>
      <c r="W348" s="125">
        <v>1240000</v>
      </c>
      <c r="X348" s="126">
        <v>150000</v>
      </c>
      <c r="Y348" s="125">
        <v>18600000</v>
      </c>
      <c r="Z348" s="128"/>
      <c r="AA348" s="125">
        <v>29698000</v>
      </c>
      <c r="AB348" s="742"/>
      <c r="AC348" s="126">
        <v>40000</v>
      </c>
      <c r="AD348" s="128">
        <v>4960000</v>
      </c>
      <c r="AE348" s="745"/>
      <c r="AF348" s="745"/>
      <c r="AG348" s="128"/>
      <c r="AH348" s="46"/>
      <c r="AI348" s="46"/>
      <c r="AJ348" s="46"/>
      <c r="AK348" s="46"/>
      <c r="AL348" s="46"/>
      <c r="AM348" s="123"/>
      <c r="AN348" s="123">
        <v>6</v>
      </c>
      <c r="AO348" s="46">
        <v>168</v>
      </c>
      <c r="AP348" s="46">
        <v>124</v>
      </c>
      <c r="AQ348" s="46">
        <v>44</v>
      </c>
      <c r="AR348" s="46" t="s">
        <v>484</v>
      </c>
      <c r="AS348" s="123" t="s">
        <v>492</v>
      </c>
      <c r="AT348" s="124"/>
      <c r="AU348" s="135"/>
    </row>
    <row r="349" spans="1:47" s="67" customFormat="1" ht="72" customHeight="1" x14ac:dyDescent="0.25">
      <c r="A349" s="732"/>
      <c r="B349" s="740"/>
      <c r="C349" s="45">
        <v>63</v>
      </c>
      <c r="D349" s="72">
        <v>54</v>
      </c>
      <c r="E349" s="123" t="s">
        <v>477</v>
      </c>
      <c r="F349" s="123" t="s">
        <v>12</v>
      </c>
      <c r="G349" s="132">
        <v>114.1</v>
      </c>
      <c r="H349" s="46">
        <v>114.1</v>
      </c>
      <c r="I349" s="46">
        <v>0</v>
      </c>
      <c r="J349" s="46">
        <v>114.1</v>
      </c>
      <c r="K349" s="46">
        <v>0</v>
      </c>
      <c r="L349" s="126">
        <v>70000</v>
      </c>
      <c r="M349" s="128">
        <v>7987000</v>
      </c>
      <c r="N349" s="129" t="s">
        <v>351</v>
      </c>
      <c r="O349" s="125">
        <v>9500</v>
      </c>
      <c r="P349" s="129" t="s">
        <v>352</v>
      </c>
      <c r="Q349" s="127">
        <v>114.1</v>
      </c>
      <c r="R349" s="125">
        <v>9500</v>
      </c>
      <c r="S349" s="128">
        <v>1083950</v>
      </c>
      <c r="T349" s="128"/>
      <c r="U349" s="137"/>
      <c r="V349" s="126">
        <v>10000</v>
      </c>
      <c r="W349" s="125">
        <v>1141000</v>
      </c>
      <c r="X349" s="126">
        <v>150000</v>
      </c>
      <c r="Y349" s="125">
        <v>17115000</v>
      </c>
      <c r="Z349" s="128"/>
      <c r="AA349" s="125">
        <v>27326950</v>
      </c>
      <c r="AB349" s="742"/>
      <c r="AC349" s="126">
        <v>40000</v>
      </c>
      <c r="AD349" s="128">
        <v>4564000</v>
      </c>
      <c r="AE349" s="745"/>
      <c r="AF349" s="745"/>
      <c r="AG349" s="128"/>
      <c r="AH349" s="46"/>
      <c r="AI349" s="46"/>
      <c r="AJ349" s="46"/>
      <c r="AK349" s="46"/>
      <c r="AL349" s="46"/>
      <c r="AM349" s="123"/>
      <c r="AN349" s="123"/>
      <c r="AO349" s="46"/>
      <c r="AP349" s="46"/>
      <c r="AQ349" s="46"/>
      <c r="AR349" s="46"/>
      <c r="AS349" s="123"/>
      <c r="AT349" s="124"/>
      <c r="AU349" s="135"/>
    </row>
    <row r="350" spans="1:47" s="67" customFormat="1" ht="72" customHeight="1" x14ac:dyDescent="0.25">
      <c r="A350" s="732"/>
      <c r="B350" s="740"/>
      <c r="C350" s="45">
        <v>63</v>
      </c>
      <c r="D350" s="72">
        <v>113</v>
      </c>
      <c r="E350" s="123" t="s">
        <v>477</v>
      </c>
      <c r="F350" s="123" t="s">
        <v>12</v>
      </c>
      <c r="G350" s="132">
        <v>232.8</v>
      </c>
      <c r="H350" s="46">
        <v>232.8</v>
      </c>
      <c r="I350" s="46">
        <v>0</v>
      </c>
      <c r="J350" s="46">
        <v>232.8</v>
      </c>
      <c r="K350" s="46">
        <v>0</v>
      </c>
      <c r="L350" s="126">
        <v>70000</v>
      </c>
      <c r="M350" s="128">
        <v>16296000</v>
      </c>
      <c r="N350" s="129" t="s">
        <v>351</v>
      </c>
      <c r="O350" s="125">
        <v>9500</v>
      </c>
      <c r="P350" s="129" t="s">
        <v>352</v>
      </c>
      <c r="Q350" s="127">
        <v>232.8</v>
      </c>
      <c r="R350" s="125">
        <v>9500</v>
      </c>
      <c r="S350" s="128">
        <v>2211600</v>
      </c>
      <c r="T350" s="128"/>
      <c r="U350" s="137"/>
      <c r="V350" s="126">
        <v>10000</v>
      </c>
      <c r="W350" s="125">
        <v>2328000</v>
      </c>
      <c r="X350" s="126">
        <v>150000</v>
      </c>
      <c r="Y350" s="125">
        <v>34920000</v>
      </c>
      <c r="Z350" s="128"/>
      <c r="AA350" s="125">
        <v>55755600</v>
      </c>
      <c r="AB350" s="742"/>
      <c r="AC350" s="126">
        <v>40000</v>
      </c>
      <c r="AD350" s="128">
        <v>9312000</v>
      </c>
      <c r="AE350" s="745"/>
      <c r="AF350" s="745"/>
      <c r="AG350" s="128"/>
      <c r="AH350" s="46"/>
      <c r="AI350" s="46"/>
      <c r="AJ350" s="46"/>
      <c r="AK350" s="46"/>
      <c r="AL350" s="46"/>
      <c r="AM350" s="123"/>
      <c r="AN350" s="123"/>
      <c r="AO350" s="46"/>
      <c r="AP350" s="46"/>
      <c r="AQ350" s="46"/>
      <c r="AR350" s="46"/>
      <c r="AS350" s="123"/>
      <c r="AT350" s="124"/>
      <c r="AU350" s="135"/>
    </row>
    <row r="351" spans="1:47" s="67" customFormat="1" ht="72" customHeight="1" x14ac:dyDescent="0.25">
      <c r="A351" s="732"/>
      <c r="B351" s="740"/>
      <c r="C351" s="45">
        <v>55</v>
      </c>
      <c r="D351" s="72">
        <v>281</v>
      </c>
      <c r="E351" s="123" t="s">
        <v>477</v>
      </c>
      <c r="F351" s="123" t="s">
        <v>12</v>
      </c>
      <c r="G351" s="132">
        <v>69.2</v>
      </c>
      <c r="H351" s="46">
        <v>69.2</v>
      </c>
      <c r="I351" s="46">
        <v>0</v>
      </c>
      <c r="J351" s="46">
        <v>69.2</v>
      </c>
      <c r="K351" s="46">
        <v>0</v>
      </c>
      <c r="L351" s="126">
        <v>70000</v>
      </c>
      <c r="M351" s="128">
        <v>4844000</v>
      </c>
      <c r="N351" s="129" t="s">
        <v>351</v>
      </c>
      <c r="O351" s="125">
        <v>9500</v>
      </c>
      <c r="P351" s="129" t="s">
        <v>352</v>
      </c>
      <c r="Q351" s="127">
        <v>69.2</v>
      </c>
      <c r="R351" s="125">
        <v>9500</v>
      </c>
      <c r="S351" s="128">
        <v>657400</v>
      </c>
      <c r="T351" s="128"/>
      <c r="U351" s="137"/>
      <c r="V351" s="126">
        <v>10000</v>
      </c>
      <c r="W351" s="125">
        <v>692000</v>
      </c>
      <c r="X351" s="126">
        <v>150000</v>
      </c>
      <c r="Y351" s="125">
        <v>10380000</v>
      </c>
      <c r="Z351" s="128"/>
      <c r="AA351" s="125">
        <v>16573400</v>
      </c>
      <c r="AB351" s="742"/>
      <c r="AC351" s="126">
        <v>40000</v>
      </c>
      <c r="AD351" s="128">
        <v>2768000</v>
      </c>
      <c r="AE351" s="745"/>
      <c r="AF351" s="745"/>
      <c r="AG351" s="128"/>
      <c r="AH351" s="46"/>
      <c r="AI351" s="46"/>
      <c r="AJ351" s="46"/>
      <c r="AK351" s="46"/>
      <c r="AL351" s="46"/>
      <c r="AM351" s="123"/>
      <c r="AN351" s="123"/>
      <c r="AO351" s="46"/>
      <c r="AP351" s="46"/>
      <c r="AQ351" s="46"/>
      <c r="AR351" s="46"/>
      <c r="AS351" s="123"/>
      <c r="AT351" s="124"/>
      <c r="AU351" s="135"/>
    </row>
    <row r="352" spans="1:47" s="67" customFormat="1" ht="72" customHeight="1" x14ac:dyDescent="0.25">
      <c r="A352" s="732"/>
      <c r="B352" s="740"/>
      <c r="C352" s="45">
        <v>55</v>
      </c>
      <c r="D352" s="72">
        <v>282</v>
      </c>
      <c r="E352" s="123" t="s">
        <v>477</v>
      </c>
      <c r="F352" s="123" t="s">
        <v>12</v>
      </c>
      <c r="G352" s="132">
        <v>87.8</v>
      </c>
      <c r="H352" s="46">
        <v>87.8</v>
      </c>
      <c r="I352" s="46">
        <v>0</v>
      </c>
      <c r="J352" s="46">
        <v>87.8</v>
      </c>
      <c r="K352" s="46">
        <v>0</v>
      </c>
      <c r="L352" s="126">
        <v>70000</v>
      </c>
      <c r="M352" s="128">
        <v>6146000</v>
      </c>
      <c r="N352" s="129" t="s">
        <v>351</v>
      </c>
      <c r="O352" s="125">
        <v>9500</v>
      </c>
      <c r="P352" s="129" t="s">
        <v>352</v>
      </c>
      <c r="Q352" s="127">
        <v>87.8</v>
      </c>
      <c r="R352" s="125">
        <v>9500</v>
      </c>
      <c r="S352" s="128">
        <v>834100</v>
      </c>
      <c r="T352" s="128"/>
      <c r="U352" s="137"/>
      <c r="V352" s="126">
        <v>10000</v>
      </c>
      <c r="W352" s="125">
        <v>878000</v>
      </c>
      <c r="X352" s="126">
        <v>150000</v>
      </c>
      <c r="Y352" s="125">
        <v>13170000</v>
      </c>
      <c r="Z352" s="128"/>
      <c r="AA352" s="125">
        <v>21028100</v>
      </c>
      <c r="AB352" s="742"/>
      <c r="AC352" s="126">
        <v>40000</v>
      </c>
      <c r="AD352" s="128">
        <v>3512000</v>
      </c>
      <c r="AE352" s="745"/>
      <c r="AF352" s="745"/>
      <c r="AG352" s="128"/>
      <c r="AH352" s="46"/>
      <c r="AI352" s="46"/>
      <c r="AJ352" s="46"/>
      <c r="AK352" s="46"/>
      <c r="AL352" s="46"/>
      <c r="AM352" s="123"/>
      <c r="AN352" s="123"/>
      <c r="AO352" s="46"/>
      <c r="AP352" s="46"/>
      <c r="AQ352" s="46"/>
      <c r="AR352" s="46"/>
      <c r="AS352" s="123"/>
      <c r="AT352" s="124"/>
      <c r="AU352" s="135"/>
    </row>
    <row r="353" spans="1:47" s="67" customFormat="1" ht="72" customHeight="1" x14ac:dyDescent="0.25">
      <c r="A353" s="732"/>
      <c r="B353" s="740"/>
      <c r="C353" s="45">
        <v>54</v>
      </c>
      <c r="D353" s="72">
        <v>140</v>
      </c>
      <c r="E353" s="123" t="s">
        <v>477</v>
      </c>
      <c r="F353" s="123" t="s">
        <v>12</v>
      </c>
      <c r="G353" s="132">
        <v>185.7</v>
      </c>
      <c r="H353" s="46">
        <v>185.7</v>
      </c>
      <c r="I353" s="46">
        <v>0</v>
      </c>
      <c r="J353" s="46">
        <v>185.7</v>
      </c>
      <c r="K353" s="46">
        <v>0</v>
      </c>
      <c r="L353" s="126">
        <v>70000</v>
      </c>
      <c r="M353" s="128">
        <v>12999000</v>
      </c>
      <c r="N353" s="129" t="s">
        <v>351</v>
      </c>
      <c r="O353" s="125">
        <v>9500</v>
      </c>
      <c r="P353" s="129" t="s">
        <v>352</v>
      </c>
      <c r="Q353" s="127">
        <v>185.7</v>
      </c>
      <c r="R353" s="125">
        <v>9500</v>
      </c>
      <c r="S353" s="128">
        <v>1764150</v>
      </c>
      <c r="T353" s="128"/>
      <c r="U353" s="137"/>
      <c r="V353" s="126">
        <v>10000</v>
      </c>
      <c r="W353" s="125">
        <v>1857000</v>
      </c>
      <c r="X353" s="126">
        <v>150000</v>
      </c>
      <c r="Y353" s="125">
        <v>27855000</v>
      </c>
      <c r="Z353" s="128"/>
      <c r="AA353" s="125">
        <v>44475150</v>
      </c>
      <c r="AB353" s="742"/>
      <c r="AC353" s="126">
        <v>40000</v>
      </c>
      <c r="AD353" s="128">
        <v>7428000</v>
      </c>
      <c r="AE353" s="745"/>
      <c r="AF353" s="745"/>
      <c r="AG353" s="128"/>
      <c r="AH353" s="46"/>
      <c r="AI353" s="46"/>
      <c r="AJ353" s="46"/>
      <c r="AK353" s="46"/>
      <c r="AL353" s="46"/>
      <c r="AM353" s="123"/>
      <c r="AN353" s="123"/>
      <c r="AO353" s="46"/>
      <c r="AP353" s="46"/>
      <c r="AQ353" s="46"/>
      <c r="AR353" s="46"/>
      <c r="AS353" s="123"/>
      <c r="AT353" s="124"/>
      <c r="AU353" s="135"/>
    </row>
    <row r="354" spans="1:47" ht="72" customHeight="1" x14ac:dyDescent="0.25">
      <c r="A354" s="732">
        <f>MAX(A$6:$A353)+1</f>
        <v>35</v>
      </c>
      <c r="B354" s="740" t="s">
        <v>742</v>
      </c>
      <c r="C354" s="45">
        <v>54</v>
      </c>
      <c r="D354" s="72">
        <v>148</v>
      </c>
      <c r="E354" s="123" t="s">
        <v>477</v>
      </c>
      <c r="F354" s="123" t="s">
        <v>12</v>
      </c>
      <c r="G354" s="132">
        <v>14.1</v>
      </c>
      <c r="H354" s="46">
        <v>14.1</v>
      </c>
      <c r="I354" s="46">
        <v>0</v>
      </c>
      <c r="J354" s="46">
        <v>14.1</v>
      </c>
      <c r="K354" s="46">
        <v>0</v>
      </c>
      <c r="L354" s="126">
        <v>70000</v>
      </c>
      <c r="M354" s="128">
        <v>987000</v>
      </c>
      <c r="N354" s="129" t="s">
        <v>351</v>
      </c>
      <c r="O354" s="125">
        <v>9500</v>
      </c>
      <c r="P354" s="129" t="s">
        <v>352</v>
      </c>
      <c r="Q354" s="127">
        <v>14.1</v>
      </c>
      <c r="R354" s="125">
        <v>9500</v>
      </c>
      <c r="S354" s="128">
        <v>133950</v>
      </c>
      <c r="T354" s="128"/>
      <c r="U354" s="137"/>
      <c r="V354" s="126">
        <v>10000</v>
      </c>
      <c r="W354" s="125">
        <v>141000</v>
      </c>
      <c r="X354" s="126">
        <v>150000</v>
      </c>
      <c r="Y354" s="125">
        <v>2115000</v>
      </c>
      <c r="Z354" s="128"/>
      <c r="AA354" s="125">
        <v>3376950</v>
      </c>
      <c r="AB354" s="742">
        <v>330126800</v>
      </c>
      <c r="AC354" s="126">
        <v>40000</v>
      </c>
      <c r="AD354" s="128">
        <v>564000</v>
      </c>
      <c r="AE354" s="745">
        <v>55136000</v>
      </c>
      <c r="AF354" s="745">
        <v>385262800</v>
      </c>
      <c r="AG354" s="128"/>
      <c r="AH354" s="115"/>
      <c r="AI354" s="121"/>
      <c r="AJ354" s="121"/>
      <c r="AK354" s="121"/>
      <c r="AL354" s="121"/>
      <c r="AM354" s="123"/>
      <c r="AN354" s="123"/>
      <c r="AO354" s="46"/>
      <c r="AP354" s="46"/>
      <c r="AQ354" s="46"/>
      <c r="AR354" s="46"/>
      <c r="AS354" s="46"/>
      <c r="AT354" s="124"/>
      <c r="AU354" s="74"/>
    </row>
    <row r="355" spans="1:47" ht="72" customHeight="1" x14ac:dyDescent="0.25">
      <c r="A355" s="732"/>
      <c r="B355" s="740"/>
      <c r="C355" s="45">
        <v>54</v>
      </c>
      <c r="D355" s="72">
        <v>137</v>
      </c>
      <c r="E355" s="123" t="s">
        <v>477</v>
      </c>
      <c r="F355" s="123" t="s">
        <v>12</v>
      </c>
      <c r="G355" s="132">
        <v>137.1</v>
      </c>
      <c r="H355" s="46">
        <v>137.1</v>
      </c>
      <c r="I355" s="46">
        <v>0</v>
      </c>
      <c r="J355" s="46">
        <v>137.1</v>
      </c>
      <c r="K355" s="46">
        <v>0</v>
      </c>
      <c r="L355" s="126">
        <v>70000</v>
      </c>
      <c r="M355" s="128">
        <v>9597000</v>
      </c>
      <c r="N355" s="129" t="s">
        <v>351</v>
      </c>
      <c r="O355" s="125">
        <v>9500</v>
      </c>
      <c r="P355" s="129" t="s">
        <v>352</v>
      </c>
      <c r="Q355" s="127">
        <v>137.1</v>
      </c>
      <c r="R355" s="125">
        <v>9500</v>
      </c>
      <c r="S355" s="128">
        <v>1302450</v>
      </c>
      <c r="T355" s="128"/>
      <c r="U355" s="137"/>
      <c r="V355" s="126">
        <v>10000</v>
      </c>
      <c r="W355" s="125">
        <v>1371000</v>
      </c>
      <c r="X355" s="126">
        <v>150000</v>
      </c>
      <c r="Y355" s="125">
        <v>20565000</v>
      </c>
      <c r="Z355" s="128"/>
      <c r="AA355" s="125">
        <v>32835450</v>
      </c>
      <c r="AB355" s="742"/>
      <c r="AC355" s="126">
        <v>40000</v>
      </c>
      <c r="AD355" s="128">
        <v>5484000</v>
      </c>
      <c r="AE355" s="745"/>
      <c r="AF355" s="745"/>
      <c r="AG355" s="128"/>
      <c r="AH355" s="710" t="s">
        <v>743</v>
      </c>
      <c r="AI355" s="723" t="s">
        <v>744</v>
      </c>
      <c r="AJ355" s="723" t="s">
        <v>745</v>
      </c>
      <c r="AK355" s="723" t="s">
        <v>499</v>
      </c>
      <c r="AL355" s="723" t="s">
        <v>500</v>
      </c>
      <c r="AM355" s="123">
        <v>31</v>
      </c>
      <c r="AN355" s="123">
        <v>466</v>
      </c>
      <c r="AO355" s="46">
        <v>256.3</v>
      </c>
      <c r="AP355" s="46">
        <v>137.1</v>
      </c>
      <c r="AQ355" s="46">
        <v>0</v>
      </c>
      <c r="AR355" s="46"/>
      <c r="AS355" s="46"/>
      <c r="AT355" s="124" t="s">
        <v>491</v>
      </c>
      <c r="AU355" s="74"/>
    </row>
    <row r="356" spans="1:47" ht="72" customHeight="1" x14ac:dyDescent="0.25">
      <c r="A356" s="732"/>
      <c r="B356" s="740"/>
      <c r="C356" s="45">
        <v>55</v>
      </c>
      <c r="D356" s="72">
        <v>462</v>
      </c>
      <c r="E356" s="123" t="s">
        <v>477</v>
      </c>
      <c r="F356" s="123" t="s">
        <v>12</v>
      </c>
      <c r="G356" s="132">
        <v>21.4</v>
      </c>
      <c r="H356" s="46">
        <v>20.7</v>
      </c>
      <c r="I356" s="46">
        <v>0.7</v>
      </c>
      <c r="J356" s="46">
        <v>21.4</v>
      </c>
      <c r="K356" s="46">
        <v>0</v>
      </c>
      <c r="L356" s="126">
        <v>70000</v>
      </c>
      <c r="M356" s="128">
        <v>1498000</v>
      </c>
      <c r="N356" s="129" t="s">
        <v>351</v>
      </c>
      <c r="O356" s="125">
        <v>9500</v>
      </c>
      <c r="P356" s="129" t="s">
        <v>352</v>
      </c>
      <c r="Q356" s="127">
        <v>21.4</v>
      </c>
      <c r="R356" s="125">
        <v>9500</v>
      </c>
      <c r="S356" s="128">
        <v>203300</v>
      </c>
      <c r="T356" s="128"/>
      <c r="U356" s="137"/>
      <c r="V356" s="126">
        <v>10000</v>
      </c>
      <c r="W356" s="125">
        <v>214000</v>
      </c>
      <c r="X356" s="126">
        <v>150000</v>
      </c>
      <c r="Y356" s="125">
        <v>3210000</v>
      </c>
      <c r="Z356" s="47"/>
      <c r="AA356" s="125">
        <v>5125300</v>
      </c>
      <c r="AB356" s="742"/>
      <c r="AC356" s="126">
        <v>40000</v>
      </c>
      <c r="AD356" s="128">
        <v>856000</v>
      </c>
      <c r="AE356" s="745"/>
      <c r="AF356" s="745"/>
      <c r="AG356" s="128"/>
      <c r="AH356" s="715"/>
      <c r="AI356" s="765"/>
      <c r="AJ356" s="765"/>
      <c r="AK356" s="765"/>
      <c r="AL356" s="765"/>
      <c r="AM356" s="123">
        <v>31</v>
      </c>
      <c r="AN356" s="123">
        <v>565</v>
      </c>
      <c r="AO356" s="46">
        <v>320.89999999999998</v>
      </c>
      <c r="AP356" s="46">
        <v>21.4</v>
      </c>
      <c r="AQ356" s="46">
        <v>0</v>
      </c>
      <c r="AR356" s="46"/>
      <c r="AS356" s="46"/>
      <c r="AT356" s="124"/>
      <c r="AU356" s="74"/>
    </row>
    <row r="357" spans="1:47" ht="72" customHeight="1" x14ac:dyDescent="0.25">
      <c r="A357" s="732"/>
      <c r="B357" s="740"/>
      <c r="C357" s="45">
        <v>55</v>
      </c>
      <c r="D357" s="72">
        <v>463</v>
      </c>
      <c r="E357" s="123" t="s">
        <v>477</v>
      </c>
      <c r="F357" s="123" t="s">
        <v>12</v>
      </c>
      <c r="G357" s="132">
        <v>139</v>
      </c>
      <c r="H357" s="46">
        <v>136.6</v>
      </c>
      <c r="I357" s="46">
        <v>2.4</v>
      </c>
      <c r="J357" s="46">
        <v>139</v>
      </c>
      <c r="K357" s="46">
        <v>0</v>
      </c>
      <c r="L357" s="126">
        <v>70000</v>
      </c>
      <c r="M357" s="128">
        <v>9730000</v>
      </c>
      <c r="N357" s="129" t="s">
        <v>351</v>
      </c>
      <c r="O357" s="125">
        <v>9500</v>
      </c>
      <c r="P357" s="129" t="s">
        <v>352</v>
      </c>
      <c r="Q357" s="127">
        <v>139</v>
      </c>
      <c r="R357" s="125">
        <v>9500</v>
      </c>
      <c r="S357" s="128">
        <v>1320500</v>
      </c>
      <c r="T357" s="128"/>
      <c r="U357" s="137"/>
      <c r="V357" s="126">
        <v>10000</v>
      </c>
      <c r="W357" s="125">
        <v>1390000</v>
      </c>
      <c r="X357" s="126">
        <v>150000</v>
      </c>
      <c r="Y357" s="125">
        <v>20850000</v>
      </c>
      <c r="Z357" s="47"/>
      <c r="AA357" s="125">
        <v>33290500</v>
      </c>
      <c r="AB357" s="742"/>
      <c r="AC357" s="126">
        <v>40000</v>
      </c>
      <c r="AD357" s="128">
        <v>5560000</v>
      </c>
      <c r="AE357" s="745"/>
      <c r="AF357" s="745"/>
      <c r="AG357" s="128"/>
      <c r="AH357" s="715"/>
      <c r="AI357" s="765"/>
      <c r="AJ357" s="765"/>
      <c r="AK357" s="765"/>
      <c r="AL357" s="765"/>
      <c r="AM357" s="123"/>
      <c r="AN357" s="123"/>
      <c r="AO357" s="46"/>
      <c r="AP357" s="46"/>
      <c r="AQ357" s="46"/>
      <c r="AR357" s="46"/>
      <c r="AS357" s="46"/>
      <c r="AT357" s="124"/>
      <c r="AU357" s="74"/>
    </row>
    <row r="358" spans="1:47" ht="72" customHeight="1" x14ac:dyDescent="0.25">
      <c r="A358" s="732"/>
      <c r="B358" s="740"/>
      <c r="C358" s="45">
        <v>55</v>
      </c>
      <c r="D358" s="72">
        <v>423</v>
      </c>
      <c r="E358" s="123" t="s">
        <v>477</v>
      </c>
      <c r="F358" s="123" t="s">
        <v>12</v>
      </c>
      <c r="G358" s="132">
        <v>3.6</v>
      </c>
      <c r="H358" s="46">
        <v>3.6</v>
      </c>
      <c r="I358" s="46"/>
      <c r="J358" s="46">
        <v>3.6</v>
      </c>
      <c r="K358" s="46">
        <v>0</v>
      </c>
      <c r="L358" s="126">
        <v>70000</v>
      </c>
      <c r="M358" s="128">
        <v>252000</v>
      </c>
      <c r="N358" s="129" t="s">
        <v>351</v>
      </c>
      <c r="O358" s="125">
        <v>9500</v>
      </c>
      <c r="P358" s="129" t="s">
        <v>352</v>
      </c>
      <c r="Q358" s="127">
        <v>3.6</v>
      </c>
      <c r="R358" s="125">
        <v>9500</v>
      </c>
      <c r="S358" s="128">
        <v>34200</v>
      </c>
      <c r="T358" s="128"/>
      <c r="U358" s="137"/>
      <c r="V358" s="126">
        <v>10000</v>
      </c>
      <c r="W358" s="125">
        <v>36000</v>
      </c>
      <c r="X358" s="126">
        <v>150000</v>
      </c>
      <c r="Y358" s="125">
        <v>540000</v>
      </c>
      <c r="Z358" s="47"/>
      <c r="AA358" s="125">
        <v>862200</v>
      </c>
      <c r="AB358" s="742"/>
      <c r="AC358" s="126">
        <v>40000</v>
      </c>
      <c r="AD358" s="128">
        <v>144000</v>
      </c>
      <c r="AE358" s="745"/>
      <c r="AF358" s="745"/>
      <c r="AG358" s="128"/>
      <c r="AH358" s="715"/>
      <c r="AI358" s="765"/>
      <c r="AJ358" s="765"/>
      <c r="AK358" s="765"/>
      <c r="AL358" s="765"/>
      <c r="AM358" s="123"/>
      <c r="AN358" s="123"/>
      <c r="AO358" s="46"/>
      <c r="AP358" s="46"/>
      <c r="AQ358" s="46"/>
      <c r="AR358" s="46"/>
      <c r="AS358" s="46"/>
      <c r="AT358" s="124"/>
      <c r="AU358" s="74"/>
    </row>
    <row r="359" spans="1:47" ht="72" customHeight="1" x14ac:dyDescent="0.25">
      <c r="A359" s="732"/>
      <c r="B359" s="740"/>
      <c r="C359" s="45">
        <v>56</v>
      </c>
      <c r="D359" s="72">
        <v>732</v>
      </c>
      <c r="E359" s="123" t="s">
        <v>477</v>
      </c>
      <c r="F359" s="123" t="s">
        <v>12</v>
      </c>
      <c r="G359" s="132">
        <v>124</v>
      </c>
      <c r="H359" s="46">
        <v>43.6</v>
      </c>
      <c r="I359" s="46">
        <v>0</v>
      </c>
      <c r="J359" s="46">
        <v>43.6</v>
      </c>
      <c r="K359" s="46">
        <v>80.400000000000006</v>
      </c>
      <c r="L359" s="126">
        <v>70000</v>
      </c>
      <c r="M359" s="128">
        <v>3052000</v>
      </c>
      <c r="N359" s="129" t="s">
        <v>351</v>
      </c>
      <c r="O359" s="125">
        <v>9500</v>
      </c>
      <c r="P359" s="129" t="s">
        <v>352</v>
      </c>
      <c r="Q359" s="127">
        <v>43.6</v>
      </c>
      <c r="R359" s="125">
        <v>9500</v>
      </c>
      <c r="S359" s="128">
        <v>414200</v>
      </c>
      <c r="T359" s="128"/>
      <c r="U359" s="137"/>
      <c r="V359" s="126">
        <v>10000</v>
      </c>
      <c r="W359" s="125">
        <v>436000</v>
      </c>
      <c r="X359" s="126">
        <v>150000</v>
      </c>
      <c r="Y359" s="125">
        <v>6540000</v>
      </c>
      <c r="Z359" s="125"/>
      <c r="AA359" s="125">
        <v>10442200</v>
      </c>
      <c r="AB359" s="742"/>
      <c r="AC359" s="126">
        <v>40000</v>
      </c>
      <c r="AD359" s="128">
        <v>1744000</v>
      </c>
      <c r="AE359" s="745"/>
      <c r="AF359" s="745"/>
      <c r="AG359" s="128"/>
      <c r="AH359" s="715"/>
      <c r="AI359" s="765"/>
      <c r="AJ359" s="765"/>
      <c r="AK359" s="765"/>
      <c r="AL359" s="765"/>
      <c r="AM359" s="123"/>
      <c r="AN359" s="123">
        <v>4</v>
      </c>
      <c r="AO359" s="46">
        <v>264</v>
      </c>
      <c r="AP359" s="46">
        <v>264</v>
      </c>
      <c r="AQ359" s="46">
        <v>0</v>
      </c>
      <c r="AR359" s="46" t="s">
        <v>481</v>
      </c>
      <c r="AS359" s="123" t="s">
        <v>723</v>
      </c>
      <c r="AT359" s="124"/>
      <c r="AU359" s="74"/>
    </row>
    <row r="360" spans="1:47" ht="72" customHeight="1" x14ac:dyDescent="0.25">
      <c r="A360" s="732"/>
      <c r="B360" s="740"/>
      <c r="C360" s="45">
        <v>62</v>
      </c>
      <c r="D360" s="72">
        <v>73</v>
      </c>
      <c r="E360" s="123" t="s">
        <v>477</v>
      </c>
      <c r="F360" s="123" t="s">
        <v>12</v>
      </c>
      <c r="G360" s="132">
        <v>368.5</v>
      </c>
      <c r="H360" s="46">
        <v>368.5</v>
      </c>
      <c r="I360" s="46">
        <v>0</v>
      </c>
      <c r="J360" s="46">
        <v>368.5</v>
      </c>
      <c r="K360" s="46">
        <v>0</v>
      </c>
      <c r="L360" s="126">
        <v>70000</v>
      </c>
      <c r="M360" s="128">
        <v>25795000</v>
      </c>
      <c r="N360" s="129" t="s">
        <v>351</v>
      </c>
      <c r="O360" s="125">
        <v>9500</v>
      </c>
      <c r="P360" s="129" t="s">
        <v>352</v>
      </c>
      <c r="Q360" s="127">
        <v>368.5</v>
      </c>
      <c r="R360" s="125">
        <v>9500</v>
      </c>
      <c r="S360" s="128">
        <v>3500750</v>
      </c>
      <c r="T360" s="128"/>
      <c r="U360" s="137"/>
      <c r="V360" s="126">
        <v>10000</v>
      </c>
      <c r="W360" s="125">
        <v>3685000</v>
      </c>
      <c r="X360" s="126">
        <v>150000</v>
      </c>
      <c r="Y360" s="125">
        <v>55275000</v>
      </c>
      <c r="Z360" s="128"/>
      <c r="AA360" s="125">
        <v>88255750</v>
      </c>
      <c r="AB360" s="742"/>
      <c r="AC360" s="126">
        <v>40000</v>
      </c>
      <c r="AD360" s="128">
        <v>14740000</v>
      </c>
      <c r="AE360" s="745"/>
      <c r="AF360" s="745"/>
      <c r="AG360" s="128"/>
      <c r="AH360" s="715"/>
      <c r="AI360" s="765"/>
      <c r="AJ360" s="765"/>
      <c r="AK360" s="765"/>
      <c r="AL360" s="765"/>
      <c r="AM360" s="123"/>
      <c r="AN360" s="123">
        <v>19</v>
      </c>
      <c r="AO360" s="46">
        <v>120</v>
      </c>
      <c r="AP360" s="46">
        <v>120</v>
      </c>
      <c r="AQ360" s="46">
        <v>0</v>
      </c>
      <c r="AR360" s="46" t="s">
        <v>484</v>
      </c>
      <c r="AS360" s="123" t="s">
        <v>726</v>
      </c>
      <c r="AT360" s="124"/>
      <c r="AU360" s="74"/>
    </row>
    <row r="361" spans="1:47" ht="72" customHeight="1" x14ac:dyDescent="0.25">
      <c r="A361" s="732"/>
      <c r="B361" s="740"/>
      <c r="C361" s="45">
        <v>62</v>
      </c>
      <c r="D361" s="72">
        <v>74</v>
      </c>
      <c r="E361" s="123" t="s">
        <v>477</v>
      </c>
      <c r="F361" s="123" t="s">
        <v>12</v>
      </c>
      <c r="G361" s="132">
        <v>324.39999999999998</v>
      </c>
      <c r="H361" s="46">
        <v>324.39999999999998</v>
      </c>
      <c r="I361" s="46">
        <v>0</v>
      </c>
      <c r="J361" s="46">
        <v>324.39999999999998</v>
      </c>
      <c r="K361" s="46">
        <v>0</v>
      </c>
      <c r="L361" s="126">
        <v>70000</v>
      </c>
      <c r="M361" s="128">
        <v>22708000</v>
      </c>
      <c r="N361" s="129" t="s">
        <v>351</v>
      </c>
      <c r="O361" s="125">
        <v>9500</v>
      </c>
      <c r="P361" s="129" t="s">
        <v>352</v>
      </c>
      <c r="Q361" s="127">
        <v>324.39999999999998</v>
      </c>
      <c r="R361" s="125">
        <v>9500</v>
      </c>
      <c r="S361" s="128">
        <v>3081800</v>
      </c>
      <c r="T361" s="128"/>
      <c r="U361" s="137"/>
      <c r="V361" s="126">
        <v>10000</v>
      </c>
      <c r="W361" s="125">
        <v>3244000</v>
      </c>
      <c r="X361" s="126">
        <v>150000</v>
      </c>
      <c r="Y361" s="125">
        <v>48660000</v>
      </c>
      <c r="Z361" s="125"/>
      <c r="AA361" s="125">
        <v>77693800</v>
      </c>
      <c r="AB361" s="742"/>
      <c r="AC361" s="126">
        <v>40000</v>
      </c>
      <c r="AD361" s="128">
        <v>12976000</v>
      </c>
      <c r="AE361" s="745"/>
      <c r="AF361" s="745"/>
      <c r="AG361" s="128"/>
      <c r="AH361" s="715"/>
      <c r="AI361" s="765"/>
      <c r="AJ361" s="765"/>
      <c r="AK361" s="765"/>
      <c r="AL361" s="765"/>
      <c r="AM361" s="123">
        <v>31</v>
      </c>
      <c r="AN361" s="123">
        <v>430</v>
      </c>
      <c r="AO361" s="46">
        <v>317.3</v>
      </c>
      <c r="AP361" s="46">
        <v>317.3</v>
      </c>
      <c r="AQ361" s="46">
        <v>0</v>
      </c>
      <c r="AR361" s="46"/>
      <c r="AS361" s="123" t="s">
        <v>746</v>
      </c>
      <c r="AT361" s="124" t="s">
        <v>491</v>
      </c>
      <c r="AU361" s="74"/>
    </row>
    <row r="362" spans="1:47" ht="72" customHeight="1" x14ac:dyDescent="0.25">
      <c r="A362" s="732"/>
      <c r="B362" s="740"/>
      <c r="C362" s="45">
        <v>62</v>
      </c>
      <c r="D362" s="72">
        <v>78</v>
      </c>
      <c r="E362" s="123" t="s">
        <v>477</v>
      </c>
      <c r="F362" s="123" t="s">
        <v>12</v>
      </c>
      <c r="G362" s="132">
        <v>163.5</v>
      </c>
      <c r="H362" s="46">
        <v>163.5</v>
      </c>
      <c r="I362" s="46">
        <v>0</v>
      </c>
      <c r="J362" s="46">
        <v>163.5</v>
      </c>
      <c r="K362" s="46">
        <v>0</v>
      </c>
      <c r="L362" s="126">
        <v>70000</v>
      </c>
      <c r="M362" s="128">
        <v>11445000</v>
      </c>
      <c r="N362" s="129" t="s">
        <v>351</v>
      </c>
      <c r="O362" s="125">
        <v>9500</v>
      </c>
      <c r="P362" s="129" t="s">
        <v>352</v>
      </c>
      <c r="Q362" s="127">
        <v>163.5</v>
      </c>
      <c r="R362" s="125">
        <v>9500</v>
      </c>
      <c r="S362" s="128">
        <v>1553250</v>
      </c>
      <c r="T362" s="128"/>
      <c r="U362" s="137"/>
      <c r="V362" s="126">
        <v>10000</v>
      </c>
      <c r="W362" s="125">
        <v>1635000</v>
      </c>
      <c r="X362" s="126">
        <v>150000</v>
      </c>
      <c r="Y362" s="125">
        <v>24525000</v>
      </c>
      <c r="Z362" s="125"/>
      <c r="AA362" s="125">
        <v>39158250</v>
      </c>
      <c r="AB362" s="742"/>
      <c r="AC362" s="126">
        <v>40000</v>
      </c>
      <c r="AD362" s="128">
        <v>6540000</v>
      </c>
      <c r="AE362" s="745"/>
      <c r="AF362" s="745"/>
      <c r="AG362" s="128"/>
      <c r="AH362" s="715"/>
      <c r="AI362" s="765"/>
      <c r="AJ362" s="765"/>
      <c r="AK362" s="765"/>
      <c r="AL362" s="765"/>
      <c r="AM362" s="123">
        <v>31</v>
      </c>
      <c r="AN362" s="123">
        <v>430</v>
      </c>
      <c r="AO362" s="46">
        <v>317.3</v>
      </c>
      <c r="AP362" s="46">
        <v>317.3</v>
      </c>
      <c r="AQ362" s="46">
        <v>0</v>
      </c>
      <c r="AR362" s="46"/>
      <c r="AS362" s="123" t="s">
        <v>746</v>
      </c>
      <c r="AT362" s="124" t="s">
        <v>491</v>
      </c>
      <c r="AU362" s="74"/>
    </row>
    <row r="363" spans="1:47" ht="72" customHeight="1" x14ac:dyDescent="0.25">
      <c r="A363" s="732"/>
      <c r="B363" s="740"/>
      <c r="C363" s="45">
        <v>63</v>
      </c>
      <c r="D363" s="72">
        <v>186</v>
      </c>
      <c r="E363" s="123" t="s">
        <v>477</v>
      </c>
      <c r="F363" s="123" t="s">
        <v>12</v>
      </c>
      <c r="G363" s="132">
        <v>87.4</v>
      </c>
      <c r="H363" s="46">
        <v>87.4</v>
      </c>
      <c r="I363" s="46">
        <v>0</v>
      </c>
      <c r="J363" s="46">
        <v>87.4</v>
      </c>
      <c r="K363" s="46">
        <v>0</v>
      </c>
      <c r="L363" s="126">
        <v>70000</v>
      </c>
      <c r="M363" s="128">
        <v>6118000</v>
      </c>
      <c r="N363" s="129" t="s">
        <v>351</v>
      </c>
      <c r="O363" s="125">
        <v>9500</v>
      </c>
      <c r="P363" s="129" t="s">
        <v>352</v>
      </c>
      <c r="Q363" s="127">
        <v>87.4</v>
      </c>
      <c r="R363" s="125">
        <v>9500</v>
      </c>
      <c r="S363" s="128">
        <v>830300</v>
      </c>
      <c r="T363" s="128"/>
      <c r="U363" s="137"/>
      <c r="V363" s="126">
        <v>10000</v>
      </c>
      <c r="W363" s="125">
        <v>874000</v>
      </c>
      <c r="X363" s="126">
        <v>150000</v>
      </c>
      <c r="Y363" s="125">
        <v>13110000</v>
      </c>
      <c r="Z363" s="128"/>
      <c r="AA363" s="125">
        <v>20932300</v>
      </c>
      <c r="AB363" s="742"/>
      <c r="AC363" s="126">
        <v>40000</v>
      </c>
      <c r="AD363" s="128">
        <v>3496000</v>
      </c>
      <c r="AE363" s="745"/>
      <c r="AF363" s="745"/>
      <c r="AG363" s="128"/>
      <c r="AH363" s="117"/>
      <c r="AI363" s="138"/>
      <c r="AJ363" s="138"/>
      <c r="AK363" s="138"/>
      <c r="AL363" s="138"/>
      <c r="AM363" s="123">
        <v>31</v>
      </c>
      <c r="AN363" s="123">
        <v>685</v>
      </c>
      <c r="AO363" s="46">
        <v>305.89999999999998</v>
      </c>
      <c r="AP363" s="46">
        <v>305.89999999999998</v>
      </c>
      <c r="AQ363" s="46">
        <v>0</v>
      </c>
      <c r="AR363" s="46"/>
      <c r="AS363" s="46"/>
      <c r="AT363" s="124" t="s">
        <v>491</v>
      </c>
      <c r="AU363" s="74"/>
    </row>
    <row r="364" spans="1:47" ht="72" customHeight="1" x14ac:dyDescent="0.25">
      <c r="A364" s="732"/>
      <c r="B364" s="740"/>
      <c r="C364" s="45">
        <v>63</v>
      </c>
      <c r="D364" s="72">
        <v>187</v>
      </c>
      <c r="E364" s="123" t="s">
        <v>477</v>
      </c>
      <c r="F364" s="123" t="s">
        <v>12</v>
      </c>
      <c r="G364" s="132">
        <v>13.6</v>
      </c>
      <c r="H364" s="46">
        <v>13.6</v>
      </c>
      <c r="I364" s="46">
        <v>0</v>
      </c>
      <c r="J364" s="46">
        <v>13.6</v>
      </c>
      <c r="K364" s="46">
        <v>0</v>
      </c>
      <c r="L364" s="126">
        <v>70000</v>
      </c>
      <c r="M364" s="128">
        <v>952000</v>
      </c>
      <c r="N364" s="129" t="s">
        <v>351</v>
      </c>
      <c r="O364" s="125">
        <v>9500</v>
      </c>
      <c r="P364" s="129" t="s">
        <v>352</v>
      </c>
      <c r="Q364" s="127">
        <v>13.6</v>
      </c>
      <c r="R364" s="125">
        <v>9500</v>
      </c>
      <c r="S364" s="128">
        <v>129200</v>
      </c>
      <c r="T364" s="128"/>
      <c r="U364" s="137"/>
      <c r="V364" s="126">
        <v>10000</v>
      </c>
      <c r="W364" s="125">
        <v>136000</v>
      </c>
      <c r="X364" s="126">
        <v>150000</v>
      </c>
      <c r="Y364" s="125">
        <v>2040000</v>
      </c>
      <c r="Z364" s="128"/>
      <c r="AA364" s="125">
        <v>3257200</v>
      </c>
      <c r="AB364" s="742"/>
      <c r="AC364" s="126">
        <v>40000</v>
      </c>
      <c r="AD364" s="128">
        <v>544000</v>
      </c>
      <c r="AE364" s="745"/>
      <c r="AF364" s="745"/>
      <c r="AG364" s="128"/>
      <c r="AH364" s="117"/>
      <c r="AI364" s="138"/>
      <c r="AJ364" s="138"/>
      <c r="AK364" s="138"/>
      <c r="AL364" s="138"/>
      <c r="AM364" s="123">
        <v>31</v>
      </c>
      <c r="AN364" s="123">
        <v>685</v>
      </c>
      <c r="AO364" s="46">
        <v>305.89999999999998</v>
      </c>
      <c r="AP364" s="46">
        <v>305.89999999999998</v>
      </c>
      <c r="AQ364" s="46">
        <v>0</v>
      </c>
      <c r="AR364" s="46"/>
      <c r="AS364" s="46"/>
      <c r="AT364" s="124" t="s">
        <v>491</v>
      </c>
      <c r="AU364" s="74"/>
    </row>
    <row r="365" spans="1:47" ht="72" customHeight="1" x14ac:dyDescent="0.25">
      <c r="A365" s="732"/>
      <c r="B365" s="740"/>
      <c r="C365" s="45">
        <v>55</v>
      </c>
      <c r="D365" s="72">
        <v>556</v>
      </c>
      <c r="E365" s="123" t="s">
        <v>477</v>
      </c>
      <c r="F365" s="123" t="s">
        <v>12</v>
      </c>
      <c r="G365" s="132">
        <v>180.1</v>
      </c>
      <c r="H365" s="46">
        <v>62.2</v>
      </c>
      <c r="I365" s="46">
        <v>0</v>
      </c>
      <c r="J365" s="46">
        <v>62.2</v>
      </c>
      <c r="K365" s="46">
        <v>117.89999999999999</v>
      </c>
      <c r="L365" s="126">
        <v>70000</v>
      </c>
      <c r="M365" s="128">
        <v>4354000</v>
      </c>
      <c r="N365" s="129" t="s">
        <v>351</v>
      </c>
      <c r="O365" s="125">
        <v>9500</v>
      </c>
      <c r="P365" s="129" t="s">
        <v>352</v>
      </c>
      <c r="Q365" s="127">
        <v>62.2</v>
      </c>
      <c r="R365" s="125">
        <v>9500</v>
      </c>
      <c r="S365" s="128">
        <v>590900</v>
      </c>
      <c r="T365" s="128"/>
      <c r="U365" s="137"/>
      <c r="V365" s="126">
        <v>10000</v>
      </c>
      <c r="W365" s="125">
        <v>622000</v>
      </c>
      <c r="X365" s="126">
        <v>150000</v>
      </c>
      <c r="Y365" s="125">
        <v>9330000</v>
      </c>
      <c r="Z365" s="128"/>
      <c r="AA365" s="125">
        <v>14896900</v>
      </c>
      <c r="AB365" s="742"/>
      <c r="AC365" s="126">
        <v>40000</v>
      </c>
      <c r="AD365" s="128">
        <v>2488000</v>
      </c>
      <c r="AE365" s="745"/>
      <c r="AF365" s="745"/>
      <c r="AG365" s="128"/>
      <c r="AH365" s="117"/>
      <c r="AI365" s="138"/>
      <c r="AJ365" s="138"/>
      <c r="AK365" s="138"/>
      <c r="AL365" s="138"/>
      <c r="AM365" s="123"/>
      <c r="AN365" s="123"/>
      <c r="AO365" s="46"/>
      <c r="AP365" s="46"/>
      <c r="AQ365" s="46"/>
      <c r="AR365" s="46"/>
      <c r="AS365" s="46"/>
      <c r="AT365" s="124"/>
      <c r="AU365" s="74"/>
    </row>
    <row r="366" spans="1:47" s="67" customFormat="1" ht="72" customHeight="1" x14ac:dyDescent="0.25">
      <c r="A366" s="732">
        <f>MAX(A$6:$A365)+1</f>
        <v>36</v>
      </c>
      <c r="B366" s="740" t="s">
        <v>747</v>
      </c>
      <c r="C366" s="45">
        <v>54</v>
      </c>
      <c r="D366" s="72">
        <v>139</v>
      </c>
      <c r="E366" s="123" t="s">
        <v>477</v>
      </c>
      <c r="F366" s="123" t="s">
        <v>12</v>
      </c>
      <c r="G366" s="132">
        <v>100.5</v>
      </c>
      <c r="H366" s="46">
        <v>100.5</v>
      </c>
      <c r="I366" s="46">
        <v>0</v>
      </c>
      <c r="J366" s="46">
        <v>100.5</v>
      </c>
      <c r="K366" s="46">
        <v>0</v>
      </c>
      <c r="L366" s="126">
        <v>70000</v>
      </c>
      <c r="M366" s="128">
        <v>7035000</v>
      </c>
      <c r="N366" s="129" t="s">
        <v>351</v>
      </c>
      <c r="O366" s="125">
        <v>9500</v>
      </c>
      <c r="P366" s="129" t="s">
        <v>352</v>
      </c>
      <c r="Q366" s="127">
        <v>100.5</v>
      </c>
      <c r="R366" s="125">
        <v>9500</v>
      </c>
      <c r="S366" s="128">
        <v>954750</v>
      </c>
      <c r="T366" s="128"/>
      <c r="U366" s="137"/>
      <c r="V366" s="126">
        <v>10000</v>
      </c>
      <c r="W366" s="125">
        <v>1005000</v>
      </c>
      <c r="X366" s="126">
        <v>150000</v>
      </c>
      <c r="Y366" s="125">
        <v>15075000</v>
      </c>
      <c r="Z366" s="128"/>
      <c r="AA366" s="125">
        <v>24069750</v>
      </c>
      <c r="AB366" s="742">
        <v>328785600</v>
      </c>
      <c r="AC366" s="126">
        <v>40000</v>
      </c>
      <c r="AD366" s="128">
        <v>4020000</v>
      </c>
      <c r="AE366" s="745">
        <v>54912000</v>
      </c>
      <c r="AF366" s="745">
        <v>383697600</v>
      </c>
      <c r="AG366" s="128"/>
      <c r="AH366" s="46" t="s">
        <v>606</v>
      </c>
      <c r="AI366" s="46" t="s">
        <v>607</v>
      </c>
      <c r="AJ366" s="46" t="s">
        <v>608</v>
      </c>
      <c r="AK366" s="46" t="s">
        <v>576</v>
      </c>
      <c r="AL366" s="46"/>
      <c r="AM366" s="123"/>
      <c r="AN366" s="123">
        <v>8</v>
      </c>
      <c r="AO366" s="46">
        <v>216</v>
      </c>
      <c r="AP366" s="46">
        <v>100.5</v>
      </c>
      <c r="AQ366" s="46">
        <v>115.5</v>
      </c>
      <c r="AR366" s="46" t="s">
        <v>481</v>
      </c>
      <c r="AS366" s="123" t="s">
        <v>609</v>
      </c>
      <c r="AT366" s="124"/>
      <c r="AU366" s="135"/>
    </row>
    <row r="367" spans="1:47" s="67" customFormat="1" ht="72" customHeight="1" x14ac:dyDescent="0.25">
      <c r="A367" s="732"/>
      <c r="B367" s="740"/>
      <c r="C367" s="45">
        <v>55</v>
      </c>
      <c r="D367" s="72">
        <v>229</v>
      </c>
      <c r="E367" s="123" t="s">
        <v>477</v>
      </c>
      <c r="F367" s="123" t="s">
        <v>12</v>
      </c>
      <c r="G367" s="132">
        <v>169.3</v>
      </c>
      <c r="H367" s="46">
        <v>100.5</v>
      </c>
      <c r="I367" s="46">
        <v>68.8</v>
      </c>
      <c r="J367" s="46">
        <v>169.3</v>
      </c>
      <c r="K367" s="46">
        <v>0</v>
      </c>
      <c r="L367" s="126">
        <v>70000</v>
      </c>
      <c r="M367" s="128">
        <v>11851000</v>
      </c>
      <c r="N367" s="129" t="s">
        <v>351</v>
      </c>
      <c r="O367" s="125">
        <v>9500</v>
      </c>
      <c r="P367" s="129" t="s">
        <v>352</v>
      </c>
      <c r="Q367" s="127">
        <v>169.3</v>
      </c>
      <c r="R367" s="125">
        <v>9500</v>
      </c>
      <c r="S367" s="128">
        <v>1608350</v>
      </c>
      <c r="T367" s="128"/>
      <c r="U367" s="137"/>
      <c r="V367" s="126">
        <v>10000</v>
      </c>
      <c r="W367" s="125">
        <v>1693000</v>
      </c>
      <c r="X367" s="126">
        <v>150000</v>
      </c>
      <c r="Y367" s="125">
        <v>25395000</v>
      </c>
      <c r="Z367" s="128"/>
      <c r="AA367" s="125">
        <v>40547350</v>
      </c>
      <c r="AB367" s="742"/>
      <c r="AC367" s="126">
        <v>40000</v>
      </c>
      <c r="AD367" s="128">
        <v>6772000</v>
      </c>
      <c r="AE367" s="745"/>
      <c r="AF367" s="745"/>
      <c r="AG367" s="128"/>
      <c r="AH367" s="46"/>
      <c r="AI367" s="46"/>
      <c r="AJ367" s="46"/>
      <c r="AK367" s="46"/>
      <c r="AL367" s="46"/>
      <c r="AM367" s="123"/>
      <c r="AN367" s="123"/>
      <c r="AO367" s="46"/>
      <c r="AP367" s="46"/>
      <c r="AQ367" s="46"/>
      <c r="AR367" s="46"/>
      <c r="AS367" s="123"/>
      <c r="AT367" s="124"/>
      <c r="AU367" s="135"/>
    </row>
    <row r="368" spans="1:47" s="67" customFormat="1" ht="72" customHeight="1" x14ac:dyDescent="0.25">
      <c r="A368" s="732"/>
      <c r="B368" s="740"/>
      <c r="C368" s="45">
        <v>55</v>
      </c>
      <c r="D368" s="72">
        <v>289</v>
      </c>
      <c r="E368" s="123" t="s">
        <v>477</v>
      </c>
      <c r="F368" s="123" t="s">
        <v>12</v>
      </c>
      <c r="G368" s="132">
        <v>140.9</v>
      </c>
      <c r="H368" s="46">
        <v>140.9</v>
      </c>
      <c r="I368" s="46">
        <v>0</v>
      </c>
      <c r="J368" s="46">
        <v>140.9</v>
      </c>
      <c r="K368" s="46">
        <v>0</v>
      </c>
      <c r="L368" s="126">
        <v>70000</v>
      </c>
      <c r="M368" s="128">
        <v>9863000</v>
      </c>
      <c r="N368" s="129" t="s">
        <v>351</v>
      </c>
      <c r="O368" s="125">
        <v>9500</v>
      </c>
      <c r="P368" s="129" t="s">
        <v>352</v>
      </c>
      <c r="Q368" s="127">
        <v>140.9</v>
      </c>
      <c r="R368" s="125">
        <v>9500</v>
      </c>
      <c r="S368" s="128">
        <v>1338550</v>
      </c>
      <c r="T368" s="128"/>
      <c r="U368" s="137"/>
      <c r="V368" s="126">
        <v>10000</v>
      </c>
      <c r="W368" s="125">
        <v>1409000</v>
      </c>
      <c r="X368" s="126">
        <v>150000</v>
      </c>
      <c r="Y368" s="125">
        <v>21135000</v>
      </c>
      <c r="Z368" s="128"/>
      <c r="AA368" s="125">
        <v>33745550</v>
      </c>
      <c r="AB368" s="742"/>
      <c r="AC368" s="126">
        <v>40000</v>
      </c>
      <c r="AD368" s="128">
        <v>5636000</v>
      </c>
      <c r="AE368" s="745"/>
      <c r="AF368" s="745"/>
      <c r="AG368" s="128"/>
      <c r="AH368" s="46"/>
      <c r="AI368" s="46"/>
      <c r="AJ368" s="46"/>
      <c r="AK368" s="46"/>
      <c r="AL368" s="46"/>
      <c r="AM368" s="123"/>
      <c r="AN368" s="123"/>
      <c r="AO368" s="46"/>
      <c r="AP368" s="46"/>
      <c r="AQ368" s="46"/>
      <c r="AR368" s="46"/>
      <c r="AS368" s="123"/>
      <c r="AT368" s="124"/>
      <c r="AU368" s="135"/>
    </row>
    <row r="369" spans="1:47" s="67" customFormat="1" ht="72" customHeight="1" x14ac:dyDescent="0.25">
      <c r="A369" s="732"/>
      <c r="B369" s="740"/>
      <c r="C369" s="45">
        <v>55</v>
      </c>
      <c r="D369" s="72">
        <v>339</v>
      </c>
      <c r="E369" s="123" t="s">
        <v>477</v>
      </c>
      <c r="F369" s="123" t="s">
        <v>12</v>
      </c>
      <c r="G369" s="132">
        <v>107</v>
      </c>
      <c r="H369" s="46">
        <v>107</v>
      </c>
      <c r="I369" s="46">
        <v>0</v>
      </c>
      <c r="J369" s="46">
        <v>107</v>
      </c>
      <c r="K369" s="46">
        <v>0</v>
      </c>
      <c r="L369" s="126">
        <v>70000</v>
      </c>
      <c r="M369" s="128">
        <v>7490000</v>
      </c>
      <c r="N369" s="129" t="s">
        <v>351</v>
      </c>
      <c r="O369" s="125">
        <v>9500</v>
      </c>
      <c r="P369" s="129" t="s">
        <v>352</v>
      </c>
      <c r="Q369" s="127">
        <v>107</v>
      </c>
      <c r="R369" s="125">
        <v>9500</v>
      </c>
      <c r="S369" s="128">
        <v>1016500</v>
      </c>
      <c r="T369" s="128"/>
      <c r="U369" s="137"/>
      <c r="V369" s="126">
        <v>10000</v>
      </c>
      <c r="W369" s="125">
        <v>1070000</v>
      </c>
      <c r="X369" s="126">
        <v>150000</v>
      </c>
      <c r="Y369" s="125">
        <v>16050000</v>
      </c>
      <c r="Z369" s="128"/>
      <c r="AA369" s="125">
        <v>25626500</v>
      </c>
      <c r="AB369" s="742"/>
      <c r="AC369" s="126">
        <v>40000</v>
      </c>
      <c r="AD369" s="128">
        <v>4280000</v>
      </c>
      <c r="AE369" s="745"/>
      <c r="AF369" s="745"/>
      <c r="AG369" s="128"/>
      <c r="AH369" s="46"/>
      <c r="AI369" s="46"/>
      <c r="AJ369" s="46"/>
      <c r="AK369" s="46"/>
      <c r="AL369" s="46"/>
      <c r="AM369" s="123"/>
      <c r="AN369" s="123"/>
      <c r="AO369" s="46"/>
      <c r="AP369" s="46"/>
      <c r="AQ369" s="46"/>
      <c r="AR369" s="46"/>
      <c r="AS369" s="123"/>
      <c r="AT369" s="124"/>
      <c r="AU369" s="135"/>
    </row>
    <row r="370" spans="1:47" s="67" customFormat="1" ht="72" customHeight="1" x14ac:dyDescent="0.25">
      <c r="A370" s="732"/>
      <c r="B370" s="740"/>
      <c r="C370" s="45">
        <v>62</v>
      </c>
      <c r="D370" s="72">
        <v>30</v>
      </c>
      <c r="E370" s="123" t="s">
        <v>477</v>
      </c>
      <c r="F370" s="123" t="s">
        <v>12</v>
      </c>
      <c r="G370" s="132">
        <v>200.5</v>
      </c>
      <c r="H370" s="46">
        <v>200.5</v>
      </c>
      <c r="I370" s="46">
        <v>0</v>
      </c>
      <c r="J370" s="46">
        <v>200.5</v>
      </c>
      <c r="K370" s="46">
        <v>0</v>
      </c>
      <c r="L370" s="126">
        <v>70000</v>
      </c>
      <c r="M370" s="128">
        <v>14035000</v>
      </c>
      <c r="N370" s="129" t="s">
        <v>351</v>
      </c>
      <c r="O370" s="125">
        <v>9500</v>
      </c>
      <c r="P370" s="129" t="s">
        <v>352</v>
      </c>
      <c r="Q370" s="127">
        <v>200.5</v>
      </c>
      <c r="R370" s="125">
        <v>9500</v>
      </c>
      <c r="S370" s="128">
        <v>1904750</v>
      </c>
      <c r="T370" s="128"/>
      <c r="U370" s="137"/>
      <c r="V370" s="126">
        <v>10000</v>
      </c>
      <c r="W370" s="125">
        <v>2005000</v>
      </c>
      <c r="X370" s="126">
        <v>150000</v>
      </c>
      <c r="Y370" s="125">
        <v>30075000</v>
      </c>
      <c r="Z370" s="128"/>
      <c r="AA370" s="125">
        <v>48019750</v>
      </c>
      <c r="AB370" s="742"/>
      <c r="AC370" s="126">
        <v>40000</v>
      </c>
      <c r="AD370" s="128">
        <v>8020000</v>
      </c>
      <c r="AE370" s="745"/>
      <c r="AF370" s="745"/>
      <c r="AG370" s="128"/>
      <c r="AH370" s="46"/>
      <c r="AI370" s="46"/>
      <c r="AJ370" s="46"/>
      <c r="AK370" s="46"/>
      <c r="AL370" s="46"/>
      <c r="AM370" s="123"/>
      <c r="AN370" s="123"/>
      <c r="AO370" s="46"/>
      <c r="AP370" s="46"/>
      <c r="AQ370" s="46"/>
      <c r="AR370" s="46"/>
      <c r="AS370" s="123"/>
      <c r="AT370" s="124"/>
      <c r="AU370" s="135"/>
    </row>
    <row r="371" spans="1:47" s="67" customFormat="1" ht="72" customHeight="1" x14ac:dyDescent="0.25">
      <c r="A371" s="732"/>
      <c r="B371" s="740"/>
      <c r="C371" s="45">
        <v>62</v>
      </c>
      <c r="D371" s="72">
        <v>31</v>
      </c>
      <c r="E371" s="123" t="s">
        <v>477</v>
      </c>
      <c r="F371" s="123" t="s">
        <v>12</v>
      </c>
      <c r="G371" s="132">
        <v>184.4</v>
      </c>
      <c r="H371" s="46">
        <v>184.4</v>
      </c>
      <c r="I371" s="46">
        <v>0</v>
      </c>
      <c r="J371" s="46">
        <v>184.4</v>
      </c>
      <c r="K371" s="46">
        <v>0</v>
      </c>
      <c r="L371" s="126">
        <v>70000</v>
      </c>
      <c r="M371" s="128">
        <v>12908000</v>
      </c>
      <c r="N371" s="129" t="s">
        <v>351</v>
      </c>
      <c r="O371" s="125">
        <v>9500</v>
      </c>
      <c r="P371" s="129" t="s">
        <v>352</v>
      </c>
      <c r="Q371" s="127">
        <v>184.4</v>
      </c>
      <c r="R371" s="125">
        <v>9500</v>
      </c>
      <c r="S371" s="128">
        <v>1751800</v>
      </c>
      <c r="T371" s="128"/>
      <c r="U371" s="137"/>
      <c r="V371" s="126">
        <v>10000</v>
      </c>
      <c r="W371" s="125">
        <v>1844000</v>
      </c>
      <c r="X371" s="126">
        <v>150000</v>
      </c>
      <c r="Y371" s="125">
        <v>27660000</v>
      </c>
      <c r="Z371" s="128"/>
      <c r="AA371" s="125">
        <v>44163800</v>
      </c>
      <c r="AB371" s="742"/>
      <c r="AC371" s="126">
        <v>40000</v>
      </c>
      <c r="AD371" s="128">
        <v>7376000</v>
      </c>
      <c r="AE371" s="745"/>
      <c r="AF371" s="745"/>
      <c r="AG371" s="128"/>
      <c r="AH371" s="46"/>
      <c r="AI371" s="46"/>
      <c r="AJ371" s="46"/>
      <c r="AK371" s="46"/>
      <c r="AL371" s="46"/>
      <c r="AM371" s="123"/>
      <c r="AN371" s="123"/>
      <c r="AO371" s="46"/>
      <c r="AP371" s="46"/>
      <c r="AQ371" s="46"/>
      <c r="AR371" s="46"/>
      <c r="AS371" s="123"/>
      <c r="AT371" s="124"/>
      <c r="AU371" s="135"/>
    </row>
    <row r="372" spans="1:47" s="67" customFormat="1" ht="72" customHeight="1" x14ac:dyDescent="0.25">
      <c r="A372" s="732"/>
      <c r="B372" s="740"/>
      <c r="C372" s="45">
        <v>62</v>
      </c>
      <c r="D372" s="72">
        <v>17</v>
      </c>
      <c r="E372" s="123" t="s">
        <v>477</v>
      </c>
      <c r="F372" s="123" t="s">
        <v>12</v>
      </c>
      <c r="G372" s="132">
        <v>82.6</v>
      </c>
      <c r="H372" s="46">
        <v>79.2</v>
      </c>
      <c r="I372" s="46">
        <v>3.4</v>
      </c>
      <c r="J372" s="46">
        <v>82.600000000000009</v>
      </c>
      <c r="K372" s="46">
        <v>0</v>
      </c>
      <c r="L372" s="126">
        <v>70000</v>
      </c>
      <c r="M372" s="128">
        <v>5782000.0000000009</v>
      </c>
      <c r="N372" s="129" t="s">
        <v>351</v>
      </c>
      <c r="O372" s="125">
        <v>9500</v>
      </c>
      <c r="P372" s="129" t="s">
        <v>352</v>
      </c>
      <c r="Q372" s="127">
        <v>82.600000000000009</v>
      </c>
      <c r="R372" s="125">
        <v>9500</v>
      </c>
      <c r="S372" s="128">
        <v>784700.00000000012</v>
      </c>
      <c r="T372" s="128"/>
      <c r="U372" s="137"/>
      <c r="V372" s="126">
        <v>10000</v>
      </c>
      <c r="W372" s="125">
        <v>826000.00000000012</v>
      </c>
      <c r="X372" s="126">
        <v>150000</v>
      </c>
      <c r="Y372" s="125">
        <v>12390000.000000002</v>
      </c>
      <c r="Z372" s="128"/>
      <c r="AA372" s="125">
        <v>19782700.000000004</v>
      </c>
      <c r="AB372" s="742"/>
      <c r="AC372" s="126">
        <v>40000</v>
      </c>
      <c r="AD372" s="128">
        <v>3304000.0000000005</v>
      </c>
      <c r="AE372" s="745"/>
      <c r="AF372" s="745"/>
      <c r="AG372" s="128"/>
      <c r="AH372" s="46"/>
      <c r="AI372" s="46"/>
      <c r="AJ372" s="46"/>
      <c r="AK372" s="46"/>
      <c r="AL372" s="46"/>
      <c r="AM372" s="123"/>
      <c r="AN372" s="123"/>
      <c r="AO372" s="46"/>
      <c r="AP372" s="46"/>
      <c r="AQ372" s="46"/>
      <c r="AR372" s="46"/>
      <c r="AS372" s="123"/>
      <c r="AT372" s="124"/>
      <c r="AU372" s="135"/>
    </row>
    <row r="373" spans="1:47" s="67" customFormat="1" ht="72" customHeight="1" x14ac:dyDescent="0.25">
      <c r="A373" s="732"/>
      <c r="B373" s="740"/>
      <c r="C373" s="45">
        <v>62</v>
      </c>
      <c r="D373" s="72">
        <v>21</v>
      </c>
      <c r="E373" s="123" t="s">
        <v>477</v>
      </c>
      <c r="F373" s="123" t="s">
        <v>12</v>
      </c>
      <c r="G373" s="132">
        <v>22.1</v>
      </c>
      <c r="H373" s="46">
        <v>22.1</v>
      </c>
      <c r="I373" s="46">
        <v>0</v>
      </c>
      <c r="J373" s="46">
        <v>22.1</v>
      </c>
      <c r="K373" s="46">
        <v>0</v>
      </c>
      <c r="L373" s="126">
        <v>70000</v>
      </c>
      <c r="M373" s="128">
        <v>1547000</v>
      </c>
      <c r="N373" s="129" t="s">
        <v>351</v>
      </c>
      <c r="O373" s="125">
        <v>9500</v>
      </c>
      <c r="P373" s="129" t="s">
        <v>352</v>
      </c>
      <c r="Q373" s="127">
        <v>22.1</v>
      </c>
      <c r="R373" s="125">
        <v>9500</v>
      </c>
      <c r="S373" s="128">
        <v>209950</v>
      </c>
      <c r="T373" s="128"/>
      <c r="U373" s="137"/>
      <c r="V373" s="126">
        <v>10000</v>
      </c>
      <c r="W373" s="125">
        <v>221000</v>
      </c>
      <c r="X373" s="126">
        <v>150000</v>
      </c>
      <c r="Y373" s="125">
        <v>3315000</v>
      </c>
      <c r="Z373" s="128"/>
      <c r="AA373" s="125">
        <v>5292950</v>
      </c>
      <c r="AB373" s="742"/>
      <c r="AC373" s="126">
        <v>40000</v>
      </c>
      <c r="AD373" s="128">
        <v>884000</v>
      </c>
      <c r="AE373" s="745"/>
      <c r="AF373" s="745"/>
      <c r="AG373" s="128"/>
      <c r="AH373" s="46"/>
      <c r="AI373" s="46"/>
      <c r="AJ373" s="46"/>
      <c r="AK373" s="46"/>
      <c r="AL373" s="46"/>
      <c r="AM373" s="123"/>
      <c r="AN373" s="123"/>
      <c r="AO373" s="46"/>
      <c r="AP373" s="46"/>
      <c r="AQ373" s="46"/>
      <c r="AR373" s="46"/>
      <c r="AS373" s="123"/>
      <c r="AT373" s="124"/>
      <c r="AU373" s="135"/>
    </row>
    <row r="374" spans="1:47" s="67" customFormat="1" ht="72" customHeight="1" x14ac:dyDescent="0.25">
      <c r="A374" s="732"/>
      <c r="B374" s="740"/>
      <c r="C374" s="45">
        <v>62</v>
      </c>
      <c r="D374" s="72">
        <v>56</v>
      </c>
      <c r="E374" s="123" t="s">
        <v>477</v>
      </c>
      <c r="F374" s="123" t="s">
        <v>12</v>
      </c>
      <c r="G374" s="132">
        <v>193</v>
      </c>
      <c r="H374" s="46">
        <v>167.4</v>
      </c>
      <c r="I374" s="46">
        <v>25.6</v>
      </c>
      <c r="J374" s="46">
        <v>193</v>
      </c>
      <c r="K374" s="46">
        <v>0</v>
      </c>
      <c r="L374" s="126">
        <v>70000</v>
      </c>
      <c r="M374" s="128">
        <v>13510000</v>
      </c>
      <c r="N374" s="129" t="s">
        <v>351</v>
      </c>
      <c r="O374" s="125">
        <v>9500</v>
      </c>
      <c r="P374" s="129" t="s">
        <v>352</v>
      </c>
      <c r="Q374" s="127">
        <v>193</v>
      </c>
      <c r="R374" s="125">
        <v>9500</v>
      </c>
      <c r="S374" s="128">
        <v>1833500</v>
      </c>
      <c r="T374" s="128"/>
      <c r="U374" s="137"/>
      <c r="V374" s="126">
        <v>10000</v>
      </c>
      <c r="W374" s="125">
        <v>1930000</v>
      </c>
      <c r="X374" s="126">
        <v>150000</v>
      </c>
      <c r="Y374" s="125">
        <v>28950000</v>
      </c>
      <c r="Z374" s="128"/>
      <c r="AA374" s="125">
        <v>46223500</v>
      </c>
      <c r="AB374" s="742"/>
      <c r="AC374" s="126">
        <v>40000</v>
      </c>
      <c r="AD374" s="128">
        <v>7720000</v>
      </c>
      <c r="AE374" s="745"/>
      <c r="AF374" s="745"/>
      <c r="AG374" s="128"/>
      <c r="AH374" s="46"/>
      <c r="AI374" s="46"/>
      <c r="AJ374" s="46"/>
      <c r="AK374" s="46"/>
      <c r="AL374" s="46"/>
      <c r="AM374" s="123"/>
      <c r="AN374" s="123"/>
      <c r="AO374" s="46"/>
      <c r="AP374" s="46"/>
      <c r="AQ374" s="46"/>
      <c r="AR374" s="46"/>
      <c r="AS374" s="123"/>
      <c r="AT374" s="124"/>
      <c r="AU374" s="135"/>
    </row>
    <row r="375" spans="1:47" s="67" customFormat="1" ht="72" customHeight="1" x14ac:dyDescent="0.25">
      <c r="A375" s="732"/>
      <c r="B375" s="740"/>
      <c r="C375" s="45">
        <v>63</v>
      </c>
      <c r="D375" s="72">
        <v>76</v>
      </c>
      <c r="E375" s="123" t="s">
        <v>477</v>
      </c>
      <c r="F375" s="123" t="s">
        <v>12</v>
      </c>
      <c r="G375" s="132">
        <v>11.9</v>
      </c>
      <c r="H375" s="46">
        <v>11.9</v>
      </c>
      <c r="I375" s="46">
        <v>0</v>
      </c>
      <c r="J375" s="46">
        <v>11.9</v>
      </c>
      <c r="K375" s="46">
        <v>0</v>
      </c>
      <c r="L375" s="126">
        <v>70000</v>
      </c>
      <c r="M375" s="128">
        <v>833000</v>
      </c>
      <c r="N375" s="129" t="s">
        <v>351</v>
      </c>
      <c r="O375" s="125">
        <v>9500</v>
      </c>
      <c r="P375" s="129" t="s">
        <v>352</v>
      </c>
      <c r="Q375" s="127">
        <v>11.9</v>
      </c>
      <c r="R375" s="125">
        <v>9500</v>
      </c>
      <c r="S375" s="128">
        <v>113050</v>
      </c>
      <c r="T375" s="128"/>
      <c r="U375" s="137"/>
      <c r="V375" s="126">
        <v>10000</v>
      </c>
      <c r="W375" s="125">
        <v>119000</v>
      </c>
      <c r="X375" s="126">
        <v>150000</v>
      </c>
      <c r="Y375" s="125">
        <v>1785000</v>
      </c>
      <c r="Z375" s="128"/>
      <c r="AA375" s="125">
        <v>2850050</v>
      </c>
      <c r="AB375" s="742"/>
      <c r="AC375" s="126">
        <v>40000</v>
      </c>
      <c r="AD375" s="128">
        <v>476000</v>
      </c>
      <c r="AE375" s="745"/>
      <c r="AF375" s="745"/>
      <c r="AG375" s="128"/>
      <c r="AH375" s="124"/>
      <c r="AI375" s="46"/>
      <c r="AJ375" s="46"/>
      <c r="AK375" s="46"/>
      <c r="AL375" s="46"/>
      <c r="AM375" s="123"/>
      <c r="AN375" s="123"/>
      <c r="AO375" s="46"/>
      <c r="AP375" s="46"/>
      <c r="AQ375" s="46"/>
      <c r="AR375" s="46"/>
      <c r="AS375" s="46"/>
      <c r="AT375" s="124"/>
      <c r="AU375" s="135"/>
    </row>
    <row r="376" spans="1:47" s="67" customFormat="1" ht="72" customHeight="1" x14ac:dyDescent="0.25">
      <c r="A376" s="732"/>
      <c r="B376" s="740"/>
      <c r="C376" s="45">
        <v>63</v>
      </c>
      <c r="D376" s="72">
        <v>75</v>
      </c>
      <c r="E376" s="123" t="s">
        <v>477</v>
      </c>
      <c r="F376" s="123" t="s">
        <v>12</v>
      </c>
      <c r="G376" s="132">
        <v>144.69999999999999</v>
      </c>
      <c r="H376" s="46">
        <v>144.69999999999999</v>
      </c>
      <c r="I376" s="46">
        <v>0</v>
      </c>
      <c r="J376" s="46">
        <v>144.69999999999999</v>
      </c>
      <c r="K376" s="46">
        <v>0</v>
      </c>
      <c r="L376" s="126">
        <v>70000</v>
      </c>
      <c r="M376" s="128">
        <v>10129000</v>
      </c>
      <c r="N376" s="129" t="s">
        <v>351</v>
      </c>
      <c r="O376" s="125">
        <v>9500</v>
      </c>
      <c r="P376" s="129" t="s">
        <v>352</v>
      </c>
      <c r="Q376" s="127">
        <v>144.69999999999999</v>
      </c>
      <c r="R376" s="125">
        <v>9500</v>
      </c>
      <c r="S376" s="128">
        <v>1374650</v>
      </c>
      <c r="T376" s="128"/>
      <c r="U376" s="137"/>
      <c r="V376" s="126">
        <v>10000</v>
      </c>
      <c r="W376" s="125">
        <v>1447000</v>
      </c>
      <c r="X376" s="126">
        <v>150000</v>
      </c>
      <c r="Y376" s="125">
        <v>21705000</v>
      </c>
      <c r="Z376" s="128"/>
      <c r="AA376" s="125">
        <v>34655650</v>
      </c>
      <c r="AB376" s="742"/>
      <c r="AC376" s="126">
        <v>40000</v>
      </c>
      <c r="AD376" s="128">
        <v>5788000</v>
      </c>
      <c r="AE376" s="745"/>
      <c r="AF376" s="745"/>
      <c r="AG376" s="128"/>
      <c r="AH376" s="124"/>
      <c r="AI376" s="46"/>
      <c r="AJ376" s="46"/>
      <c r="AK376" s="46"/>
      <c r="AL376" s="46"/>
      <c r="AM376" s="123"/>
      <c r="AN376" s="123"/>
      <c r="AO376" s="46"/>
      <c r="AP376" s="46"/>
      <c r="AQ376" s="46"/>
      <c r="AR376" s="46"/>
      <c r="AS376" s="46"/>
      <c r="AT376" s="124"/>
      <c r="AU376" s="135"/>
    </row>
    <row r="377" spans="1:47" s="67" customFormat="1" ht="72" customHeight="1" x14ac:dyDescent="0.25">
      <c r="A377" s="732"/>
      <c r="B377" s="740"/>
      <c r="C377" s="45">
        <v>63</v>
      </c>
      <c r="D377" s="72">
        <v>74</v>
      </c>
      <c r="E377" s="123" t="s">
        <v>477</v>
      </c>
      <c r="F377" s="123" t="s">
        <v>12</v>
      </c>
      <c r="G377" s="132">
        <v>15.9</v>
      </c>
      <c r="H377" s="46">
        <v>15.9</v>
      </c>
      <c r="I377" s="46">
        <v>0</v>
      </c>
      <c r="J377" s="46">
        <v>15.9</v>
      </c>
      <c r="K377" s="46">
        <v>0</v>
      </c>
      <c r="L377" s="126">
        <v>70000</v>
      </c>
      <c r="M377" s="128">
        <v>1113000</v>
      </c>
      <c r="N377" s="129" t="s">
        <v>351</v>
      </c>
      <c r="O377" s="125">
        <v>9500</v>
      </c>
      <c r="P377" s="129" t="s">
        <v>352</v>
      </c>
      <c r="Q377" s="127">
        <v>15.9</v>
      </c>
      <c r="R377" s="125">
        <v>9500</v>
      </c>
      <c r="S377" s="128">
        <v>151050</v>
      </c>
      <c r="T377" s="128"/>
      <c r="U377" s="137"/>
      <c r="V377" s="126">
        <v>10000</v>
      </c>
      <c r="W377" s="125">
        <v>159000</v>
      </c>
      <c r="X377" s="126">
        <v>150000</v>
      </c>
      <c r="Y377" s="125">
        <v>2385000</v>
      </c>
      <c r="Z377" s="128"/>
      <c r="AA377" s="125">
        <v>3808050</v>
      </c>
      <c r="AB377" s="742"/>
      <c r="AC377" s="126">
        <v>40000</v>
      </c>
      <c r="AD377" s="128">
        <v>636000</v>
      </c>
      <c r="AE377" s="745"/>
      <c r="AF377" s="745"/>
      <c r="AG377" s="128"/>
      <c r="AH377" s="124"/>
      <c r="AI377" s="46"/>
      <c r="AJ377" s="46"/>
      <c r="AK377" s="46"/>
      <c r="AL377" s="46"/>
      <c r="AM377" s="123"/>
      <c r="AN377" s="123"/>
      <c r="AO377" s="46"/>
      <c r="AP377" s="46"/>
      <c r="AQ377" s="46"/>
      <c r="AR377" s="46"/>
      <c r="AS377" s="46"/>
      <c r="AT377" s="124"/>
      <c r="AU377" s="135"/>
    </row>
    <row r="378" spans="1:47" s="67" customFormat="1" ht="72" customHeight="1" x14ac:dyDescent="0.25">
      <c r="A378" s="732">
        <f>MAX(A$6:$A377)+1</f>
        <v>37</v>
      </c>
      <c r="B378" s="740" t="s">
        <v>748</v>
      </c>
      <c r="C378" s="45">
        <v>54</v>
      </c>
      <c r="D378" s="72">
        <v>180</v>
      </c>
      <c r="E378" s="123" t="s">
        <v>477</v>
      </c>
      <c r="F378" s="123" t="s">
        <v>12</v>
      </c>
      <c r="G378" s="132">
        <v>121.6</v>
      </c>
      <c r="H378" s="46">
        <v>121.6</v>
      </c>
      <c r="I378" s="46">
        <v>0</v>
      </c>
      <c r="J378" s="46">
        <v>121.6</v>
      </c>
      <c r="K378" s="46">
        <v>0</v>
      </c>
      <c r="L378" s="126">
        <v>70000</v>
      </c>
      <c r="M378" s="128">
        <v>8512000</v>
      </c>
      <c r="N378" s="129" t="s">
        <v>351</v>
      </c>
      <c r="O378" s="125">
        <v>9500</v>
      </c>
      <c r="P378" s="129" t="s">
        <v>352</v>
      </c>
      <c r="Q378" s="127">
        <v>121.6</v>
      </c>
      <c r="R378" s="125">
        <v>9500</v>
      </c>
      <c r="S378" s="128">
        <v>1155200</v>
      </c>
      <c r="T378" s="128"/>
      <c r="U378" s="137"/>
      <c r="V378" s="126">
        <v>10000</v>
      </c>
      <c r="W378" s="125">
        <v>1216000</v>
      </c>
      <c r="X378" s="126">
        <v>150000</v>
      </c>
      <c r="Y378" s="125">
        <v>18240000</v>
      </c>
      <c r="Z378" s="128"/>
      <c r="AA378" s="125">
        <v>29123200</v>
      </c>
      <c r="AB378" s="742">
        <v>144035300</v>
      </c>
      <c r="AC378" s="126">
        <v>40000</v>
      </c>
      <c r="AD378" s="128">
        <v>4864000</v>
      </c>
      <c r="AE378" s="745">
        <v>24056000</v>
      </c>
      <c r="AF378" s="745">
        <v>168091300</v>
      </c>
      <c r="AG378" s="128"/>
      <c r="AH378" s="46" t="s">
        <v>606</v>
      </c>
      <c r="AI378" s="46" t="s">
        <v>607</v>
      </c>
      <c r="AJ378" s="46" t="s">
        <v>608</v>
      </c>
      <c r="AK378" s="46" t="s">
        <v>576</v>
      </c>
      <c r="AL378" s="46"/>
      <c r="AM378" s="123"/>
      <c r="AN378" s="123">
        <v>8</v>
      </c>
      <c r="AO378" s="46">
        <v>216</v>
      </c>
      <c r="AP378" s="46">
        <v>121.6</v>
      </c>
      <c r="AQ378" s="46">
        <v>94.4</v>
      </c>
      <c r="AR378" s="46" t="s">
        <v>481</v>
      </c>
      <c r="AS378" s="123" t="s">
        <v>609</v>
      </c>
      <c r="AT378" s="124"/>
      <c r="AU378" s="135"/>
    </row>
    <row r="379" spans="1:47" s="67" customFormat="1" ht="72" customHeight="1" x14ac:dyDescent="0.25">
      <c r="A379" s="732"/>
      <c r="B379" s="740"/>
      <c r="C379" s="45">
        <v>54</v>
      </c>
      <c r="D379" s="72">
        <v>133</v>
      </c>
      <c r="E379" s="123" t="s">
        <v>477</v>
      </c>
      <c r="F379" s="123" t="s">
        <v>12</v>
      </c>
      <c r="G379" s="132">
        <v>133.9</v>
      </c>
      <c r="H379" s="46">
        <v>133.9</v>
      </c>
      <c r="I379" s="46">
        <v>0</v>
      </c>
      <c r="J379" s="46">
        <v>133.9</v>
      </c>
      <c r="K379" s="46">
        <v>0</v>
      </c>
      <c r="L379" s="126">
        <v>70000</v>
      </c>
      <c r="M379" s="128">
        <v>9373000</v>
      </c>
      <c r="N379" s="129" t="s">
        <v>351</v>
      </c>
      <c r="O379" s="125">
        <v>9500</v>
      </c>
      <c r="P379" s="129" t="s">
        <v>352</v>
      </c>
      <c r="Q379" s="127">
        <v>133.9</v>
      </c>
      <c r="R379" s="125">
        <v>9500</v>
      </c>
      <c r="S379" s="128">
        <v>1272050</v>
      </c>
      <c r="T379" s="128"/>
      <c r="U379" s="137"/>
      <c r="V379" s="126">
        <v>10000</v>
      </c>
      <c r="W379" s="125">
        <v>1339000</v>
      </c>
      <c r="X379" s="126">
        <v>150000</v>
      </c>
      <c r="Y379" s="125">
        <v>20085000</v>
      </c>
      <c r="Z379" s="128"/>
      <c r="AA379" s="125">
        <v>32069050</v>
      </c>
      <c r="AB379" s="742"/>
      <c r="AC379" s="126">
        <v>40000</v>
      </c>
      <c r="AD379" s="128">
        <v>5356000</v>
      </c>
      <c r="AE379" s="745"/>
      <c r="AF379" s="745"/>
      <c r="AG379" s="128"/>
      <c r="AH379" s="46"/>
      <c r="AI379" s="46"/>
      <c r="AJ379" s="46"/>
      <c r="AK379" s="46"/>
      <c r="AL379" s="46"/>
      <c r="AM379" s="123"/>
      <c r="AN379" s="123"/>
      <c r="AO379" s="46"/>
      <c r="AP379" s="46"/>
      <c r="AQ379" s="46"/>
      <c r="AR379" s="46"/>
      <c r="AS379" s="123"/>
      <c r="AT379" s="124"/>
      <c r="AU379" s="135"/>
    </row>
    <row r="380" spans="1:47" s="67" customFormat="1" ht="72" customHeight="1" x14ac:dyDescent="0.25">
      <c r="A380" s="732"/>
      <c r="B380" s="740"/>
      <c r="C380" s="45">
        <v>55</v>
      </c>
      <c r="D380" s="72">
        <v>578</v>
      </c>
      <c r="E380" s="123" t="s">
        <v>477</v>
      </c>
      <c r="F380" s="123" t="s">
        <v>12</v>
      </c>
      <c r="G380" s="132">
        <v>134.69999999999999</v>
      </c>
      <c r="H380" s="46">
        <v>134.69999999999999</v>
      </c>
      <c r="I380" s="46">
        <v>0</v>
      </c>
      <c r="J380" s="46">
        <v>134.69999999999999</v>
      </c>
      <c r="K380" s="46">
        <v>0</v>
      </c>
      <c r="L380" s="126">
        <v>70000</v>
      </c>
      <c r="M380" s="128">
        <v>9429000</v>
      </c>
      <c r="N380" s="129" t="s">
        <v>351</v>
      </c>
      <c r="O380" s="125">
        <v>9500</v>
      </c>
      <c r="P380" s="129" t="s">
        <v>352</v>
      </c>
      <c r="Q380" s="127">
        <v>134.69999999999999</v>
      </c>
      <c r="R380" s="125">
        <v>9500</v>
      </c>
      <c r="S380" s="128">
        <v>1279650</v>
      </c>
      <c r="T380" s="128"/>
      <c r="U380" s="137"/>
      <c r="V380" s="126">
        <v>10000</v>
      </c>
      <c r="W380" s="125">
        <v>1347000</v>
      </c>
      <c r="X380" s="126">
        <v>150000</v>
      </c>
      <c r="Y380" s="125">
        <v>20205000</v>
      </c>
      <c r="Z380" s="128"/>
      <c r="AA380" s="125">
        <v>32260650</v>
      </c>
      <c r="AB380" s="742"/>
      <c r="AC380" s="126">
        <v>40000</v>
      </c>
      <c r="AD380" s="128">
        <v>5388000</v>
      </c>
      <c r="AE380" s="745"/>
      <c r="AF380" s="745"/>
      <c r="AG380" s="128"/>
      <c r="AH380" s="46"/>
      <c r="AI380" s="46"/>
      <c r="AJ380" s="46"/>
      <c r="AK380" s="46"/>
      <c r="AL380" s="46"/>
      <c r="AM380" s="123"/>
      <c r="AN380" s="123"/>
      <c r="AO380" s="46"/>
      <c r="AP380" s="46"/>
      <c r="AQ380" s="46"/>
      <c r="AR380" s="46"/>
      <c r="AS380" s="123"/>
      <c r="AT380" s="124"/>
      <c r="AU380" s="135"/>
    </row>
    <row r="381" spans="1:47" s="67" customFormat="1" ht="72" customHeight="1" x14ac:dyDescent="0.25">
      <c r="A381" s="732"/>
      <c r="B381" s="740"/>
      <c r="C381" s="45">
        <v>63</v>
      </c>
      <c r="D381" s="72">
        <v>69</v>
      </c>
      <c r="E381" s="123" t="s">
        <v>477</v>
      </c>
      <c r="F381" s="123" t="s">
        <v>12</v>
      </c>
      <c r="G381" s="132">
        <v>211.2</v>
      </c>
      <c r="H381" s="46">
        <v>211.2</v>
      </c>
      <c r="I381" s="46">
        <v>0</v>
      </c>
      <c r="J381" s="46">
        <v>211.2</v>
      </c>
      <c r="K381" s="46">
        <v>0</v>
      </c>
      <c r="L381" s="126">
        <v>70000</v>
      </c>
      <c r="M381" s="128">
        <v>14784000</v>
      </c>
      <c r="N381" s="129" t="s">
        <v>351</v>
      </c>
      <c r="O381" s="125">
        <v>9500</v>
      </c>
      <c r="P381" s="129" t="s">
        <v>352</v>
      </c>
      <c r="Q381" s="127">
        <v>211.2</v>
      </c>
      <c r="R381" s="125">
        <v>9500</v>
      </c>
      <c r="S381" s="128">
        <v>2006400</v>
      </c>
      <c r="T381" s="128"/>
      <c r="U381" s="137"/>
      <c r="V381" s="126">
        <v>10000</v>
      </c>
      <c r="W381" s="125">
        <v>2112000</v>
      </c>
      <c r="X381" s="126">
        <v>150000</v>
      </c>
      <c r="Y381" s="125">
        <v>31680000</v>
      </c>
      <c r="Z381" s="128"/>
      <c r="AA381" s="125">
        <v>50582400</v>
      </c>
      <c r="AB381" s="742"/>
      <c r="AC381" s="126">
        <v>40000</v>
      </c>
      <c r="AD381" s="128">
        <v>8448000</v>
      </c>
      <c r="AE381" s="745"/>
      <c r="AF381" s="745"/>
      <c r="AG381" s="128"/>
      <c r="AH381" s="46"/>
      <c r="AI381" s="46"/>
      <c r="AJ381" s="46"/>
      <c r="AK381" s="46"/>
      <c r="AL381" s="46"/>
      <c r="AM381" s="123"/>
      <c r="AN381" s="123"/>
      <c r="AO381" s="46"/>
      <c r="AP381" s="46"/>
      <c r="AQ381" s="46"/>
      <c r="AR381" s="46"/>
      <c r="AS381" s="123"/>
      <c r="AT381" s="124"/>
      <c r="AU381" s="135"/>
    </row>
    <row r="382" spans="1:47" s="67" customFormat="1" ht="72" customHeight="1" x14ac:dyDescent="0.25">
      <c r="A382" s="732">
        <f>MAX(A$6:$A381)+1</f>
        <v>38</v>
      </c>
      <c r="B382" s="740" t="s">
        <v>749</v>
      </c>
      <c r="C382" s="45">
        <v>54</v>
      </c>
      <c r="D382" s="72">
        <v>136</v>
      </c>
      <c r="E382" s="123" t="s">
        <v>477</v>
      </c>
      <c r="F382" s="123" t="s">
        <v>12</v>
      </c>
      <c r="G382" s="132">
        <v>217.1</v>
      </c>
      <c r="H382" s="46">
        <v>217.1</v>
      </c>
      <c r="I382" s="46">
        <v>0</v>
      </c>
      <c r="J382" s="46">
        <v>217.1</v>
      </c>
      <c r="K382" s="46">
        <v>0</v>
      </c>
      <c r="L382" s="126">
        <v>70000</v>
      </c>
      <c r="M382" s="128">
        <v>15197000</v>
      </c>
      <c r="N382" s="129" t="s">
        <v>351</v>
      </c>
      <c r="O382" s="125">
        <v>9500</v>
      </c>
      <c r="P382" s="129" t="s">
        <v>352</v>
      </c>
      <c r="Q382" s="127">
        <v>217.1</v>
      </c>
      <c r="R382" s="125">
        <v>9500</v>
      </c>
      <c r="S382" s="128">
        <v>2062450</v>
      </c>
      <c r="T382" s="128"/>
      <c r="U382" s="137"/>
      <c r="V382" s="126">
        <v>10000</v>
      </c>
      <c r="W382" s="125">
        <v>2171000</v>
      </c>
      <c r="X382" s="126">
        <v>150000</v>
      </c>
      <c r="Y382" s="125">
        <v>32565000</v>
      </c>
      <c r="Z382" s="128"/>
      <c r="AA382" s="125">
        <v>51995450</v>
      </c>
      <c r="AB382" s="742">
        <v>358411750</v>
      </c>
      <c r="AC382" s="126">
        <v>40000</v>
      </c>
      <c r="AD382" s="128">
        <v>8684000</v>
      </c>
      <c r="AE382" s="745">
        <v>59860000</v>
      </c>
      <c r="AF382" s="745">
        <v>418271750</v>
      </c>
      <c r="AG382" s="128"/>
      <c r="AH382" s="46" t="s">
        <v>606</v>
      </c>
      <c r="AI382" s="46" t="s">
        <v>607</v>
      </c>
      <c r="AJ382" s="46" t="s">
        <v>608</v>
      </c>
      <c r="AK382" s="46" t="s">
        <v>576</v>
      </c>
      <c r="AL382" s="46"/>
      <c r="AM382" s="123"/>
      <c r="AN382" s="123">
        <v>8</v>
      </c>
      <c r="AO382" s="46">
        <v>216</v>
      </c>
      <c r="AP382" s="46">
        <v>217.1</v>
      </c>
      <c r="AQ382" s="46">
        <v>-1.0999999999999943</v>
      </c>
      <c r="AR382" s="46" t="s">
        <v>481</v>
      </c>
      <c r="AS382" s="123" t="s">
        <v>609</v>
      </c>
      <c r="AT382" s="124"/>
      <c r="AU382" s="135"/>
    </row>
    <row r="383" spans="1:47" s="67" customFormat="1" ht="72" customHeight="1" x14ac:dyDescent="0.25">
      <c r="A383" s="732"/>
      <c r="B383" s="740"/>
      <c r="C383" s="45">
        <v>54</v>
      </c>
      <c r="D383" s="72">
        <v>129</v>
      </c>
      <c r="E383" s="123" t="s">
        <v>477</v>
      </c>
      <c r="F383" s="123" t="s">
        <v>12</v>
      </c>
      <c r="G383" s="132">
        <v>84.4</v>
      </c>
      <c r="H383" s="46">
        <v>84.4</v>
      </c>
      <c r="I383" s="46">
        <v>0</v>
      </c>
      <c r="J383" s="46">
        <v>84.4</v>
      </c>
      <c r="K383" s="46">
        <v>0</v>
      </c>
      <c r="L383" s="126">
        <v>70000</v>
      </c>
      <c r="M383" s="128">
        <v>5908000</v>
      </c>
      <c r="N383" s="129" t="s">
        <v>351</v>
      </c>
      <c r="O383" s="125">
        <v>9500</v>
      </c>
      <c r="P383" s="129" t="s">
        <v>352</v>
      </c>
      <c r="Q383" s="127">
        <v>84.4</v>
      </c>
      <c r="R383" s="125">
        <v>9500</v>
      </c>
      <c r="S383" s="128">
        <v>801800</v>
      </c>
      <c r="T383" s="128"/>
      <c r="U383" s="137"/>
      <c r="V383" s="126">
        <v>10000</v>
      </c>
      <c r="W383" s="125">
        <v>844000</v>
      </c>
      <c r="X383" s="126">
        <v>150000</v>
      </c>
      <c r="Y383" s="125">
        <v>12660000</v>
      </c>
      <c r="Z383" s="128"/>
      <c r="AA383" s="125">
        <v>20213800</v>
      </c>
      <c r="AB383" s="742"/>
      <c r="AC383" s="126">
        <v>40000</v>
      </c>
      <c r="AD383" s="128">
        <v>3376000</v>
      </c>
      <c r="AE383" s="745"/>
      <c r="AF383" s="745"/>
      <c r="AG383" s="128"/>
      <c r="AH383" s="46" t="s">
        <v>606</v>
      </c>
      <c r="AI383" s="46" t="s">
        <v>607</v>
      </c>
      <c r="AJ383" s="46" t="s">
        <v>608</v>
      </c>
      <c r="AK383" s="46" t="s">
        <v>576</v>
      </c>
      <c r="AL383" s="46"/>
      <c r="AM383" s="123"/>
      <c r="AN383" s="123">
        <v>8</v>
      </c>
      <c r="AO383" s="46">
        <v>216</v>
      </c>
      <c r="AP383" s="46">
        <v>84.4</v>
      </c>
      <c r="AQ383" s="46">
        <v>131.6</v>
      </c>
      <c r="AR383" s="46" t="s">
        <v>481</v>
      </c>
      <c r="AS383" s="123" t="s">
        <v>609</v>
      </c>
      <c r="AT383" s="124"/>
      <c r="AU383" s="135"/>
    </row>
    <row r="384" spans="1:47" s="67" customFormat="1" ht="72" customHeight="1" x14ac:dyDescent="0.25">
      <c r="A384" s="732"/>
      <c r="B384" s="740"/>
      <c r="C384" s="45">
        <v>55</v>
      </c>
      <c r="D384" s="72">
        <v>216</v>
      </c>
      <c r="E384" s="123" t="s">
        <v>477</v>
      </c>
      <c r="F384" s="123" t="s">
        <v>12</v>
      </c>
      <c r="G384" s="132">
        <v>30.2</v>
      </c>
      <c r="H384" s="46">
        <v>30.2</v>
      </c>
      <c r="I384" s="46">
        <v>0</v>
      </c>
      <c r="J384" s="46">
        <v>30.2</v>
      </c>
      <c r="K384" s="46">
        <v>0</v>
      </c>
      <c r="L384" s="126">
        <v>70000</v>
      </c>
      <c r="M384" s="128">
        <v>2114000</v>
      </c>
      <c r="N384" s="129" t="s">
        <v>351</v>
      </c>
      <c r="O384" s="125">
        <v>9500</v>
      </c>
      <c r="P384" s="129" t="s">
        <v>352</v>
      </c>
      <c r="Q384" s="127">
        <v>30.2</v>
      </c>
      <c r="R384" s="125">
        <v>9500</v>
      </c>
      <c r="S384" s="128">
        <v>286900</v>
      </c>
      <c r="T384" s="128"/>
      <c r="U384" s="137"/>
      <c r="V384" s="126">
        <v>10000</v>
      </c>
      <c r="W384" s="125">
        <v>302000</v>
      </c>
      <c r="X384" s="126">
        <v>150000</v>
      </c>
      <c r="Y384" s="125">
        <v>4530000</v>
      </c>
      <c r="Z384" s="128"/>
      <c r="AA384" s="125">
        <v>7232900</v>
      </c>
      <c r="AB384" s="742"/>
      <c r="AC384" s="126">
        <v>40000</v>
      </c>
      <c r="AD384" s="128">
        <v>1208000</v>
      </c>
      <c r="AE384" s="745"/>
      <c r="AF384" s="745"/>
      <c r="AG384" s="128"/>
      <c r="AH384" s="46"/>
      <c r="AI384" s="46"/>
      <c r="AJ384" s="46"/>
      <c r="AK384" s="46"/>
      <c r="AL384" s="46"/>
      <c r="AM384" s="123"/>
      <c r="AN384" s="123"/>
      <c r="AO384" s="46"/>
      <c r="AP384" s="46"/>
      <c r="AQ384" s="46"/>
      <c r="AR384" s="46"/>
      <c r="AS384" s="123"/>
      <c r="AT384" s="124"/>
      <c r="AU384" s="135"/>
    </row>
    <row r="385" spans="1:47" s="67" customFormat="1" ht="72" customHeight="1" x14ac:dyDescent="0.25">
      <c r="A385" s="732"/>
      <c r="B385" s="740"/>
      <c r="C385" s="45">
        <v>55</v>
      </c>
      <c r="D385" s="72">
        <v>215</v>
      </c>
      <c r="E385" s="123" t="s">
        <v>477</v>
      </c>
      <c r="F385" s="123" t="s">
        <v>12</v>
      </c>
      <c r="G385" s="132">
        <v>24.2</v>
      </c>
      <c r="H385" s="46">
        <v>24.2</v>
      </c>
      <c r="I385" s="46">
        <v>0</v>
      </c>
      <c r="J385" s="46">
        <v>24.2</v>
      </c>
      <c r="K385" s="46">
        <v>0</v>
      </c>
      <c r="L385" s="126">
        <v>70000</v>
      </c>
      <c r="M385" s="128">
        <v>1694000</v>
      </c>
      <c r="N385" s="129" t="s">
        <v>351</v>
      </c>
      <c r="O385" s="125">
        <v>9500</v>
      </c>
      <c r="P385" s="129" t="s">
        <v>352</v>
      </c>
      <c r="Q385" s="127">
        <v>24.2</v>
      </c>
      <c r="R385" s="125">
        <v>9500</v>
      </c>
      <c r="S385" s="128">
        <v>229900</v>
      </c>
      <c r="T385" s="128"/>
      <c r="U385" s="137"/>
      <c r="V385" s="126">
        <v>10000</v>
      </c>
      <c r="W385" s="125">
        <v>242000</v>
      </c>
      <c r="X385" s="126">
        <v>150000</v>
      </c>
      <c r="Y385" s="125">
        <v>3630000</v>
      </c>
      <c r="Z385" s="128"/>
      <c r="AA385" s="125">
        <v>5795900</v>
      </c>
      <c r="AB385" s="742"/>
      <c r="AC385" s="126">
        <v>40000</v>
      </c>
      <c r="AD385" s="128">
        <v>968000</v>
      </c>
      <c r="AE385" s="745"/>
      <c r="AF385" s="745"/>
      <c r="AG385" s="128"/>
      <c r="AH385" s="46"/>
      <c r="AI385" s="46"/>
      <c r="AJ385" s="46"/>
      <c r="AK385" s="46"/>
      <c r="AL385" s="46"/>
      <c r="AM385" s="123"/>
      <c r="AN385" s="123"/>
      <c r="AO385" s="46"/>
      <c r="AP385" s="46"/>
      <c r="AQ385" s="46"/>
      <c r="AR385" s="46"/>
      <c r="AS385" s="123"/>
      <c r="AT385" s="124"/>
      <c r="AU385" s="135"/>
    </row>
    <row r="386" spans="1:47" s="67" customFormat="1" ht="72" customHeight="1" x14ac:dyDescent="0.25">
      <c r="A386" s="732"/>
      <c r="B386" s="740"/>
      <c r="C386" s="45">
        <v>55</v>
      </c>
      <c r="D386" s="72">
        <v>214</v>
      </c>
      <c r="E386" s="123" t="s">
        <v>477</v>
      </c>
      <c r="F386" s="123" t="s">
        <v>12</v>
      </c>
      <c r="G386" s="132">
        <v>56.3</v>
      </c>
      <c r="H386" s="46">
        <v>56.3</v>
      </c>
      <c r="I386" s="46">
        <v>0</v>
      </c>
      <c r="J386" s="46">
        <v>56.3</v>
      </c>
      <c r="K386" s="46">
        <v>0</v>
      </c>
      <c r="L386" s="126">
        <v>70000</v>
      </c>
      <c r="M386" s="128">
        <v>3941000</v>
      </c>
      <c r="N386" s="129" t="s">
        <v>351</v>
      </c>
      <c r="O386" s="125">
        <v>9500</v>
      </c>
      <c r="P386" s="129" t="s">
        <v>352</v>
      </c>
      <c r="Q386" s="127">
        <v>56.3</v>
      </c>
      <c r="R386" s="125">
        <v>9500</v>
      </c>
      <c r="S386" s="128">
        <v>534850</v>
      </c>
      <c r="T386" s="128"/>
      <c r="U386" s="137"/>
      <c r="V386" s="126">
        <v>10000</v>
      </c>
      <c r="W386" s="125">
        <v>563000</v>
      </c>
      <c r="X386" s="126">
        <v>150000</v>
      </c>
      <c r="Y386" s="125">
        <v>8445000</v>
      </c>
      <c r="Z386" s="128"/>
      <c r="AA386" s="125">
        <v>13483850</v>
      </c>
      <c r="AB386" s="742"/>
      <c r="AC386" s="126">
        <v>40000</v>
      </c>
      <c r="AD386" s="128">
        <v>2252000</v>
      </c>
      <c r="AE386" s="745"/>
      <c r="AF386" s="745"/>
      <c r="AG386" s="128"/>
      <c r="AH386" s="46"/>
      <c r="AI386" s="46"/>
      <c r="AJ386" s="46"/>
      <c r="AK386" s="46"/>
      <c r="AL386" s="46"/>
      <c r="AM386" s="123"/>
      <c r="AN386" s="123"/>
      <c r="AO386" s="46"/>
      <c r="AP386" s="46"/>
      <c r="AQ386" s="46"/>
      <c r="AR386" s="46"/>
      <c r="AS386" s="123"/>
      <c r="AT386" s="124"/>
      <c r="AU386" s="135"/>
    </row>
    <row r="387" spans="1:47" s="67" customFormat="1" ht="72" customHeight="1" x14ac:dyDescent="0.25">
      <c r="A387" s="732"/>
      <c r="B387" s="740"/>
      <c r="C387" s="45">
        <v>55</v>
      </c>
      <c r="D387" s="72">
        <v>214</v>
      </c>
      <c r="E387" s="123" t="s">
        <v>477</v>
      </c>
      <c r="F387" s="123" t="s">
        <v>12</v>
      </c>
      <c r="G387" s="132">
        <v>14.3</v>
      </c>
      <c r="H387" s="46">
        <v>14.3</v>
      </c>
      <c r="I387" s="46">
        <v>0</v>
      </c>
      <c r="J387" s="46">
        <v>14.3</v>
      </c>
      <c r="K387" s="46">
        <v>0</v>
      </c>
      <c r="L387" s="126">
        <v>70000</v>
      </c>
      <c r="M387" s="128">
        <v>1001000</v>
      </c>
      <c r="N387" s="129" t="s">
        <v>351</v>
      </c>
      <c r="O387" s="125">
        <v>9500</v>
      </c>
      <c r="P387" s="129" t="s">
        <v>352</v>
      </c>
      <c r="Q387" s="127">
        <v>14.3</v>
      </c>
      <c r="R387" s="125">
        <v>9500</v>
      </c>
      <c r="S387" s="128">
        <v>135850</v>
      </c>
      <c r="T387" s="128"/>
      <c r="U387" s="137"/>
      <c r="V387" s="126">
        <v>10000</v>
      </c>
      <c r="W387" s="125">
        <v>143000</v>
      </c>
      <c r="X387" s="126">
        <v>150000</v>
      </c>
      <c r="Y387" s="125">
        <v>2145000</v>
      </c>
      <c r="Z387" s="128"/>
      <c r="AA387" s="125">
        <v>3424850</v>
      </c>
      <c r="AB387" s="742"/>
      <c r="AC387" s="126">
        <v>40000</v>
      </c>
      <c r="AD387" s="128">
        <v>572000</v>
      </c>
      <c r="AE387" s="745"/>
      <c r="AF387" s="745"/>
      <c r="AG387" s="128"/>
      <c r="AH387" s="46"/>
      <c r="AI387" s="46"/>
      <c r="AJ387" s="46"/>
      <c r="AK387" s="46"/>
      <c r="AL387" s="46"/>
      <c r="AM387" s="123"/>
      <c r="AN387" s="123"/>
      <c r="AO387" s="46"/>
      <c r="AP387" s="46"/>
      <c r="AQ387" s="46"/>
      <c r="AR387" s="46"/>
      <c r="AS387" s="123"/>
      <c r="AT387" s="124"/>
      <c r="AU387" s="135"/>
    </row>
    <row r="388" spans="1:47" s="67" customFormat="1" ht="72" customHeight="1" x14ac:dyDescent="0.25">
      <c r="A388" s="732"/>
      <c r="B388" s="740"/>
      <c r="C388" s="45">
        <v>55</v>
      </c>
      <c r="D388" s="72">
        <v>220</v>
      </c>
      <c r="E388" s="123" t="s">
        <v>477</v>
      </c>
      <c r="F388" s="123" t="s">
        <v>12</v>
      </c>
      <c r="G388" s="132">
        <v>223.6</v>
      </c>
      <c r="H388" s="46">
        <v>223.6</v>
      </c>
      <c r="I388" s="46">
        <v>0</v>
      </c>
      <c r="J388" s="46">
        <v>223.6</v>
      </c>
      <c r="K388" s="46">
        <v>0</v>
      </c>
      <c r="L388" s="126">
        <v>70000</v>
      </c>
      <c r="M388" s="128">
        <v>15652000</v>
      </c>
      <c r="N388" s="129" t="s">
        <v>351</v>
      </c>
      <c r="O388" s="125">
        <v>9500</v>
      </c>
      <c r="P388" s="129" t="s">
        <v>352</v>
      </c>
      <c r="Q388" s="127">
        <v>223.6</v>
      </c>
      <c r="R388" s="125">
        <v>9500</v>
      </c>
      <c r="S388" s="128">
        <v>2124200</v>
      </c>
      <c r="T388" s="128"/>
      <c r="U388" s="137"/>
      <c r="V388" s="126">
        <v>10000</v>
      </c>
      <c r="W388" s="125">
        <v>2236000</v>
      </c>
      <c r="X388" s="126">
        <v>150000</v>
      </c>
      <c r="Y388" s="125">
        <v>33540000</v>
      </c>
      <c r="Z388" s="128"/>
      <c r="AA388" s="125">
        <v>53552200</v>
      </c>
      <c r="AB388" s="742"/>
      <c r="AC388" s="126">
        <v>40000</v>
      </c>
      <c r="AD388" s="128">
        <v>8944000</v>
      </c>
      <c r="AE388" s="745"/>
      <c r="AF388" s="745"/>
      <c r="AG388" s="128"/>
      <c r="AH388" s="46"/>
      <c r="AI388" s="46"/>
      <c r="AJ388" s="46"/>
      <c r="AK388" s="46"/>
      <c r="AL388" s="46"/>
      <c r="AM388" s="123"/>
      <c r="AN388" s="123"/>
      <c r="AO388" s="46"/>
      <c r="AP388" s="46"/>
      <c r="AQ388" s="46"/>
      <c r="AR388" s="46"/>
      <c r="AS388" s="123"/>
      <c r="AT388" s="124"/>
      <c r="AU388" s="135"/>
    </row>
    <row r="389" spans="1:47" s="67" customFormat="1" ht="72" customHeight="1" x14ac:dyDescent="0.25">
      <c r="A389" s="732"/>
      <c r="B389" s="740"/>
      <c r="C389" s="45">
        <v>55</v>
      </c>
      <c r="D389" s="72">
        <v>565</v>
      </c>
      <c r="E389" s="123" t="s">
        <v>477</v>
      </c>
      <c r="F389" s="123" t="s">
        <v>12</v>
      </c>
      <c r="G389" s="132">
        <v>315.39999999999998</v>
      </c>
      <c r="H389" s="46">
        <v>315.39999999999998</v>
      </c>
      <c r="I389" s="46">
        <v>0</v>
      </c>
      <c r="J389" s="46">
        <v>315.39999999999998</v>
      </c>
      <c r="K389" s="46">
        <v>0</v>
      </c>
      <c r="L389" s="126">
        <v>70000</v>
      </c>
      <c r="M389" s="128">
        <v>22078000</v>
      </c>
      <c r="N389" s="129" t="s">
        <v>351</v>
      </c>
      <c r="O389" s="125">
        <v>9500</v>
      </c>
      <c r="P389" s="129" t="s">
        <v>352</v>
      </c>
      <c r="Q389" s="127">
        <v>315.39999999999998</v>
      </c>
      <c r="R389" s="125">
        <v>9500</v>
      </c>
      <c r="S389" s="128">
        <v>2996300</v>
      </c>
      <c r="T389" s="128"/>
      <c r="U389" s="137"/>
      <c r="V389" s="126">
        <v>10000</v>
      </c>
      <c r="W389" s="125">
        <v>3154000</v>
      </c>
      <c r="X389" s="126">
        <v>150000</v>
      </c>
      <c r="Y389" s="125">
        <v>47310000</v>
      </c>
      <c r="Z389" s="128"/>
      <c r="AA389" s="125">
        <v>75538300</v>
      </c>
      <c r="AB389" s="742"/>
      <c r="AC389" s="126">
        <v>40000</v>
      </c>
      <c r="AD389" s="128">
        <v>12616000</v>
      </c>
      <c r="AE389" s="745"/>
      <c r="AF389" s="745"/>
      <c r="AG389" s="128"/>
      <c r="AH389" s="46"/>
      <c r="AI389" s="46"/>
      <c r="AJ389" s="46"/>
      <c r="AK389" s="46"/>
      <c r="AL389" s="46"/>
      <c r="AM389" s="123"/>
      <c r="AN389" s="123"/>
      <c r="AO389" s="46"/>
      <c r="AP389" s="46"/>
      <c r="AQ389" s="46"/>
      <c r="AR389" s="46"/>
      <c r="AS389" s="123"/>
      <c r="AT389" s="124"/>
      <c r="AU389" s="135"/>
    </row>
    <row r="390" spans="1:47" s="67" customFormat="1" ht="72" customHeight="1" x14ac:dyDescent="0.25">
      <c r="A390" s="732"/>
      <c r="B390" s="740"/>
      <c r="C390" s="45">
        <v>62</v>
      </c>
      <c r="D390" s="72">
        <v>65</v>
      </c>
      <c r="E390" s="123" t="s">
        <v>477</v>
      </c>
      <c r="F390" s="123" t="s">
        <v>12</v>
      </c>
      <c r="G390" s="132">
        <v>291.39999999999998</v>
      </c>
      <c r="H390" s="46">
        <v>166.5</v>
      </c>
      <c r="I390" s="46">
        <v>124.9</v>
      </c>
      <c r="J390" s="46">
        <v>291.39999999999998</v>
      </c>
      <c r="K390" s="46">
        <v>0</v>
      </c>
      <c r="L390" s="126">
        <v>70000</v>
      </c>
      <c r="M390" s="128">
        <v>20398000</v>
      </c>
      <c r="N390" s="129" t="s">
        <v>351</v>
      </c>
      <c r="O390" s="125">
        <v>9500</v>
      </c>
      <c r="P390" s="129" t="s">
        <v>352</v>
      </c>
      <c r="Q390" s="127">
        <v>291.39999999999998</v>
      </c>
      <c r="R390" s="125">
        <v>9500</v>
      </c>
      <c r="S390" s="128">
        <v>2768300</v>
      </c>
      <c r="T390" s="128"/>
      <c r="U390" s="137"/>
      <c r="V390" s="126">
        <v>10000</v>
      </c>
      <c r="W390" s="125">
        <v>2914000</v>
      </c>
      <c r="X390" s="126">
        <v>150000</v>
      </c>
      <c r="Y390" s="125">
        <v>43710000</v>
      </c>
      <c r="Z390" s="128"/>
      <c r="AA390" s="125">
        <v>69790300</v>
      </c>
      <c r="AB390" s="742"/>
      <c r="AC390" s="126">
        <v>40000</v>
      </c>
      <c r="AD390" s="128">
        <v>11656000</v>
      </c>
      <c r="AE390" s="745"/>
      <c r="AF390" s="745"/>
      <c r="AG390" s="128"/>
      <c r="AH390" s="46" t="s">
        <v>606</v>
      </c>
      <c r="AI390" s="46" t="s">
        <v>607</v>
      </c>
      <c r="AJ390" s="46" t="s">
        <v>608</v>
      </c>
      <c r="AK390" s="46" t="s">
        <v>576</v>
      </c>
      <c r="AL390" s="46"/>
      <c r="AM390" s="123"/>
      <c r="AN390" s="123">
        <v>8</v>
      </c>
      <c r="AO390" s="46">
        <v>216</v>
      </c>
      <c r="AP390" s="46">
        <v>291.39999999999998</v>
      </c>
      <c r="AQ390" s="46">
        <v>-75.399999999999977</v>
      </c>
      <c r="AR390" s="46" t="s">
        <v>481</v>
      </c>
      <c r="AS390" s="123" t="s">
        <v>609</v>
      </c>
      <c r="AT390" s="124"/>
      <c r="AU390" s="135"/>
    </row>
    <row r="391" spans="1:47" s="67" customFormat="1" ht="72" customHeight="1" x14ac:dyDescent="0.25">
      <c r="A391" s="732"/>
      <c r="B391" s="740"/>
      <c r="C391" s="45">
        <v>62</v>
      </c>
      <c r="D391" s="72">
        <v>66</v>
      </c>
      <c r="E391" s="123" t="s">
        <v>477</v>
      </c>
      <c r="F391" s="123" t="s">
        <v>12</v>
      </c>
      <c r="G391" s="132">
        <v>93.9</v>
      </c>
      <c r="H391" s="46">
        <v>93.5</v>
      </c>
      <c r="I391" s="46">
        <v>0.4</v>
      </c>
      <c r="J391" s="46">
        <v>93.9</v>
      </c>
      <c r="K391" s="46">
        <v>0</v>
      </c>
      <c r="L391" s="126">
        <v>70000</v>
      </c>
      <c r="M391" s="128">
        <v>6573000</v>
      </c>
      <c r="N391" s="129" t="s">
        <v>351</v>
      </c>
      <c r="O391" s="125">
        <v>9500</v>
      </c>
      <c r="P391" s="129" t="s">
        <v>352</v>
      </c>
      <c r="Q391" s="127">
        <v>93.9</v>
      </c>
      <c r="R391" s="125">
        <v>9500</v>
      </c>
      <c r="S391" s="128">
        <v>892050</v>
      </c>
      <c r="T391" s="128"/>
      <c r="U391" s="137"/>
      <c r="V391" s="126">
        <v>10000</v>
      </c>
      <c r="W391" s="125">
        <v>939000</v>
      </c>
      <c r="X391" s="126">
        <v>150000</v>
      </c>
      <c r="Y391" s="125">
        <v>14085000</v>
      </c>
      <c r="Z391" s="128"/>
      <c r="AA391" s="125">
        <v>22489050</v>
      </c>
      <c r="AB391" s="742"/>
      <c r="AC391" s="126">
        <v>40000</v>
      </c>
      <c r="AD391" s="128">
        <v>3756000</v>
      </c>
      <c r="AE391" s="745"/>
      <c r="AF391" s="745"/>
      <c r="AG391" s="128"/>
      <c r="AH391" s="46"/>
      <c r="AI391" s="46"/>
      <c r="AJ391" s="46"/>
      <c r="AK391" s="46"/>
      <c r="AL391" s="46"/>
      <c r="AM391" s="123"/>
      <c r="AN391" s="123"/>
      <c r="AO391" s="46"/>
      <c r="AP391" s="46"/>
      <c r="AQ391" s="46"/>
      <c r="AR391" s="46"/>
      <c r="AS391" s="123"/>
      <c r="AT391" s="124"/>
      <c r="AU391" s="135"/>
    </row>
    <row r="392" spans="1:47" s="67" customFormat="1" ht="72" customHeight="1" x14ac:dyDescent="0.25">
      <c r="A392" s="732"/>
      <c r="B392" s="740"/>
      <c r="C392" s="45">
        <v>62</v>
      </c>
      <c r="D392" s="72">
        <v>67</v>
      </c>
      <c r="E392" s="123" t="s">
        <v>477</v>
      </c>
      <c r="F392" s="123" t="s">
        <v>12</v>
      </c>
      <c r="G392" s="132">
        <v>9.6999999999999993</v>
      </c>
      <c r="H392" s="46">
        <v>9.6999999999999993</v>
      </c>
      <c r="I392" s="46">
        <v>0</v>
      </c>
      <c r="J392" s="46">
        <v>9.6999999999999993</v>
      </c>
      <c r="K392" s="46">
        <v>0</v>
      </c>
      <c r="L392" s="126">
        <v>70000</v>
      </c>
      <c r="M392" s="128">
        <v>679000</v>
      </c>
      <c r="N392" s="129" t="s">
        <v>351</v>
      </c>
      <c r="O392" s="125">
        <v>9500</v>
      </c>
      <c r="P392" s="129" t="s">
        <v>352</v>
      </c>
      <c r="Q392" s="127">
        <v>9.6999999999999993</v>
      </c>
      <c r="R392" s="125">
        <v>9500</v>
      </c>
      <c r="S392" s="128">
        <v>92150</v>
      </c>
      <c r="T392" s="128"/>
      <c r="U392" s="137"/>
      <c r="V392" s="126">
        <v>10000</v>
      </c>
      <c r="W392" s="125">
        <v>97000</v>
      </c>
      <c r="X392" s="126">
        <v>150000</v>
      </c>
      <c r="Y392" s="125">
        <v>1455000</v>
      </c>
      <c r="Z392" s="128"/>
      <c r="AA392" s="125">
        <v>2323150</v>
      </c>
      <c r="AB392" s="742"/>
      <c r="AC392" s="126">
        <v>40000</v>
      </c>
      <c r="AD392" s="128">
        <v>388000</v>
      </c>
      <c r="AE392" s="745"/>
      <c r="AF392" s="745"/>
      <c r="AG392" s="128"/>
      <c r="AH392" s="46"/>
      <c r="AI392" s="46"/>
      <c r="AJ392" s="46"/>
      <c r="AK392" s="46"/>
      <c r="AL392" s="46"/>
      <c r="AM392" s="123"/>
      <c r="AN392" s="123"/>
      <c r="AO392" s="46"/>
      <c r="AP392" s="46"/>
      <c r="AQ392" s="46"/>
      <c r="AR392" s="46"/>
      <c r="AS392" s="123"/>
      <c r="AT392" s="124"/>
      <c r="AU392" s="135"/>
    </row>
    <row r="393" spans="1:47" s="67" customFormat="1" ht="72" customHeight="1" x14ac:dyDescent="0.25">
      <c r="A393" s="732"/>
      <c r="B393" s="740"/>
      <c r="C393" s="45">
        <v>63</v>
      </c>
      <c r="D393" s="72">
        <v>219</v>
      </c>
      <c r="E393" s="123" t="s">
        <v>477</v>
      </c>
      <c r="F393" s="123" t="s">
        <v>12</v>
      </c>
      <c r="G393" s="132">
        <v>110.6</v>
      </c>
      <c r="H393" s="46">
        <v>110.6</v>
      </c>
      <c r="I393" s="46">
        <v>0</v>
      </c>
      <c r="J393" s="46">
        <v>110.6</v>
      </c>
      <c r="K393" s="46">
        <v>0</v>
      </c>
      <c r="L393" s="126">
        <v>70000</v>
      </c>
      <c r="M393" s="128">
        <v>7742000</v>
      </c>
      <c r="N393" s="129" t="s">
        <v>351</v>
      </c>
      <c r="O393" s="125">
        <v>9500</v>
      </c>
      <c r="P393" s="129" t="s">
        <v>352</v>
      </c>
      <c r="Q393" s="127">
        <v>110.6</v>
      </c>
      <c r="R393" s="125">
        <v>9500</v>
      </c>
      <c r="S393" s="128">
        <v>1050700</v>
      </c>
      <c r="T393" s="128"/>
      <c r="U393" s="137"/>
      <c r="V393" s="126">
        <v>10000</v>
      </c>
      <c r="W393" s="125">
        <v>1106000</v>
      </c>
      <c r="X393" s="126">
        <v>150000</v>
      </c>
      <c r="Y393" s="125">
        <v>16590000</v>
      </c>
      <c r="Z393" s="128"/>
      <c r="AA393" s="125">
        <v>26488700</v>
      </c>
      <c r="AB393" s="742"/>
      <c r="AC393" s="126">
        <v>40000</v>
      </c>
      <c r="AD393" s="128">
        <v>4424000</v>
      </c>
      <c r="AE393" s="745"/>
      <c r="AF393" s="745"/>
      <c r="AG393" s="128"/>
      <c r="AH393" s="46"/>
      <c r="AI393" s="46"/>
      <c r="AJ393" s="46"/>
      <c r="AK393" s="46"/>
      <c r="AL393" s="46"/>
      <c r="AM393" s="123"/>
      <c r="AN393" s="123"/>
      <c r="AO393" s="46"/>
      <c r="AP393" s="46"/>
      <c r="AQ393" s="46"/>
      <c r="AR393" s="46"/>
      <c r="AS393" s="123"/>
      <c r="AT393" s="124"/>
      <c r="AU393" s="135"/>
    </row>
    <row r="394" spans="1:47" s="67" customFormat="1" ht="72" customHeight="1" x14ac:dyDescent="0.25">
      <c r="A394" s="732"/>
      <c r="B394" s="740"/>
      <c r="C394" s="45">
        <v>63</v>
      </c>
      <c r="D394" s="72">
        <v>184</v>
      </c>
      <c r="E394" s="123" t="s">
        <v>477</v>
      </c>
      <c r="F394" s="123" t="s">
        <v>12</v>
      </c>
      <c r="G394" s="132">
        <v>25.4</v>
      </c>
      <c r="H394" s="46">
        <v>25.4</v>
      </c>
      <c r="I394" s="46">
        <v>0</v>
      </c>
      <c r="J394" s="46">
        <v>25.4</v>
      </c>
      <c r="K394" s="46">
        <v>0</v>
      </c>
      <c r="L394" s="126">
        <v>70000</v>
      </c>
      <c r="M394" s="128">
        <v>1778000</v>
      </c>
      <c r="N394" s="129" t="s">
        <v>351</v>
      </c>
      <c r="O394" s="125">
        <v>9500</v>
      </c>
      <c r="P394" s="129" t="s">
        <v>352</v>
      </c>
      <c r="Q394" s="127">
        <v>25.4</v>
      </c>
      <c r="R394" s="125">
        <v>9500</v>
      </c>
      <c r="S394" s="128">
        <v>241300</v>
      </c>
      <c r="T394" s="128"/>
      <c r="U394" s="137"/>
      <c r="V394" s="126">
        <v>10000</v>
      </c>
      <c r="W394" s="125">
        <v>254000</v>
      </c>
      <c r="X394" s="126">
        <v>150000</v>
      </c>
      <c r="Y394" s="125">
        <v>3810000</v>
      </c>
      <c r="Z394" s="128"/>
      <c r="AA394" s="125">
        <v>6083300</v>
      </c>
      <c r="AB394" s="742"/>
      <c r="AC394" s="126">
        <v>40000</v>
      </c>
      <c r="AD394" s="128">
        <v>1016000</v>
      </c>
      <c r="AE394" s="745"/>
      <c r="AF394" s="745"/>
      <c r="AG394" s="128"/>
      <c r="AH394" s="46"/>
      <c r="AI394" s="46"/>
      <c r="AJ394" s="46"/>
      <c r="AK394" s="46"/>
      <c r="AL394" s="46"/>
      <c r="AM394" s="123"/>
      <c r="AN394" s="123"/>
      <c r="AO394" s="46"/>
      <c r="AP394" s="46"/>
      <c r="AQ394" s="46"/>
      <c r="AR394" s="46"/>
      <c r="AS394" s="123"/>
      <c r="AT394" s="124"/>
      <c r="AU394" s="135"/>
    </row>
    <row r="395" spans="1:47" s="67" customFormat="1" ht="72" customHeight="1" x14ac:dyDescent="0.25">
      <c r="A395" s="732">
        <f>MAX(A$6:$A394)+1</f>
        <v>39</v>
      </c>
      <c r="B395" s="740" t="s">
        <v>750</v>
      </c>
      <c r="C395" s="45">
        <v>54</v>
      </c>
      <c r="D395" s="72">
        <v>125</v>
      </c>
      <c r="E395" s="123" t="s">
        <v>477</v>
      </c>
      <c r="F395" s="123" t="s">
        <v>12</v>
      </c>
      <c r="G395" s="132">
        <v>105.6</v>
      </c>
      <c r="H395" s="46">
        <v>105.6</v>
      </c>
      <c r="I395" s="46">
        <v>0</v>
      </c>
      <c r="J395" s="46">
        <v>105.6</v>
      </c>
      <c r="K395" s="46">
        <v>0</v>
      </c>
      <c r="L395" s="126">
        <v>70000</v>
      </c>
      <c r="M395" s="128">
        <v>7392000</v>
      </c>
      <c r="N395" s="129" t="s">
        <v>351</v>
      </c>
      <c r="O395" s="125">
        <v>9500</v>
      </c>
      <c r="P395" s="129" t="s">
        <v>352</v>
      </c>
      <c r="Q395" s="127">
        <v>105.6</v>
      </c>
      <c r="R395" s="125">
        <v>9500</v>
      </c>
      <c r="S395" s="128">
        <v>1003200</v>
      </c>
      <c r="T395" s="128"/>
      <c r="U395" s="137"/>
      <c r="V395" s="126">
        <v>10000</v>
      </c>
      <c r="W395" s="125">
        <v>1056000</v>
      </c>
      <c r="X395" s="126">
        <v>150000</v>
      </c>
      <c r="Y395" s="125">
        <v>15840000</v>
      </c>
      <c r="Z395" s="128"/>
      <c r="AA395" s="125">
        <v>25291200</v>
      </c>
      <c r="AB395" s="742">
        <v>184247350</v>
      </c>
      <c r="AC395" s="126">
        <v>40000</v>
      </c>
      <c r="AD395" s="128">
        <v>4224000</v>
      </c>
      <c r="AE395" s="745">
        <v>30772000</v>
      </c>
      <c r="AF395" s="745">
        <v>215019350</v>
      </c>
      <c r="AG395" s="128"/>
      <c r="AH395" s="46" t="s">
        <v>606</v>
      </c>
      <c r="AI395" s="46" t="s">
        <v>607</v>
      </c>
      <c r="AJ395" s="46" t="s">
        <v>608</v>
      </c>
      <c r="AK395" s="46" t="s">
        <v>576</v>
      </c>
      <c r="AL395" s="46"/>
      <c r="AM395" s="123"/>
      <c r="AN395" s="123">
        <v>8</v>
      </c>
      <c r="AO395" s="46">
        <v>216</v>
      </c>
      <c r="AP395" s="46">
        <v>105.6</v>
      </c>
      <c r="AQ395" s="46">
        <v>110.4</v>
      </c>
      <c r="AR395" s="46" t="s">
        <v>481</v>
      </c>
      <c r="AS395" s="123" t="s">
        <v>609</v>
      </c>
      <c r="AT395" s="124"/>
      <c r="AU395" s="135"/>
    </row>
    <row r="396" spans="1:47" s="67" customFormat="1" ht="72" customHeight="1" x14ac:dyDescent="0.25">
      <c r="A396" s="732"/>
      <c r="B396" s="740"/>
      <c r="C396" s="45">
        <v>62</v>
      </c>
      <c r="D396" s="72">
        <v>76</v>
      </c>
      <c r="E396" s="123" t="s">
        <v>477</v>
      </c>
      <c r="F396" s="123" t="s">
        <v>12</v>
      </c>
      <c r="G396" s="132">
        <v>214</v>
      </c>
      <c r="H396" s="46">
        <v>214</v>
      </c>
      <c r="I396" s="46">
        <v>0</v>
      </c>
      <c r="J396" s="46">
        <v>214</v>
      </c>
      <c r="K396" s="46">
        <v>0</v>
      </c>
      <c r="L396" s="126">
        <v>70000</v>
      </c>
      <c r="M396" s="128">
        <v>14980000</v>
      </c>
      <c r="N396" s="129" t="s">
        <v>351</v>
      </c>
      <c r="O396" s="125">
        <v>9500</v>
      </c>
      <c r="P396" s="129" t="s">
        <v>352</v>
      </c>
      <c r="Q396" s="127">
        <v>214</v>
      </c>
      <c r="R396" s="125">
        <v>9500</v>
      </c>
      <c r="S396" s="128">
        <v>2033000</v>
      </c>
      <c r="T396" s="128"/>
      <c r="U396" s="137"/>
      <c r="V396" s="126">
        <v>10000</v>
      </c>
      <c r="W396" s="125">
        <v>2140000</v>
      </c>
      <c r="X396" s="126">
        <v>150000</v>
      </c>
      <c r="Y396" s="125">
        <v>32100000</v>
      </c>
      <c r="Z396" s="128"/>
      <c r="AA396" s="125">
        <v>51253000</v>
      </c>
      <c r="AB396" s="742"/>
      <c r="AC396" s="126">
        <v>40000</v>
      </c>
      <c r="AD396" s="128">
        <v>8560000</v>
      </c>
      <c r="AE396" s="745"/>
      <c r="AF396" s="745"/>
      <c r="AG396" s="128"/>
      <c r="AH396" s="46" t="s">
        <v>606</v>
      </c>
      <c r="AI396" s="46" t="s">
        <v>607</v>
      </c>
      <c r="AJ396" s="46" t="s">
        <v>608</v>
      </c>
      <c r="AK396" s="46" t="s">
        <v>576</v>
      </c>
      <c r="AL396" s="46"/>
      <c r="AM396" s="123"/>
      <c r="AN396" s="123">
        <v>8</v>
      </c>
      <c r="AO396" s="46">
        <v>216</v>
      </c>
      <c r="AP396" s="46">
        <v>214</v>
      </c>
      <c r="AQ396" s="46">
        <v>2</v>
      </c>
      <c r="AR396" s="46" t="s">
        <v>481</v>
      </c>
      <c r="AS396" s="123" t="s">
        <v>609</v>
      </c>
      <c r="AT396" s="124"/>
      <c r="AU396" s="135"/>
    </row>
    <row r="397" spans="1:47" s="67" customFormat="1" ht="72" customHeight="1" x14ac:dyDescent="0.25">
      <c r="A397" s="732"/>
      <c r="B397" s="740"/>
      <c r="C397" s="45">
        <v>63</v>
      </c>
      <c r="D397" s="72">
        <v>166</v>
      </c>
      <c r="E397" s="123" t="s">
        <v>477</v>
      </c>
      <c r="F397" s="123" t="s">
        <v>12</v>
      </c>
      <c r="G397" s="132">
        <v>300.5</v>
      </c>
      <c r="H397" s="46">
        <v>300.5</v>
      </c>
      <c r="I397" s="46">
        <v>0</v>
      </c>
      <c r="J397" s="46">
        <v>300.5</v>
      </c>
      <c r="K397" s="46">
        <v>0</v>
      </c>
      <c r="L397" s="126">
        <v>70000</v>
      </c>
      <c r="M397" s="128">
        <v>21035000</v>
      </c>
      <c r="N397" s="129" t="s">
        <v>351</v>
      </c>
      <c r="O397" s="125">
        <v>9500</v>
      </c>
      <c r="P397" s="129" t="s">
        <v>352</v>
      </c>
      <c r="Q397" s="127">
        <v>300.5</v>
      </c>
      <c r="R397" s="125">
        <v>9500</v>
      </c>
      <c r="S397" s="128">
        <v>2854750</v>
      </c>
      <c r="T397" s="128"/>
      <c r="U397" s="137"/>
      <c r="V397" s="126">
        <v>10000</v>
      </c>
      <c r="W397" s="125">
        <v>3005000</v>
      </c>
      <c r="X397" s="126">
        <v>150000</v>
      </c>
      <c r="Y397" s="125">
        <v>45075000</v>
      </c>
      <c r="Z397" s="128"/>
      <c r="AA397" s="125">
        <v>71969750</v>
      </c>
      <c r="AB397" s="742"/>
      <c r="AC397" s="126">
        <v>40000</v>
      </c>
      <c r="AD397" s="128">
        <v>12020000</v>
      </c>
      <c r="AE397" s="745"/>
      <c r="AF397" s="745"/>
      <c r="AG397" s="128"/>
      <c r="AH397" s="46"/>
      <c r="AI397" s="46"/>
      <c r="AJ397" s="46"/>
      <c r="AK397" s="46"/>
      <c r="AL397" s="46"/>
      <c r="AM397" s="123"/>
      <c r="AN397" s="123"/>
      <c r="AO397" s="46"/>
      <c r="AP397" s="46"/>
      <c r="AQ397" s="46"/>
      <c r="AR397" s="46"/>
      <c r="AS397" s="123"/>
      <c r="AT397" s="124"/>
      <c r="AU397" s="135"/>
    </row>
    <row r="398" spans="1:47" s="67" customFormat="1" ht="72" customHeight="1" x14ac:dyDescent="0.25">
      <c r="A398" s="732"/>
      <c r="B398" s="740"/>
      <c r="C398" s="45">
        <v>63</v>
      </c>
      <c r="D398" s="72">
        <v>164</v>
      </c>
      <c r="E398" s="123" t="s">
        <v>477</v>
      </c>
      <c r="F398" s="123" t="s">
        <v>12</v>
      </c>
      <c r="G398" s="132">
        <v>66.5</v>
      </c>
      <c r="H398" s="46">
        <v>66.5</v>
      </c>
      <c r="I398" s="46">
        <v>0</v>
      </c>
      <c r="J398" s="46">
        <v>66.5</v>
      </c>
      <c r="K398" s="46">
        <v>0</v>
      </c>
      <c r="L398" s="126">
        <v>70000</v>
      </c>
      <c r="M398" s="128">
        <v>4655000</v>
      </c>
      <c r="N398" s="129" t="s">
        <v>351</v>
      </c>
      <c r="O398" s="125">
        <v>9500</v>
      </c>
      <c r="P398" s="129" t="s">
        <v>352</v>
      </c>
      <c r="Q398" s="127">
        <v>66.5</v>
      </c>
      <c r="R398" s="125">
        <v>9500</v>
      </c>
      <c r="S398" s="128">
        <v>631750</v>
      </c>
      <c r="T398" s="128"/>
      <c r="U398" s="137"/>
      <c r="V398" s="126">
        <v>10000</v>
      </c>
      <c r="W398" s="125">
        <v>665000</v>
      </c>
      <c r="X398" s="126">
        <v>150000</v>
      </c>
      <c r="Y398" s="125">
        <v>9975000</v>
      </c>
      <c r="Z398" s="128"/>
      <c r="AA398" s="125">
        <v>15926750</v>
      </c>
      <c r="AB398" s="742"/>
      <c r="AC398" s="126">
        <v>40000</v>
      </c>
      <c r="AD398" s="128">
        <v>2660000</v>
      </c>
      <c r="AE398" s="745"/>
      <c r="AF398" s="745"/>
      <c r="AG398" s="128"/>
      <c r="AH398" s="46"/>
      <c r="AI398" s="46"/>
      <c r="AJ398" s="46"/>
      <c r="AK398" s="46"/>
      <c r="AL398" s="46"/>
      <c r="AM398" s="123"/>
      <c r="AN398" s="123"/>
      <c r="AO398" s="46"/>
      <c r="AP398" s="46"/>
      <c r="AQ398" s="46"/>
      <c r="AR398" s="46"/>
      <c r="AS398" s="123"/>
      <c r="AT398" s="124"/>
      <c r="AU398" s="135"/>
    </row>
    <row r="399" spans="1:47" s="67" customFormat="1" ht="72" customHeight="1" x14ac:dyDescent="0.25">
      <c r="A399" s="732"/>
      <c r="B399" s="740"/>
      <c r="C399" s="45">
        <v>63</v>
      </c>
      <c r="D399" s="72">
        <v>223</v>
      </c>
      <c r="E399" s="123" t="s">
        <v>477</v>
      </c>
      <c r="F399" s="123" t="s">
        <v>12</v>
      </c>
      <c r="G399" s="132">
        <v>82.7</v>
      </c>
      <c r="H399" s="46">
        <v>82.7</v>
      </c>
      <c r="I399" s="46">
        <v>0</v>
      </c>
      <c r="J399" s="46">
        <v>82.7</v>
      </c>
      <c r="K399" s="46">
        <v>0</v>
      </c>
      <c r="L399" s="126">
        <v>70000</v>
      </c>
      <c r="M399" s="128">
        <v>5789000</v>
      </c>
      <c r="N399" s="129" t="s">
        <v>351</v>
      </c>
      <c r="O399" s="125">
        <v>9500</v>
      </c>
      <c r="P399" s="129" t="s">
        <v>352</v>
      </c>
      <c r="Q399" s="127">
        <v>82.7</v>
      </c>
      <c r="R399" s="125">
        <v>9500</v>
      </c>
      <c r="S399" s="128">
        <v>785650</v>
      </c>
      <c r="T399" s="128"/>
      <c r="U399" s="137"/>
      <c r="V399" s="126">
        <v>10000</v>
      </c>
      <c r="W399" s="125">
        <v>827000</v>
      </c>
      <c r="X399" s="126">
        <v>150000</v>
      </c>
      <c r="Y399" s="125">
        <v>12405000</v>
      </c>
      <c r="Z399" s="128"/>
      <c r="AA399" s="125">
        <v>19806650</v>
      </c>
      <c r="AB399" s="742"/>
      <c r="AC399" s="126">
        <v>40000</v>
      </c>
      <c r="AD399" s="128">
        <v>3308000</v>
      </c>
      <c r="AE399" s="745"/>
      <c r="AF399" s="745"/>
      <c r="AG399" s="128"/>
      <c r="AH399" s="46"/>
      <c r="AI399" s="46"/>
      <c r="AJ399" s="46"/>
      <c r="AK399" s="46"/>
      <c r="AL399" s="46"/>
      <c r="AM399" s="123"/>
      <c r="AN399" s="123"/>
      <c r="AO399" s="46"/>
      <c r="AP399" s="46"/>
      <c r="AQ399" s="46"/>
      <c r="AR399" s="46"/>
      <c r="AS399" s="123"/>
      <c r="AT399" s="124"/>
      <c r="AU399" s="135"/>
    </row>
    <row r="400" spans="1:47" s="67" customFormat="1" ht="72" customHeight="1" x14ac:dyDescent="0.25">
      <c r="A400" s="732">
        <f>MAX(A$6:$A399)+1</f>
        <v>40</v>
      </c>
      <c r="B400" s="740" t="s">
        <v>751</v>
      </c>
      <c r="C400" s="45">
        <v>54</v>
      </c>
      <c r="D400" s="72">
        <v>141</v>
      </c>
      <c r="E400" s="123" t="s">
        <v>477</v>
      </c>
      <c r="F400" s="123" t="s">
        <v>12</v>
      </c>
      <c r="G400" s="132">
        <v>120.4</v>
      </c>
      <c r="H400" s="46">
        <v>120.4</v>
      </c>
      <c r="I400" s="46">
        <v>0</v>
      </c>
      <c r="J400" s="46">
        <v>120.4</v>
      </c>
      <c r="K400" s="46">
        <v>0</v>
      </c>
      <c r="L400" s="126">
        <v>70000</v>
      </c>
      <c r="M400" s="128">
        <v>8428000</v>
      </c>
      <c r="N400" s="129" t="s">
        <v>351</v>
      </c>
      <c r="O400" s="125">
        <v>9500</v>
      </c>
      <c r="P400" s="129" t="s">
        <v>352</v>
      </c>
      <c r="Q400" s="127">
        <v>120.4</v>
      </c>
      <c r="R400" s="125">
        <v>9500</v>
      </c>
      <c r="S400" s="128">
        <v>1143800</v>
      </c>
      <c r="T400" s="128"/>
      <c r="U400" s="137"/>
      <c r="V400" s="126">
        <v>10000</v>
      </c>
      <c r="W400" s="125">
        <v>1204000</v>
      </c>
      <c r="X400" s="126">
        <v>150000</v>
      </c>
      <c r="Y400" s="125">
        <v>18060000</v>
      </c>
      <c r="Z400" s="128"/>
      <c r="AA400" s="125">
        <v>28835800</v>
      </c>
      <c r="AB400" s="742">
        <v>102458100</v>
      </c>
      <c r="AC400" s="126">
        <v>40000</v>
      </c>
      <c r="AD400" s="128">
        <v>4816000</v>
      </c>
      <c r="AE400" s="745">
        <v>17112000</v>
      </c>
      <c r="AF400" s="745">
        <v>119570100</v>
      </c>
      <c r="AG400" s="128"/>
      <c r="AH400" s="46"/>
      <c r="AI400" s="46"/>
      <c r="AJ400" s="46"/>
      <c r="AK400" s="46"/>
      <c r="AL400" s="46"/>
      <c r="AM400" s="123"/>
      <c r="AN400" s="123"/>
      <c r="AO400" s="46"/>
      <c r="AP400" s="46"/>
      <c r="AQ400" s="46"/>
      <c r="AR400" s="46"/>
      <c r="AS400" s="123"/>
      <c r="AT400" s="124"/>
      <c r="AU400" s="135"/>
    </row>
    <row r="401" spans="1:47" s="67" customFormat="1" ht="72" customHeight="1" x14ac:dyDescent="0.25">
      <c r="A401" s="732"/>
      <c r="B401" s="740"/>
      <c r="C401" s="45">
        <v>54</v>
      </c>
      <c r="D401" s="72">
        <v>118</v>
      </c>
      <c r="E401" s="123" t="s">
        <v>477</v>
      </c>
      <c r="F401" s="123" t="s">
        <v>12</v>
      </c>
      <c r="G401" s="132">
        <v>60.9</v>
      </c>
      <c r="H401" s="46">
        <v>60.9</v>
      </c>
      <c r="I401" s="46">
        <v>0</v>
      </c>
      <c r="J401" s="46">
        <v>60.9</v>
      </c>
      <c r="K401" s="46">
        <v>0</v>
      </c>
      <c r="L401" s="126">
        <v>70000</v>
      </c>
      <c r="M401" s="128">
        <v>4263000</v>
      </c>
      <c r="N401" s="129" t="s">
        <v>351</v>
      </c>
      <c r="O401" s="125">
        <v>9500</v>
      </c>
      <c r="P401" s="129" t="s">
        <v>352</v>
      </c>
      <c r="Q401" s="127">
        <v>60.9</v>
      </c>
      <c r="R401" s="125">
        <v>9500</v>
      </c>
      <c r="S401" s="128">
        <v>578550</v>
      </c>
      <c r="T401" s="128"/>
      <c r="U401" s="137"/>
      <c r="V401" s="126">
        <v>10000</v>
      </c>
      <c r="W401" s="125">
        <v>609000</v>
      </c>
      <c r="X401" s="126">
        <v>150000</v>
      </c>
      <c r="Y401" s="125">
        <v>9135000</v>
      </c>
      <c r="Z401" s="128"/>
      <c r="AA401" s="125">
        <v>14585550</v>
      </c>
      <c r="AB401" s="742"/>
      <c r="AC401" s="126">
        <v>40000</v>
      </c>
      <c r="AD401" s="128">
        <v>2436000</v>
      </c>
      <c r="AE401" s="745"/>
      <c r="AF401" s="745"/>
      <c r="AG401" s="128"/>
      <c r="AH401" s="46" t="s">
        <v>606</v>
      </c>
      <c r="AI401" s="46" t="s">
        <v>607</v>
      </c>
      <c r="AJ401" s="46" t="s">
        <v>608</v>
      </c>
      <c r="AK401" s="46" t="s">
        <v>576</v>
      </c>
      <c r="AL401" s="46"/>
      <c r="AM401" s="123"/>
      <c r="AN401" s="123">
        <v>8</v>
      </c>
      <c r="AO401" s="46">
        <v>216</v>
      </c>
      <c r="AP401" s="46">
        <v>60.9</v>
      </c>
      <c r="AQ401" s="46">
        <v>155.1</v>
      </c>
      <c r="AR401" s="46" t="s">
        <v>481</v>
      </c>
      <c r="AS401" s="123" t="s">
        <v>609</v>
      </c>
      <c r="AT401" s="124"/>
      <c r="AU401" s="135"/>
    </row>
    <row r="402" spans="1:47" s="67" customFormat="1" ht="72" customHeight="1" x14ac:dyDescent="0.25">
      <c r="A402" s="732"/>
      <c r="B402" s="740"/>
      <c r="C402" s="45">
        <v>55</v>
      </c>
      <c r="D402" s="72">
        <v>598</v>
      </c>
      <c r="E402" s="123" t="s">
        <v>477</v>
      </c>
      <c r="F402" s="123" t="s">
        <v>12</v>
      </c>
      <c r="G402" s="132">
        <v>100.8</v>
      </c>
      <c r="H402" s="46">
        <v>100.8</v>
      </c>
      <c r="I402" s="46">
        <v>0</v>
      </c>
      <c r="J402" s="46">
        <v>100.8</v>
      </c>
      <c r="K402" s="46">
        <v>0</v>
      </c>
      <c r="L402" s="126">
        <v>70000</v>
      </c>
      <c r="M402" s="128">
        <v>7056000</v>
      </c>
      <c r="N402" s="129" t="s">
        <v>351</v>
      </c>
      <c r="O402" s="125">
        <v>9500</v>
      </c>
      <c r="P402" s="129" t="s">
        <v>352</v>
      </c>
      <c r="Q402" s="127">
        <v>100.8</v>
      </c>
      <c r="R402" s="125">
        <v>9500</v>
      </c>
      <c r="S402" s="128">
        <v>957600</v>
      </c>
      <c r="T402" s="128"/>
      <c r="U402" s="137"/>
      <c r="V402" s="126">
        <v>10000</v>
      </c>
      <c r="W402" s="125">
        <v>1008000</v>
      </c>
      <c r="X402" s="126">
        <v>150000</v>
      </c>
      <c r="Y402" s="125">
        <v>15120000</v>
      </c>
      <c r="Z402" s="128"/>
      <c r="AA402" s="125">
        <v>24141600</v>
      </c>
      <c r="AB402" s="742"/>
      <c r="AC402" s="126">
        <v>40000</v>
      </c>
      <c r="AD402" s="128">
        <v>4032000</v>
      </c>
      <c r="AE402" s="745"/>
      <c r="AF402" s="745"/>
      <c r="AG402" s="128"/>
      <c r="AH402" s="46"/>
      <c r="AI402" s="46"/>
      <c r="AJ402" s="46"/>
      <c r="AK402" s="46"/>
      <c r="AL402" s="46"/>
      <c r="AM402" s="123"/>
      <c r="AN402" s="123"/>
      <c r="AO402" s="46"/>
      <c r="AP402" s="46"/>
      <c r="AQ402" s="46"/>
      <c r="AR402" s="46"/>
      <c r="AS402" s="123"/>
      <c r="AT402" s="124"/>
      <c r="AU402" s="135"/>
    </row>
    <row r="403" spans="1:47" s="67" customFormat="1" ht="72" customHeight="1" x14ac:dyDescent="0.25">
      <c r="A403" s="732"/>
      <c r="B403" s="740"/>
      <c r="C403" s="45">
        <v>63</v>
      </c>
      <c r="D403" s="72">
        <v>115</v>
      </c>
      <c r="E403" s="123" t="s">
        <v>477</v>
      </c>
      <c r="F403" s="123" t="s">
        <v>12</v>
      </c>
      <c r="G403" s="132">
        <v>79.3</v>
      </c>
      <c r="H403" s="46">
        <v>79.3</v>
      </c>
      <c r="I403" s="46">
        <v>0</v>
      </c>
      <c r="J403" s="46">
        <v>79.3</v>
      </c>
      <c r="K403" s="46">
        <v>0</v>
      </c>
      <c r="L403" s="126">
        <v>70000</v>
      </c>
      <c r="M403" s="128">
        <v>5551000</v>
      </c>
      <c r="N403" s="129" t="s">
        <v>351</v>
      </c>
      <c r="O403" s="125">
        <v>9500</v>
      </c>
      <c r="P403" s="129" t="s">
        <v>352</v>
      </c>
      <c r="Q403" s="127">
        <v>79.3</v>
      </c>
      <c r="R403" s="125">
        <v>9500</v>
      </c>
      <c r="S403" s="128">
        <v>753350</v>
      </c>
      <c r="T403" s="128"/>
      <c r="U403" s="137"/>
      <c r="V403" s="126">
        <v>10000</v>
      </c>
      <c r="W403" s="125">
        <v>793000</v>
      </c>
      <c r="X403" s="126">
        <v>150000</v>
      </c>
      <c r="Y403" s="125">
        <v>11895000</v>
      </c>
      <c r="Z403" s="128"/>
      <c r="AA403" s="125">
        <v>18992350</v>
      </c>
      <c r="AB403" s="742"/>
      <c r="AC403" s="126">
        <v>40000</v>
      </c>
      <c r="AD403" s="128">
        <v>3172000</v>
      </c>
      <c r="AE403" s="745"/>
      <c r="AF403" s="745"/>
      <c r="AG403" s="128"/>
      <c r="AH403" s="46"/>
      <c r="AI403" s="46"/>
      <c r="AJ403" s="46"/>
      <c r="AK403" s="46"/>
      <c r="AL403" s="46"/>
      <c r="AM403" s="123"/>
      <c r="AN403" s="123"/>
      <c r="AO403" s="46"/>
      <c r="AP403" s="46"/>
      <c r="AQ403" s="46"/>
      <c r="AR403" s="46"/>
      <c r="AS403" s="123"/>
      <c r="AT403" s="124"/>
      <c r="AU403" s="135"/>
    </row>
    <row r="404" spans="1:47" s="67" customFormat="1" ht="72" customHeight="1" x14ac:dyDescent="0.25">
      <c r="A404" s="732"/>
      <c r="B404" s="740"/>
      <c r="C404" s="45">
        <v>63</v>
      </c>
      <c r="D404" s="72">
        <v>116</v>
      </c>
      <c r="E404" s="123" t="s">
        <v>477</v>
      </c>
      <c r="F404" s="123" t="s">
        <v>12</v>
      </c>
      <c r="G404" s="132">
        <v>18.399999999999999</v>
      </c>
      <c r="H404" s="46">
        <v>18.399999999999999</v>
      </c>
      <c r="I404" s="46">
        <v>0</v>
      </c>
      <c r="J404" s="46">
        <v>18.399999999999999</v>
      </c>
      <c r="K404" s="46">
        <v>0</v>
      </c>
      <c r="L404" s="126">
        <v>70000</v>
      </c>
      <c r="M404" s="128">
        <v>1288000</v>
      </c>
      <c r="N404" s="129" t="s">
        <v>351</v>
      </c>
      <c r="O404" s="125">
        <v>9500</v>
      </c>
      <c r="P404" s="129" t="s">
        <v>352</v>
      </c>
      <c r="Q404" s="127">
        <v>18.399999999999999</v>
      </c>
      <c r="R404" s="125">
        <v>9500</v>
      </c>
      <c r="S404" s="128">
        <v>174800</v>
      </c>
      <c r="T404" s="128"/>
      <c r="U404" s="137"/>
      <c r="V404" s="126">
        <v>10000</v>
      </c>
      <c r="W404" s="125">
        <v>184000</v>
      </c>
      <c r="X404" s="126">
        <v>150000</v>
      </c>
      <c r="Y404" s="125">
        <v>2760000</v>
      </c>
      <c r="Z404" s="128"/>
      <c r="AA404" s="125">
        <v>4406800</v>
      </c>
      <c r="AB404" s="742"/>
      <c r="AC404" s="126">
        <v>40000</v>
      </c>
      <c r="AD404" s="128">
        <v>736000</v>
      </c>
      <c r="AE404" s="745"/>
      <c r="AF404" s="745"/>
      <c r="AG404" s="128"/>
      <c r="AH404" s="46"/>
      <c r="AI404" s="46"/>
      <c r="AJ404" s="46"/>
      <c r="AK404" s="46"/>
      <c r="AL404" s="46"/>
      <c r="AM404" s="123"/>
      <c r="AN404" s="123"/>
      <c r="AO404" s="46"/>
      <c r="AP404" s="46"/>
      <c r="AQ404" s="46"/>
      <c r="AR404" s="46"/>
      <c r="AS404" s="123"/>
      <c r="AT404" s="124"/>
      <c r="AU404" s="135"/>
    </row>
    <row r="405" spans="1:47" s="67" customFormat="1" ht="72" customHeight="1" x14ac:dyDescent="0.25">
      <c r="A405" s="732"/>
      <c r="B405" s="740"/>
      <c r="C405" s="45">
        <v>55</v>
      </c>
      <c r="D405" s="72">
        <v>221</v>
      </c>
      <c r="E405" s="123" t="s">
        <v>477</v>
      </c>
      <c r="F405" s="123" t="s">
        <v>12</v>
      </c>
      <c r="G405" s="132">
        <v>48</v>
      </c>
      <c r="H405" s="46">
        <v>48</v>
      </c>
      <c r="I405" s="46">
        <v>0</v>
      </c>
      <c r="J405" s="46">
        <v>48</v>
      </c>
      <c r="K405" s="46">
        <v>0</v>
      </c>
      <c r="L405" s="126">
        <v>70000</v>
      </c>
      <c r="M405" s="128">
        <v>3360000</v>
      </c>
      <c r="N405" s="129" t="s">
        <v>351</v>
      </c>
      <c r="O405" s="125">
        <v>9500</v>
      </c>
      <c r="P405" s="129" t="s">
        <v>352</v>
      </c>
      <c r="Q405" s="127">
        <v>48</v>
      </c>
      <c r="R405" s="125">
        <v>9500</v>
      </c>
      <c r="S405" s="128">
        <v>456000</v>
      </c>
      <c r="T405" s="128"/>
      <c r="U405" s="137"/>
      <c r="V405" s="126">
        <v>10000</v>
      </c>
      <c r="W405" s="125">
        <v>480000</v>
      </c>
      <c r="X405" s="126">
        <v>150000</v>
      </c>
      <c r="Y405" s="125">
        <v>7200000</v>
      </c>
      <c r="Z405" s="128"/>
      <c r="AA405" s="125">
        <v>11496000</v>
      </c>
      <c r="AB405" s="742"/>
      <c r="AC405" s="126">
        <v>40000</v>
      </c>
      <c r="AD405" s="128">
        <v>1920000</v>
      </c>
      <c r="AE405" s="745"/>
      <c r="AF405" s="745"/>
      <c r="AG405" s="128"/>
      <c r="AH405" s="46"/>
      <c r="AI405" s="46"/>
      <c r="AJ405" s="46"/>
      <c r="AK405" s="46"/>
      <c r="AL405" s="46"/>
      <c r="AM405" s="123"/>
      <c r="AN405" s="123"/>
      <c r="AO405" s="46"/>
      <c r="AP405" s="46"/>
      <c r="AQ405" s="46"/>
      <c r="AR405" s="46"/>
      <c r="AS405" s="123"/>
      <c r="AT405" s="124"/>
      <c r="AU405" s="135"/>
    </row>
    <row r="406" spans="1:47" s="67" customFormat="1" ht="72" customHeight="1" x14ac:dyDescent="0.25">
      <c r="A406" s="732">
        <f>MAX(A$6:$A405)+1</f>
        <v>41</v>
      </c>
      <c r="B406" s="740" t="s">
        <v>752</v>
      </c>
      <c r="C406" s="45">
        <v>54</v>
      </c>
      <c r="D406" s="72">
        <v>121</v>
      </c>
      <c r="E406" s="123" t="s">
        <v>477</v>
      </c>
      <c r="F406" s="123" t="s">
        <v>12</v>
      </c>
      <c r="G406" s="132">
        <v>113</v>
      </c>
      <c r="H406" s="46">
        <v>113</v>
      </c>
      <c r="I406" s="46">
        <v>0</v>
      </c>
      <c r="J406" s="46">
        <v>113</v>
      </c>
      <c r="K406" s="46">
        <v>0</v>
      </c>
      <c r="L406" s="126">
        <v>70000</v>
      </c>
      <c r="M406" s="128">
        <v>7910000</v>
      </c>
      <c r="N406" s="129" t="s">
        <v>351</v>
      </c>
      <c r="O406" s="125">
        <v>9500</v>
      </c>
      <c r="P406" s="129" t="s">
        <v>352</v>
      </c>
      <c r="Q406" s="127">
        <v>113</v>
      </c>
      <c r="R406" s="125">
        <v>9500</v>
      </c>
      <c r="S406" s="128">
        <v>1073500</v>
      </c>
      <c r="T406" s="128"/>
      <c r="U406" s="137"/>
      <c r="V406" s="126">
        <v>10000</v>
      </c>
      <c r="W406" s="125">
        <v>1130000</v>
      </c>
      <c r="X406" s="126">
        <v>150000</v>
      </c>
      <c r="Y406" s="125">
        <v>16950000</v>
      </c>
      <c r="Z406" s="128"/>
      <c r="AA406" s="125">
        <v>27063500</v>
      </c>
      <c r="AB406" s="742">
        <v>120630050</v>
      </c>
      <c r="AC406" s="126">
        <v>40000</v>
      </c>
      <c r="AD406" s="128">
        <v>4520000</v>
      </c>
      <c r="AE406" s="745">
        <v>19496000</v>
      </c>
      <c r="AF406" s="745">
        <v>140126050</v>
      </c>
      <c r="AG406" s="745"/>
      <c r="AH406" s="46" t="s">
        <v>606</v>
      </c>
      <c r="AI406" s="46" t="s">
        <v>607</v>
      </c>
      <c r="AJ406" s="46" t="s">
        <v>608</v>
      </c>
      <c r="AK406" s="46" t="s">
        <v>576</v>
      </c>
      <c r="AL406" s="46"/>
      <c r="AM406" s="123"/>
      <c r="AN406" s="123">
        <v>8</v>
      </c>
      <c r="AO406" s="46">
        <v>216</v>
      </c>
      <c r="AP406" s="46">
        <v>113</v>
      </c>
      <c r="AQ406" s="46">
        <v>103</v>
      </c>
      <c r="AR406" s="46" t="s">
        <v>481</v>
      </c>
      <c r="AS406" s="123" t="s">
        <v>609</v>
      </c>
      <c r="AT406" s="124"/>
      <c r="AU406" s="758" t="s">
        <v>753</v>
      </c>
    </row>
    <row r="407" spans="1:47" s="67" customFormat="1" ht="72" customHeight="1" x14ac:dyDescent="0.25">
      <c r="A407" s="732"/>
      <c r="B407" s="740"/>
      <c r="C407" s="45">
        <v>55</v>
      </c>
      <c r="D407" s="72">
        <v>461</v>
      </c>
      <c r="E407" s="123" t="s">
        <v>477</v>
      </c>
      <c r="F407" s="123" t="s">
        <v>12</v>
      </c>
      <c r="G407" s="132">
        <v>178</v>
      </c>
      <c r="H407" s="46">
        <v>178</v>
      </c>
      <c r="I407" s="46">
        <v>0</v>
      </c>
      <c r="J407" s="46">
        <v>178</v>
      </c>
      <c r="K407" s="46">
        <v>0</v>
      </c>
      <c r="L407" s="126">
        <v>70000</v>
      </c>
      <c r="M407" s="128">
        <v>12460000</v>
      </c>
      <c r="N407" s="129" t="s">
        <v>351</v>
      </c>
      <c r="O407" s="125">
        <v>9500</v>
      </c>
      <c r="P407" s="129" t="s">
        <v>352</v>
      </c>
      <c r="Q407" s="127">
        <v>178</v>
      </c>
      <c r="R407" s="125">
        <v>9500</v>
      </c>
      <c r="S407" s="128">
        <v>1691000</v>
      </c>
      <c r="T407" s="128"/>
      <c r="U407" s="137"/>
      <c r="V407" s="126">
        <v>10000</v>
      </c>
      <c r="W407" s="125">
        <v>1780000</v>
      </c>
      <c r="X407" s="126">
        <v>150000</v>
      </c>
      <c r="Y407" s="125">
        <v>26700000</v>
      </c>
      <c r="Z407" s="128"/>
      <c r="AA407" s="125">
        <v>42631000</v>
      </c>
      <c r="AB407" s="742"/>
      <c r="AC407" s="126">
        <v>40000</v>
      </c>
      <c r="AD407" s="128">
        <v>7120000</v>
      </c>
      <c r="AE407" s="745"/>
      <c r="AF407" s="745"/>
      <c r="AG407" s="745"/>
      <c r="AH407" s="46"/>
      <c r="AI407" s="46"/>
      <c r="AJ407" s="46"/>
      <c r="AK407" s="46"/>
      <c r="AL407" s="46"/>
      <c r="AM407" s="123"/>
      <c r="AN407" s="123"/>
      <c r="AO407" s="46"/>
      <c r="AP407" s="46"/>
      <c r="AQ407" s="46"/>
      <c r="AR407" s="46"/>
      <c r="AS407" s="123"/>
      <c r="AT407" s="124"/>
      <c r="AU407" s="768"/>
    </row>
    <row r="408" spans="1:47" s="67" customFormat="1" ht="72" customHeight="1" x14ac:dyDescent="0.25">
      <c r="A408" s="732"/>
      <c r="B408" s="740"/>
      <c r="C408" s="45">
        <v>62</v>
      </c>
      <c r="D408" s="72">
        <v>9</v>
      </c>
      <c r="E408" s="123" t="s">
        <v>477</v>
      </c>
      <c r="F408" s="123" t="s">
        <v>12</v>
      </c>
      <c r="G408" s="132">
        <v>185.5</v>
      </c>
      <c r="H408" s="46">
        <v>185.5</v>
      </c>
      <c r="I408" s="46">
        <v>0</v>
      </c>
      <c r="J408" s="46">
        <v>185.5</v>
      </c>
      <c r="K408" s="46">
        <v>0</v>
      </c>
      <c r="L408" s="126">
        <v>70000</v>
      </c>
      <c r="M408" s="128">
        <v>12985000</v>
      </c>
      <c r="N408" s="129"/>
      <c r="O408" s="125"/>
      <c r="P408" s="129"/>
      <c r="Q408" s="127">
        <v>185.5</v>
      </c>
      <c r="R408" s="125"/>
      <c r="S408" s="128"/>
      <c r="T408" s="128"/>
      <c r="U408" s="137"/>
      <c r="V408" s="126">
        <v>10000</v>
      </c>
      <c r="W408" s="125">
        <v>1855000</v>
      </c>
      <c r="X408" s="126">
        <v>150000</v>
      </c>
      <c r="Y408" s="125">
        <v>27825000</v>
      </c>
      <c r="Z408" s="128"/>
      <c r="AA408" s="125">
        <v>42665000</v>
      </c>
      <c r="AB408" s="742"/>
      <c r="AC408" s="126">
        <v>40000</v>
      </c>
      <c r="AD408" s="128">
        <v>7420000</v>
      </c>
      <c r="AE408" s="745"/>
      <c r="AF408" s="745"/>
      <c r="AG408" s="745"/>
      <c r="AH408" s="46"/>
      <c r="AI408" s="46"/>
      <c r="AJ408" s="46"/>
      <c r="AK408" s="46"/>
      <c r="AL408" s="46"/>
      <c r="AM408" s="123"/>
      <c r="AN408" s="123"/>
      <c r="AO408" s="46"/>
      <c r="AP408" s="46"/>
      <c r="AQ408" s="46"/>
      <c r="AR408" s="46"/>
      <c r="AS408" s="123"/>
      <c r="AT408" s="124"/>
      <c r="AU408" s="768"/>
    </row>
    <row r="409" spans="1:47" s="67" customFormat="1" ht="72" customHeight="1" x14ac:dyDescent="0.25">
      <c r="A409" s="732"/>
      <c r="B409" s="740"/>
      <c r="C409" s="45"/>
      <c r="D409" s="72"/>
      <c r="E409" s="123"/>
      <c r="F409" s="123"/>
      <c r="G409" s="132"/>
      <c r="H409" s="46"/>
      <c r="I409" s="46"/>
      <c r="J409" s="46"/>
      <c r="K409" s="46"/>
      <c r="L409" s="126"/>
      <c r="M409" s="128"/>
      <c r="N409" s="129" t="s">
        <v>754</v>
      </c>
      <c r="O409" s="125">
        <v>300000</v>
      </c>
      <c r="P409" s="129" t="s">
        <v>755</v>
      </c>
      <c r="Q409" s="127">
        <v>14</v>
      </c>
      <c r="R409" s="125"/>
      <c r="S409" s="128"/>
      <c r="T409" s="128">
        <v>240000</v>
      </c>
      <c r="U409" s="137">
        <v>3360000</v>
      </c>
      <c r="V409" s="126"/>
      <c r="W409" s="125"/>
      <c r="X409" s="126"/>
      <c r="Y409" s="125"/>
      <c r="Z409" s="128"/>
      <c r="AA409" s="125">
        <v>3360000</v>
      </c>
      <c r="AB409" s="742"/>
      <c r="AC409" s="126"/>
      <c r="AD409" s="128"/>
      <c r="AE409" s="745"/>
      <c r="AF409" s="745"/>
      <c r="AG409" s="745"/>
      <c r="AH409" s="46"/>
      <c r="AI409" s="46"/>
      <c r="AJ409" s="46"/>
      <c r="AK409" s="46"/>
      <c r="AL409" s="46"/>
      <c r="AM409" s="123"/>
      <c r="AN409" s="123"/>
      <c r="AO409" s="46"/>
      <c r="AP409" s="46"/>
      <c r="AQ409" s="46"/>
      <c r="AR409" s="46"/>
      <c r="AS409" s="123"/>
      <c r="AT409" s="124"/>
      <c r="AU409" s="768"/>
    </row>
    <row r="410" spans="1:47" s="67" customFormat="1" ht="72" customHeight="1" x14ac:dyDescent="0.25">
      <c r="A410" s="732"/>
      <c r="B410" s="740"/>
      <c r="C410" s="45"/>
      <c r="D410" s="72"/>
      <c r="E410" s="123"/>
      <c r="F410" s="123"/>
      <c r="G410" s="132"/>
      <c r="H410" s="46"/>
      <c r="I410" s="46"/>
      <c r="J410" s="46"/>
      <c r="K410" s="46"/>
      <c r="L410" s="126"/>
      <c r="M410" s="128"/>
      <c r="N410" s="129" t="s">
        <v>756</v>
      </c>
      <c r="O410" s="72">
        <v>125000</v>
      </c>
      <c r="P410" s="129" t="s">
        <v>755</v>
      </c>
      <c r="Q410" s="127">
        <v>23</v>
      </c>
      <c r="R410" s="135"/>
      <c r="S410" s="135"/>
      <c r="T410" s="128">
        <v>100000</v>
      </c>
      <c r="U410" s="137">
        <v>2300000</v>
      </c>
      <c r="V410" s="135"/>
      <c r="W410" s="135"/>
      <c r="X410" s="135"/>
      <c r="Y410" s="135"/>
      <c r="Z410" s="135"/>
      <c r="AA410" s="125">
        <v>2300000</v>
      </c>
      <c r="AB410" s="742"/>
      <c r="AC410" s="126"/>
      <c r="AD410" s="128"/>
      <c r="AE410" s="745"/>
      <c r="AF410" s="745"/>
      <c r="AG410" s="745"/>
      <c r="AH410" s="46"/>
      <c r="AI410" s="46"/>
      <c r="AJ410" s="46"/>
      <c r="AK410" s="46"/>
      <c r="AL410" s="46"/>
      <c r="AM410" s="123"/>
      <c r="AN410" s="123"/>
      <c r="AO410" s="46"/>
      <c r="AP410" s="46"/>
      <c r="AQ410" s="46"/>
      <c r="AR410" s="46"/>
      <c r="AS410" s="123"/>
      <c r="AT410" s="124"/>
      <c r="AU410" s="768"/>
    </row>
    <row r="411" spans="1:47" s="67" customFormat="1" ht="72" customHeight="1" x14ac:dyDescent="0.25">
      <c r="A411" s="732"/>
      <c r="B411" s="740"/>
      <c r="C411" s="135"/>
      <c r="D411" s="135"/>
      <c r="E411" s="135"/>
      <c r="F411" s="135"/>
      <c r="G411" s="135"/>
      <c r="H411" s="135"/>
      <c r="I411" s="135"/>
      <c r="J411" s="135"/>
      <c r="K411" s="135"/>
      <c r="L411" s="135"/>
      <c r="M411" s="135"/>
      <c r="N411" s="129" t="s">
        <v>757</v>
      </c>
      <c r="O411" s="72"/>
      <c r="P411" s="129" t="s">
        <v>755</v>
      </c>
      <c r="Q411" s="127">
        <v>5</v>
      </c>
      <c r="R411" s="135"/>
      <c r="S411" s="135"/>
      <c r="T411" s="128"/>
      <c r="U411" s="137">
        <v>0</v>
      </c>
      <c r="V411" s="135"/>
      <c r="W411" s="135"/>
      <c r="X411" s="135"/>
      <c r="Y411" s="135"/>
      <c r="Z411" s="135"/>
      <c r="AA411" s="125">
        <v>0</v>
      </c>
      <c r="AB411" s="742"/>
      <c r="AC411" s="135"/>
      <c r="AD411" s="128"/>
      <c r="AE411" s="745"/>
      <c r="AF411" s="745"/>
      <c r="AG411" s="745"/>
      <c r="AH411" s="46"/>
      <c r="AI411" s="46"/>
      <c r="AJ411" s="46"/>
      <c r="AK411" s="46"/>
      <c r="AL411" s="46"/>
      <c r="AM411" s="123"/>
      <c r="AN411" s="123"/>
      <c r="AO411" s="46"/>
      <c r="AP411" s="46"/>
      <c r="AQ411" s="46"/>
      <c r="AR411" s="46"/>
      <c r="AS411" s="123"/>
      <c r="AT411" s="124"/>
      <c r="AU411" s="768"/>
    </row>
    <row r="412" spans="1:47" s="67" customFormat="1" ht="72" customHeight="1" x14ac:dyDescent="0.25">
      <c r="A412" s="732"/>
      <c r="B412" s="740"/>
      <c r="C412" s="45">
        <v>55</v>
      </c>
      <c r="D412" s="72">
        <v>179</v>
      </c>
      <c r="E412" s="123" t="s">
        <v>477</v>
      </c>
      <c r="F412" s="123" t="s">
        <v>12</v>
      </c>
      <c r="G412" s="132">
        <v>10.9</v>
      </c>
      <c r="H412" s="46">
        <v>10.9</v>
      </c>
      <c r="I412" s="46">
        <v>0</v>
      </c>
      <c r="J412" s="46">
        <v>10.9</v>
      </c>
      <c r="K412" s="46">
        <v>0</v>
      </c>
      <c r="L412" s="126">
        <v>70000</v>
      </c>
      <c r="M412" s="128">
        <v>763000</v>
      </c>
      <c r="N412" s="129" t="s">
        <v>351</v>
      </c>
      <c r="O412" s="125">
        <v>0</v>
      </c>
      <c r="P412" s="129" t="s">
        <v>352</v>
      </c>
      <c r="Q412" s="127">
        <v>10.9</v>
      </c>
      <c r="R412" s="125">
        <v>9500</v>
      </c>
      <c r="S412" s="128">
        <v>103550</v>
      </c>
      <c r="T412" s="128"/>
      <c r="U412" s="137"/>
      <c r="V412" s="126">
        <v>10000</v>
      </c>
      <c r="W412" s="125">
        <v>109000</v>
      </c>
      <c r="X412" s="126">
        <v>150000</v>
      </c>
      <c r="Y412" s="125">
        <v>1635000</v>
      </c>
      <c r="Z412" s="128"/>
      <c r="AA412" s="125">
        <v>2610550</v>
      </c>
      <c r="AB412" s="742"/>
      <c r="AC412" s="126">
        <v>40000</v>
      </c>
      <c r="AD412" s="128">
        <v>436000</v>
      </c>
      <c r="AE412" s="745"/>
      <c r="AF412" s="745"/>
      <c r="AG412" s="745"/>
      <c r="AH412" s="46"/>
      <c r="AI412" s="46"/>
      <c r="AJ412" s="46"/>
      <c r="AK412" s="46"/>
      <c r="AL412" s="46"/>
      <c r="AM412" s="123"/>
      <c r="AN412" s="123"/>
      <c r="AO412" s="46"/>
      <c r="AP412" s="46"/>
      <c r="AQ412" s="46"/>
      <c r="AR412" s="46"/>
      <c r="AS412" s="123"/>
      <c r="AT412" s="124"/>
      <c r="AU412" s="759"/>
    </row>
    <row r="413" spans="1:47" s="67" customFormat="1" ht="72" customHeight="1" x14ac:dyDescent="0.25">
      <c r="A413" s="732">
        <f>MAX(A$6:$A412)+1</f>
        <v>42</v>
      </c>
      <c r="B413" s="740" t="s">
        <v>758</v>
      </c>
      <c r="C413" s="45">
        <v>54</v>
      </c>
      <c r="D413" s="72">
        <v>121</v>
      </c>
      <c r="E413" s="123" t="s">
        <v>477</v>
      </c>
      <c r="F413" s="123" t="s">
        <v>12</v>
      </c>
      <c r="G413" s="132">
        <v>26.2</v>
      </c>
      <c r="H413" s="46">
        <v>26.2</v>
      </c>
      <c r="I413" s="46">
        <v>0</v>
      </c>
      <c r="J413" s="46">
        <v>26.2</v>
      </c>
      <c r="K413" s="46">
        <v>0</v>
      </c>
      <c r="L413" s="126">
        <v>70000</v>
      </c>
      <c r="M413" s="128">
        <v>1834000</v>
      </c>
      <c r="N413" s="129" t="s">
        <v>351</v>
      </c>
      <c r="O413" s="125">
        <v>9500</v>
      </c>
      <c r="P413" s="129" t="s">
        <v>352</v>
      </c>
      <c r="Q413" s="127">
        <v>26.2</v>
      </c>
      <c r="R413" s="125">
        <v>9500</v>
      </c>
      <c r="S413" s="128">
        <v>248900</v>
      </c>
      <c r="T413" s="128"/>
      <c r="U413" s="137"/>
      <c r="V413" s="126">
        <v>10000</v>
      </c>
      <c r="W413" s="125">
        <v>262000</v>
      </c>
      <c r="X413" s="126">
        <v>150000</v>
      </c>
      <c r="Y413" s="125">
        <v>3930000</v>
      </c>
      <c r="Z413" s="128"/>
      <c r="AA413" s="125">
        <v>6274900</v>
      </c>
      <c r="AB413" s="716">
        <v>461492550</v>
      </c>
      <c r="AC413" s="126">
        <v>40000</v>
      </c>
      <c r="AD413" s="128">
        <v>1048000</v>
      </c>
      <c r="AE413" s="697">
        <v>77076000</v>
      </c>
      <c r="AF413" s="697">
        <v>538568550</v>
      </c>
      <c r="AG413" s="128"/>
      <c r="AH413" s="46" t="s">
        <v>606</v>
      </c>
      <c r="AI413" s="46" t="s">
        <v>607</v>
      </c>
      <c r="AJ413" s="46" t="s">
        <v>608</v>
      </c>
      <c r="AK413" s="46" t="s">
        <v>576</v>
      </c>
      <c r="AL413" s="46"/>
      <c r="AM413" s="123"/>
      <c r="AN413" s="123">
        <v>8</v>
      </c>
      <c r="AO413" s="46">
        <v>216</v>
      </c>
      <c r="AP413" s="46">
        <v>26.2</v>
      </c>
      <c r="AQ413" s="46">
        <v>189.8</v>
      </c>
      <c r="AR413" s="46" t="s">
        <v>481</v>
      </c>
      <c r="AS413" s="123" t="s">
        <v>609</v>
      </c>
      <c r="AT413" s="124"/>
      <c r="AU413" s="135"/>
    </row>
    <row r="414" spans="1:47" s="67" customFormat="1" ht="72" customHeight="1" x14ac:dyDescent="0.25">
      <c r="A414" s="732"/>
      <c r="B414" s="740"/>
      <c r="C414" s="45">
        <v>54</v>
      </c>
      <c r="D414" s="72">
        <v>130</v>
      </c>
      <c r="E414" s="123" t="s">
        <v>477</v>
      </c>
      <c r="F414" s="123" t="s">
        <v>12</v>
      </c>
      <c r="G414" s="132">
        <v>127.8</v>
      </c>
      <c r="H414" s="46">
        <v>127.8</v>
      </c>
      <c r="I414" s="46">
        <v>0</v>
      </c>
      <c r="J414" s="46">
        <v>127.8</v>
      </c>
      <c r="K414" s="46">
        <v>0</v>
      </c>
      <c r="L414" s="126">
        <v>70000</v>
      </c>
      <c r="M414" s="128">
        <v>8946000</v>
      </c>
      <c r="N414" s="129" t="s">
        <v>351</v>
      </c>
      <c r="O414" s="125">
        <v>9500</v>
      </c>
      <c r="P414" s="129" t="s">
        <v>352</v>
      </c>
      <c r="Q414" s="127">
        <v>127.8</v>
      </c>
      <c r="R414" s="125">
        <v>9500</v>
      </c>
      <c r="S414" s="128">
        <v>1214100</v>
      </c>
      <c r="T414" s="128"/>
      <c r="U414" s="137"/>
      <c r="V414" s="126">
        <v>10000</v>
      </c>
      <c r="W414" s="125">
        <v>1278000</v>
      </c>
      <c r="X414" s="126">
        <v>150000</v>
      </c>
      <c r="Y414" s="125">
        <v>19170000</v>
      </c>
      <c r="Z414" s="128"/>
      <c r="AA414" s="125">
        <v>30608100</v>
      </c>
      <c r="AB414" s="717"/>
      <c r="AC414" s="126">
        <v>40000</v>
      </c>
      <c r="AD414" s="128">
        <v>5112000</v>
      </c>
      <c r="AE414" s="699"/>
      <c r="AF414" s="699"/>
      <c r="AG414" s="128"/>
      <c r="AH414" s="46" t="s">
        <v>606</v>
      </c>
      <c r="AI414" s="46" t="s">
        <v>607</v>
      </c>
      <c r="AJ414" s="46" t="s">
        <v>608</v>
      </c>
      <c r="AK414" s="46" t="s">
        <v>576</v>
      </c>
      <c r="AL414" s="46"/>
      <c r="AM414" s="123"/>
      <c r="AN414" s="123">
        <v>8</v>
      </c>
      <c r="AO414" s="46">
        <v>216</v>
      </c>
      <c r="AP414" s="46">
        <v>127.8</v>
      </c>
      <c r="AQ414" s="46">
        <v>88.2</v>
      </c>
      <c r="AR414" s="46" t="s">
        <v>481</v>
      </c>
      <c r="AS414" s="123" t="s">
        <v>609</v>
      </c>
      <c r="AT414" s="124"/>
      <c r="AU414" s="135"/>
    </row>
    <row r="415" spans="1:47" s="67" customFormat="1" ht="72" customHeight="1" x14ac:dyDescent="0.25">
      <c r="A415" s="732"/>
      <c r="B415" s="740"/>
      <c r="C415" s="45">
        <v>54</v>
      </c>
      <c r="D415" s="72">
        <v>149</v>
      </c>
      <c r="E415" s="123" t="s">
        <v>477</v>
      </c>
      <c r="F415" s="123" t="s">
        <v>12</v>
      </c>
      <c r="G415" s="132">
        <v>201.6</v>
      </c>
      <c r="H415" s="46">
        <v>201.6</v>
      </c>
      <c r="I415" s="46">
        <v>0</v>
      </c>
      <c r="J415" s="46">
        <v>201.6</v>
      </c>
      <c r="K415" s="46">
        <v>0</v>
      </c>
      <c r="L415" s="126">
        <v>70000</v>
      </c>
      <c r="M415" s="128">
        <v>14112000</v>
      </c>
      <c r="N415" s="129" t="s">
        <v>351</v>
      </c>
      <c r="O415" s="125">
        <v>9500</v>
      </c>
      <c r="P415" s="129" t="s">
        <v>352</v>
      </c>
      <c r="Q415" s="127">
        <v>201.6</v>
      </c>
      <c r="R415" s="125">
        <v>9500</v>
      </c>
      <c r="S415" s="128">
        <v>1915200</v>
      </c>
      <c r="T415" s="128"/>
      <c r="U415" s="137"/>
      <c r="V415" s="126">
        <v>10000</v>
      </c>
      <c r="W415" s="125">
        <v>2016000</v>
      </c>
      <c r="X415" s="126">
        <v>150000</v>
      </c>
      <c r="Y415" s="125">
        <v>30240000</v>
      </c>
      <c r="Z415" s="128"/>
      <c r="AA415" s="125">
        <v>48283200</v>
      </c>
      <c r="AB415" s="717"/>
      <c r="AC415" s="126">
        <v>40000</v>
      </c>
      <c r="AD415" s="128">
        <v>8064000</v>
      </c>
      <c r="AE415" s="699"/>
      <c r="AF415" s="699"/>
      <c r="AG415" s="128"/>
      <c r="AH415" s="46"/>
      <c r="AI415" s="46"/>
      <c r="AJ415" s="46"/>
      <c r="AK415" s="46"/>
      <c r="AL415" s="46"/>
      <c r="AM415" s="123"/>
      <c r="AN415" s="123"/>
      <c r="AO415" s="46"/>
      <c r="AP415" s="46"/>
      <c r="AQ415" s="46"/>
      <c r="AR415" s="46"/>
      <c r="AS415" s="123"/>
      <c r="AT415" s="124"/>
      <c r="AU415" s="135"/>
    </row>
    <row r="416" spans="1:47" s="67" customFormat="1" ht="72" customHeight="1" x14ac:dyDescent="0.25">
      <c r="A416" s="732"/>
      <c r="B416" s="740"/>
      <c r="C416" s="45">
        <v>55</v>
      </c>
      <c r="D416" s="72">
        <v>404</v>
      </c>
      <c r="E416" s="123" t="s">
        <v>477</v>
      </c>
      <c r="F416" s="123" t="s">
        <v>12</v>
      </c>
      <c r="G416" s="132">
        <v>118.8</v>
      </c>
      <c r="H416" s="46">
        <v>118.8</v>
      </c>
      <c r="I416" s="46">
        <v>0</v>
      </c>
      <c r="J416" s="46">
        <v>118.8</v>
      </c>
      <c r="K416" s="46">
        <v>0</v>
      </c>
      <c r="L416" s="126">
        <v>70000</v>
      </c>
      <c r="M416" s="128">
        <v>8316000</v>
      </c>
      <c r="N416" s="129" t="s">
        <v>351</v>
      </c>
      <c r="O416" s="125">
        <v>9500</v>
      </c>
      <c r="P416" s="129" t="s">
        <v>352</v>
      </c>
      <c r="Q416" s="127">
        <v>118.8</v>
      </c>
      <c r="R416" s="125">
        <v>9500</v>
      </c>
      <c r="S416" s="128">
        <v>1128600</v>
      </c>
      <c r="T416" s="128"/>
      <c r="U416" s="137"/>
      <c r="V416" s="126">
        <v>10000</v>
      </c>
      <c r="W416" s="125">
        <v>1188000</v>
      </c>
      <c r="X416" s="126">
        <v>150000</v>
      </c>
      <c r="Y416" s="125">
        <v>17820000</v>
      </c>
      <c r="Z416" s="128"/>
      <c r="AA416" s="125">
        <v>28452600</v>
      </c>
      <c r="AB416" s="717"/>
      <c r="AC416" s="126">
        <v>40000</v>
      </c>
      <c r="AD416" s="128">
        <v>4752000</v>
      </c>
      <c r="AE416" s="699"/>
      <c r="AF416" s="699"/>
      <c r="AG416" s="128"/>
      <c r="AH416" s="46"/>
      <c r="AI416" s="46"/>
      <c r="AJ416" s="46"/>
      <c r="AK416" s="46"/>
      <c r="AL416" s="46"/>
      <c r="AM416" s="123"/>
      <c r="AN416" s="123"/>
      <c r="AO416" s="46"/>
      <c r="AP416" s="46"/>
      <c r="AQ416" s="46"/>
      <c r="AR416" s="46"/>
      <c r="AS416" s="123"/>
      <c r="AT416" s="124"/>
      <c r="AU416" s="135"/>
    </row>
    <row r="417" spans="1:47" s="67" customFormat="1" ht="72" customHeight="1" x14ac:dyDescent="0.25">
      <c r="A417" s="732"/>
      <c r="B417" s="740"/>
      <c r="C417" s="45">
        <v>55</v>
      </c>
      <c r="D417" s="72">
        <v>419</v>
      </c>
      <c r="E417" s="123" t="s">
        <v>477</v>
      </c>
      <c r="F417" s="123" t="s">
        <v>12</v>
      </c>
      <c r="G417" s="132">
        <v>19.899999999999999</v>
      </c>
      <c r="H417" s="46">
        <v>19.899999999999999</v>
      </c>
      <c r="I417" s="46">
        <v>0</v>
      </c>
      <c r="J417" s="46">
        <v>19.899999999999999</v>
      </c>
      <c r="K417" s="46">
        <v>0</v>
      </c>
      <c r="L417" s="126">
        <v>70000</v>
      </c>
      <c r="M417" s="128">
        <v>1393000</v>
      </c>
      <c r="N417" s="129" t="s">
        <v>351</v>
      </c>
      <c r="O417" s="125">
        <v>9500</v>
      </c>
      <c r="P417" s="129" t="s">
        <v>352</v>
      </c>
      <c r="Q417" s="127">
        <v>19.899999999999999</v>
      </c>
      <c r="R417" s="125">
        <v>9500</v>
      </c>
      <c r="S417" s="128">
        <v>189050</v>
      </c>
      <c r="T417" s="128"/>
      <c r="U417" s="137"/>
      <c r="V417" s="126">
        <v>10000</v>
      </c>
      <c r="W417" s="125">
        <v>199000</v>
      </c>
      <c r="X417" s="126">
        <v>150000</v>
      </c>
      <c r="Y417" s="125">
        <v>2985000</v>
      </c>
      <c r="Z417" s="128"/>
      <c r="AA417" s="125">
        <v>4766050</v>
      </c>
      <c r="AB417" s="717"/>
      <c r="AC417" s="126">
        <v>40000</v>
      </c>
      <c r="AD417" s="128">
        <v>796000</v>
      </c>
      <c r="AE417" s="699"/>
      <c r="AF417" s="699"/>
      <c r="AG417" s="128"/>
      <c r="AH417" s="46"/>
      <c r="AI417" s="46"/>
      <c r="AJ417" s="46"/>
      <c r="AK417" s="46"/>
      <c r="AL417" s="46"/>
      <c r="AM417" s="123"/>
      <c r="AN417" s="123"/>
      <c r="AO417" s="46"/>
      <c r="AP417" s="46"/>
      <c r="AQ417" s="46"/>
      <c r="AR417" s="46"/>
      <c r="AS417" s="123"/>
      <c r="AT417" s="124"/>
      <c r="AU417" s="135"/>
    </row>
    <row r="418" spans="1:47" s="67" customFormat="1" ht="72" customHeight="1" x14ac:dyDescent="0.25">
      <c r="A418" s="732"/>
      <c r="B418" s="740"/>
      <c r="C418" s="45">
        <v>55</v>
      </c>
      <c r="D418" s="72">
        <v>277</v>
      </c>
      <c r="E418" s="123" t="s">
        <v>477</v>
      </c>
      <c r="F418" s="123" t="s">
        <v>12</v>
      </c>
      <c r="G418" s="132">
        <v>152.19999999999999</v>
      </c>
      <c r="H418" s="46">
        <v>152.19999999999999</v>
      </c>
      <c r="I418" s="46">
        <v>0</v>
      </c>
      <c r="J418" s="46">
        <v>152.19999999999999</v>
      </c>
      <c r="K418" s="46">
        <v>0</v>
      </c>
      <c r="L418" s="126">
        <v>70000</v>
      </c>
      <c r="M418" s="128">
        <v>10654000</v>
      </c>
      <c r="N418" s="129" t="s">
        <v>351</v>
      </c>
      <c r="O418" s="125">
        <v>9500</v>
      </c>
      <c r="P418" s="129" t="s">
        <v>352</v>
      </c>
      <c r="Q418" s="127">
        <v>152.19999999999999</v>
      </c>
      <c r="R418" s="125">
        <v>9500</v>
      </c>
      <c r="S418" s="128">
        <v>1445900</v>
      </c>
      <c r="T418" s="128"/>
      <c r="U418" s="137"/>
      <c r="V418" s="126">
        <v>10000</v>
      </c>
      <c r="W418" s="125">
        <v>1522000</v>
      </c>
      <c r="X418" s="126">
        <v>150000</v>
      </c>
      <c r="Y418" s="125">
        <v>22830000</v>
      </c>
      <c r="Z418" s="128"/>
      <c r="AA418" s="125">
        <v>36451900</v>
      </c>
      <c r="AB418" s="717"/>
      <c r="AC418" s="126">
        <v>40000</v>
      </c>
      <c r="AD418" s="128">
        <v>6088000</v>
      </c>
      <c r="AE418" s="699"/>
      <c r="AF418" s="699"/>
      <c r="AG418" s="128"/>
      <c r="AH418" s="46"/>
      <c r="AI418" s="46"/>
      <c r="AJ418" s="46"/>
      <c r="AK418" s="46"/>
      <c r="AL418" s="46"/>
      <c r="AM418" s="123"/>
      <c r="AN418" s="123"/>
      <c r="AO418" s="46"/>
      <c r="AP418" s="46"/>
      <c r="AQ418" s="46"/>
      <c r="AR418" s="46"/>
      <c r="AS418" s="123"/>
      <c r="AT418" s="124"/>
      <c r="AU418" s="135"/>
    </row>
    <row r="419" spans="1:47" s="67" customFormat="1" ht="72" customHeight="1" x14ac:dyDescent="0.25">
      <c r="A419" s="732"/>
      <c r="B419" s="740"/>
      <c r="C419" s="45">
        <v>55</v>
      </c>
      <c r="D419" s="72">
        <v>280</v>
      </c>
      <c r="E419" s="123" t="s">
        <v>477</v>
      </c>
      <c r="F419" s="123" t="s">
        <v>12</v>
      </c>
      <c r="G419" s="132">
        <v>83.3</v>
      </c>
      <c r="H419" s="46">
        <v>83.3</v>
      </c>
      <c r="I419" s="46">
        <v>0</v>
      </c>
      <c r="J419" s="46">
        <v>83.3</v>
      </c>
      <c r="K419" s="46">
        <v>0</v>
      </c>
      <c r="L419" s="126">
        <v>70000</v>
      </c>
      <c r="M419" s="128">
        <v>5831000</v>
      </c>
      <c r="N419" s="129" t="s">
        <v>351</v>
      </c>
      <c r="O419" s="125">
        <v>9500</v>
      </c>
      <c r="P419" s="129" t="s">
        <v>352</v>
      </c>
      <c r="Q419" s="127">
        <v>83.3</v>
      </c>
      <c r="R419" s="125">
        <v>9500</v>
      </c>
      <c r="S419" s="128">
        <v>791350</v>
      </c>
      <c r="T419" s="128"/>
      <c r="U419" s="137"/>
      <c r="V419" s="126">
        <v>10000</v>
      </c>
      <c r="W419" s="125">
        <v>833000</v>
      </c>
      <c r="X419" s="126">
        <v>150000</v>
      </c>
      <c r="Y419" s="125">
        <v>12495000</v>
      </c>
      <c r="Z419" s="128"/>
      <c r="AA419" s="125">
        <v>19950350</v>
      </c>
      <c r="AB419" s="717"/>
      <c r="AC419" s="126">
        <v>40000</v>
      </c>
      <c r="AD419" s="128">
        <v>3332000</v>
      </c>
      <c r="AE419" s="699"/>
      <c r="AF419" s="699"/>
      <c r="AG419" s="745"/>
      <c r="AH419" s="46"/>
      <c r="AI419" s="46"/>
      <c r="AJ419" s="46"/>
      <c r="AK419" s="46"/>
      <c r="AL419" s="46"/>
      <c r="AM419" s="123"/>
      <c r="AN419" s="123"/>
      <c r="AO419" s="46"/>
      <c r="AP419" s="46"/>
      <c r="AQ419" s="46"/>
      <c r="AR419" s="46"/>
      <c r="AS419" s="123"/>
      <c r="AT419" s="124"/>
      <c r="AU419" s="135"/>
    </row>
    <row r="420" spans="1:47" s="67" customFormat="1" ht="72" customHeight="1" x14ac:dyDescent="0.25">
      <c r="A420" s="732"/>
      <c r="B420" s="740"/>
      <c r="C420" s="45">
        <v>55</v>
      </c>
      <c r="D420" s="72">
        <v>282</v>
      </c>
      <c r="E420" s="123" t="s">
        <v>477</v>
      </c>
      <c r="F420" s="123" t="s">
        <v>12</v>
      </c>
      <c r="G420" s="132">
        <v>6.1</v>
      </c>
      <c r="H420" s="46">
        <v>6.1</v>
      </c>
      <c r="I420" s="46">
        <v>0</v>
      </c>
      <c r="J420" s="46">
        <v>6.1</v>
      </c>
      <c r="K420" s="46">
        <v>0</v>
      </c>
      <c r="L420" s="126">
        <v>70000</v>
      </c>
      <c r="M420" s="128">
        <v>427000</v>
      </c>
      <c r="N420" s="129" t="s">
        <v>351</v>
      </c>
      <c r="O420" s="125">
        <v>9500</v>
      </c>
      <c r="P420" s="129" t="s">
        <v>352</v>
      </c>
      <c r="Q420" s="127">
        <v>6.1</v>
      </c>
      <c r="R420" s="125">
        <v>9500</v>
      </c>
      <c r="S420" s="128">
        <v>57950</v>
      </c>
      <c r="T420" s="128"/>
      <c r="U420" s="137"/>
      <c r="V420" s="126">
        <v>10000</v>
      </c>
      <c r="W420" s="125">
        <v>61000</v>
      </c>
      <c r="X420" s="126">
        <v>150000</v>
      </c>
      <c r="Y420" s="125">
        <v>915000</v>
      </c>
      <c r="Z420" s="128"/>
      <c r="AA420" s="125">
        <v>1460950</v>
      </c>
      <c r="AB420" s="717"/>
      <c r="AC420" s="126">
        <v>40000</v>
      </c>
      <c r="AD420" s="128">
        <v>244000</v>
      </c>
      <c r="AE420" s="699"/>
      <c r="AF420" s="699"/>
      <c r="AG420" s="745"/>
      <c r="AH420" s="46"/>
      <c r="AI420" s="46"/>
      <c r="AJ420" s="46"/>
      <c r="AK420" s="46"/>
      <c r="AL420" s="46"/>
      <c r="AM420" s="123"/>
      <c r="AN420" s="123"/>
      <c r="AO420" s="46"/>
      <c r="AP420" s="46"/>
      <c r="AQ420" s="46"/>
      <c r="AR420" s="46"/>
      <c r="AS420" s="123"/>
      <c r="AT420" s="124"/>
      <c r="AU420" s="135"/>
    </row>
    <row r="421" spans="1:47" s="67" customFormat="1" ht="72" customHeight="1" x14ac:dyDescent="0.25">
      <c r="A421" s="732"/>
      <c r="B421" s="740"/>
      <c r="C421" s="45">
        <v>55</v>
      </c>
      <c r="D421" s="72">
        <v>281</v>
      </c>
      <c r="E421" s="123" t="s">
        <v>477</v>
      </c>
      <c r="F421" s="123" t="s">
        <v>12</v>
      </c>
      <c r="G421" s="132">
        <v>213.1</v>
      </c>
      <c r="H421" s="46">
        <v>213.1</v>
      </c>
      <c r="I421" s="46">
        <v>0</v>
      </c>
      <c r="J421" s="46">
        <v>213.1</v>
      </c>
      <c r="K421" s="46">
        <v>0</v>
      </c>
      <c r="L421" s="126">
        <v>70000</v>
      </c>
      <c r="M421" s="128">
        <v>14917000</v>
      </c>
      <c r="N421" s="129" t="s">
        <v>351</v>
      </c>
      <c r="O421" s="125">
        <v>9500</v>
      </c>
      <c r="P421" s="129" t="s">
        <v>352</v>
      </c>
      <c r="Q421" s="127">
        <v>213.1</v>
      </c>
      <c r="R421" s="125">
        <v>9500</v>
      </c>
      <c r="S421" s="128">
        <v>2024450</v>
      </c>
      <c r="T421" s="128"/>
      <c r="U421" s="137"/>
      <c r="V421" s="126">
        <v>10000</v>
      </c>
      <c r="W421" s="125">
        <v>2131000</v>
      </c>
      <c r="X421" s="126">
        <v>150000</v>
      </c>
      <c r="Y421" s="125">
        <v>31965000</v>
      </c>
      <c r="Z421" s="128"/>
      <c r="AA421" s="125">
        <v>51037450</v>
      </c>
      <c r="AB421" s="717"/>
      <c r="AC421" s="126">
        <v>40000</v>
      </c>
      <c r="AD421" s="128">
        <v>8524000</v>
      </c>
      <c r="AE421" s="699"/>
      <c r="AF421" s="699"/>
      <c r="AG421" s="745"/>
      <c r="AH421" s="46"/>
      <c r="AI421" s="46"/>
      <c r="AJ421" s="46"/>
      <c r="AK421" s="46"/>
      <c r="AL421" s="46"/>
      <c r="AM421" s="123"/>
      <c r="AN421" s="123"/>
      <c r="AO421" s="46"/>
      <c r="AP421" s="46"/>
      <c r="AQ421" s="46"/>
      <c r="AR421" s="46"/>
      <c r="AS421" s="123"/>
      <c r="AT421" s="124"/>
      <c r="AU421" s="135"/>
    </row>
    <row r="422" spans="1:47" s="67" customFormat="1" ht="72" customHeight="1" x14ac:dyDescent="0.25">
      <c r="A422" s="732"/>
      <c r="B422" s="740"/>
      <c r="C422" s="45">
        <v>55</v>
      </c>
      <c r="D422" s="72">
        <v>278</v>
      </c>
      <c r="E422" s="123" t="s">
        <v>477</v>
      </c>
      <c r="F422" s="123" t="s">
        <v>12</v>
      </c>
      <c r="G422" s="132">
        <v>251.3</v>
      </c>
      <c r="H422" s="46">
        <v>251.3</v>
      </c>
      <c r="I422" s="46">
        <v>0</v>
      </c>
      <c r="J422" s="46">
        <v>251.3</v>
      </c>
      <c r="K422" s="46">
        <v>0</v>
      </c>
      <c r="L422" s="126">
        <v>70000</v>
      </c>
      <c r="M422" s="128">
        <v>17591000</v>
      </c>
      <c r="N422" s="129" t="s">
        <v>351</v>
      </c>
      <c r="O422" s="125">
        <v>9500</v>
      </c>
      <c r="P422" s="129" t="s">
        <v>352</v>
      </c>
      <c r="Q422" s="127">
        <v>251.3</v>
      </c>
      <c r="R422" s="125">
        <v>9500</v>
      </c>
      <c r="S422" s="128">
        <v>2387350</v>
      </c>
      <c r="T422" s="128"/>
      <c r="U422" s="137"/>
      <c r="V422" s="126">
        <v>10000</v>
      </c>
      <c r="W422" s="125">
        <v>2513000</v>
      </c>
      <c r="X422" s="126">
        <v>150000</v>
      </c>
      <c r="Y422" s="125">
        <v>37695000</v>
      </c>
      <c r="Z422" s="128"/>
      <c r="AA422" s="125">
        <v>60186350</v>
      </c>
      <c r="AB422" s="717"/>
      <c r="AC422" s="126">
        <v>40000</v>
      </c>
      <c r="AD422" s="128">
        <v>10052000</v>
      </c>
      <c r="AE422" s="699"/>
      <c r="AF422" s="699"/>
      <c r="AG422" s="128"/>
      <c r="AH422" s="46"/>
      <c r="AI422" s="46"/>
      <c r="AJ422" s="46"/>
      <c r="AK422" s="46"/>
      <c r="AL422" s="46"/>
      <c r="AM422" s="123"/>
      <c r="AN422" s="123"/>
      <c r="AO422" s="46"/>
      <c r="AP422" s="46"/>
      <c r="AQ422" s="46"/>
      <c r="AR422" s="46"/>
      <c r="AS422" s="123"/>
      <c r="AT422" s="124"/>
      <c r="AU422" s="135"/>
    </row>
    <row r="423" spans="1:47" s="67" customFormat="1" ht="72" customHeight="1" x14ac:dyDescent="0.25">
      <c r="A423" s="732"/>
      <c r="B423" s="740"/>
      <c r="C423" s="45">
        <v>55</v>
      </c>
      <c r="D423" s="72">
        <v>279</v>
      </c>
      <c r="E423" s="123" t="s">
        <v>477</v>
      </c>
      <c r="F423" s="123" t="s">
        <v>12</v>
      </c>
      <c r="G423" s="132">
        <v>115.1</v>
      </c>
      <c r="H423" s="46">
        <v>115.1</v>
      </c>
      <c r="I423" s="46">
        <v>0</v>
      </c>
      <c r="J423" s="46">
        <v>115.1</v>
      </c>
      <c r="K423" s="46">
        <v>0</v>
      </c>
      <c r="L423" s="126">
        <v>70000</v>
      </c>
      <c r="M423" s="128">
        <v>8057000</v>
      </c>
      <c r="N423" s="129" t="s">
        <v>351</v>
      </c>
      <c r="O423" s="125">
        <v>9500</v>
      </c>
      <c r="P423" s="129" t="s">
        <v>352</v>
      </c>
      <c r="Q423" s="127">
        <v>115.1</v>
      </c>
      <c r="R423" s="125">
        <v>9500</v>
      </c>
      <c r="S423" s="128">
        <v>1093450</v>
      </c>
      <c r="T423" s="128"/>
      <c r="U423" s="137"/>
      <c r="V423" s="126">
        <v>10000</v>
      </c>
      <c r="W423" s="125">
        <v>1151000</v>
      </c>
      <c r="X423" s="126">
        <v>150000</v>
      </c>
      <c r="Y423" s="125">
        <v>17265000</v>
      </c>
      <c r="Z423" s="128"/>
      <c r="AA423" s="125">
        <v>27566450</v>
      </c>
      <c r="AB423" s="717"/>
      <c r="AC423" s="126">
        <v>40000</v>
      </c>
      <c r="AD423" s="128">
        <v>4604000</v>
      </c>
      <c r="AE423" s="699"/>
      <c r="AF423" s="699"/>
      <c r="AG423" s="128"/>
      <c r="AH423" s="46"/>
      <c r="AI423" s="46"/>
      <c r="AJ423" s="46"/>
      <c r="AK423" s="46"/>
      <c r="AL423" s="46"/>
      <c r="AM423" s="123"/>
      <c r="AN423" s="123"/>
      <c r="AO423" s="46"/>
      <c r="AP423" s="46"/>
      <c r="AQ423" s="46"/>
      <c r="AR423" s="46"/>
      <c r="AS423" s="123"/>
      <c r="AT423" s="124"/>
      <c r="AU423" s="135"/>
    </row>
    <row r="424" spans="1:47" s="67" customFormat="1" ht="72" customHeight="1" x14ac:dyDescent="0.25">
      <c r="A424" s="732"/>
      <c r="B424" s="740"/>
      <c r="C424" s="45">
        <v>55</v>
      </c>
      <c r="D424" s="72">
        <v>280</v>
      </c>
      <c r="E424" s="123" t="s">
        <v>477</v>
      </c>
      <c r="F424" s="123" t="s">
        <v>12</v>
      </c>
      <c r="G424" s="132">
        <v>16.7</v>
      </c>
      <c r="H424" s="46">
        <v>16.7</v>
      </c>
      <c r="I424" s="46">
        <v>0</v>
      </c>
      <c r="J424" s="46">
        <v>16.7</v>
      </c>
      <c r="K424" s="46">
        <v>0</v>
      </c>
      <c r="L424" s="126">
        <v>70000</v>
      </c>
      <c r="M424" s="128">
        <v>1169000</v>
      </c>
      <c r="N424" s="129" t="s">
        <v>351</v>
      </c>
      <c r="O424" s="125">
        <v>9500</v>
      </c>
      <c r="P424" s="129" t="s">
        <v>352</v>
      </c>
      <c r="Q424" s="127">
        <v>16.7</v>
      </c>
      <c r="R424" s="125">
        <v>9500</v>
      </c>
      <c r="S424" s="128">
        <v>158650</v>
      </c>
      <c r="T424" s="128"/>
      <c r="U424" s="137"/>
      <c r="V424" s="126">
        <v>10000</v>
      </c>
      <c r="W424" s="125">
        <v>167000</v>
      </c>
      <c r="X424" s="126">
        <v>150000</v>
      </c>
      <c r="Y424" s="125">
        <v>2505000</v>
      </c>
      <c r="Z424" s="128"/>
      <c r="AA424" s="125">
        <v>3999650</v>
      </c>
      <c r="AB424" s="717"/>
      <c r="AC424" s="126">
        <v>40000</v>
      </c>
      <c r="AD424" s="128">
        <v>668000</v>
      </c>
      <c r="AE424" s="699"/>
      <c r="AF424" s="699"/>
      <c r="AG424" s="128"/>
      <c r="AH424" s="46"/>
      <c r="AI424" s="46"/>
      <c r="AJ424" s="46"/>
      <c r="AK424" s="46"/>
      <c r="AL424" s="46"/>
      <c r="AM424" s="123"/>
      <c r="AN424" s="123"/>
      <c r="AO424" s="46"/>
      <c r="AP424" s="46"/>
      <c r="AQ424" s="46"/>
      <c r="AR424" s="46"/>
      <c r="AS424" s="123"/>
      <c r="AT424" s="124"/>
      <c r="AU424" s="135"/>
    </row>
    <row r="425" spans="1:47" s="67" customFormat="1" ht="72" customHeight="1" x14ac:dyDescent="0.25">
      <c r="A425" s="732"/>
      <c r="B425" s="740"/>
      <c r="C425" s="45">
        <v>56</v>
      </c>
      <c r="D425" s="72">
        <v>734</v>
      </c>
      <c r="E425" s="123" t="s">
        <v>477</v>
      </c>
      <c r="F425" s="123" t="s">
        <v>12</v>
      </c>
      <c r="G425" s="132">
        <v>239</v>
      </c>
      <c r="H425" s="46">
        <v>57.7</v>
      </c>
      <c r="I425" s="46">
        <v>0</v>
      </c>
      <c r="J425" s="46">
        <v>57.7</v>
      </c>
      <c r="K425" s="46">
        <v>181.3</v>
      </c>
      <c r="L425" s="126">
        <v>70000</v>
      </c>
      <c r="M425" s="128">
        <v>4039000</v>
      </c>
      <c r="N425" s="129" t="s">
        <v>351</v>
      </c>
      <c r="O425" s="125">
        <v>9500</v>
      </c>
      <c r="P425" s="129" t="s">
        <v>352</v>
      </c>
      <c r="Q425" s="127">
        <v>57.7</v>
      </c>
      <c r="R425" s="125">
        <v>9500</v>
      </c>
      <c r="S425" s="128">
        <v>548150</v>
      </c>
      <c r="T425" s="128"/>
      <c r="U425" s="137"/>
      <c r="V425" s="126">
        <v>10000</v>
      </c>
      <c r="W425" s="125">
        <v>577000</v>
      </c>
      <c r="X425" s="126">
        <v>150000</v>
      </c>
      <c r="Y425" s="125">
        <v>8655000</v>
      </c>
      <c r="Z425" s="128"/>
      <c r="AA425" s="125">
        <v>13819150</v>
      </c>
      <c r="AB425" s="717"/>
      <c r="AC425" s="126">
        <v>40000</v>
      </c>
      <c r="AD425" s="128">
        <v>2308000</v>
      </c>
      <c r="AE425" s="699"/>
      <c r="AF425" s="699"/>
      <c r="AG425" s="128"/>
      <c r="AH425" s="46"/>
      <c r="AI425" s="46"/>
      <c r="AJ425" s="46"/>
      <c r="AK425" s="46"/>
      <c r="AL425" s="46"/>
      <c r="AM425" s="123"/>
      <c r="AN425" s="123"/>
      <c r="AO425" s="46"/>
      <c r="AP425" s="46"/>
      <c r="AQ425" s="46"/>
      <c r="AR425" s="46"/>
      <c r="AS425" s="123"/>
      <c r="AT425" s="124"/>
      <c r="AU425" s="135"/>
    </row>
    <row r="426" spans="1:47" s="67" customFormat="1" ht="72" customHeight="1" x14ac:dyDescent="0.25">
      <c r="A426" s="732"/>
      <c r="B426" s="740"/>
      <c r="C426" s="45">
        <v>55</v>
      </c>
      <c r="D426" s="72">
        <v>339</v>
      </c>
      <c r="E426" s="123" t="s">
        <v>477</v>
      </c>
      <c r="F426" s="123" t="s">
        <v>12</v>
      </c>
      <c r="G426" s="132">
        <v>70.599999999999994</v>
      </c>
      <c r="H426" s="46">
        <v>70.599999999999994</v>
      </c>
      <c r="I426" s="46">
        <v>0</v>
      </c>
      <c r="J426" s="46">
        <v>70.599999999999994</v>
      </c>
      <c r="K426" s="46">
        <v>0</v>
      </c>
      <c r="L426" s="126">
        <v>70000</v>
      </c>
      <c r="M426" s="128">
        <v>4942000</v>
      </c>
      <c r="N426" s="129" t="s">
        <v>351</v>
      </c>
      <c r="O426" s="125">
        <v>9500</v>
      </c>
      <c r="P426" s="129" t="s">
        <v>352</v>
      </c>
      <c r="Q426" s="127">
        <v>70.599999999999994</v>
      </c>
      <c r="R426" s="125">
        <v>9500</v>
      </c>
      <c r="S426" s="128">
        <v>670700</v>
      </c>
      <c r="T426" s="128"/>
      <c r="U426" s="137"/>
      <c r="V426" s="126">
        <v>10000</v>
      </c>
      <c r="W426" s="125">
        <v>706000</v>
      </c>
      <c r="X426" s="126">
        <v>150000</v>
      </c>
      <c r="Y426" s="125">
        <v>10590000</v>
      </c>
      <c r="Z426" s="128"/>
      <c r="AA426" s="125">
        <v>16908700</v>
      </c>
      <c r="AB426" s="717"/>
      <c r="AC426" s="126">
        <v>40000</v>
      </c>
      <c r="AD426" s="128">
        <v>2824000</v>
      </c>
      <c r="AE426" s="699"/>
      <c r="AF426" s="699"/>
      <c r="AG426" s="128"/>
      <c r="AH426" s="46"/>
      <c r="AI426" s="46"/>
      <c r="AJ426" s="46"/>
      <c r="AK426" s="46"/>
      <c r="AL426" s="46"/>
      <c r="AM426" s="123"/>
      <c r="AN426" s="123"/>
      <c r="AO426" s="46"/>
      <c r="AP426" s="46"/>
      <c r="AQ426" s="46"/>
      <c r="AR426" s="46"/>
      <c r="AS426" s="123"/>
      <c r="AT426" s="124"/>
      <c r="AU426" s="135"/>
    </row>
    <row r="427" spans="1:47" s="67" customFormat="1" ht="72" customHeight="1" x14ac:dyDescent="0.25">
      <c r="A427" s="732"/>
      <c r="B427" s="740"/>
      <c r="C427" s="45">
        <v>55</v>
      </c>
      <c r="D427" s="72">
        <v>337</v>
      </c>
      <c r="E427" s="123" t="s">
        <v>477</v>
      </c>
      <c r="F427" s="123" t="s">
        <v>12</v>
      </c>
      <c r="G427" s="132">
        <v>20.3</v>
      </c>
      <c r="H427" s="46">
        <v>20.3</v>
      </c>
      <c r="I427" s="46">
        <v>0</v>
      </c>
      <c r="J427" s="46">
        <v>20.3</v>
      </c>
      <c r="K427" s="46">
        <v>0</v>
      </c>
      <c r="L427" s="126">
        <v>70000</v>
      </c>
      <c r="M427" s="128">
        <v>1421000</v>
      </c>
      <c r="N427" s="129" t="s">
        <v>351</v>
      </c>
      <c r="O427" s="125">
        <v>9500</v>
      </c>
      <c r="P427" s="129" t="s">
        <v>352</v>
      </c>
      <c r="Q427" s="127">
        <v>20.3</v>
      </c>
      <c r="R427" s="125">
        <v>9500</v>
      </c>
      <c r="S427" s="128">
        <v>192850</v>
      </c>
      <c r="T427" s="128"/>
      <c r="U427" s="137"/>
      <c r="V427" s="126">
        <v>10000</v>
      </c>
      <c r="W427" s="125">
        <v>203000</v>
      </c>
      <c r="X427" s="126">
        <v>150000</v>
      </c>
      <c r="Y427" s="125">
        <v>3045000</v>
      </c>
      <c r="Z427" s="128"/>
      <c r="AA427" s="125">
        <v>4861850</v>
      </c>
      <c r="AB427" s="717"/>
      <c r="AC427" s="126">
        <v>40000</v>
      </c>
      <c r="AD427" s="128">
        <v>812000</v>
      </c>
      <c r="AE427" s="699"/>
      <c r="AF427" s="699"/>
      <c r="AG427" s="128"/>
      <c r="AH427" s="46"/>
      <c r="AI427" s="46"/>
      <c r="AJ427" s="46"/>
      <c r="AK427" s="46"/>
      <c r="AL427" s="46"/>
      <c r="AM427" s="123"/>
      <c r="AN427" s="123"/>
      <c r="AO427" s="46"/>
      <c r="AP427" s="46"/>
      <c r="AQ427" s="46"/>
      <c r="AR427" s="46"/>
      <c r="AS427" s="123"/>
      <c r="AT427" s="124"/>
      <c r="AU427" s="135"/>
    </row>
    <row r="428" spans="1:47" s="67" customFormat="1" ht="72" customHeight="1" x14ac:dyDescent="0.25">
      <c r="A428" s="732"/>
      <c r="B428" s="740"/>
      <c r="C428" s="45">
        <v>63</v>
      </c>
      <c r="D428" s="72">
        <v>109</v>
      </c>
      <c r="E428" s="123" t="s">
        <v>477</v>
      </c>
      <c r="F428" s="123" t="s">
        <v>12</v>
      </c>
      <c r="G428" s="132">
        <v>73.3</v>
      </c>
      <c r="H428" s="46">
        <v>73.3</v>
      </c>
      <c r="I428" s="46">
        <v>0</v>
      </c>
      <c r="J428" s="46">
        <v>73.3</v>
      </c>
      <c r="K428" s="46">
        <v>0</v>
      </c>
      <c r="L428" s="126">
        <v>70000</v>
      </c>
      <c r="M428" s="128">
        <v>5131000</v>
      </c>
      <c r="N428" s="129" t="s">
        <v>351</v>
      </c>
      <c r="O428" s="125">
        <v>9500</v>
      </c>
      <c r="P428" s="129" t="s">
        <v>352</v>
      </c>
      <c r="Q428" s="127">
        <v>73.3</v>
      </c>
      <c r="R428" s="125">
        <v>9500</v>
      </c>
      <c r="S428" s="128">
        <v>696350</v>
      </c>
      <c r="T428" s="128"/>
      <c r="U428" s="137"/>
      <c r="V428" s="126">
        <v>10000</v>
      </c>
      <c r="W428" s="125">
        <v>733000</v>
      </c>
      <c r="X428" s="126">
        <v>150000</v>
      </c>
      <c r="Y428" s="125">
        <v>10995000</v>
      </c>
      <c r="Z428" s="128"/>
      <c r="AA428" s="125">
        <v>17555350</v>
      </c>
      <c r="AB428" s="717"/>
      <c r="AC428" s="126">
        <v>40000</v>
      </c>
      <c r="AD428" s="128">
        <v>2932000</v>
      </c>
      <c r="AE428" s="699"/>
      <c r="AF428" s="699"/>
      <c r="AG428" s="128"/>
      <c r="AH428" s="46"/>
      <c r="AI428" s="46"/>
      <c r="AJ428" s="46"/>
      <c r="AK428" s="46"/>
      <c r="AL428" s="46"/>
      <c r="AM428" s="123"/>
      <c r="AN428" s="123"/>
      <c r="AO428" s="46"/>
      <c r="AP428" s="46"/>
      <c r="AQ428" s="46"/>
      <c r="AR428" s="46"/>
      <c r="AS428" s="123"/>
      <c r="AT428" s="124"/>
      <c r="AU428" s="135"/>
    </row>
    <row r="429" spans="1:47" s="67" customFormat="1" ht="72" customHeight="1" x14ac:dyDescent="0.25">
      <c r="A429" s="732"/>
      <c r="B429" s="740"/>
      <c r="C429" s="45">
        <v>63</v>
      </c>
      <c r="D429" s="72">
        <v>107</v>
      </c>
      <c r="E429" s="123" t="s">
        <v>477</v>
      </c>
      <c r="F429" s="123" t="s">
        <v>12</v>
      </c>
      <c r="G429" s="132">
        <v>95.3</v>
      </c>
      <c r="H429" s="46">
        <v>95.3</v>
      </c>
      <c r="I429" s="46">
        <v>0</v>
      </c>
      <c r="J429" s="46">
        <v>95.3</v>
      </c>
      <c r="K429" s="46">
        <v>0</v>
      </c>
      <c r="L429" s="126">
        <v>70000</v>
      </c>
      <c r="M429" s="128">
        <v>6671000</v>
      </c>
      <c r="N429" s="129" t="s">
        <v>351</v>
      </c>
      <c r="O429" s="125">
        <v>9500</v>
      </c>
      <c r="P429" s="129" t="s">
        <v>352</v>
      </c>
      <c r="Q429" s="127">
        <v>95.3</v>
      </c>
      <c r="R429" s="125">
        <v>9500</v>
      </c>
      <c r="S429" s="128">
        <v>905350</v>
      </c>
      <c r="T429" s="128"/>
      <c r="U429" s="137"/>
      <c r="V429" s="126">
        <v>10000</v>
      </c>
      <c r="W429" s="125">
        <v>953000</v>
      </c>
      <c r="X429" s="126">
        <v>150000</v>
      </c>
      <c r="Y429" s="125">
        <v>14295000</v>
      </c>
      <c r="Z429" s="128"/>
      <c r="AA429" s="125">
        <v>22824350</v>
      </c>
      <c r="AB429" s="717"/>
      <c r="AC429" s="126">
        <v>40000</v>
      </c>
      <c r="AD429" s="128">
        <v>3812000</v>
      </c>
      <c r="AE429" s="699"/>
      <c r="AF429" s="699"/>
      <c r="AG429" s="128"/>
      <c r="AH429" s="46"/>
      <c r="AI429" s="46"/>
      <c r="AJ429" s="46"/>
      <c r="AK429" s="46"/>
      <c r="AL429" s="46"/>
      <c r="AM429" s="123"/>
      <c r="AN429" s="123"/>
      <c r="AO429" s="46"/>
      <c r="AP429" s="46"/>
      <c r="AQ429" s="46"/>
      <c r="AR429" s="46"/>
      <c r="AS429" s="123"/>
      <c r="AT429" s="124"/>
      <c r="AU429" s="135"/>
    </row>
    <row r="430" spans="1:47" s="67" customFormat="1" ht="72" customHeight="1" x14ac:dyDescent="0.25">
      <c r="A430" s="732"/>
      <c r="B430" s="740"/>
      <c r="C430" s="45">
        <v>63</v>
      </c>
      <c r="D430" s="72">
        <v>116</v>
      </c>
      <c r="E430" s="123" t="s">
        <v>477</v>
      </c>
      <c r="F430" s="123" t="s">
        <v>12</v>
      </c>
      <c r="G430" s="132">
        <v>140.4</v>
      </c>
      <c r="H430" s="46">
        <v>140.4</v>
      </c>
      <c r="I430" s="46">
        <v>0</v>
      </c>
      <c r="J430" s="46">
        <v>140.4</v>
      </c>
      <c r="K430" s="46">
        <v>0</v>
      </c>
      <c r="L430" s="126">
        <v>70000</v>
      </c>
      <c r="M430" s="128">
        <v>9828000</v>
      </c>
      <c r="N430" s="129" t="s">
        <v>351</v>
      </c>
      <c r="O430" s="125">
        <v>9500</v>
      </c>
      <c r="P430" s="129" t="s">
        <v>352</v>
      </c>
      <c r="Q430" s="127">
        <v>140.4</v>
      </c>
      <c r="R430" s="125">
        <v>9500</v>
      </c>
      <c r="S430" s="128">
        <v>1333800</v>
      </c>
      <c r="T430" s="128"/>
      <c r="U430" s="137"/>
      <c r="V430" s="126">
        <v>10000</v>
      </c>
      <c r="W430" s="125">
        <v>1404000</v>
      </c>
      <c r="X430" s="126">
        <v>150000</v>
      </c>
      <c r="Y430" s="125">
        <v>21060000</v>
      </c>
      <c r="Z430" s="128"/>
      <c r="AA430" s="125">
        <v>33625800</v>
      </c>
      <c r="AB430" s="717"/>
      <c r="AC430" s="126">
        <v>40000</v>
      </c>
      <c r="AD430" s="128">
        <v>5616000</v>
      </c>
      <c r="AE430" s="699"/>
      <c r="AF430" s="699"/>
      <c r="AG430" s="128"/>
      <c r="AH430" s="46"/>
      <c r="AI430" s="46"/>
      <c r="AJ430" s="46"/>
      <c r="AK430" s="46"/>
      <c r="AL430" s="46"/>
      <c r="AM430" s="123"/>
      <c r="AN430" s="123"/>
      <c r="AO430" s="46"/>
      <c r="AP430" s="46"/>
      <c r="AQ430" s="46"/>
      <c r="AR430" s="46"/>
      <c r="AS430" s="123"/>
      <c r="AT430" s="124"/>
      <c r="AU430" s="135"/>
    </row>
    <row r="431" spans="1:47" s="67" customFormat="1" ht="72" customHeight="1" x14ac:dyDescent="0.25">
      <c r="A431" s="732"/>
      <c r="B431" s="740"/>
      <c r="C431" s="45">
        <v>63</v>
      </c>
      <c r="D431" s="72">
        <v>171</v>
      </c>
      <c r="E431" s="123" t="s">
        <v>477</v>
      </c>
      <c r="F431" s="123" t="s">
        <v>12</v>
      </c>
      <c r="G431" s="132">
        <v>102.1</v>
      </c>
      <c r="H431" s="46">
        <v>102.1</v>
      </c>
      <c r="I431" s="46">
        <v>0</v>
      </c>
      <c r="J431" s="46">
        <v>102.1</v>
      </c>
      <c r="K431" s="46">
        <v>0</v>
      </c>
      <c r="L431" s="126">
        <v>70000</v>
      </c>
      <c r="M431" s="128">
        <v>7147000</v>
      </c>
      <c r="N431" s="129" t="s">
        <v>351</v>
      </c>
      <c r="O431" s="125">
        <v>9500</v>
      </c>
      <c r="P431" s="129" t="s">
        <v>352</v>
      </c>
      <c r="Q431" s="127">
        <v>102.1</v>
      </c>
      <c r="R431" s="125">
        <v>9500</v>
      </c>
      <c r="S431" s="128">
        <v>969950</v>
      </c>
      <c r="T431" s="128"/>
      <c r="U431" s="137"/>
      <c r="V431" s="126">
        <v>10000</v>
      </c>
      <c r="W431" s="125">
        <v>1021000</v>
      </c>
      <c r="X431" s="126">
        <v>150000</v>
      </c>
      <c r="Y431" s="125">
        <v>15315000</v>
      </c>
      <c r="Z431" s="128"/>
      <c r="AA431" s="125">
        <v>24452950</v>
      </c>
      <c r="AB431" s="717"/>
      <c r="AC431" s="119">
        <v>40000</v>
      </c>
      <c r="AD431" s="113">
        <v>4084000</v>
      </c>
      <c r="AE431" s="699"/>
      <c r="AF431" s="699"/>
      <c r="AG431" s="128"/>
      <c r="AH431" s="46"/>
      <c r="AI431" s="46"/>
      <c r="AJ431" s="46"/>
      <c r="AK431" s="46"/>
      <c r="AL431" s="46"/>
      <c r="AM431" s="123"/>
      <c r="AN431" s="123"/>
      <c r="AO431" s="46"/>
      <c r="AP431" s="46"/>
      <c r="AQ431" s="46"/>
      <c r="AR431" s="46"/>
      <c r="AS431" s="123"/>
      <c r="AT431" s="124"/>
      <c r="AU431" s="135"/>
    </row>
    <row r="432" spans="1:47" s="67" customFormat="1" ht="72" customHeight="1" x14ac:dyDescent="0.25">
      <c r="A432" s="732"/>
      <c r="B432" s="740"/>
      <c r="C432" s="45">
        <v>63</v>
      </c>
      <c r="D432" s="72">
        <v>6</v>
      </c>
      <c r="E432" s="123" t="s">
        <v>477</v>
      </c>
      <c r="F432" s="123" t="s">
        <v>12</v>
      </c>
      <c r="G432" s="132">
        <v>61.3</v>
      </c>
      <c r="H432" s="46">
        <v>35.1</v>
      </c>
      <c r="I432" s="46">
        <v>0</v>
      </c>
      <c r="J432" s="46">
        <v>35.1</v>
      </c>
      <c r="K432" s="46">
        <v>26.199999999999996</v>
      </c>
      <c r="L432" s="126">
        <v>70000</v>
      </c>
      <c r="M432" s="128">
        <v>2457000</v>
      </c>
      <c r="N432" s="129" t="s">
        <v>351</v>
      </c>
      <c r="O432" s="125">
        <v>9500</v>
      </c>
      <c r="P432" s="129" t="s">
        <v>514</v>
      </c>
      <c r="Q432" s="127">
        <v>35.1</v>
      </c>
      <c r="R432" s="125">
        <v>9500</v>
      </c>
      <c r="S432" s="128">
        <v>333450</v>
      </c>
      <c r="T432" s="128"/>
      <c r="U432" s="137"/>
      <c r="V432" s="126">
        <v>10000</v>
      </c>
      <c r="W432" s="125">
        <v>351000</v>
      </c>
      <c r="X432" s="126">
        <v>150000</v>
      </c>
      <c r="Y432" s="125">
        <v>5265000</v>
      </c>
      <c r="Z432" s="128"/>
      <c r="AA432" s="125">
        <v>8406450</v>
      </c>
      <c r="AB432" s="80"/>
      <c r="AC432" s="120">
        <v>40000</v>
      </c>
      <c r="AD432" s="114">
        <v>1404000</v>
      </c>
      <c r="AE432" s="79"/>
      <c r="AF432" s="79"/>
      <c r="AG432" s="128"/>
      <c r="AH432" s="46"/>
      <c r="AI432" s="46"/>
      <c r="AJ432" s="46"/>
      <c r="AK432" s="46"/>
      <c r="AL432" s="46"/>
      <c r="AM432" s="123"/>
      <c r="AN432" s="123"/>
      <c r="AO432" s="46"/>
      <c r="AP432" s="46"/>
      <c r="AQ432" s="46"/>
      <c r="AR432" s="46"/>
      <c r="AS432" s="123"/>
      <c r="AT432" s="124"/>
      <c r="AU432" s="135"/>
    </row>
    <row r="433" spans="1:47" s="141" customFormat="1" ht="72" customHeight="1" x14ac:dyDescent="0.25">
      <c r="A433" s="732">
        <f>MAX(A$6:$A432)+1</f>
        <v>43</v>
      </c>
      <c r="B433" s="740" t="s">
        <v>759</v>
      </c>
      <c r="C433" s="45">
        <v>54</v>
      </c>
      <c r="D433" s="72">
        <v>143</v>
      </c>
      <c r="E433" s="123" t="s">
        <v>477</v>
      </c>
      <c r="F433" s="123" t="s">
        <v>12</v>
      </c>
      <c r="G433" s="132">
        <v>118.9</v>
      </c>
      <c r="H433" s="46">
        <v>118.9</v>
      </c>
      <c r="I433" s="46">
        <v>0</v>
      </c>
      <c r="J433" s="46">
        <v>118.9</v>
      </c>
      <c r="K433" s="46">
        <v>0</v>
      </c>
      <c r="L433" s="126">
        <v>70000</v>
      </c>
      <c r="M433" s="128">
        <v>8323000</v>
      </c>
      <c r="N433" s="129" t="s">
        <v>351</v>
      </c>
      <c r="O433" s="125">
        <v>9500</v>
      </c>
      <c r="P433" s="129" t="s">
        <v>352</v>
      </c>
      <c r="Q433" s="127">
        <v>118.9</v>
      </c>
      <c r="R433" s="125">
        <v>9500</v>
      </c>
      <c r="S433" s="128">
        <v>1129550</v>
      </c>
      <c r="T433" s="128"/>
      <c r="U433" s="137"/>
      <c r="V433" s="126">
        <v>10000</v>
      </c>
      <c r="W433" s="125">
        <v>1189000</v>
      </c>
      <c r="X433" s="126">
        <v>150000</v>
      </c>
      <c r="Y433" s="125">
        <v>17835000</v>
      </c>
      <c r="Z433" s="128"/>
      <c r="AA433" s="125">
        <v>28476550</v>
      </c>
      <c r="AB433" s="742">
        <v>148274450</v>
      </c>
      <c r="AC433" s="126">
        <v>40000</v>
      </c>
      <c r="AD433" s="128">
        <v>4756000</v>
      </c>
      <c r="AE433" s="745">
        <v>24764000</v>
      </c>
      <c r="AF433" s="745">
        <v>173038450</v>
      </c>
      <c r="AG433" s="128"/>
      <c r="AH433" s="122"/>
      <c r="AI433" s="122"/>
      <c r="AJ433" s="122"/>
      <c r="AK433" s="122"/>
      <c r="AL433" s="122"/>
      <c r="AM433" s="112"/>
      <c r="AN433" s="112"/>
      <c r="AO433" s="122"/>
      <c r="AP433" s="122"/>
      <c r="AQ433" s="122"/>
      <c r="AR433" s="122"/>
      <c r="AS433" s="112"/>
      <c r="AT433" s="116"/>
      <c r="AU433" s="140"/>
    </row>
    <row r="434" spans="1:47" s="67" customFormat="1" ht="72" customHeight="1" x14ac:dyDescent="0.25">
      <c r="A434" s="732"/>
      <c r="B434" s="740"/>
      <c r="C434" s="45">
        <v>54</v>
      </c>
      <c r="D434" s="72">
        <v>179</v>
      </c>
      <c r="E434" s="123" t="s">
        <v>477</v>
      </c>
      <c r="F434" s="123" t="s">
        <v>12</v>
      </c>
      <c r="G434" s="132">
        <v>20.399999999999999</v>
      </c>
      <c r="H434" s="46">
        <v>20.399999999999999</v>
      </c>
      <c r="I434" s="46">
        <v>0</v>
      </c>
      <c r="J434" s="46">
        <v>20.399999999999999</v>
      </c>
      <c r="K434" s="46">
        <v>0</v>
      </c>
      <c r="L434" s="126">
        <v>70000</v>
      </c>
      <c r="M434" s="128">
        <v>1428000</v>
      </c>
      <c r="N434" s="129" t="s">
        <v>351</v>
      </c>
      <c r="O434" s="125">
        <v>9500</v>
      </c>
      <c r="P434" s="129" t="s">
        <v>352</v>
      </c>
      <c r="Q434" s="127">
        <v>20.399999999999999</v>
      </c>
      <c r="R434" s="125">
        <v>9500</v>
      </c>
      <c r="S434" s="128">
        <v>193800</v>
      </c>
      <c r="T434" s="128"/>
      <c r="U434" s="137"/>
      <c r="V434" s="126">
        <v>10000</v>
      </c>
      <c r="W434" s="125">
        <v>204000</v>
      </c>
      <c r="X434" s="126">
        <v>150000</v>
      </c>
      <c r="Y434" s="125">
        <v>3060000</v>
      </c>
      <c r="Z434" s="128"/>
      <c r="AA434" s="125">
        <v>4885800</v>
      </c>
      <c r="AB434" s="742"/>
      <c r="AC434" s="126">
        <v>40000</v>
      </c>
      <c r="AD434" s="128">
        <v>816000</v>
      </c>
      <c r="AE434" s="745"/>
      <c r="AF434" s="745"/>
      <c r="AG434" s="128"/>
      <c r="AH434" s="46"/>
      <c r="AI434" s="46"/>
      <c r="AJ434" s="46"/>
      <c r="AK434" s="46"/>
      <c r="AL434" s="46"/>
      <c r="AM434" s="123"/>
      <c r="AN434" s="123"/>
      <c r="AO434" s="46"/>
      <c r="AP434" s="46"/>
      <c r="AQ434" s="46"/>
      <c r="AR434" s="46"/>
      <c r="AS434" s="123"/>
      <c r="AT434" s="124"/>
      <c r="AU434" s="135"/>
    </row>
    <row r="435" spans="1:47" s="67" customFormat="1" ht="72" customHeight="1" x14ac:dyDescent="0.25">
      <c r="A435" s="732"/>
      <c r="B435" s="740"/>
      <c r="C435" s="45">
        <v>55</v>
      </c>
      <c r="D435" s="72">
        <v>502</v>
      </c>
      <c r="E435" s="123" t="s">
        <v>477</v>
      </c>
      <c r="F435" s="123" t="s">
        <v>12</v>
      </c>
      <c r="G435" s="132">
        <v>31.4</v>
      </c>
      <c r="H435" s="46">
        <v>31.4</v>
      </c>
      <c r="I435" s="46">
        <v>0</v>
      </c>
      <c r="J435" s="46">
        <v>31.4</v>
      </c>
      <c r="K435" s="46">
        <v>0</v>
      </c>
      <c r="L435" s="126">
        <v>70000</v>
      </c>
      <c r="M435" s="128">
        <v>2198000</v>
      </c>
      <c r="N435" s="129" t="s">
        <v>351</v>
      </c>
      <c r="O435" s="125">
        <v>9500</v>
      </c>
      <c r="P435" s="129" t="s">
        <v>352</v>
      </c>
      <c r="Q435" s="127">
        <v>31.4</v>
      </c>
      <c r="R435" s="125">
        <v>9500</v>
      </c>
      <c r="S435" s="128">
        <v>298300</v>
      </c>
      <c r="T435" s="128"/>
      <c r="U435" s="137"/>
      <c r="V435" s="126">
        <v>10000</v>
      </c>
      <c r="W435" s="125">
        <v>314000</v>
      </c>
      <c r="X435" s="126">
        <v>150000</v>
      </c>
      <c r="Y435" s="125">
        <v>4710000</v>
      </c>
      <c r="Z435" s="128"/>
      <c r="AA435" s="125">
        <v>7520300</v>
      </c>
      <c r="AB435" s="742"/>
      <c r="AC435" s="126">
        <v>40000</v>
      </c>
      <c r="AD435" s="128">
        <v>1256000</v>
      </c>
      <c r="AE435" s="745"/>
      <c r="AF435" s="745"/>
      <c r="AG435" s="128"/>
      <c r="AH435" s="46"/>
      <c r="AI435" s="46"/>
      <c r="AJ435" s="46"/>
      <c r="AK435" s="46"/>
      <c r="AL435" s="46"/>
      <c r="AM435" s="123"/>
      <c r="AN435" s="123"/>
      <c r="AO435" s="46"/>
      <c r="AP435" s="46"/>
      <c r="AQ435" s="46"/>
      <c r="AR435" s="46"/>
      <c r="AS435" s="123"/>
      <c r="AT435" s="124"/>
      <c r="AU435" s="135"/>
    </row>
    <row r="436" spans="1:47" s="67" customFormat="1" ht="72" customHeight="1" x14ac:dyDescent="0.25">
      <c r="A436" s="732"/>
      <c r="B436" s="740"/>
      <c r="C436" s="45">
        <v>55</v>
      </c>
      <c r="D436" s="72">
        <v>501</v>
      </c>
      <c r="E436" s="123" t="s">
        <v>477</v>
      </c>
      <c r="F436" s="123" t="s">
        <v>12</v>
      </c>
      <c r="G436" s="132">
        <v>34.299999999999997</v>
      </c>
      <c r="H436" s="46">
        <v>34.299999999999997</v>
      </c>
      <c r="I436" s="46">
        <v>0</v>
      </c>
      <c r="J436" s="46">
        <v>34.299999999999997</v>
      </c>
      <c r="K436" s="46">
        <v>0</v>
      </c>
      <c r="L436" s="126">
        <v>70000</v>
      </c>
      <c r="M436" s="128">
        <v>2401000</v>
      </c>
      <c r="N436" s="129" t="s">
        <v>351</v>
      </c>
      <c r="O436" s="125">
        <v>9500</v>
      </c>
      <c r="P436" s="129" t="s">
        <v>352</v>
      </c>
      <c r="Q436" s="127">
        <v>34.299999999999997</v>
      </c>
      <c r="R436" s="125">
        <v>9500</v>
      </c>
      <c r="S436" s="128">
        <v>325850</v>
      </c>
      <c r="T436" s="128"/>
      <c r="U436" s="137"/>
      <c r="V436" s="126">
        <v>10000</v>
      </c>
      <c r="W436" s="125">
        <v>343000</v>
      </c>
      <c r="X436" s="126">
        <v>150000</v>
      </c>
      <c r="Y436" s="125">
        <v>5145000</v>
      </c>
      <c r="Z436" s="128"/>
      <c r="AA436" s="125">
        <v>8214850</v>
      </c>
      <c r="AB436" s="742"/>
      <c r="AC436" s="126">
        <v>40000</v>
      </c>
      <c r="AD436" s="128">
        <v>1372000</v>
      </c>
      <c r="AE436" s="745"/>
      <c r="AF436" s="745"/>
      <c r="AG436" s="128"/>
      <c r="AH436" s="46"/>
      <c r="AI436" s="46"/>
      <c r="AJ436" s="46"/>
      <c r="AK436" s="46"/>
      <c r="AL436" s="46"/>
      <c r="AM436" s="123"/>
      <c r="AN436" s="123"/>
      <c r="AO436" s="46"/>
      <c r="AP436" s="46"/>
      <c r="AQ436" s="46"/>
      <c r="AR436" s="46"/>
      <c r="AS436" s="123"/>
      <c r="AT436" s="124"/>
      <c r="AU436" s="135"/>
    </row>
    <row r="437" spans="1:47" s="67" customFormat="1" ht="72" customHeight="1" x14ac:dyDescent="0.25">
      <c r="A437" s="732"/>
      <c r="B437" s="740"/>
      <c r="C437" s="45">
        <v>54</v>
      </c>
      <c r="D437" s="72">
        <v>163</v>
      </c>
      <c r="E437" s="123" t="s">
        <v>477</v>
      </c>
      <c r="F437" s="123" t="s">
        <v>12</v>
      </c>
      <c r="G437" s="132">
        <v>91</v>
      </c>
      <c r="H437" s="46">
        <v>91</v>
      </c>
      <c r="I437" s="46">
        <v>0</v>
      </c>
      <c r="J437" s="46">
        <v>91</v>
      </c>
      <c r="K437" s="46">
        <v>0</v>
      </c>
      <c r="L437" s="126">
        <v>70000</v>
      </c>
      <c r="M437" s="128">
        <v>6370000</v>
      </c>
      <c r="N437" s="129" t="s">
        <v>351</v>
      </c>
      <c r="O437" s="125">
        <v>9500</v>
      </c>
      <c r="P437" s="129" t="s">
        <v>352</v>
      </c>
      <c r="Q437" s="127">
        <v>91</v>
      </c>
      <c r="R437" s="125">
        <v>9500</v>
      </c>
      <c r="S437" s="128">
        <v>864500</v>
      </c>
      <c r="T437" s="128"/>
      <c r="U437" s="137"/>
      <c r="V437" s="126">
        <v>10000</v>
      </c>
      <c r="W437" s="125">
        <v>910000</v>
      </c>
      <c r="X437" s="126">
        <v>150000</v>
      </c>
      <c r="Y437" s="125">
        <v>13650000</v>
      </c>
      <c r="Z437" s="128"/>
      <c r="AA437" s="125">
        <v>21794500</v>
      </c>
      <c r="AB437" s="742"/>
      <c r="AC437" s="126">
        <v>40000</v>
      </c>
      <c r="AD437" s="128">
        <v>3640000</v>
      </c>
      <c r="AE437" s="745"/>
      <c r="AF437" s="745"/>
      <c r="AG437" s="128"/>
      <c r="AH437" s="46"/>
      <c r="AI437" s="46"/>
      <c r="AJ437" s="46"/>
      <c r="AK437" s="46"/>
      <c r="AL437" s="46"/>
      <c r="AM437" s="123"/>
      <c r="AN437" s="123">
        <v>8</v>
      </c>
      <c r="AO437" s="46">
        <v>240</v>
      </c>
      <c r="AP437" s="46">
        <v>91</v>
      </c>
      <c r="AQ437" s="46">
        <v>149</v>
      </c>
      <c r="AR437" s="46" t="s">
        <v>479</v>
      </c>
      <c r="AS437" s="123"/>
      <c r="AT437" s="124"/>
      <c r="AU437" s="135"/>
    </row>
    <row r="438" spans="1:47" s="67" customFormat="1" ht="72" customHeight="1" x14ac:dyDescent="0.25">
      <c r="A438" s="732"/>
      <c r="B438" s="740"/>
      <c r="C438" s="45">
        <v>63</v>
      </c>
      <c r="D438" s="72">
        <v>57</v>
      </c>
      <c r="E438" s="123" t="s">
        <v>477</v>
      </c>
      <c r="F438" s="123" t="s">
        <v>12</v>
      </c>
      <c r="G438" s="132">
        <v>130.69999999999999</v>
      </c>
      <c r="H438" s="46">
        <v>130.69999999999999</v>
      </c>
      <c r="I438" s="46">
        <v>0</v>
      </c>
      <c r="J438" s="46">
        <v>130.69999999999999</v>
      </c>
      <c r="K438" s="46">
        <v>0</v>
      </c>
      <c r="L438" s="126">
        <v>70000</v>
      </c>
      <c r="M438" s="128">
        <v>9149000</v>
      </c>
      <c r="N438" s="129" t="s">
        <v>351</v>
      </c>
      <c r="O438" s="125">
        <v>9500</v>
      </c>
      <c r="P438" s="129" t="s">
        <v>352</v>
      </c>
      <c r="Q438" s="127">
        <v>130.69999999999999</v>
      </c>
      <c r="R438" s="125">
        <v>9500</v>
      </c>
      <c r="S438" s="128">
        <v>1241650</v>
      </c>
      <c r="T438" s="128"/>
      <c r="U438" s="137"/>
      <c r="V438" s="126">
        <v>10000</v>
      </c>
      <c r="W438" s="125">
        <v>1307000</v>
      </c>
      <c r="X438" s="126">
        <v>150000</v>
      </c>
      <c r="Y438" s="125">
        <v>19605000</v>
      </c>
      <c r="Z438" s="128"/>
      <c r="AA438" s="125">
        <v>31302650</v>
      </c>
      <c r="AB438" s="742"/>
      <c r="AC438" s="126">
        <v>40000</v>
      </c>
      <c r="AD438" s="128">
        <v>5228000</v>
      </c>
      <c r="AE438" s="745"/>
      <c r="AF438" s="745"/>
      <c r="AG438" s="128"/>
      <c r="AH438" s="46"/>
      <c r="AI438" s="46"/>
      <c r="AJ438" s="46"/>
      <c r="AK438" s="46"/>
      <c r="AL438" s="46"/>
      <c r="AM438" s="123"/>
      <c r="AN438" s="123">
        <v>8</v>
      </c>
      <c r="AO438" s="46">
        <v>240</v>
      </c>
      <c r="AP438" s="46">
        <v>130.69999999999999</v>
      </c>
      <c r="AQ438" s="46">
        <v>109.30000000000001</v>
      </c>
      <c r="AR438" s="46" t="s">
        <v>479</v>
      </c>
      <c r="AS438" s="123"/>
      <c r="AT438" s="124"/>
      <c r="AU438" s="135"/>
    </row>
    <row r="439" spans="1:47" s="67" customFormat="1" ht="72" customHeight="1" x14ac:dyDescent="0.25">
      <c r="A439" s="732"/>
      <c r="B439" s="740"/>
      <c r="C439" s="45">
        <v>63</v>
      </c>
      <c r="D439" s="72">
        <v>105</v>
      </c>
      <c r="E439" s="123" t="s">
        <v>477</v>
      </c>
      <c r="F439" s="123" t="s">
        <v>12</v>
      </c>
      <c r="G439" s="132">
        <v>15.7</v>
      </c>
      <c r="H439" s="46">
        <v>15.7</v>
      </c>
      <c r="I439" s="46">
        <v>0</v>
      </c>
      <c r="J439" s="46">
        <v>15.7</v>
      </c>
      <c r="K439" s="46">
        <v>0</v>
      </c>
      <c r="L439" s="126">
        <v>70000</v>
      </c>
      <c r="M439" s="128">
        <v>1099000</v>
      </c>
      <c r="N439" s="129" t="s">
        <v>351</v>
      </c>
      <c r="O439" s="125">
        <v>9500</v>
      </c>
      <c r="P439" s="129" t="s">
        <v>352</v>
      </c>
      <c r="Q439" s="127">
        <v>15.7</v>
      </c>
      <c r="R439" s="125">
        <v>9500</v>
      </c>
      <c r="S439" s="128">
        <v>149150</v>
      </c>
      <c r="T439" s="128"/>
      <c r="U439" s="137"/>
      <c r="V439" s="126">
        <v>10000</v>
      </c>
      <c r="W439" s="125">
        <v>157000</v>
      </c>
      <c r="X439" s="126">
        <v>150000</v>
      </c>
      <c r="Y439" s="125">
        <v>2355000</v>
      </c>
      <c r="Z439" s="128"/>
      <c r="AA439" s="125">
        <v>3760150</v>
      </c>
      <c r="AB439" s="742"/>
      <c r="AC439" s="126">
        <v>40000</v>
      </c>
      <c r="AD439" s="128">
        <v>628000</v>
      </c>
      <c r="AE439" s="745"/>
      <c r="AF439" s="745"/>
      <c r="AG439" s="128"/>
      <c r="AH439" s="46"/>
      <c r="AI439" s="46"/>
      <c r="AJ439" s="46"/>
      <c r="AK439" s="46"/>
      <c r="AL439" s="46"/>
      <c r="AM439" s="123"/>
      <c r="AN439" s="123">
        <v>8</v>
      </c>
      <c r="AO439" s="46">
        <v>240</v>
      </c>
      <c r="AP439" s="46">
        <v>15.7</v>
      </c>
      <c r="AQ439" s="46">
        <v>224.3</v>
      </c>
      <c r="AR439" s="46" t="s">
        <v>479</v>
      </c>
      <c r="AS439" s="123"/>
      <c r="AT439" s="124"/>
      <c r="AU439" s="135"/>
    </row>
    <row r="440" spans="1:47" s="67" customFormat="1" ht="72" customHeight="1" x14ac:dyDescent="0.25">
      <c r="A440" s="732"/>
      <c r="B440" s="740"/>
      <c r="C440" s="45">
        <v>63</v>
      </c>
      <c r="D440" s="72">
        <v>103</v>
      </c>
      <c r="E440" s="123" t="s">
        <v>477</v>
      </c>
      <c r="F440" s="123" t="s">
        <v>12</v>
      </c>
      <c r="G440" s="132">
        <v>43.3</v>
      </c>
      <c r="H440" s="46">
        <v>43.3</v>
      </c>
      <c r="I440" s="46">
        <v>0</v>
      </c>
      <c r="J440" s="46">
        <v>43.3</v>
      </c>
      <c r="K440" s="46">
        <v>0</v>
      </c>
      <c r="L440" s="126">
        <v>70000</v>
      </c>
      <c r="M440" s="128">
        <v>3031000</v>
      </c>
      <c r="N440" s="129" t="s">
        <v>351</v>
      </c>
      <c r="O440" s="125">
        <v>9500</v>
      </c>
      <c r="P440" s="129" t="s">
        <v>352</v>
      </c>
      <c r="Q440" s="127">
        <v>43.3</v>
      </c>
      <c r="R440" s="125">
        <v>9500</v>
      </c>
      <c r="S440" s="128">
        <v>411350</v>
      </c>
      <c r="T440" s="128"/>
      <c r="U440" s="137"/>
      <c r="V440" s="126">
        <v>10000</v>
      </c>
      <c r="W440" s="125">
        <v>433000</v>
      </c>
      <c r="X440" s="126">
        <v>150000</v>
      </c>
      <c r="Y440" s="125">
        <v>6495000</v>
      </c>
      <c r="Z440" s="128"/>
      <c r="AA440" s="125">
        <v>10370350</v>
      </c>
      <c r="AB440" s="742"/>
      <c r="AC440" s="126">
        <v>40000</v>
      </c>
      <c r="AD440" s="128">
        <v>1732000</v>
      </c>
      <c r="AE440" s="745"/>
      <c r="AF440" s="745"/>
      <c r="AG440" s="128"/>
      <c r="AH440" s="46"/>
      <c r="AI440" s="46"/>
      <c r="AJ440" s="46"/>
      <c r="AK440" s="46"/>
      <c r="AL440" s="46"/>
      <c r="AM440" s="123"/>
      <c r="AN440" s="123">
        <v>8</v>
      </c>
      <c r="AO440" s="46">
        <v>240</v>
      </c>
      <c r="AP440" s="46">
        <v>43.3</v>
      </c>
      <c r="AQ440" s="46">
        <v>196.7</v>
      </c>
      <c r="AR440" s="46" t="s">
        <v>479</v>
      </c>
      <c r="AS440" s="123"/>
      <c r="AT440" s="124"/>
      <c r="AU440" s="135"/>
    </row>
    <row r="441" spans="1:47" s="67" customFormat="1" ht="72" customHeight="1" x14ac:dyDescent="0.25">
      <c r="A441" s="732"/>
      <c r="B441" s="740"/>
      <c r="C441" s="45">
        <v>62</v>
      </c>
      <c r="D441" s="72">
        <v>67</v>
      </c>
      <c r="E441" s="123" t="s">
        <v>477</v>
      </c>
      <c r="F441" s="123" t="s">
        <v>12</v>
      </c>
      <c r="G441" s="132">
        <v>133.4</v>
      </c>
      <c r="H441" s="46">
        <v>133.4</v>
      </c>
      <c r="I441" s="46">
        <v>0</v>
      </c>
      <c r="J441" s="46">
        <v>133.4</v>
      </c>
      <c r="K441" s="46">
        <v>0</v>
      </c>
      <c r="L441" s="126">
        <v>70000</v>
      </c>
      <c r="M441" s="128">
        <v>9338000</v>
      </c>
      <c r="N441" s="129" t="s">
        <v>351</v>
      </c>
      <c r="O441" s="125">
        <v>9500</v>
      </c>
      <c r="P441" s="129" t="s">
        <v>352</v>
      </c>
      <c r="Q441" s="127">
        <v>133.4</v>
      </c>
      <c r="R441" s="125">
        <v>9500</v>
      </c>
      <c r="S441" s="128">
        <v>1267300</v>
      </c>
      <c r="T441" s="128"/>
      <c r="U441" s="137"/>
      <c r="V441" s="126">
        <v>10000</v>
      </c>
      <c r="W441" s="125">
        <v>1334000</v>
      </c>
      <c r="X441" s="126">
        <v>150000</v>
      </c>
      <c r="Y441" s="125">
        <v>20010000</v>
      </c>
      <c r="Z441" s="128"/>
      <c r="AA441" s="125">
        <v>31949300</v>
      </c>
      <c r="AB441" s="742"/>
      <c r="AC441" s="126">
        <v>40000</v>
      </c>
      <c r="AD441" s="128">
        <v>5336000</v>
      </c>
      <c r="AE441" s="745"/>
      <c r="AF441" s="745"/>
      <c r="AG441" s="128"/>
      <c r="AH441" s="46"/>
      <c r="AI441" s="46"/>
      <c r="AJ441" s="46"/>
      <c r="AK441" s="46"/>
      <c r="AL441" s="46"/>
      <c r="AM441" s="123"/>
      <c r="AN441" s="123">
        <v>8</v>
      </c>
      <c r="AO441" s="46">
        <v>240</v>
      </c>
      <c r="AP441" s="46">
        <v>133.4</v>
      </c>
      <c r="AQ441" s="46">
        <v>106.6</v>
      </c>
      <c r="AR441" s="46" t="s">
        <v>479</v>
      </c>
      <c r="AS441" s="123"/>
      <c r="AT441" s="124"/>
      <c r="AU441" s="135"/>
    </row>
    <row r="442" spans="1:47" ht="72" customHeight="1" x14ac:dyDescent="0.25">
      <c r="A442" s="732">
        <f>MAX(A$6:$A441)+1</f>
        <v>44</v>
      </c>
      <c r="B442" s="740" t="s">
        <v>760</v>
      </c>
      <c r="C442" s="45">
        <v>55</v>
      </c>
      <c r="D442" s="72">
        <v>560</v>
      </c>
      <c r="E442" s="123" t="s">
        <v>477</v>
      </c>
      <c r="F442" s="123" t="s">
        <v>12</v>
      </c>
      <c r="G442" s="132">
        <v>264</v>
      </c>
      <c r="H442" s="46">
        <v>264</v>
      </c>
      <c r="I442" s="46">
        <v>0</v>
      </c>
      <c r="J442" s="46">
        <v>264</v>
      </c>
      <c r="K442" s="46">
        <v>0</v>
      </c>
      <c r="L442" s="126">
        <v>70000</v>
      </c>
      <c r="M442" s="128">
        <v>18480000</v>
      </c>
      <c r="N442" s="129" t="s">
        <v>351</v>
      </c>
      <c r="O442" s="125">
        <v>9500</v>
      </c>
      <c r="P442" s="129" t="s">
        <v>352</v>
      </c>
      <c r="Q442" s="127">
        <v>264</v>
      </c>
      <c r="R442" s="125">
        <v>9500</v>
      </c>
      <c r="S442" s="128">
        <v>2508000</v>
      </c>
      <c r="T442" s="128"/>
      <c r="U442" s="137"/>
      <c r="V442" s="126">
        <v>10000</v>
      </c>
      <c r="W442" s="125">
        <v>2640000</v>
      </c>
      <c r="X442" s="126">
        <v>150000</v>
      </c>
      <c r="Y442" s="125">
        <v>39600000</v>
      </c>
      <c r="Z442" s="128"/>
      <c r="AA442" s="125">
        <v>63228000</v>
      </c>
      <c r="AB442" s="742">
        <v>390080800</v>
      </c>
      <c r="AC442" s="126">
        <v>40000</v>
      </c>
      <c r="AD442" s="128">
        <v>10560000</v>
      </c>
      <c r="AE442" s="745">
        <v>57296000</v>
      </c>
      <c r="AF442" s="745">
        <v>447376800</v>
      </c>
      <c r="AG442" s="128"/>
      <c r="AH442" s="122"/>
      <c r="AI442" s="122"/>
      <c r="AJ442" s="122"/>
      <c r="AK442" s="122"/>
      <c r="AL442" s="122"/>
      <c r="AM442" s="112"/>
      <c r="AN442" s="112"/>
      <c r="AO442" s="122"/>
      <c r="AP442" s="122"/>
      <c r="AQ442" s="122"/>
      <c r="AR442" s="122"/>
      <c r="AS442" s="112"/>
      <c r="AT442" s="116"/>
      <c r="AU442" s="74"/>
    </row>
    <row r="443" spans="1:47" ht="72" customHeight="1" x14ac:dyDescent="0.25">
      <c r="A443" s="732"/>
      <c r="B443" s="740"/>
      <c r="C443" s="45">
        <v>55</v>
      </c>
      <c r="D443" s="72">
        <v>561</v>
      </c>
      <c r="E443" s="123" t="s">
        <v>477</v>
      </c>
      <c r="F443" s="123" t="s">
        <v>12</v>
      </c>
      <c r="G443" s="132">
        <v>16</v>
      </c>
      <c r="H443" s="46">
        <v>16</v>
      </c>
      <c r="I443" s="46">
        <v>0</v>
      </c>
      <c r="J443" s="46">
        <v>16</v>
      </c>
      <c r="K443" s="46">
        <v>0</v>
      </c>
      <c r="L443" s="126">
        <v>70000</v>
      </c>
      <c r="M443" s="128">
        <v>1120000</v>
      </c>
      <c r="N443" s="129" t="s">
        <v>351</v>
      </c>
      <c r="O443" s="125">
        <v>9500</v>
      </c>
      <c r="P443" s="129" t="s">
        <v>352</v>
      </c>
      <c r="Q443" s="127">
        <v>16</v>
      </c>
      <c r="R443" s="125">
        <v>9500</v>
      </c>
      <c r="S443" s="128">
        <v>152000</v>
      </c>
      <c r="T443" s="128"/>
      <c r="U443" s="137"/>
      <c r="V443" s="126">
        <v>10000</v>
      </c>
      <c r="W443" s="125">
        <v>160000</v>
      </c>
      <c r="X443" s="126">
        <v>150000</v>
      </c>
      <c r="Y443" s="125">
        <v>2400000</v>
      </c>
      <c r="Z443" s="128"/>
      <c r="AA443" s="125">
        <v>3832000</v>
      </c>
      <c r="AB443" s="742"/>
      <c r="AC443" s="126">
        <v>40000</v>
      </c>
      <c r="AD443" s="128">
        <v>640000</v>
      </c>
      <c r="AE443" s="745"/>
      <c r="AF443" s="745"/>
      <c r="AG443" s="128"/>
      <c r="AH443" s="122"/>
      <c r="AI443" s="122"/>
      <c r="AJ443" s="122"/>
      <c r="AK443" s="122"/>
      <c r="AL443" s="122"/>
      <c r="AM443" s="112"/>
      <c r="AN443" s="112"/>
      <c r="AO443" s="122"/>
      <c r="AP443" s="122"/>
      <c r="AQ443" s="122"/>
      <c r="AR443" s="122"/>
      <c r="AS443" s="112"/>
      <c r="AT443" s="116"/>
      <c r="AU443" s="74"/>
    </row>
    <row r="444" spans="1:47" ht="72" customHeight="1" x14ac:dyDescent="0.25">
      <c r="A444" s="732"/>
      <c r="B444" s="740"/>
      <c r="C444" s="45">
        <v>62</v>
      </c>
      <c r="D444" s="72">
        <v>6</v>
      </c>
      <c r="E444" s="123" t="s">
        <v>477</v>
      </c>
      <c r="F444" s="123" t="s">
        <v>12</v>
      </c>
      <c r="G444" s="132">
        <v>448.5</v>
      </c>
      <c r="H444" s="46">
        <v>448.5</v>
      </c>
      <c r="I444" s="46">
        <v>0</v>
      </c>
      <c r="J444" s="46">
        <v>448.5</v>
      </c>
      <c r="K444" s="46">
        <v>0</v>
      </c>
      <c r="L444" s="126">
        <v>70000</v>
      </c>
      <c r="M444" s="128">
        <v>31395000</v>
      </c>
      <c r="N444" s="129"/>
      <c r="O444" s="125"/>
      <c r="P444" s="129"/>
      <c r="Q444" s="127">
        <v>448.5</v>
      </c>
      <c r="R444" s="125"/>
      <c r="S444" s="128"/>
      <c r="T444" s="128"/>
      <c r="U444" s="137"/>
      <c r="V444" s="126">
        <v>10000</v>
      </c>
      <c r="W444" s="125">
        <v>4485000</v>
      </c>
      <c r="X444" s="126">
        <v>150000</v>
      </c>
      <c r="Y444" s="125">
        <v>67275000</v>
      </c>
      <c r="Z444" s="128"/>
      <c r="AA444" s="125">
        <v>103155000</v>
      </c>
      <c r="AB444" s="742"/>
      <c r="AC444" s="126">
        <v>40000</v>
      </c>
      <c r="AD444" s="128">
        <v>17940000</v>
      </c>
      <c r="AE444" s="745"/>
      <c r="AF444" s="745"/>
      <c r="AG444" s="697" t="s">
        <v>761</v>
      </c>
      <c r="AH444" s="122"/>
      <c r="AI444" s="122"/>
      <c r="AJ444" s="122"/>
      <c r="AK444" s="122"/>
      <c r="AL444" s="122"/>
      <c r="AM444" s="112"/>
      <c r="AN444" s="112"/>
      <c r="AO444" s="122"/>
      <c r="AP444" s="122"/>
      <c r="AQ444" s="122"/>
      <c r="AR444" s="122"/>
      <c r="AS444" s="112"/>
      <c r="AT444" s="116"/>
      <c r="AU444" s="74"/>
    </row>
    <row r="445" spans="1:47" ht="72" customHeight="1" x14ac:dyDescent="0.25">
      <c r="A445" s="732"/>
      <c r="B445" s="740"/>
      <c r="C445" s="45">
        <v>62</v>
      </c>
      <c r="D445" s="72">
        <v>5</v>
      </c>
      <c r="E445" s="123" t="s">
        <v>477</v>
      </c>
      <c r="F445" s="123" t="s">
        <v>12</v>
      </c>
      <c r="G445" s="132">
        <v>399.9</v>
      </c>
      <c r="H445" s="46">
        <v>399.9</v>
      </c>
      <c r="I445" s="46">
        <v>0</v>
      </c>
      <c r="J445" s="46">
        <v>399.9</v>
      </c>
      <c r="K445" s="46">
        <v>0</v>
      </c>
      <c r="L445" s="126">
        <v>70000</v>
      </c>
      <c r="M445" s="128">
        <v>27993000</v>
      </c>
      <c r="N445" s="129"/>
      <c r="O445" s="125"/>
      <c r="P445" s="129"/>
      <c r="Q445" s="127">
        <v>399.9</v>
      </c>
      <c r="R445" s="125"/>
      <c r="S445" s="128"/>
      <c r="T445" s="128"/>
      <c r="U445" s="137"/>
      <c r="V445" s="126">
        <v>10000</v>
      </c>
      <c r="W445" s="125">
        <v>3999000</v>
      </c>
      <c r="X445" s="126">
        <v>150000</v>
      </c>
      <c r="Y445" s="125">
        <v>59985000</v>
      </c>
      <c r="Z445" s="128"/>
      <c r="AA445" s="125">
        <v>91977000</v>
      </c>
      <c r="AB445" s="742"/>
      <c r="AC445" s="126">
        <v>40000</v>
      </c>
      <c r="AD445" s="128">
        <v>15996000</v>
      </c>
      <c r="AE445" s="745"/>
      <c r="AF445" s="745"/>
      <c r="AG445" s="699"/>
      <c r="AH445" s="122"/>
      <c r="AI445" s="122"/>
      <c r="AJ445" s="122"/>
      <c r="AK445" s="122"/>
      <c r="AL445" s="122"/>
      <c r="AM445" s="112"/>
      <c r="AN445" s="112"/>
      <c r="AO445" s="122"/>
      <c r="AP445" s="122"/>
      <c r="AQ445" s="122"/>
      <c r="AR445" s="122"/>
      <c r="AS445" s="112"/>
      <c r="AT445" s="116"/>
      <c r="AU445" s="74"/>
    </row>
    <row r="446" spans="1:47" ht="72" customHeight="1" x14ac:dyDescent="0.25">
      <c r="A446" s="732"/>
      <c r="B446" s="740"/>
      <c r="C446" s="45"/>
      <c r="D446" s="72"/>
      <c r="E446" s="123"/>
      <c r="F446" s="123"/>
      <c r="G446" s="132"/>
      <c r="H446" s="46"/>
      <c r="I446" s="46"/>
      <c r="J446" s="46"/>
      <c r="K446" s="46"/>
      <c r="L446" s="126"/>
      <c r="M446" s="128"/>
      <c r="N446" s="129" t="s">
        <v>762</v>
      </c>
      <c r="O446" s="125">
        <v>1835000</v>
      </c>
      <c r="P446" s="129" t="s">
        <v>755</v>
      </c>
      <c r="Q446" s="127">
        <v>1</v>
      </c>
      <c r="R446" s="125"/>
      <c r="S446" s="128"/>
      <c r="T446" s="128">
        <v>1468000</v>
      </c>
      <c r="U446" s="137">
        <v>1468000</v>
      </c>
      <c r="V446" s="126"/>
      <c r="W446" s="125"/>
      <c r="X446" s="126"/>
      <c r="Y446" s="125"/>
      <c r="Z446" s="128"/>
      <c r="AA446" s="125">
        <v>1468000</v>
      </c>
      <c r="AB446" s="742"/>
      <c r="AC446" s="126"/>
      <c r="AD446" s="128">
        <v>0</v>
      </c>
      <c r="AE446" s="745"/>
      <c r="AF446" s="745"/>
      <c r="AG446" s="699"/>
      <c r="AH446" s="122"/>
      <c r="AI446" s="122"/>
      <c r="AJ446" s="122"/>
      <c r="AK446" s="122"/>
      <c r="AL446" s="122"/>
      <c r="AM446" s="112"/>
      <c r="AN446" s="112"/>
      <c r="AO446" s="122"/>
      <c r="AP446" s="122"/>
      <c r="AQ446" s="122"/>
      <c r="AR446" s="122"/>
      <c r="AS446" s="112"/>
      <c r="AT446" s="116"/>
      <c r="AU446" s="74"/>
    </row>
    <row r="447" spans="1:47" ht="72" customHeight="1" x14ac:dyDescent="0.25">
      <c r="A447" s="732"/>
      <c r="B447" s="740"/>
      <c r="C447" s="45"/>
      <c r="D447" s="72"/>
      <c r="E447" s="123"/>
      <c r="F447" s="123"/>
      <c r="G447" s="132"/>
      <c r="H447" s="46"/>
      <c r="I447" s="46"/>
      <c r="J447" s="46"/>
      <c r="K447" s="46"/>
      <c r="L447" s="126"/>
      <c r="M447" s="128"/>
      <c r="N447" s="129" t="s">
        <v>763</v>
      </c>
      <c r="O447" s="125">
        <v>785000</v>
      </c>
      <c r="P447" s="129" t="s">
        <v>755</v>
      </c>
      <c r="Q447" s="127">
        <v>19</v>
      </c>
      <c r="R447" s="125"/>
      <c r="S447" s="128"/>
      <c r="T447" s="128">
        <v>628000</v>
      </c>
      <c r="U447" s="137">
        <v>11932000</v>
      </c>
      <c r="V447" s="126"/>
      <c r="W447" s="125"/>
      <c r="X447" s="126"/>
      <c r="Y447" s="125"/>
      <c r="Z447" s="128"/>
      <c r="AA447" s="125">
        <v>11932000</v>
      </c>
      <c r="AB447" s="742"/>
      <c r="AC447" s="126"/>
      <c r="AD447" s="128">
        <v>0</v>
      </c>
      <c r="AE447" s="745"/>
      <c r="AF447" s="745"/>
      <c r="AG447" s="699"/>
      <c r="AH447" s="122"/>
      <c r="AI447" s="122"/>
      <c r="AJ447" s="122"/>
      <c r="AK447" s="122"/>
      <c r="AL447" s="122"/>
      <c r="AM447" s="112"/>
      <c r="AN447" s="112"/>
      <c r="AO447" s="122"/>
      <c r="AP447" s="122"/>
      <c r="AQ447" s="122"/>
      <c r="AR447" s="122"/>
      <c r="AS447" s="112"/>
      <c r="AT447" s="116"/>
      <c r="AU447" s="74"/>
    </row>
    <row r="448" spans="1:47" ht="72" customHeight="1" x14ac:dyDescent="0.25">
      <c r="A448" s="732"/>
      <c r="B448" s="740"/>
      <c r="C448" s="45"/>
      <c r="D448" s="72"/>
      <c r="E448" s="123"/>
      <c r="F448" s="123"/>
      <c r="G448" s="132"/>
      <c r="H448" s="46"/>
      <c r="I448" s="46"/>
      <c r="J448" s="46"/>
      <c r="K448" s="46"/>
      <c r="L448" s="126"/>
      <c r="M448" s="128"/>
      <c r="N448" s="129" t="s">
        <v>764</v>
      </c>
      <c r="O448" s="125">
        <v>2705000</v>
      </c>
      <c r="P448" s="129" t="s">
        <v>755</v>
      </c>
      <c r="Q448" s="127">
        <v>1</v>
      </c>
      <c r="R448" s="125"/>
      <c r="S448" s="128"/>
      <c r="T448" s="128">
        <v>2164000</v>
      </c>
      <c r="U448" s="137">
        <v>2164000</v>
      </c>
      <c r="V448" s="126"/>
      <c r="W448" s="125"/>
      <c r="X448" s="126"/>
      <c r="Y448" s="125"/>
      <c r="Z448" s="128"/>
      <c r="AA448" s="125">
        <v>2164000</v>
      </c>
      <c r="AB448" s="742"/>
      <c r="AC448" s="126"/>
      <c r="AD448" s="128">
        <v>0</v>
      </c>
      <c r="AE448" s="745"/>
      <c r="AF448" s="745"/>
      <c r="AG448" s="699"/>
      <c r="AH448" s="122"/>
      <c r="AI448" s="122"/>
      <c r="AJ448" s="122"/>
      <c r="AK448" s="122"/>
      <c r="AL448" s="122"/>
      <c r="AM448" s="112"/>
      <c r="AN448" s="112"/>
      <c r="AO448" s="122"/>
      <c r="AP448" s="122"/>
      <c r="AQ448" s="122"/>
      <c r="AR448" s="122"/>
      <c r="AS448" s="112"/>
      <c r="AT448" s="116"/>
      <c r="AU448" s="74"/>
    </row>
    <row r="449" spans="1:47" ht="72" customHeight="1" x14ac:dyDescent="0.25">
      <c r="A449" s="732"/>
      <c r="B449" s="740"/>
      <c r="C449" s="45"/>
      <c r="D449" s="72"/>
      <c r="E449" s="123"/>
      <c r="F449" s="123"/>
      <c r="G449" s="132"/>
      <c r="H449" s="46"/>
      <c r="I449" s="46"/>
      <c r="J449" s="46"/>
      <c r="K449" s="46"/>
      <c r="L449" s="126"/>
      <c r="M449" s="128"/>
      <c r="N449" s="129" t="s">
        <v>765</v>
      </c>
      <c r="O449" s="125">
        <v>275000</v>
      </c>
      <c r="P449" s="129" t="s">
        <v>755</v>
      </c>
      <c r="Q449" s="127">
        <v>1</v>
      </c>
      <c r="R449" s="125"/>
      <c r="S449" s="128"/>
      <c r="T449" s="128">
        <v>220000</v>
      </c>
      <c r="U449" s="137">
        <v>220000</v>
      </c>
      <c r="V449" s="126"/>
      <c r="W449" s="125"/>
      <c r="X449" s="126"/>
      <c r="Y449" s="125"/>
      <c r="Z449" s="128"/>
      <c r="AA449" s="125">
        <v>220000</v>
      </c>
      <c r="AB449" s="742"/>
      <c r="AC449" s="126"/>
      <c r="AD449" s="128">
        <v>0</v>
      </c>
      <c r="AE449" s="745"/>
      <c r="AF449" s="745"/>
      <c r="AG449" s="699"/>
      <c r="AH449" s="122"/>
      <c r="AI449" s="122"/>
      <c r="AJ449" s="122"/>
      <c r="AK449" s="122"/>
      <c r="AL449" s="122"/>
      <c r="AM449" s="112"/>
      <c r="AN449" s="112"/>
      <c r="AO449" s="122"/>
      <c r="AP449" s="122"/>
      <c r="AQ449" s="122"/>
      <c r="AR449" s="122"/>
      <c r="AS449" s="112"/>
      <c r="AT449" s="116"/>
      <c r="AU449" s="74"/>
    </row>
    <row r="450" spans="1:47" ht="72" customHeight="1" x14ac:dyDescent="0.25">
      <c r="A450" s="732"/>
      <c r="B450" s="740"/>
      <c r="C450" s="45"/>
      <c r="D450" s="72"/>
      <c r="E450" s="123"/>
      <c r="F450" s="123"/>
      <c r="G450" s="132"/>
      <c r="H450" s="46"/>
      <c r="I450" s="46"/>
      <c r="J450" s="46"/>
      <c r="K450" s="46"/>
      <c r="L450" s="126"/>
      <c r="M450" s="128"/>
      <c r="N450" s="129" t="s">
        <v>766</v>
      </c>
      <c r="O450" s="125">
        <v>895000</v>
      </c>
      <c r="P450" s="129" t="s">
        <v>755</v>
      </c>
      <c r="Q450" s="127">
        <v>11</v>
      </c>
      <c r="R450" s="125"/>
      <c r="S450" s="128"/>
      <c r="T450" s="128">
        <v>716000</v>
      </c>
      <c r="U450" s="137">
        <v>7876000</v>
      </c>
      <c r="V450" s="126"/>
      <c r="W450" s="125"/>
      <c r="X450" s="126"/>
      <c r="Y450" s="125"/>
      <c r="Z450" s="128"/>
      <c r="AA450" s="125">
        <v>7876000</v>
      </c>
      <c r="AB450" s="742"/>
      <c r="AC450" s="126"/>
      <c r="AD450" s="128">
        <v>0</v>
      </c>
      <c r="AE450" s="745"/>
      <c r="AF450" s="745"/>
      <c r="AG450" s="699"/>
      <c r="AH450" s="122"/>
      <c r="AI450" s="122"/>
      <c r="AJ450" s="122"/>
      <c r="AK450" s="122"/>
      <c r="AL450" s="122"/>
      <c r="AM450" s="112"/>
      <c r="AN450" s="112"/>
      <c r="AO450" s="122"/>
      <c r="AP450" s="122"/>
      <c r="AQ450" s="122"/>
      <c r="AR450" s="122"/>
      <c r="AS450" s="112"/>
      <c r="AT450" s="116"/>
      <c r="AU450" s="74"/>
    </row>
    <row r="451" spans="1:47" ht="72" customHeight="1" x14ac:dyDescent="0.25">
      <c r="A451" s="732"/>
      <c r="B451" s="740"/>
      <c r="C451" s="45"/>
      <c r="D451" s="72"/>
      <c r="E451" s="123"/>
      <c r="F451" s="123"/>
      <c r="G451" s="132"/>
      <c r="H451" s="46"/>
      <c r="I451" s="46"/>
      <c r="J451" s="46"/>
      <c r="K451" s="46"/>
      <c r="L451" s="126"/>
      <c r="M451" s="128"/>
      <c r="N451" s="129" t="s">
        <v>767</v>
      </c>
      <c r="O451" s="125">
        <v>310000</v>
      </c>
      <c r="P451" s="129" t="s">
        <v>755</v>
      </c>
      <c r="Q451" s="127">
        <v>1</v>
      </c>
      <c r="R451" s="125"/>
      <c r="S451" s="128"/>
      <c r="T451" s="128">
        <v>248000</v>
      </c>
      <c r="U451" s="137">
        <v>248000</v>
      </c>
      <c r="V451" s="126"/>
      <c r="W451" s="125"/>
      <c r="X451" s="126"/>
      <c r="Y451" s="125"/>
      <c r="Z451" s="128"/>
      <c r="AA451" s="125">
        <v>248000</v>
      </c>
      <c r="AB451" s="742"/>
      <c r="AC451" s="126"/>
      <c r="AD451" s="128">
        <v>0</v>
      </c>
      <c r="AE451" s="745"/>
      <c r="AF451" s="745"/>
      <c r="AG451" s="699"/>
      <c r="AH451" s="122"/>
      <c r="AI451" s="122"/>
      <c r="AJ451" s="122"/>
      <c r="AK451" s="122"/>
      <c r="AL451" s="122"/>
      <c r="AM451" s="112"/>
      <c r="AN451" s="112"/>
      <c r="AO451" s="122"/>
      <c r="AP451" s="122"/>
      <c r="AQ451" s="122"/>
      <c r="AR451" s="122"/>
      <c r="AS451" s="112"/>
      <c r="AT451" s="116"/>
      <c r="AU451" s="74"/>
    </row>
    <row r="452" spans="1:47" ht="72" customHeight="1" x14ac:dyDescent="0.25">
      <c r="A452" s="732"/>
      <c r="B452" s="740"/>
      <c r="C452" s="45"/>
      <c r="D452" s="72"/>
      <c r="E452" s="123"/>
      <c r="F452" s="123"/>
      <c r="G452" s="132"/>
      <c r="H452" s="46"/>
      <c r="I452" s="46"/>
      <c r="J452" s="46"/>
      <c r="K452" s="46"/>
      <c r="L452" s="126"/>
      <c r="M452" s="128"/>
      <c r="N452" s="129" t="s">
        <v>768</v>
      </c>
      <c r="O452" s="125">
        <v>345000</v>
      </c>
      <c r="P452" s="129" t="s">
        <v>755</v>
      </c>
      <c r="Q452" s="127">
        <v>1</v>
      </c>
      <c r="R452" s="125"/>
      <c r="S452" s="128"/>
      <c r="T452" s="128">
        <v>276000</v>
      </c>
      <c r="U452" s="137">
        <v>276000</v>
      </c>
      <c r="V452" s="126"/>
      <c r="W452" s="125"/>
      <c r="X452" s="126"/>
      <c r="Y452" s="125"/>
      <c r="Z452" s="128"/>
      <c r="AA452" s="125">
        <v>276000</v>
      </c>
      <c r="AB452" s="742"/>
      <c r="AC452" s="126"/>
      <c r="AD452" s="128">
        <v>0</v>
      </c>
      <c r="AE452" s="745"/>
      <c r="AF452" s="745"/>
      <c r="AG452" s="699"/>
      <c r="AH452" s="122"/>
      <c r="AI452" s="122"/>
      <c r="AJ452" s="122"/>
      <c r="AK452" s="122"/>
      <c r="AL452" s="122"/>
      <c r="AM452" s="112"/>
      <c r="AN452" s="112"/>
      <c r="AO452" s="122"/>
      <c r="AP452" s="122"/>
      <c r="AQ452" s="122"/>
      <c r="AR452" s="122"/>
      <c r="AS452" s="112"/>
      <c r="AT452" s="116"/>
      <c r="AU452" s="74"/>
    </row>
    <row r="453" spans="1:47" ht="72" customHeight="1" x14ac:dyDescent="0.25">
      <c r="A453" s="732"/>
      <c r="B453" s="740"/>
      <c r="C453" s="45"/>
      <c r="D453" s="72"/>
      <c r="E453" s="123"/>
      <c r="F453" s="123"/>
      <c r="G453" s="132"/>
      <c r="H453" s="46"/>
      <c r="I453" s="46"/>
      <c r="J453" s="46"/>
      <c r="K453" s="46"/>
      <c r="L453" s="126"/>
      <c r="M453" s="128"/>
      <c r="N453" s="129" t="s">
        <v>769</v>
      </c>
      <c r="O453" s="125">
        <v>460000</v>
      </c>
      <c r="P453" s="129" t="s">
        <v>755</v>
      </c>
      <c r="Q453" s="127">
        <v>12</v>
      </c>
      <c r="R453" s="125"/>
      <c r="S453" s="128"/>
      <c r="T453" s="128">
        <v>368000</v>
      </c>
      <c r="U453" s="137">
        <v>4416000</v>
      </c>
      <c r="V453" s="126"/>
      <c r="W453" s="125"/>
      <c r="X453" s="126"/>
      <c r="Y453" s="125"/>
      <c r="Z453" s="128"/>
      <c r="AA453" s="125">
        <v>4416000</v>
      </c>
      <c r="AB453" s="742"/>
      <c r="AC453" s="126"/>
      <c r="AD453" s="128">
        <v>0</v>
      </c>
      <c r="AE453" s="745"/>
      <c r="AF453" s="745"/>
      <c r="AG453" s="699"/>
      <c r="AH453" s="122"/>
      <c r="AI453" s="122"/>
      <c r="AJ453" s="122"/>
      <c r="AK453" s="122"/>
      <c r="AL453" s="122"/>
      <c r="AM453" s="112"/>
      <c r="AN453" s="112"/>
      <c r="AO453" s="122"/>
      <c r="AP453" s="122"/>
      <c r="AQ453" s="122"/>
      <c r="AR453" s="122"/>
      <c r="AS453" s="112"/>
      <c r="AT453" s="116"/>
      <c r="AU453" s="74"/>
    </row>
    <row r="454" spans="1:47" ht="72" customHeight="1" x14ac:dyDescent="0.25">
      <c r="A454" s="732"/>
      <c r="B454" s="740"/>
      <c r="C454" s="45"/>
      <c r="D454" s="72"/>
      <c r="E454" s="123"/>
      <c r="F454" s="123"/>
      <c r="G454" s="132"/>
      <c r="H454" s="46"/>
      <c r="I454" s="46"/>
      <c r="J454" s="46"/>
      <c r="K454" s="46"/>
      <c r="L454" s="126"/>
      <c r="M454" s="128"/>
      <c r="N454" s="129" t="s">
        <v>770</v>
      </c>
      <c r="O454" s="125">
        <v>2585000</v>
      </c>
      <c r="P454" s="129" t="s">
        <v>755</v>
      </c>
      <c r="Q454" s="127">
        <v>6</v>
      </c>
      <c r="R454" s="125"/>
      <c r="S454" s="128"/>
      <c r="T454" s="128">
        <v>2068000</v>
      </c>
      <c r="U454" s="137">
        <v>12408000</v>
      </c>
      <c r="V454" s="126"/>
      <c r="W454" s="125"/>
      <c r="X454" s="126"/>
      <c r="Y454" s="125"/>
      <c r="Z454" s="128"/>
      <c r="AA454" s="125">
        <v>12408000</v>
      </c>
      <c r="AB454" s="742"/>
      <c r="AC454" s="126"/>
      <c r="AD454" s="128">
        <v>0</v>
      </c>
      <c r="AE454" s="745"/>
      <c r="AF454" s="745"/>
      <c r="AG454" s="699"/>
      <c r="AH454" s="122"/>
      <c r="AI454" s="122"/>
      <c r="AJ454" s="122"/>
      <c r="AK454" s="122"/>
      <c r="AL454" s="122"/>
      <c r="AM454" s="112"/>
      <c r="AN454" s="112"/>
      <c r="AO454" s="122"/>
      <c r="AP454" s="122"/>
      <c r="AQ454" s="122"/>
      <c r="AR454" s="122"/>
      <c r="AS454" s="112"/>
      <c r="AT454" s="116"/>
      <c r="AU454" s="74"/>
    </row>
    <row r="455" spans="1:47" ht="72" customHeight="1" x14ac:dyDescent="0.25">
      <c r="A455" s="732"/>
      <c r="B455" s="740"/>
      <c r="C455" s="45"/>
      <c r="D455" s="72"/>
      <c r="E455" s="123"/>
      <c r="F455" s="123"/>
      <c r="G455" s="132"/>
      <c r="H455" s="46"/>
      <c r="I455" s="46"/>
      <c r="J455" s="46"/>
      <c r="K455" s="46"/>
      <c r="L455" s="126"/>
      <c r="M455" s="128"/>
      <c r="N455" s="129" t="s">
        <v>771</v>
      </c>
      <c r="O455" s="125">
        <v>300000</v>
      </c>
      <c r="P455" s="129" t="s">
        <v>755</v>
      </c>
      <c r="Q455" s="127">
        <v>55</v>
      </c>
      <c r="R455" s="125"/>
      <c r="S455" s="128"/>
      <c r="T455" s="128">
        <v>240000</v>
      </c>
      <c r="U455" s="137">
        <v>13200000</v>
      </c>
      <c r="V455" s="126"/>
      <c r="W455" s="125"/>
      <c r="X455" s="126"/>
      <c r="Y455" s="125"/>
      <c r="Z455" s="128"/>
      <c r="AA455" s="125">
        <v>13200000</v>
      </c>
      <c r="AB455" s="742"/>
      <c r="AC455" s="126"/>
      <c r="AD455" s="128">
        <v>0</v>
      </c>
      <c r="AE455" s="745"/>
      <c r="AF455" s="745"/>
      <c r="AG455" s="699"/>
      <c r="AH455" s="122"/>
      <c r="AI455" s="122"/>
      <c r="AJ455" s="122"/>
      <c r="AK455" s="122"/>
      <c r="AL455" s="122"/>
      <c r="AM455" s="112"/>
      <c r="AN455" s="112"/>
      <c r="AO455" s="122"/>
      <c r="AP455" s="122"/>
      <c r="AQ455" s="122"/>
      <c r="AR455" s="122"/>
      <c r="AS455" s="112"/>
      <c r="AT455" s="116"/>
      <c r="AU455" s="74"/>
    </row>
    <row r="456" spans="1:47" ht="72" customHeight="1" x14ac:dyDescent="0.25">
      <c r="A456" s="732"/>
      <c r="B456" s="740"/>
      <c r="C456" s="45"/>
      <c r="D456" s="72"/>
      <c r="E456" s="123"/>
      <c r="F456" s="123"/>
      <c r="G456" s="132"/>
      <c r="H456" s="46"/>
      <c r="I456" s="46"/>
      <c r="J456" s="46"/>
      <c r="K456" s="46"/>
      <c r="L456" s="126"/>
      <c r="M456" s="128"/>
      <c r="N456" s="129" t="s">
        <v>772</v>
      </c>
      <c r="O456" s="125">
        <v>1091000</v>
      </c>
      <c r="P456" s="129" t="s">
        <v>755</v>
      </c>
      <c r="Q456" s="127">
        <v>1</v>
      </c>
      <c r="R456" s="125"/>
      <c r="S456" s="128"/>
      <c r="T456" s="128">
        <v>872800</v>
      </c>
      <c r="U456" s="137">
        <v>872800</v>
      </c>
      <c r="V456" s="126"/>
      <c r="W456" s="125"/>
      <c r="X456" s="126"/>
      <c r="Y456" s="125"/>
      <c r="Z456" s="128"/>
      <c r="AA456" s="125">
        <v>872800</v>
      </c>
      <c r="AB456" s="742"/>
      <c r="AC456" s="126"/>
      <c r="AD456" s="128">
        <v>0</v>
      </c>
      <c r="AE456" s="745"/>
      <c r="AF456" s="745"/>
      <c r="AG456" s="699"/>
      <c r="AH456" s="122"/>
      <c r="AI456" s="122"/>
      <c r="AJ456" s="122"/>
      <c r="AK456" s="122"/>
      <c r="AL456" s="122"/>
      <c r="AM456" s="112"/>
      <c r="AN456" s="112"/>
      <c r="AO456" s="122"/>
      <c r="AP456" s="122"/>
      <c r="AQ456" s="122"/>
      <c r="AR456" s="122"/>
      <c r="AS456" s="112"/>
      <c r="AT456" s="116"/>
      <c r="AU456" s="74"/>
    </row>
    <row r="457" spans="1:47" ht="72" customHeight="1" x14ac:dyDescent="0.25">
      <c r="A457" s="732"/>
      <c r="B457" s="740"/>
      <c r="C457" s="45"/>
      <c r="D457" s="72"/>
      <c r="E457" s="123"/>
      <c r="F457" s="123"/>
      <c r="G457" s="132"/>
      <c r="H457" s="46"/>
      <c r="I457" s="46"/>
      <c r="J457" s="46"/>
      <c r="K457" s="46"/>
      <c r="L457" s="126"/>
      <c r="M457" s="128"/>
      <c r="N457" s="129" t="s">
        <v>773</v>
      </c>
      <c r="O457" s="125">
        <v>372500</v>
      </c>
      <c r="P457" s="129" t="s">
        <v>755</v>
      </c>
      <c r="Q457" s="127">
        <v>1</v>
      </c>
      <c r="R457" s="125"/>
      <c r="S457" s="128"/>
      <c r="T457" s="128"/>
      <c r="U457" s="137">
        <v>0</v>
      </c>
      <c r="V457" s="126"/>
      <c r="W457" s="125"/>
      <c r="X457" s="126"/>
      <c r="Y457" s="125"/>
      <c r="Z457" s="128"/>
      <c r="AA457" s="125">
        <v>0</v>
      </c>
      <c r="AB457" s="742"/>
      <c r="AC457" s="126"/>
      <c r="AD457" s="128">
        <v>0</v>
      </c>
      <c r="AE457" s="745"/>
      <c r="AF457" s="745"/>
      <c r="AG457" s="699"/>
      <c r="AH457" s="122"/>
      <c r="AI457" s="122"/>
      <c r="AJ457" s="122"/>
      <c r="AK457" s="122"/>
      <c r="AL457" s="122"/>
      <c r="AM457" s="112"/>
      <c r="AN457" s="112"/>
      <c r="AO457" s="122"/>
      <c r="AP457" s="122"/>
      <c r="AQ457" s="122"/>
      <c r="AR457" s="122"/>
      <c r="AS457" s="112"/>
      <c r="AT457" s="116"/>
      <c r="AU457" s="74"/>
    </row>
    <row r="458" spans="1:47" ht="72" customHeight="1" x14ac:dyDescent="0.25">
      <c r="A458" s="732"/>
      <c r="B458" s="740"/>
      <c r="C458" s="45"/>
      <c r="D458" s="72"/>
      <c r="E458" s="123"/>
      <c r="F458" s="123"/>
      <c r="G458" s="132"/>
      <c r="H458" s="46"/>
      <c r="I458" s="46"/>
      <c r="J458" s="46"/>
      <c r="K458" s="46"/>
      <c r="L458" s="126"/>
      <c r="M458" s="128"/>
      <c r="N458" s="129" t="s">
        <v>774</v>
      </c>
      <c r="O458" s="125">
        <v>118000</v>
      </c>
      <c r="P458" s="129" t="s">
        <v>755</v>
      </c>
      <c r="Q458" s="127">
        <v>2</v>
      </c>
      <c r="R458" s="125"/>
      <c r="S458" s="128"/>
      <c r="T458" s="128"/>
      <c r="U458" s="137">
        <v>0</v>
      </c>
      <c r="V458" s="126"/>
      <c r="W458" s="125"/>
      <c r="X458" s="126"/>
      <c r="Y458" s="125"/>
      <c r="Z458" s="128"/>
      <c r="AA458" s="125">
        <v>0</v>
      </c>
      <c r="AB458" s="742"/>
      <c r="AC458" s="126"/>
      <c r="AD458" s="128">
        <v>0</v>
      </c>
      <c r="AE458" s="745"/>
      <c r="AF458" s="745"/>
      <c r="AG458" s="699"/>
      <c r="AH458" s="122"/>
      <c r="AI458" s="122"/>
      <c r="AJ458" s="122"/>
      <c r="AK458" s="122"/>
      <c r="AL458" s="122"/>
      <c r="AM458" s="112"/>
      <c r="AN458" s="112"/>
      <c r="AO458" s="122"/>
      <c r="AP458" s="122"/>
      <c r="AQ458" s="122"/>
      <c r="AR458" s="122"/>
      <c r="AS458" s="112"/>
      <c r="AT458" s="116"/>
      <c r="AU458" s="74"/>
    </row>
    <row r="459" spans="1:47" ht="72" customHeight="1" x14ac:dyDescent="0.25">
      <c r="A459" s="732"/>
      <c r="B459" s="740"/>
      <c r="C459" s="45"/>
      <c r="D459" s="72"/>
      <c r="E459" s="123"/>
      <c r="F459" s="123"/>
      <c r="G459" s="132"/>
      <c r="H459" s="46"/>
      <c r="I459" s="46"/>
      <c r="J459" s="46"/>
      <c r="K459" s="46"/>
      <c r="L459" s="126"/>
      <c r="M459" s="128"/>
      <c r="N459" s="129" t="s">
        <v>775</v>
      </c>
      <c r="O459" s="125">
        <v>125000</v>
      </c>
      <c r="P459" s="129" t="s">
        <v>755</v>
      </c>
      <c r="Q459" s="127">
        <v>8</v>
      </c>
      <c r="R459" s="125"/>
      <c r="S459" s="128"/>
      <c r="T459" s="128"/>
      <c r="U459" s="137"/>
      <c r="V459" s="126"/>
      <c r="W459" s="125"/>
      <c r="X459" s="126"/>
      <c r="Y459" s="125"/>
      <c r="Z459" s="128"/>
      <c r="AA459" s="125"/>
      <c r="AB459" s="742"/>
      <c r="AC459" s="126"/>
      <c r="AD459" s="128"/>
      <c r="AE459" s="745"/>
      <c r="AF459" s="745"/>
      <c r="AG459" s="698"/>
      <c r="AH459" s="122"/>
      <c r="AI459" s="122"/>
      <c r="AJ459" s="122"/>
      <c r="AK459" s="122"/>
      <c r="AL459" s="122"/>
      <c r="AM459" s="112"/>
      <c r="AN459" s="112"/>
      <c r="AO459" s="122"/>
      <c r="AP459" s="122"/>
      <c r="AQ459" s="122"/>
      <c r="AR459" s="122"/>
      <c r="AS459" s="112"/>
      <c r="AT459" s="116"/>
      <c r="AU459" s="74"/>
    </row>
    <row r="460" spans="1:47" ht="72" customHeight="1" x14ac:dyDescent="0.25">
      <c r="A460" s="732"/>
      <c r="B460" s="740"/>
      <c r="C460" s="45">
        <v>62</v>
      </c>
      <c r="D460" s="72">
        <v>72</v>
      </c>
      <c r="E460" s="123" t="s">
        <v>477</v>
      </c>
      <c r="F460" s="123" t="s">
        <v>12</v>
      </c>
      <c r="G460" s="132">
        <v>279.89999999999998</v>
      </c>
      <c r="H460" s="46">
        <v>279.89999999999998</v>
      </c>
      <c r="I460" s="46">
        <v>0</v>
      </c>
      <c r="J460" s="46">
        <v>279.89999999999998</v>
      </c>
      <c r="K460" s="46">
        <v>0</v>
      </c>
      <c r="L460" s="126">
        <v>70000</v>
      </c>
      <c r="M460" s="128">
        <v>19593000</v>
      </c>
      <c r="N460" s="129" t="s">
        <v>351</v>
      </c>
      <c r="O460" s="125">
        <v>9500</v>
      </c>
      <c r="P460" s="129" t="s">
        <v>352</v>
      </c>
      <c r="Q460" s="127">
        <v>279.89999999999998</v>
      </c>
      <c r="R460" s="125">
        <v>9500</v>
      </c>
      <c r="S460" s="128">
        <v>2659050</v>
      </c>
      <c r="T460" s="128"/>
      <c r="U460" s="137"/>
      <c r="V460" s="126">
        <v>10000</v>
      </c>
      <c r="W460" s="125">
        <v>2799000</v>
      </c>
      <c r="X460" s="126">
        <v>150000</v>
      </c>
      <c r="Y460" s="125">
        <v>41985000</v>
      </c>
      <c r="Z460" s="128"/>
      <c r="AA460" s="125">
        <v>67036050</v>
      </c>
      <c r="AB460" s="742"/>
      <c r="AC460" s="126">
        <v>40000</v>
      </c>
      <c r="AD460" s="128">
        <v>11196000</v>
      </c>
      <c r="AE460" s="745"/>
      <c r="AF460" s="745"/>
      <c r="AG460" s="128"/>
      <c r="AH460" s="122"/>
      <c r="AI460" s="122"/>
      <c r="AJ460" s="122"/>
      <c r="AK460" s="122"/>
      <c r="AL460" s="122"/>
      <c r="AM460" s="112"/>
      <c r="AN460" s="112"/>
      <c r="AO460" s="122"/>
      <c r="AP460" s="122"/>
      <c r="AQ460" s="122"/>
      <c r="AR460" s="122"/>
      <c r="AS460" s="112"/>
      <c r="AT460" s="116"/>
      <c r="AU460" s="74"/>
    </row>
    <row r="461" spans="1:47" ht="72" customHeight="1" x14ac:dyDescent="0.25">
      <c r="A461" s="732"/>
      <c r="B461" s="740"/>
      <c r="C461" s="45">
        <v>62</v>
      </c>
      <c r="D461" s="72">
        <v>76</v>
      </c>
      <c r="E461" s="123" t="s">
        <v>477</v>
      </c>
      <c r="F461" s="123" t="s">
        <v>12</v>
      </c>
      <c r="G461" s="132">
        <v>24.1</v>
      </c>
      <c r="H461" s="46">
        <v>24.1</v>
      </c>
      <c r="I461" s="46">
        <v>0</v>
      </c>
      <c r="J461" s="46">
        <v>24.1</v>
      </c>
      <c r="K461" s="46">
        <v>0</v>
      </c>
      <c r="L461" s="126">
        <v>70000</v>
      </c>
      <c r="M461" s="128">
        <v>1687000</v>
      </c>
      <c r="N461" s="129" t="s">
        <v>351</v>
      </c>
      <c r="O461" s="125">
        <v>9500</v>
      </c>
      <c r="P461" s="129" t="s">
        <v>352</v>
      </c>
      <c r="Q461" s="127">
        <v>24.1</v>
      </c>
      <c r="R461" s="125">
        <v>9500</v>
      </c>
      <c r="S461" s="128">
        <v>228950</v>
      </c>
      <c r="T461" s="128"/>
      <c r="U461" s="137"/>
      <c r="V461" s="126">
        <v>10000</v>
      </c>
      <c r="W461" s="125">
        <v>241000</v>
      </c>
      <c r="X461" s="126">
        <v>150000</v>
      </c>
      <c r="Y461" s="125">
        <v>3615000</v>
      </c>
      <c r="Z461" s="128"/>
      <c r="AA461" s="125">
        <v>5771950</v>
      </c>
      <c r="AB461" s="742"/>
      <c r="AC461" s="126">
        <v>40000</v>
      </c>
      <c r="AD461" s="128">
        <v>964000</v>
      </c>
      <c r="AE461" s="745"/>
      <c r="AF461" s="745"/>
      <c r="AG461" s="128"/>
      <c r="AH461" s="122"/>
      <c r="AI461" s="122"/>
      <c r="AJ461" s="122"/>
      <c r="AK461" s="122"/>
      <c r="AL461" s="122"/>
      <c r="AM461" s="112"/>
      <c r="AN461" s="112"/>
      <c r="AO461" s="122"/>
      <c r="AP461" s="122"/>
      <c r="AQ461" s="122"/>
      <c r="AR461" s="122"/>
      <c r="AS461" s="112"/>
      <c r="AT461" s="116"/>
      <c r="AU461" s="74"/>
    </row>
    <row r="462" spans="1:47" s="67" customFormat="1" ht="72" customHeight="1" x14ac:dyDescent="0.25">
      <c r="A462" s="732">
        <f>MAX(A$6:$A461)+1</f>
        <v>45</v>
      </c>
      <c r="B462" s="740" t="s">
        <v>776</v>
      </c>
      <c r="C462" s="45">
        <v>54</v>
      </c>
      <c r="D462" s="72">
        <v>175</v>
      </c>
      <c r="E462" s="123" t="s">
        <v>477</v>
      </c>
      <c r="F462" s="123" t="s">
        <v>12</v>
      </c>
      <c r="G462" s="132">
        <v>123.1</v>
      </c>
      <c r="H462" s="46">
        <v>123.1</v>
      </c>
      <c r="I462" s="46">
        <v>0</v>
      </c>
      <c r="J462" s="46">
        <v>123.1</v>
      </c>
      <c r="K462" s="46">
        <v>0</v>
      </c>
      <c r="L462" s="126">
        <v>70000</v>
      </c>
      <c r="M462" s="128">
        <v>8617000</v>
      </c>
      <c r="N462" s="129" t="s">
        <v>351</v>
      </c>
      <c r="O462" s="125">
        <v>9500</v>
      </c>
      <c r="P462" s="129" t="s">
        <v>352</v>
      </c>
      <c r="Q462" s="127">
        <v>123.1</v>
      </c>
      <c r="R462" s="125">
        <v>9500</v>
      </c>
      <c r="S462" s="128">
        <v>1169450</v>
      </c>
      <c r="T462" s="128"/>
      <c r="U462" s="137"/>
      <c r="V462" s="126">
        <v>10000</v>
      </c>
      <c r="W462" s="125">
        <v>1231000</v>
      </c>
      <c r="X462" s="126">
        <v>150000</v>
      </c>
      <c r="Y462" s="125">
        <v>18465000</v>
      </c>
      <c r="Z462" s="128"/>
      <c r="AA462" s="125">
        <v>29482450</v>
      </c>
      <c r="AB462" s="742">
        <v>202401450</v>
      </c>
      <c r="AC462" s="126">
        <v>40000</v>
      </c>
      <c r="AD462" s="128">
        <v>4924000</v>
      </c>
      <c r="AE462" s="745">
        <v>33804000</v>
      </c>
      <c r="AF462" s="745">
        <v>236205450</v>
      </c>
      <c r="AG462" s="128"/>
      <c r="AH462" s="46" t="s">
        <v>606</v>
      </c>
      <c r="AI462" s="46" t="s">
        <v>607</v>
      </c>
      <c r="AJ462" s="46" t="s">
        <v>608</v>
      </c>
      <c r="AK462" s="46" t="s">
        <v>576</v>
      </c>
      <c r="AL462" s="46"/>
      <c r="AM462" s="123"/>
      <c r="AN462" s="123">
        <v>8</v>
      </c>
      <c r="AO462" s="46">
        <v>216</v>
      </c>
      <c r="AP462" s="46">
        <v>123.1</v>
      </c>
      <c r="AQ462" s="46">
        <v>92.9</v>
      </c>
      <c r="AR462" s="46" t="s">
        <v>481</v>
      </c>
      <c r="AS462" s="123" t="s">
        <v>609</v>
      </c>
      <c r="AT462" s="124"/>
      <c r="AU462" s="135"/>
    </row>
    <row r="463" spans="1:47" s="67" customFormat="1" ht="72" customHeight="1" x14ac:dyDescent="0.25">
      <c r="A463" s="732"/>
      <c r="B463" s="740"/>
      <c r="C463" s="45">
        <v>54</v>
      </c>
      <c r="D463" s="72">
        <v>155</v>
      </c>
      <c r="E463" s="123" t="s">
        <v>477</v>
      </c>
      <c r="F463" s="123" t="s">
        <v>12</v>
      </c>
      <c r="G463" s="132">
        <v>234.2</v>
      </c>
      <c r="H463" s="46">
        <v>234.2</v>
      </c>
      <c r="I463" s="46">
        <v>0</v>
      </c>
      <c r="J463" s="46">
        <v>234.2</v>
      </c>
      <c r="K463" s="46">
        <v>0</v>
      </c>
      <c r="L463" s="126">
        <v>70000</v>
      </c>
      <c r="M463" s="128">
        <v>16394000</v>
      </c>
      <c r="N463" s="129" t="s">
        <v>351</v>
      </c>
      <c r="O463" s="125">
        <v>9500</v>
      </c>
      <c r="P463" s="129" t="s">
        <v>352</v>
      </c>
      <c r="Q463" s="127">
        <v>234.2</v>
      </c>
      <c r="R463" s="125">
        <v>9500</v>
      </c>
      <c r="S463" s="128">
        <v>2224900</v>
      </c>
      <c r="T463" s="128"/>
      <c r="U463" s="137"/>
      <c r="V463" s="126">
        <v>10000</v>
      </c>
      <c r="W463" s="125">
        <v>2342000</v>
      </c>
      <c r="X463" s="126">
        <v>150000</v>
      </c>
      <c r="Y463" s="125">
        <v>35130000</v>
      </c>
      <c r="Z463" s="128"/>
      <c r="AA463" s="125">
        <v>56090900</v>
      </c>
      <c r="AB463" s="742"/>
      <c r="AC463" s="126">
        <v>40000</v>
      </c>
      <c r="AD463" s="128">
        <v>9368000</v>
      </c>
      <c r="AE463" s="745"/>
      <c r="AF463" s="745"/>
      <c r="AG463" s="128"/>
      <c r="AH463" s="46"/>
      <c r="AI463" s="46"/>
      <c r="AJ463" s="46"/>
      <c r="AK463" s="46"/>
      <c r="AL463" s="46"/>
      <c r="AM463" s="123"/>
      <c r="AN463" s="123"/>
      <c r="AO463" s="46"/>
      <c r="AP463" s="46"/>
      <c r="AQ463" s="46"/>
      <c r="AR463" s="46"/>
      <c r="AS463" s="123"/>
      <c r="AT463" s="124"/>
      <c r="AU463" s="135"/>
    </row>
    <row r="464" spans="1:47" s="67" customFormat="1" ht="72" customHeight="1" x14ac:dyDescent="0.25">
      <c r="A464" s="732"/>
      <c r="B464" s="740"/>
      <c r="C464" s="45">
        <v>54</v>
      </c>
      <c r="D464" s="72">
        <v>122</v>
      </c>
      <c r="E464" s="123" t="s">
        <v>477</v>
      </c>
      <c r="F464" s="123" t="s">
        <v>12</v>
      </c>
      <c r="G464" s="132">
        <v>210.6</v>
      </c>
      <c r="H464" s="46">
        <v>210.6</v>
      </c>
      <c r="I464" s="46">
        <v>0</v>
      </c>
      <c r="J464" s="46">
        <v>210.6</v>
      </c>
      <c r="K464" s="46">
        <v>0</v>
      </c>
      <c r="L464" s="126">
        <v>70000</v>
      </c>
      <c r="M464" s="128">
        <v>14742000</v>
      </c>
      <c r="N464" s="129" t="s">
        <v>351</v>
      </c>
      <c r="O464" s="125">
        <v>9500</v>
      </c>
      <c r="P464" s="129" t="s">
        <v>352</v>
      </c>
      <c r="Q464" s="127">
        <v>210.6</v>
      </c>
      <c r="R464" s="125">
        <v>9500</v>
      </c>
      <c r="S464" s="128">
        <v>2000700</v>
      </c>
      <c r="T464" s="128"/>
      <c r="U464" s="137"/>
      <c r="V464" s="126">
        <v>10000</v>
      </c>
      <c r="W464" s="125">
        <v>2106000</v>
      </c>
      <c r="X464" s="126">
        <v>150000</v>
      </c>
      <c r="Y464" s="125">
        <v>31590000</v>
      </c>
      <c r="Z464" s="128"/>
      <c r="AA464" s="125">
        <v>50438700</v>
      </c>
      <c r="AB464" s="742"/>
      <c r="AC464" s="126">
        <v>40000</v>
      </c>
      <c r="AD464" s="128">
        <v>8424000</v>
      </c>
      <c r="AE464" s="745"/>
      <c r="AF464" s="745"/>
      <c r="AG464" s="128"/>
      <c r="AH464" s="46"/>
      <c r="AI464" s="46"/>
      <c r="AJ464" s="46"/>
      <c r="AK464" s="46"/>
      <c r="AL464" s="46"/>
      <c r="AM464" s="123"/>
      <c r="AN464" s="123"/>
      <c r="AO464" s="46"/>
      <c r="AP464" s="46"/>
      <c r="AQ464" s="46"/>
      <c r="AR464" s="46"/>
      <c r="AS464" s="123"/>
      <c r="AT464" s="124"/>
      <c r="AU464" s="135"/>
    </row>
    <row r="465" spans="1:47" s="67" customFormat="1" ht="72" customHeight="1" x14ac:dyDescent="0.25">
      <c r="A465" s="732"/>
      <c r="B465" s="740"/>
      <c r="C465" s="45">
        <v>54</v>
      </c>
      <c r="D465" s="72">
        <v>123</v>
      </c>
      <c r="E465" s="123" t="s">
        <v>477</v>
      </c>
      <c r="F465" s="123" t="s">
        <v>12</v>
      </c>
      <c r="G465" s="132">
        <v>6.5</v>
      </c>
      <c r="H465" s="46">
        <v>6.5</v>
      </c>
      <c r="I465" s="46">
        <v>0</v>
      </c>
      <c r="J465" s="46">
        <v>6.5</v>
      </c>
      <c r="K465" s="46">
        <v>0</v>
      </c>
      <c r="L465" s="126">
        <v>70000</v>
      </c>
      <c r="M465" s="128">
        <v>455000</v>
      </c>
      <c r="N465" s="129" t="s">
        <v>351</v>
      </c>
      <c r="O465" s="125">
        <v>9500</v>
      </c>
      <c r="P465" s="129" t="s">
        <v>352</v>
      </c>
      <c r="Q465" s="127">
        <v>6.5</v>
      </c>
      <c r="R465" s="125">
        <v>9500</v>
      </c>
      <c r="S465" s="128">
        <v>61750</v>
      </c>
      <c r="T465" s="128"/>
      <c r="U465" s="137"/>
      <c r="V465" s="126">
        <v>10000</v>
      </c>
      <c r="W465" s="125">
        <v>65000</v>
      </c>
      <c r="X465" s="126">
        <v>150000</v>
      </c>
      <c r="Y465" s="125">
        <v>975000</v>
      </c>
      <c r="Z465" s="128"/>
      <c r="AA465" s="125">
        <v>1556750</v>
      </c>
      <c r="AB465" s="742"/>
      <c r="AC465" s="126">
        <v>40000</v>
      </c>
      <c r="AD465" s="128">
        <v>260000</v>
      </c>
      <c r="AE465" s="745"/>
      <c r="AF465" s="745"/>
      <c r="AG465" s="128"/>
      <c r="AH465" s="46"/>
      <c r="AI465" s="46"/>
      <c r="AJ465" s="46"/>
      <c r="AK465" s="46"/>
      <c r="AL465" s="46"/>
      <c r="AM465" s="123"/>
      <c r="AN465" s="123"/>
      <c r="AO465" s="46"/>
      <c r="AP465" s="46"/>
      <c r="AQ465" s="46"/>
      <c r="AR465" s="46"/>
      <c r="AS465" s="123"/>
      <c r="AT465" s="124"/>
      <c r="AU465" s="135"/>
    </row>
    <row r="466" spans="1:47" s="67" customFormat="1" ht="72" customHeight="1" x14ac:dyDescent="0.25">
      <c r="A466" s="732"/>
      <c r="B466" s="740"/>
      <c r="C466" s="45">
        <v>55</v>
      </c>
      <c r="D466" s="72">
        <v>550</v>
      </c>
      <c r="E466" s="123" t="s">
        <v>477</v>
      </c>
      <c r="F466" s="123" t="s">
        <v>12</v>
      </c>
      <c r="G466" s="132">
        <v>231</v>
      </c>
      <c r="H466" s="46">
        <v>231</v>
      </c>
      <c r="I466" s="46">
        <v>0</v>
      </c>
      <c r="J466" s="46">
        <v>231</v>
      </c>
      <c r="K466" s="46">
        <v>0</v>
      </c>
      <c r="L466" s="126">
        <v>70000</v>
      </c>
      <c r="M466" s="128">
        <v>16170000</v>
      </c>
      <c r="N466" s="129" t="s">
        <v>351</v>
      </c>
      <c r="O466" s="125">
        <v>9500</v>
      </c>
      <c r="P466" s="129" t="s">
        <v>352</v>
      </c>
      <c r="Q466" s="127">
        <v>231</v>
      </c>
      <c r="R466" s="125">
        <v>9500</v>
      </c>
      <c r="S466" s="128">
        <v>2194500</v>
      </c>
      <c r="T466" s="128"/>
      <c r="U466" s="137"/>
      <c r="V466" s="126">
        <v>10000</v>
      </c>
      <c r="W466" s="125">
        <v>2310000</v>
      </c>
      <c r="X466" s="126">
        <v>150000</v>
      </c>
      <c r="Y466" s="125">
        <v>34650000</v>
      </c>
      <c r="Z466" s="128"/>
      <c r="AA466" s="125">
        <v>55324500</v>
      </c>
      <c r="AB466" s="742"/>
      <c r="AC466" s="126">
        <v>40000</v>
      </c>
      <c r="AD466" s="128">
        <v>9240000</v>
      </c>
      <c r="AE466" s="745"/>
      <c r="AF466" s="745"/>
      <c r="AG466" s="128"/>
      <c r="AH466" s="46"/>
      <c r="AI466" s="46"/>
      <c r="AJ466" s="46"/>
      <c r="AK466" s="46"/>
      <c r="AL466" s="46"/>
      <c r="AM466" s="123"/>
      <c r="AN466" s="123"/>
      <c r="AO466" s="46"/>
      <c r="AP466" s="46"/>
      <c r="AQ466" s="46"/>
      <c r="AR466" s="46"/>
      <c r="AS466" s="123"/>
      <c r="AT466" s="124"/>
      <c r="AU466" s="135"/>
    </row>
    <row r="467" spans="1:47" s="67" customFormat="1" ht="72" customHeight="1" x14ac:dyDescent="0.25">
      <c r="A467" s="732"/>
      <c r="B467" s="740"/>
      <c r="C467" s="45">
        <v>62</v>
      </c>
      <c r="D467" s="72">
        <v>86</v>
      </c>
      <c r="E467" s="123" t="s">
        <v>477</v>
      </c>
      <c r="F467" s="123" t="s">
        <v>12</v>
      </c>
      <c r="G467" s="132">
        <v>325.60000000000002</v>
      </c>
      <c r="H467" s="46">
        <v>39.700000000000003</v>
      </c>
      <c r="I467" s="46">
        <v>0</v>
      </c>
      <c r="J467" s="46">
        <v>39.700000000000003</v>
      </c>
      <c r="K467" s="46">
        <v>285.90000000000003</v>
      </c>
      <c r="L467" s="126">
        <v>70000</v>
      </c>
      <c r="M467" s="128">
        <v>2779000</v>
      </c>
      <c r="N467" s="129" t="s">
        <v>351</v>
      </c>
      <c r="O467" s="125">
        <v>9500</v>
      </c>
      <c r="P467" s="129" t="s">
        <v>352</v>
      </c>
      <c r="Q467" s="127">
        <v>39.700000000000003</v>
      </c>
      <c r="R467" s="125">
        <v>9500</v>
      </c>
      <c r="S467" s="128">
        <v>377150</v>
      </c>
      <c r="T467" s="128"/>
      <c r="U467" s="137"/>
      <c r="V467" s="126">
        <v>10000</v>
      </c>
      <c r="W467" s="125">
        <v>397000</v>
      </c>
      <c r="X467" s="126">
        <v>150000</v>
      </c>
      <c r="Y467" s="125">
        <v>5955000</v>
      </c>
      <c r="Z467" s="128"/>
      <c r="AA467" s="125">
        <v>9508150</v>
      </c>
      <c r="AB467" s="742"/>
      <c r="AC467" s="126">
        <v>40000</v>
      </c>
      <c r="AD467" s="128">
        <v>1588000</v>
      </c>
      <c r="AE467" s="745"/>
      <c r="AF467" s="745"/>
      <c r="AG467" s="128"/>
      <c r="AH467" s="46"/>
      <c r="AI467" s="46"/>
      <c r="AJ467" s="46"/>
      <c r="AK467" s="46"/>
      <c r="AL467" s="46"/>
      <c r="AM467" s="123"/>
      <c r="AN467" s="123"/>
      <c r="AO467" s="46"/>
      <c r="AP467" s="46"/>
      <c r="AQ467" s="46"/>
      <c r="AR467" s="46"/>
      <c r="AS467" s="123"/>
      <c r="AT467" s="124"/>
      <c r="AU467" s="135"/>
    </row>
    <row r="468" spans="1:47" s="67" customFormat="1" ht="72" customHeight="1" x14ac:dyDescent="0.25">
      <c r="A468" s="732">
        <f>MAX(A$6:$A467)+1</f>
        <v>46</v>
      </c>
      <c r="B468" s="740" t="s">
        <v>776</v>
      </c>
      <c r="C468" s="45">
        <v>55</v>
      </c>
      <c r="D468" s="72">
        <v>224</v>
      </c>
      <c r="E468" s="123" t="s">
        <v>477</v>
      </c>
      <c r="F468" s="123" t="s">
        <v>12</v>
      </c>
      <c r="G468" s="132">
        <v>50.5</v>
      </c>
      <c r="H468" s="46">
        <v>50.5</v>
      </c>
      <c r="I468" s="46">
        <v>0</v>
      </c>
      <c r="J468" s="46">
        <v>50.5</v>
      </c>
      <c r="K468" s="46">
        <v>0</v>
      </c>
      <c r="L468" s="126">
        <v>70000</v>
      </c>
      <c r="M468" s="128">
        <v>3535000</v>
      </c>
      <c r="N468" s="129" t="s">
        <v>351</v>
      </c>
      <c r="O468" s="125">
        <v>9500</v>
      </c>
      <c r="P468" s="129" t="s">
        <v>352</v>
      </c>
      <c r="Q468" s="127">
        <v>50.5</v>
      </c>
      <c r="R468" s="125">
        <v>9500</v>
      </c>
      <c r="S468" s="128">
        <v>479750</v>
      </c>
      <c r="T468" s="128"/>
      <c r="U468" s="137"/>
      <c r="V468" s="126">
        <v>10000</v>
      </c>
      <c r="W468" s="125">
        <v>505000</v>
      </c>
      <c r="X468" s="126">
        <v>150000</v>
      </c>
      <c r="Y468" s="125">
        <v>7575000</v>
      </c>
      <c r="Z468" s="128"/>
      <c r="AA468" s="125">
        <v>12094750</v>
      </c>
      <c r="AB468" s="742">
        <v>71850000</v>
      </c>
      <c r="AC468" s="126">
        <v>40000</v>
      </c>
      <c r="AD468" s="128">
        <v>2020000</v>
      </c>
      <c r="AE468" s="745">
        <v>12000000</v>
      </c>
      <c r="AF468" s="745">
        <v>83850000</v>
      </c>
      <c r="AG468" s="745"/>
      <c r="AH468" s="46"/>
      <c r="AI468" s="46"/>
      <c r="AJ468" s="46"/>
      <c r="AK468" s="46"/>
      <c r="AL468" s="46"/>
      <c r="AM468" s="123"/>
      <c r="AN468" s="123"/>
      <c r="AO468" s="46"/>
      <c r="AP468" s="46"/>
      <c r="AQ468" s="46"/>
      <c r="AR468" s="46"/>
      <c r="AS468" s="123"/>
      <c r="AT468" s="124"/>
      <c r="AU468" s="135"/>
    </row>
    <row r="469" spans="1:47" s="67" customFormat="1" ht="72" customHeight="1" x14ac:dyDescent="0.25">
      <c r="A469" s="732"/>
      <c r="B469" s="740"/>
      <c r="C469" s="45">
        <v>55</v>
      </c>
      <c r="D469" s="72">
        <v>225</v>
      </c>
      <c r="E469" s="123" t="s">
        <v>477</v>
      </c>
      <c r="F469" s="123" t="s">
        <v>12</v>
      </c>
      <c r="G469" s="132">
        <v>95.3</v>
      </c>
      <c r="H469" s="46">
        <v>95.3</v>
      </c>
      <c r="I469" s="46">
        <v>0</v>
      </c>
      <c r="J469" s="46">
        <v>95.3</v>
      </c>
      <c r="K469" s="46">
        <v>0</v>
      </c>
      <c r="L469" s="126">
        <v>70000</v>
      </c>
      <c r="M469" s="128">
        <v>6671000</v>
      </c>
      <c r="N469" s="129" t="s">
        <v>351</v>
      </c>
      <c r="O469" s="125">
        <v>9500</v>
      </c>
      <c r="P469" s="129" t="s">
        <v>352</v>
      </c>
      <c r="Q469" s="127">
        <v>95.3</v>
      </c>
      <c r="R469" s="125">
        <v>9500</v>
      </c>
      <c r="S469" s="128">
        <v>905350</v>
      </c>
      <c r="T469" s="128"/>
      <c r="U469" s="137"/>
      <c r="V469" s="126">
        <v>10000</v>
      </c>
      <c r="W469" s="125">
        <v>953000</v>
      </c>
      <c r="X469" s="126">
        <v>150000</v>
      </c>
      <c r="Y469" s="125">
        <v>14295000</v>
      </c>
      <c r="Z469" s="128"/>
      <c r="AA469" s="125">
        <v>22824350</v>
      </c>
      <c r="AB469" s="742"/>
      <c r="AC469" s="126">
        <v>40000</v>
      </c>
      <c r="AD469" s="128">
        <v>3812000</v>
      </c>
      <c r="AE469" s="745"/>
      <c r="AF469" s="745"/>
      <c r="AG469" s="745"/>
      <c r="AH469" s="46"/>
      <c r="AI469" s="46"/>
      <c r="AJ469" s="46"/>
      <c r="AK469" s="46"/>
      <c r="AL469" s="46"/>
      <c r="AM469" s="123"/>
      <c r="AN469" s="123"/>
      <c r="AO469" s="46"/>
      <c r="AP469" s="46"/>
      <c r="AQ469" s="46"/>
      <c r="AR469" s="46"/>
      <c r="AS469" s="123"/>
      <c r="AT469" s="124"/>
      <c r="AU469" s="135"/>
    </row>
    <row r="470" spans="1:47" s="67" customFormat="1" ht="72" customHeight="1" x14ac:dyDescent="0.25">
      <c r="A470" s="732"/>
      <c r="B470" s="740"/>
      <c r="C470" s="45">
        <v>55</v>
      </c>
      <c r="D470" s="72">
        <v>226</v>
      </c>
      <c r="E470" s="123" t="s">
        <v>477</v>
      </c>
      <c r="F470" s="123" t="s">
        <v>12</v>
      </c>
      <c r="G470" s="132">
        <v>86.1</v>
      </c>
      <c r="H470" s="46">
        <v>86.1</v>
      </c>
      <c r="I470" s="46">
        <v>0</v>
      </c>
      <c r="J470" s="46">
        <v>86.1</v>
      </c>
      <c r="K470" s="46">
        <v>0</v>
      </c>
      <c r="L470" s="126">
        <v>70000</v>
      </c>
      <c r="M470" s="128">
        <v>6027000</v>
      </c>
      <c r="N470" s="129" t="s">
        <v>351</v>
      </c>
      <c r="O470" s="125">
        <v>9500</v>
      </c>
      <c r="P470" s="129" t="s">
        <v>352</v>
      </c>
      <c r="Q470" s="127">
        <v>86.1</v>
      </c>
      <c r="R470" s="125">
        <v>9500</v>
      </c>
      <c r="S470" s="128">
        <v>817950</v>
      </c>
      <c r="T470" s="128"/>
      <c r="U470" s="137"/>
      <c r="V470" s="126">
        <v>10000</v>
      </c>
      <c r="W470" s="125">
        <v>861000</v>
      </c>
      <c r="X470" s="126">
        <v>150000</v>
      </c>
      <c r="Y470" s="125">
        <v>12915000</v>
      </c>
      <c r="Z470" s="128"/>
      <c r="AA470" s="125">
        <v>20620950</v>
      </c>
      <c r="AB470" s="742"/>
      <c r="AC470" s="126">
        <v>40000</v>
      </c>
      <c r="AD470" s="128">
        <v>3444000</v>
      </c>
      <c r="AE470" s="745"/>
      <c r="AF470" s="745"/>
      <c r="AG470" s="745"/>
      <c r="AH470" s="46"/>
      <c r="AI470" s="46"/>
      <c r="AJ470" s="46"/>
      <c r="AK470" s="46"/>
      <c r="AL470" s="46"/>
      <c r="AM470" s="123"/>
      <c r="AN470" s="123"/>
      <c r="AO470" s="46"/>
      <c r="AP470" s="46"/>
      <c r="AQ470" s="46"/>
      <c r="AR470" s="46"/>
      <c r="AS470" s="123"/>
      <c r="AT470" s="124"/>
      <c r="AU470" s="135"/>
    </row>
    <row r="471" spans="1:47" s="67" customFormat="1" ht="72" customHeight="1" x14ac:dyDescent="0.25">
      <c r="A471" s="732"/>
      <c r="B471" s="740"/>
      <c r="C471" s="45">
        <v>55</v>
      </c>
      <c r="D471" s="72">
        <v>227</v>
      </c>
      <c r="E471" s="123" t="s">
        <v>477</v>
      </c>
      <c r="F471" s="123" t="s">
        <v>12</v>
      </c>
      <c r="G471" s="132">
        <v>68.099999999999994</v>
      </c>
      <c r="H471" s="46">
        <v>68.099999999999994</v>
      </c>
      <c r="I471" s="46">
        <v>0</v>
      </c>
      <c r="J471" s="46">
        <v>68.099999999999994</v>
      </c>
      <c r="K471" s="46">
        <v>0</v>
      </c>
      <c r="L471" s="126">
        <v>70000</v>
      </c>
      <c r="M471" s="128">
        <v>4767000</v>
      </c>
      <c r="N471" s="129" t="s">
        <v>351</v>
      </c>
      <c r="O471" s="125">
        <v>9500</v>
      </c>
      <c r="P471" s="129" t="s">
        <v>352</v>
      </c>
      <c r="Q471" s="127">
        <v>68.099999999999994</v>
      </c>
      <c r="R471" s="125">
        <v>9500</v>
      </c>
      <c r="S471" s="128">
        <v>646950</v>
      </c>
      <c r="T471" s="128"/>
      <c r="U471" s="137"/>
      <c r="V471" s="126">
        <v>10000</v>
      </c>
      <c r="W471" s="125">
        <v>681000</v>
      </c>
      <c r="X471" s="126">
        <v>150000</v>
      </c>
      <c r="Y471" s="125">
        <v>10215000</v>
      </c>
      <c r="Z471" s="128"/>
      <c r="AA471" s="125">
        <v>16309950</v>
      </c>
      <c r="AB471" s="742"/>
      <c r="AC471" s="126">
        <v>40000</v>
      </c>
      <c r="AD471" s="128">
        <v>2724000</v>
      </c>
      <c r="AE471" s="745"/>
      <c r="AF471" s="745"/>
      <c r="AG471" s="745"/>
      <c r="AH471" s="46"/>
      <c r="AI471" s="46"/>
      <c r="AJ471" s="46"/>
      <c r="AK471" s="46"/>
      <c r="AL471" s="46"/>
      <c r="AM471" s="123"/>
      <c r="AN471" s="123"/>
      <c r="AO471" s="46"/>
      <c r="AP471" s="46"/>
      <c r="AQ471" s="46"/>
      <c r="AR471" s="46"/>
      <c r="AS471" s="123"/>
      <c r="AT471" s="124"/>
      <c r="AU471" s="135"/>
    </row>
    <row r="472" spans="1:47" ht="72" customHeight="1" x14ac:dyDescent="0.25">
      <c r="A472" s="732">
        <f>MAX(A$6:$A471)+1</f>
        <v>47</v>
      </c>
      <c r="B472" s="740" t="s">
        <v>777</v>
      </c>
      <c r="C472" s="45">
        <v>54</v>
      </c>
      <c r="D472" s="72">
        <v>113</v>
      </c>
      <c r="E472" s="123" t="s">
        <v>477</v>
      </c>
      <c r="F472" s="123" t="s">
        <v>12</v>
      </c>
      <c r="G472" s="132">
        <v>127.1</v>
      </c>
      <c r="H472" s="46">
        <v>127.1</v>
      </c>
      <c r="I472" s="46">
        <v>0</v>
      </c>
      <c r="J472" s="46">
        <v>127.1</v>
      </c>
      <c r="K472" s="46">
        <v>0</v>
      </c>
      <c r="L472" s="126">
        <v>70000</v>
      </c>
      <c r="M472" s="128">
        <v>8897000</v>
      </c>
      <c r="N472" s="129" t="s">
        <v>351</v>
      </c>
      <c r="O472" s="125">
        <v>9500</v>
      </c>
      <c r="P472" s="129" t="s">
        <v>352</v>
      </c>
      <c r="Q472" s="127">
        <v>127.1</v>
      </c>
      <c r="R472" s="125">
        <v>9500</v>
      </c>
      <c r="S472" s="128">
        <v>1207450</v>
      </c>
      <c r="T472" s="128"/>
      <c r="U472" s="137"/>
      <c r="V472" s="126">
        <v>10000</v>
      </c>
      <c r="W472" s="125">
        <v>1271000</v>
      </c>
      <c r="X472" s="126">
        <v>150000</v>
      </c>
      <c r="Y472" s="125">
        <v>19065000</v>
      </c>
      <c r="Z472" s="125"/>
      <c r="AA472" s="125">
        <v>30440450</v>
      </c>
      <c r="AB472" s="742">
        <v>529031550</v>
      </c>
      <c r="AC472" s="126">
        <v>40000</v>
      </c>
      <c r="AD472" s="128">
        <v>5084000</v>
      </c>
      <c r="AE472" s="745">
        <v>88356000</v>
      </c>
      <c r="AF472" s="745">
        <v>617387550</v>
      </c>
      <c r="AG472" s="128"/>
      <c r="AH472" s="46" t="s">
        <v>778</v>
      </c>
      <c r="AI472" s="46" t="s">
        <v>779</v>
      </c>
      <c r="AJ472" s="46"/>
      <c r="AK472" s="46"/>
      <c r="AL472" s="46"/>
      <c r="AM472" s="123"/>
      <c r="AN472" s="123">
        <v>4</v>
      </c>
      <c r="AO472" s="46">
        <v>480</v>
      </c>
      <c r="AP472" s="46">
        <v>127.1</v>
      </c>
      <c r="AQ472" s="46">
        <v>352.9</v>
      </c>
      <c r="AR472" s="46" t="s">
        <v>484</v>
      </c>
      <c r="AS472" s="123" t="s">
        <v>780</v>
      </c>
      <c r="AT472" s="124"/>
      <c r="AU472" s="74"/>
    </row>
    <row r="473" spans="1:47" ht="72" customHeight="1" x14ac:dyDescent="0.25">
      <c r="A473" s="732"/>
      <c r="B473" s="740"/>
      <c r="C473" s="45">
        <v>55</v>
      </c>
      <c r="D473" s="72">
        <v>212</v>
      </c>
      <c r="E473" s="123" t="s">
        <v>477</v>
      </c>
      <c r="F473" s="123" t="s">
        <v>12</v>
      </c>
      <c r="G473" s="132">
        <v>263.8</v>
      </c>
      <c r="H473" s="46">
        <v>263.8</v>
      </c>
      <c r="I473" s="46">
        <v>0</v>
      </c>
      <c r="J473" s="46">
        <v>263.8</v>
      </c>
      <c r="K473" s="46">
        <v>0</v>
      </c>
      <c r="L473" s="126">
        <v>70000</v>
      </c>
      <c r="M473" s="128">
        <v>18466000</v>
      </c>
      <c r="N473" s="129" t="s">
        <v>351</v>
      </c>
      <c r="O473" s="125">
        <v>9500</v>
      </c>
      <c r="P473" s="129" t="s">
        <v>352</v>
      </c>
      <c r="Q473" s="127">
        <v>263.8</v>
      </c>
      <c r="R473" s="125">
        <v>9500</v>
      </c>
      <c r="S473" s="128">
        <v>2506100</v>
      </c>
      <c r="T473" s="128"/>
      <c r="U473" s="137"/>
      <c r="V473" s="126">
        <v>10000</v>
      </c>
      <c r="W473" s="125">
        <v>2638000</v>
      </c>
      <c r="X473" s="126">
        <v>150000</v>
      </c>
      <c r="Y473" s="125">
        <v>39570000</v>
      </c>
      <c r="Z473" s="125"/>
      <c r="AA473" s="125">
        <v>63180100</v>
      </c>
      <c r="AB473" s="742"/>
      <c r="AC473" s="126">
        <v>40000</v>
      </c>
      <c r="AD473" s="128">
        <v>10552000</v>
      </c>
      <c r="AE473" s="745"/>
      <c r="AF473" s="745"/>
      <c r="AG473" s="128"/>
      <c r="AH473" s="124" t="s">
        <v>781</v>
      </c>
      <c r="AI473" s="46" t="s">
        <v>782</v>
      </c>
      <c r="AJ473" s="46" t="s">
        <v>783</v>
      </c>
      <c r="AK473" s="46" t="s">
        <v>499</v>
      </c>
      <c r="AL473" s="46" t="s">
        <v>500</v>
      </c>
      <c r="AM473" s="123">
        <v>31</v>
      </c>
      <c r="AN473" s="123">
        <v>729</v>
      </c>
      <c r="AO473" s="46">
        <v>157</v>
      </c>
      <c r="AP473" s="46">
        <v>263.8</v>
      </c>
      <c r="AQ473" s="46"/>
      <c r="AR473" s="46"/>
      <c r="AS473" s="46"/>
      <c r="AT473" s="124" t="s">
        <v>491</v>
      </c>
      <c r="AU473" s="74"/>
    </row>
    <row r="474" spans="1:47" ht="72" customHeight="1" x14ac:dyDescent="0.25">
      <c r="A474" s="732"/>
      <c r="B474" s="740"/>
      <c r="C474" s="45">
        <v>55</v>
      </c>
      <c r="D474" s="72">
        <v>222</v>
      </c>
      <c r="E474" s="123" t="s">
        <v>477</v>
      </c>
      <c r="F474" s="123" t="s">
        <v>12</v>
      </c>
      <c r="G474" s="132">
        <v>97.3</v>
      </c>
      <c r="H474" s="46">
        <v>97.3</v>
      </c>
      <c r="I474" s="46">
        <v>0</v>
      </c>
      <c r="J474" s="46">
        <v>97.3</v>
      </c>
      <c r="K474" s="46">
        <v>0</v>
      </c>
      <c r="L474" s="126">
        <v>70000</v>
      </c>
      <c r="M474" s="128">
        <v>6811000</v>
      </c>
      <c r="N474" s="129" t="s">
        <v>351</v>
      </c>
      <c r="O474" s="125">
        <v>9500</v>
      </c>
      <c r="P474" s="129" t="s">
        <v>352</v>
      </c>
      <c r="Q474" s="127">
        <v>97.3</v>
      </c>
      <c r="R474" s="125">
        <v>9500</v>
      </c>
      <c r="S474" s="128">
        <v>924350</v>
      </c>
      <c r="T474" s="128"/>
      <c r="U474" s="137"/>
      <c r="V474" s="126">
        <v>10000</v>
      </c>
      <c r="W474" s="125">
        <v>973000</v>
      </c>
      <c r="X474" s="126">
        <v>150000</v>
      </c>
      <c r="Y474" s="125">
        <v>14595000</v>
      </c>
      <c r="Z474" s="125"/>
      <c r="AA474" s="125">
        <v>23303350</v>
      </c>
      <c r="AB474" s="742"/>
      <c r="AC474" s="126">
        <v>40000</v>
      </c>
      <c r="AD474" s="128">
        <v>3892000</v>
      </c>
      <c r="AE474" s="745"/>
      <c r="AF474" s="745"/>
      <c r="AG474" s="128"/>
      <c r="AH474" s="124"/>
      <c r="AI474" s="46"/>
      <c r="AJ474" s="46"/>
      <c r="AK474" s="46"/>
      <c r="AL474" s="46"/>
      <c r="AM474" s="123"/>
      <c r="AN474" s="123"/>
      <c r="AO474" s="46"/>
      <c r="AP474" s="46"/>
      <c r="AQ474" s="46"/>
      <c r="AR474" s="46"/>
      <c r="AS474" s="46"/>
      <c r="AT474" s="124"/>
      <c r="AU474" s="74"/>
    </row>
    <row r="475" spans="1:47" ht="72" customHeight="1" x14ac:dyDescent="0.25">
      <c r="A475" s="732"/>
      <c r="B475" s="740"/>
      <c r="C475" s="45">
        <v>55</v>
      </c>
      <c r="D475" s="72">
        <v>223</v>
      </c>
      <c r="E475" s="123" t="s">
        <v>477</v>
      </c>
      <c r="F475" s="123" t="s">
        <v>12</v>
      </c>
      <c r="G475" s="132">
        <v>69.7</v>
      </c>
      <c r="H475" s="46">
        <v>69.7</v>
      </c>
      <c r="I475" s="46">
        <v>0</v>
      </c>
      <c r="J475" s="46">
        <v>69.7</v>
      </c>
      <c r="K475" s="46">
        <v>0</v>
      </c>
      <c r="L475" s="126">
        <v>70000</v>
      </c>
      <c r="M475" s="128">
        <v>4879000</v>
      </c>
      <c r="N475" s="129" t="s">
        <v>351</v>
      </c>
      <c r="O475" s="125">
        <v>9500</v>
      </c>
      <c r="P475" s="129" t="s">
        <v>352</v>
      </c>
      <c r="Q475" s="127">
        <v>69.7</v>
      </c>
      <c r="R475" s="125">
        <v>9500</v>
      </c>
      <c r="S475" s="128">
        <v>662150</v>
      </c>
      <c r="T475" s="128"/>
      <c r="U475" s="137"/>
      <c r="V475" s="126">
        <v>10000</v>
      </c>
      <c r="W475" s="125">
        <v>697000</v>
      </c>
      <c r="X475" s="126">
        <v>150000</v>
      </c>
      <c r="Y475" s="125">
        <v>10455000</v>
      </c>
      <c r="Z475" s="125"/>
      <c r="AA475" s="125">
        <v>16693150</v>
      </c>
      <c r="AB475" s="742"/>
      <c r="AC475" s="126">
        <v>40000</v>
      </c>
      <c r="AD475" s="128">
        <v>2788000</v>
      </c>
      <c r="AE475" s="745"/>
      <c r="AF475" s="745"/>
      <c r="AG475" s="128"/>
      <c r="AH475" s="124"/>
      <c r="AI475" s="46"/>
      <c r="AJ475" s="46"/>
      <c r="AK475" s="46"/>
      <c r="AL475" s="46"/>
      <c r="AM475" s="123"/>
      <c r="AN475" s="123"/>
      <c r="AO475" s="46"/>
      <c r="AP475" s="46"/>
      <c r="AQ475" s="46"/>
      <c r="AR475" s="46"/>
      <c r="AS475" s="46"/>
      <c r="AT475" s="124"/>
      <c r="AU475" s="74"/>
    </row>
    <row r="476" spans="1:47" ht="72" customHeight="1" x14ac:dyDescent="0.25">
      <c r="A476" s="732"/>
      <c r="B476" s="740"/>
      <c r="C476" s="45">
        <v>55</v>
      </c>
      <c r="D476" s="72">
        <v>230</v>
      </c>
      <c r="E476" s="123" t="s">
        <v>477</v>
      </c>
      <c r="F476" s="123" t="s">
        <v>12</v>
      </c>
      <c r="G476" s="132">
        <v>158.30000000000001</v>
      </c>
      <c r="H476" s="46">
        <v>158.30000000000001</v>
      </c>
      <c r="I476" s="46">
        <v>0</v>
      </c>
      <c r="J476" s="46">
        <v>158.30000000000001</v>
      </c>
      <c r="K476" s="46">
        <v>0</v>
      </c>
      <c r="L476" s="126">
        <v>70000</v>
      </c>
      <c r="M476" s="128">
        <v>11081000</v>
      </c>
      <c r="N476" s="129" t="s">
        <v>351</v>
      </c>
      <c r="O476" s="125">
        <v>9500</v>
      </c>
      <c r="P476" s="129" t="s">
        <v>352</v>
      </c>
      <c r="Q476" s="127">
        <v>158.30000000000001</v>
      </c>
      <c r="R476" s="125">
        <v>9500</v>
      </c>
      <c r="S476" s="128">
        <v>1503850</v>
      </c>
      <c r="T476" s="128"/>
      <c r="U476" s="137"/>
      <c r="V476" s="126">
        <v>10000</v>
      </c>
      <c r="W476" s="125">
        <v>1583000</v>
      </c>
      <c r="X476" s="126">
        <v>150000</v>
      </c>
      <c r="Y476" s="125">
        <v>23745000</v>
      </c>
      <c r="Z476" s="125"/>
      <c r="AA476" s="125">
        <v>37912850</v>
      </c>
      <c r="AB476" s="742"/>
      <c r="AC476" s="126">
        <v>40000</v>
      </c>
      <c r="AD476" s="128">
        <v>6332000</v>
      </c>
      <c r="AE476" s="745"/>
      <c r="AF476" s="745"/>
      <c r="AG476" s="128"/>
      <c r="AH476" s="46" t="s">
        <v>784</v>
      </c>
      <c r="AI476" s="46"/>
      <c r="AJ476" s="46"/>
      <c r="AK476" s="46"/>
      <c r="AL476" s="46"/>
      <c r="AM476" s="123"/>
      <c r="AN476" s="123"/>
      <c r="AO476" s="46"/>
      <c r="AP476" s="46"/>
      <c r="AQ476" s="46"/>
      <c r="AR476" s="46"/>
      <c r="AS476" s="123" t="s">
        <v>785</v>
      </c>
      <c r="AT476" s="124"/>
      <c r="AU476" s="74"/>
    </row>
    <row r="477" spans="1:47" ht="72" customHeight="1" x14ac:dyDescent="0.25">
      <c r="A477" s="732"/>
      <c r="B477" s="740"/>
      <c r="C477" s="45">
        <v>55</v>
      </c>
      <c r="D477" s="72">
        <v>494</v>
      </c>
      <c r="E477" s="123" t="s">
        <v>477</v>
      </c>
      <c r="F477" s="123" t="s">
        <v>12</v>
      </c>
      <c r="G477" s="132">
        <v>220.9</v>
      </c>
      <c r="H477" s="46">
        <v>220.9</v>
      </c>
      <c r="I477" s="46">
        <v>0</v>
      </c>
      <c r="J477" s="46">
        <v>220.9</v>
      </c>
      <c r="K477" s="46">
        <v>0</v>
      </c>
      <c r="L477" s="126">
        <v>70000</v>
      </c>
      <c r="M477" s="128">
        <v>15463000</v>
      </c>
      <c r="N477" s="129" t="s">
        <v>351</v>
      </c>
      <c r="O477" s="125">
        <v>9500</v>
      </c>
      <c r="P477" s="129" t="s">
        <v>352</v>
      </c>
      <c r="Q477" s="127">
        <v>220.9</v>
      </c>
      <c r="R477" s="125">
        <v>9500</v>
      </c>
      <c r="S477" s="128">
        <v>2098550</v>
      </c>
      <c r="T477" s="128"/>
      <c r="U477" s="137"/>
      <c r="V477" s="126">
        <v>10000</v>
      </c>
      <c r="W477" s="125">
        <v>2209000</v>
      </c>
      <c r="X477" s="126">
        <v>150000</v>
      </c>
      <c r="Y477" s="125">
        <v>33135000</v>
      </c>
      <c r="Z477" s="125"/>
      <c r="AA477" s="125">
        <v>52905550</v>
      </c>
      <c r="AB477" s="742"/>
      <c r="AC477" s="126">
        <v>40000</v>
      </c>
      <c r="AD477" s="128">
        <v>8836000</v>
      </c>
      <c r="AE477" s="745"/>
      <c r="AF477" s="745"/>
      <c r="AG477" s="128"/>
      <c r="AH477" s="710" t="s">
        <v>786</v>
      </c>
      <c r="AI477" s="723" t="s">
        <v>787</v>
      </c>
      <c r="AJ477" s="723"/>
      <c r="AK477" s="723"/>
      <c r="AL477" s="723"/>
      <c r="AM477" s="712"/>
      <c r="AN477" s="123">
        <v>3</v>
      </c>
      <c r="AO477" s="46">
        <v>264</v>
      </c>
      <c r="AP477" s="46">
        <v>264</v>
      </c>
      <c r="AQ477" s="46">
        <v>0</v>
      </c>
      <c r="AR477" s="46" t="s">
        <v>484</v>
      </c>
      <c r="AS477" s="123" t="s">
        <v>788</v>
      </c>
      <c r="AT477" s="124"/>
      <c r="AU477" s="74"/>
    </row>
    <row r="478" spans="1:47" ht="72" customHeight="1" x14ac:dyDescent="0.25">
      <c r="A478" s="732"/>
      <c r="B478" s="740"/>
      <c r="C478" s="45">
        <v>55</v>
      </c>
      <c r="D478" s="72">
        <v>558</v>
      </c>
      <c r="E478" s="123" t="s">
        <v>477</v>
      </c>
      <c r="F478" s="123" t="s">
        <v>12</v>
      </c>
      <c r="G478" s="132">
        <v>198.3</v>
      </c>
      <c r="H478" s="46">
        <v>198.3</v>
      </c>
      <c r="I478" s="46">
        <v>0</v>
      </c>
      <c r="J478" s="46">
        <v>198.3</v>
      </c>
      <c r="K478" s="46">
        <v>0</v>
      </c>
      <c r="L478" s="126">
        <v>70000</v>
      </c>
      <c r="M478" s="128">
        <v>13881000</v>
      </c>
      <c r="N478" s="129" t="s">
        <v>351</v>
      </c>
      <c r="O478" s="125">
        <v>9500</v>
      </c>
      <c r="P478" s="129" t="s">
        <v>352</v>
      </c>
      <c r="Q478" s="127">
        <v>198.3</v>
      </c>
      <c r="R478" s="125">
        <v>9500</v>
      </c>
      <c r="S478" s="128">
        <v>1883850</v>
      </c>
      <c r="T478" s="128"/>
      <c r="U478" s="137"/>
      <c r="V478" s="126">
        <v>10000</v>
      </c>
      <c r="W478" s="125">
        <v>1983000</v>
      </c>
      <c r="X478" s="126">
        <v>150000</v>
      </c>
      <c r="Y478" s="125">
        <v>29745000</v>
      </c>
      <c r="Z478" s="125"/>
      <c r="AA478" s="125">
        <v>47492850</v>
      </c>
      <c r="AB478" s="742"/>
      <c r="AC478" s="126">
        <v>40000</v>
      </c>
      <c r="AD478" s="128">
        <v>7932000</v>
      </c>
      <c r="AE478" s="745"/>
      <c r="AF478" s="745"/>
      <c r="AG478" s="128"/>
      <c r="AH478" s="711"/>
      <c r="AI478" s="724"/>
      <c r="AJ478" s="724"/>
      <c r="AK478" s="724"/>
      <c r="AL478" s="724"/>
      <c r="AM478" s="714"/>
      <c r="AN478" s="123">
        <v>7</v>
      </c>
      <c r="AO478" s="46">
        <v>240</v>
      </c>
      <c r="AP478" s="46">
        <v>240</v>
      </c>
      <c r="AQ478" s="46">
        <v>0</v>
      </c>
      <c r="AR478" s="46" t="s">
        <v>481</v>
      </c>
      <c r="AS478" s="123" t="s">
        <v>789</v>
      </c>
      <c r="AT478" s="124"/>
      <c r="AU478" s="74"/>
    </row>
    <row r="479" spans="1:47" ht="72" customHeight="1" x14ac:dyDescent="0.25">
      <c r="A479" s="732"/>
      <c r="B479" s="740"/>
      <c r="C479" s="45">
        <v>63</v>
      </c>
      <c r="D479" s="72">
        <v>11</v>
      </c>
      <c r="E479" s="123" t="s">
        <v>477</v>
      </c>
      <c r="F479" s="123" t="s">
        <v>12</v>
      </c>
      <c r="G479" s="132">
        <v>441.8</v>
      </c>
      <c r="H479" s="46">
        <v>441.8</v>
      </c>
      <c r="I479" s="46">
        <v>0</v>
      </c>
      <c r="J479" s="46">
        <v>441.8</v>
      </c>
      <c r="K479" s="46">
        <v>0</v>
      </c>
      <c r="L479" s="126">
        <v>70000</v>
      </c>
      <c r="M479" s="128">
        <v>30926000</v>
      </c>
      <c r="N479" s="129" t="s">
        <v>351</v>
      </c>
      <c r="O479" s="125">
        <v>9500</v>
      </c>
      <c r="P479" s="129" t="s">
        <v>352</v>
      </c>
      <c r="Q479" s="127">
        <v>441.8</v>
      </c>
      <c r="R479" s="125">
        <v>9500</v>
      </c>
      <c r="S479" s="128">
        <v>4197100</v>
      </c>
      <c r="T479" s="128"/>
      <c r="U479" s="137"/>
      <c r="V479" s="126">
        <v>10000</v>
      </c>
      <c r="W479" s="125">
        <v>4418000</v>
      </c>
      <c r="X479" s="126">
        <v>150000</v>
      </c>
      <c r="Y479" s="125">
        <v>66270000</v>
      </c>
      <c r="Z479" s="125"/>
      <c r="AA479" s="125">
        <v>105811100</v>
      </c>
      <c r="AB479" s="742"/>
      <c r="AC479" s="126">
        <v>40000</v>
      </c>
      <c r="AD479" s="128">
        <v>17672000</v>
      </c>
      <c r="AE479" s="745"/>
      <c r="AF479" s="745"/>
      <c r="AG479" s="128"/>
      <c r="AH479" s="46" t="s">
        <v>790</v>
      </c>
      <c r="AI479" s="46" t="s">
        <v>791</v>
      </c>
      <c r="AJ479" s="46"/>
      <c r="AK479" s="46"/>
      <c r="AL479" s="46"/>
      <c r="AM479" s="123"/>
      <c r="AN479" s="123">
        <v>1</v>
      </c>
      <c r="AO479" s="46">
        <v>240</v>
      </c>
      <c r="AP479" s="46">
        <v>240</v>
      </c>
      <c r="AQ479" s="46">
        <v>0</v>
      </c>
      <c r="AR479" s="46" t="s">
        <v>484</v>
      </c>
      <c r="AS479" s="123" t="s">
        <v>792</v>
      </c>
      <c r="AT479" s="124"/>
      <c r="AU479" s="74"/>
    </row>
    <row r="480" spans="1:47" ht="72" customHeight="1" x14ac:dyDescent="0.25">
      <c r="A480" s="732"/>
      <c r="B480" s="740"/>
      <c r="C480" s="45">
        <v>63</v>
      </c>
      <c r="D480" s="72">
        <v>164</v>
      </c>
      <c r="E480" s="123" t="s">
        <v>477</v>
      </c>
      <c r="F480" s="123" t="s">
        <v>12</v>
      </c>
      <c r="G480" s="132">
        <v>10</v>
      </c>
      <c r="H480" s="46">
        <v>10</v>
      </c>
      <c r="I480" s="46">
        <v>0</v>
      </c>
      <c r="J480" s="46">
        <v>10</v>
      </c>
      <c r="K480" s="46">
        <v>0</v>
      </c>
      <c r="L480" s="126">
        <v>70000</v>
      </c>
      <c r="M480" s="128">
        <v>700000</v>
      </c>
      <c r="N480" s="129" t="s">
        <v>351</v>
      </c>
      <c r="O480" s="125">
        <v>9500</v>
      </c>
      <c r="P480" s="129" t="s">
        <v>352</v>
      </c>
      <c r="Q480" s="127">
        <v>10</v>
      </c>
      <c r="R480" s="125">
        <v>9500</v>
      </c>
      <c r="S480" s="128">
        <v>95000</v>
      </c>
      <c r="T480" s="128"/>
      <c r="U480" s="137"/>
      <c r="V480" s="126">
        <v>10000</v>
      </c>
      <c r="W480" s="125">
        <v>100000</v>
      </c>
      <c r="X480" s="126">
        <v>150000</v>
      </c>
      <c r="Y480" s="125">
        <v>1500000</v>
      </c>
      <c r="Z480" s="125"/>
      <c r="AA480" s="125">
        <v>2395000</v>
      </c>
      <c r="AB480" s="742"/>
      <c r="AC480" s="126">
        <v>40000</v>
      </c>
      <c r="AD480" s="128">
        <v>400000</v>
      </c>
      <c r="AE480" s="745"/>
      <c r="AF480" s="745"/>
      <c r="AG480" s="128"/>
      <c r="AH480" s="121"/>
      <c r="AI480" s="121"/>
      <c r="AJ480" s="121"/>
      <c r="AK480" s="121"/>
      <c r="AL480" s="121"/>
      <c r="AM480" s="110"/>
      <c r="AN480" s="123"/>
      <c r="AO480" s="46"/>
      <c r="AP480" s="46"/>
      <c r="AQ480" s="46"/>
      <c r="AR480" s="46"/>
      <c r="AS480" s="123"/>
      <c r="AT480" s="124"/>
      <c r="AU480" s="74"/>
    </row>
    <row r="481" spans="1:47" ht="72" customHeight="1" x14ac:dyDescent="0.25">
      <c r="A481" s="732"/>
      <c r="B481" s="740"/>
      <c r="C481" s="45">
        <v>63</v>
      </c>
      <c r="D481" s="72">
        <v>163</v>
      </c>
      <c r="E481" s="123" t="s">
        <v>477</v>
      </c>
      <c r="F481" s="123" t="s">
        <v>12</v>
      </c>
      <c r="G481" s="132">
        <v>220.5</v>
      </c>
      <c r="H481" s="46">
        <v>220.5</v>
      </c>
      <c r="I481" s="46">
        <v>0</v>
      </c>
      <c r="J481" s="46">
        <v>220.5</v>
      </c>
      <c r="K481" s="46">
        <v>0</v>
      </c>
      <c r="L481" s="126">
        <v>70000</v>
      </c>
      <c r="M481" s="128">
        <v>15435000</v>
      </c>
      <c r="N481" s="129" t="s">
        <v>351</v>
      </c>
      <c r="O481" s="125">
        <v>9500</v>
      </c>
      <c r="P481" s="129" t="s">
        <v>352</v>
      </c>
      <c r="Q481" s="127">
        <v>220.5</v>
      </c>
      <c r="R481" s="125">
        <v>9500</v>
      </c>
      <c r="S481" s="128">
        <v>2094750</v>
      </c>
      <c r="T481" s="128"/>
      <c r="U481" s="137"/>
      <c r="V481" s="126">
        <v>10000</v>
      </c>
      <c r="W481" s="125">
        <v>2205000</v>
      </c>
      <c r="X481" s="126">
        <v>150000</v>
      </c>
      <c r="Y481" s="125">
        <v>33075000</v>
      </c>
      <c r="Z481" s="125"/>
      <c r="AA481" s="125">
        <v>52809750</v>
      </c>
      <c r="AB481" s="742"/>
      <c r="AC481" s="126">
        <v>40000</v>
      </c>
      <c r="AD481" s="128">
        <v>8820000</v>
      </c>
      <c r="AE481" s="745"/>
      <c r="AF481" s="745"/>
      <c r="AG481" s="128"/>
      <c r="AH481" s="121"/>
      <c r="AI481" s="121"/>
      <c r="AJ481" s="121"/>
      <c r="AK481" s="121"/>
      <c r="AL481" s="121"/>
      <c r="AM481" s="110"/>
      <c r="AN481" s="123"/>
      <c r="AO481" s="46"/>
      <c r="AP481" s="46"/>
      <c r="AQ481" s="46"/>
      <c r="AR481" s="46"/>
      <c r="AS481" s="123"/>
      <c r="AT481" s="124"/>
      <c r="AU481" s="74"/>
    </row>
    <row r="482" spans="1:47" ht="72" customHeight="1" x14ac:dyDescent="0.25">
      <c r="A482" s="732"/>
      <c r="B482" s="740"/>
      <c r="C482" s="45">
        <v>63</v>
      </c>
      <c r="D482" s="72">
        <v>162</v>
      </c>
      <c r="E482" s="123" t="s">
        <v>477</v>
      </c>
      <c r="F482" s="123" t="s">
        <v>12</v>
      </c>
      <c r="G482" s="132">
        <v>146.80000000000001</v>
      </c>
      <c r="H482" s="46">
        <v>146.80000000000001</v>
      </c>
      <c r="I482" s="46">
        <v>0</v>
      </c>
      <c r="J482" s="46">
        <v>146.80000000000001</v>
      </c>
      <c r="K482" s="46">
        <v>0</v>
      </c>
      <c r="L482" s="126">
        <v>70000</v>
      </c>
      <c r="M482" s="128">
        <v>10276000</v>
      </c>
      <c r="N482" s="129" t="s">
        <v>351</v>
      </c>
      <c r="O482" s="125">
        <v>9500</v>
      </c>
      <c r="P482" s="129" t="s">
        <v>352</v>
      </c>
      <c r="Q482" s="127">
        <v>146.80000000000001</v>
      </c>
      <c r="R482" s="125">
        <v>9500</v>
      </c>
      <c r="S482" s="128">
        <v>1394600</v>
      </c>
      <c r="T482" s="128"/>
      <c r="U482" s="137"/>
      <c r="V482" s="126">
        <v>10000</v>
      </c>
      <c r="W482" s="125">
        <v>1468000</v>
      </c>
      <c r="X482" s="126">
        <v>150000</v>
      </c>
      <c r="Y482" s="125">
        <v>22020000</v>
      </c>
      <c r="Z482" s="125"/>
      <c r="AA482" s="125">
        <v>35158600</v>
      </c>
      <c r="AB482" s="742"/>
      <c r="AC482" s="126">
        <v>40000</v>
      </c>
      <c r="AD482" s="128">
        <v>5872000</v>
      </c>
      <c r="AE482" s="745"/>
      <c r="AF482" s="745"/>
      <c r="AG482" s="128"/>
      <c r="AH482" s="121"/>
      <c r="AI482" s="121"/>
      <c r="AJ482" s="121"/>
      <c r="AK482" s="121"/>
      <c r="AL482" s="121"/>
      <c r="AM482" s="110"/>
      <c r="AN482" s="110"/>
      <c r="AO482" s="121"/>
      <c r="AP482" s="121"/>
      <c r="AQ482" s="121"/>
      <c r="AR482" s="121"/>
      <c r="AS482" s="110"/>
      <c r="AT482" s="115"/>
      <c r="AU482" s="74"/>
    </row>
    <row r="483" spans="1:47" ht="72" customHeight="1" x14ac:dyDescent="0.25">
      <c r="A483" s="732"/>
      <c r="B483" s="740"/>
      <c r="C483" s="45">
        <v>54</v>
      </c>
      <c r="D483" s="72">
        <v>8</v>
      </c>
      <c r="E483" s="123" t="s">
        <v>477</v>
      </c>
      <c r="F483" s="123" t="s">
        <v>12</v>
      </c>
      <c r="G483" s="132">
        <v>254.4</v>
      </c>
      <c r="H483" s="46">
        <v>254.4</v>
      </c>
      <c r="I483" s="46">
        <v>0</v>
      </c>
      <c r="J483" s="46">
        <v>254.4</v>
      </c>
      <c r="K483" s="46">
        <v>0</v>
      </c>
      <c r="L483" s="126">
        <v>70000</v>
      </c>
      <c r="M483" s="128">
        <v>17808000</v>
      </c>
      <c r="N483" s="129" t="s">
        <v>351</v>
      </c>
      <c r="O483" s="125">
        <v>9500</v>
      </c>
      <c r="P483" s="129" t="s">
        <v>352</v>
      </c>
      <c r="Q483" s="127">
        <v>254.4</v>
      </c>
      <c r="R483" s="125">
        <v>9500</v>
      </c>
      <c r="S483" s="128">
        <v>2416800</v>
      </c>
      <c r="T483" s="128"/>
      <c r="U483" s="137"/>
      <c r="V483" s="126">
        <v>10000</v>
      </c>
      <c r="W483" s="125">
        <v>2544000</v>
      </c>
      <c r="X483" s="126">
        <v>150000</v>
      </c>
      <c r="Y483" s="125">
        <v>38160000</v>
      </c>
      <c r="Z483" s="128"/>
      <c r="AA483" s="125">
        <v>60928800</v>
      </c>
      <c r="AB483" s="742"/>
      <c r="AC483" s="126">
        <v>40000</v>
      </c>
      <c r="AD483" s="128">
        <v>10176000</v>
      </c>
      <c r="AE483" s="745"/>
      <c r="AF483" s="745"/>
      <c r="AG483" s="128"/>
      <c r="AH483" s="121"/>
      <c r="AI483" s="121"/>
      <c r="AJ483" s="121"/>
      <c r="AK483" s="121"/>
      <c r="AL483" s="121"/>
      <c r="AM483" s="110"/>
      <c r="AN483" s="110"/>
      <c r="AO483" s="121"/>
      <c r="AP483" s="121"/>
      <c r="AQ483" s="121"/>
      <c r="AR483" s="121"/>
      <c r="AS483" s="110"/>
      <c r="AT483" s="115"/>
      <c r="AU483" s="74"/>
    </row>
    <row r="484" spans="1:47" ht="72" customHeight="1" x14ac:dyDescent="0.25">
      <c r="A484" s="732">
        <f>MAX(A$6:$A483)+1</f>
        <v>48</v>
      </c>
      <c r="B484" s="740" t="s">
        <v>793</v>
      </c>
      <c r="C484" s="45">
        <v>55</v>
      </c>
      <c r="D484" s="72">
        <v>286</v>
      </c>
      <c r="E484" s="123" t="s">
        <v>477</v>
      </c>
      <c r="F484" s="123" t="s">
        <v>12</v>
      </c>
      <c r="G484" s="132">
        <v>92</v>
      </c>
      <c r="H484" s="46">
        <v>92</v>
      </c>
      <c r="I484" s="46"/>
      <c r="J484" s="46">
        <v>92</v>
      </c>
      <c r="K484" s="46">
        <v>0</v>
      </c>
      <c r="L484" s="126">
        <v>70000</v>
      </c>
      <c r="M484" s="128">
        <v>6440000</v>
      </c>
      <c r="N484" s="129" t="s">
        <v>351</v>
      </c>
      <c r="O484" s="125">
        <v>9500</v>
      </c>
      <c r="P484" s="129" t="s">
        <v>352</v>
      </c>
      <c r="Q484" s="127">
        <v>92</v>
      </c>
      <c r="R484" s="125">
        <v>9500</v>
      </c>
      <c r="S484" s="128">
        <v>874000</v>
      </c>
      <c r="T484" s="128"/>
      <c r="U484" s="137"/>
      <c r="V484" s="126">
        <v>10000</v>
      </c>
      <c r="W484" s="125">
        <v>920000</v>
      </c>
      <c r="X484" s="126">
        <v>150000</v>
      </c>
      <c r="Y484" s="125">
        <v>13800000</v>
      </c>
      <c r="Z484" s="128"/>
      <c r="AA484" s="125">
        <v>22034000</v>
      </c>
      <c r="AB484" s="742">
        <v>385453900</v>
      </c>
      <c r="AC484" s="126">
        <v>40000</v>
      </c>
      <c r="AD484" s="128">
        <v>3680000</v>
      </c>
      <c r="AE484" s="745">
        <v>60032000</v>
      </c>
      <c r="AF484" s="745">
        <v>445485900</v>
      </c>
      <c r="AG484" s="128"/>
      <c r="AH484" s="116"/>
      <c r="AI484" s="122"/>
      <c r="AJ484" s="122"/>
      <c r="AK484" s="122"/>
      <c r="AL484" s="122"/>
      <c r="AM484" s="123">
        <v>31</v>
      </c>
      <c r="AN484" s="123">
        <v>585</v>
      </c>
      <c r="AO484" s="46">
        <v>187.3</v>
      </c>
      <c r="AP484" s="46">
        <v>92</v>
      </c>
      <c r="AQ484" s="46">
        <v>0</v>
      </c>
      <c r="AR484" s="46"/>
      <c r="AS484" s="123" t="s">
        <v>794</v>
      </c>
      <c r="AT484" s="124"/>
      <c r="AU484" s="74"/>
    </row>
    <row r="485" spans="1:47" ht="72" customHeight="1" x14ac:dyDescent="0.25">
      <c r="A485" s="732"/>
      <c r="B485" s="740"/>
      <c r="C485" s="45">
        <v>55</v>
      </c>
      <c r="D485" s="72">
        <v>499</v>
      </c>
      <c r="E485" s="123" t="s">
        <v>477</v>
      </c>
      <c r="F485" s="123" t="s">
        <v>12</v>
      </c>
      <c r="G485" s="132">
        <v>284.5</v>
      </c>
      <c r="H485" s="46">
        <v>150.80000000000001</v>
      </c>
      <c r="I485" s="46">
        <v>133.69999999999999</v>
      </c>
      <c r="J485" s="46">
        <v>284.5</v>
      </c>
      <c r="K485" s="46">
        <v>0</v>
      </c>
      <c r="L485" s="126">
        <v>70000</v>
      </c>
      <c r="M485" s="128">
        <v>19915000</v>
      </c>
      <c r="N485" s="129" t="s">
        <v>351</v>
      </c>
      <c r="O485" s="125">
        <v>9500</v>
      </c>
      <c r="P485" s="129" t="s">
        <v>352</v>
      </c>
      <c r="Q485" s="127">
        <v>284.5</v>
      </c>
      <c r="R485" s="125">
        <v>9500</v>
      </c>
      <c r="S485" s="128">
        <v>2702750</v>
      </c>
      <c r="T485" s="128"/>
      <c r="U485" s="137"/>
      <c r="V485" s="126">
        <v>10000</v>
      </c>
      <c r="W485" s="125">
        <v>2845000</v>
      </c>
      <c r="X485" s="126">
        <v>150000</v>
      </c>
      <c r="Y485" s="125">
        <v>42675000</v>
      </c>
      <c r="Z485" s="128"/>
      <c r="AA485" s="125">
        <v>68137750</v>
      </c>
      <c r="AB485" s="742"/>
      <c r="AC485" s="126">
        <v>40000</v>
      </c>
      <c r="AD485" s="128">
        <v>11380000</v>
      </c>
      <c r="AE485" s="745"/>
      <c r="AF485" s="745"/>
      <c r="AG485" s="128"/>
      <c r="AH485" s="46"/>
      <c r="AI485" s="46"/>
      <c r="AJ485" s="46"/>
      <c r="AK485" s="46"/>
      <c r="AL485" s="46"/>
      <c r="AM485" s="123"/>
      <c r="AN485" s="123"/>
      <c r="AO485" s="46"/>
      <c r="AP485" s="46">
        <v>284.5</v>
      </c>
      <c r="AQ485" s="46"/>
      <c r="AR485" s="46"/>
      <c r="AS485" s="46"/>
      <c r="AT485" s="124"/>
      <c r="AU485" s="74"/>
    </row>
    <row r="486" spans="1:47" ht="72" customHeight="1" x14ac:dyDescent="0.25">
      <c r="A486" s="732"/>
      <c r="B486" s="740"/>
      <c r="C486" s="45">
        <v>62</v>
      </c>
      <c r="D486" s="72">
        <v>16</v>
      </c>
      <c r="E486" s="123" t="s">
        <v>477</v>
      </c>
      <c r="F486" s="123" t="s">
        <v>12</v>
      </c>
      <c r="G486" s="132">
        <v>242.1</v>
      </c>
      <c r="H486" s="46">
        <v>242.1</v>
      </c>
      <c r="I486" s="46">
        <v>0</v>
      </c>
      <c r="J486" s="46">
        <v>242.1</v>
      </c>
      <c r="K486" s="46">
        <v>0</v>
      </c>
      <c r="L486" s="126">
        <v>70000</v>
      </c>
      <c r="M486" s="128">
        <v>16947000</v>
      </c>
      <c r="N486" s="129"/>
      <c r="O486" s="125"/>
      <c r="P486" s="129"/>
      <c r="Q486" s="127">
        <v>242.1</v>
      </c>
      <c r="R486" s="125"/>
      <c r="S486" s="128"/>
      <c r="T486" s="128"/>
      <c r="U486" s="137"/>
      <c r="V486" s="126">
        <v>10000</v>
      </c>
      <c r="W486" s="125">
        <v>2421000</v>
      </c>
      <c r="X486" s="126">
        <v>150000</v>
      </c>
      <c r="Y486" s="125">
        <v>36315000</v>
      </c>
      <c r="Z486" s="128"/>
      <c r="AA486" s="125">
        <v>55683000</v>
      </c>
      <c r="AB486" s="742"/>
      <c r="AC486" s="126">
        <v>40000</v>
      </c>
      <c r="AD486" s="128">
        <v>9684000</v>
      </c>
      <c r="AE486" s="745"/>
      <c r="AF486" s="745"/>
      <c r="AG486" s="128"/>
      <c r="AH486" s="124" t="s">
        <v>795</v>
      </c>
      <c r="AI486" s="46" t="s">
        <v>796</v>
      </c>
      <c r="AJ486" s="46" t="s">
        <v>797</v>
      </c>
      <c r="AK486" s="46" t="s">
        <v>499</v>
      </c>
      <c r="AL486" s="46" t="s">
        <v>500</v>
      </c>
      <c r="AM486" s="123">
        <v>31</v>
      </c>
      <c r="AN486" s="123">
        <v>678</v>
      </c>
      <c r="AO486" s="46">
        <v>144</v>
      </c>
      <c r="AP486" s="46">
        <v>242.1</v>
      </c>
      <c r="AQ486" s="46">
        <v>0</v>
      </c>
      <c r="AR486" s="46"/>
      <c r="AS486" s="46"/>
      <c r="AT486" s="124" t="s">
        <v>491</v>
      </c>
      <c r="AU486" s="74"/>
    </row>
    <row r="487" spans="1:47" ht="72" customHeight="1" x14ac:dyDescent="0.25">
      <c r="A487" s="732"/>
      <c r="B487" s="740"/>
      <c r="C487" s="45"/>
      <c r="D487" s="72"/>
      <c r="E487" s="123"/>
      <c r="F487" s="123"/>
      <c r="G487" s="132"/>
      <c r="H487" s="46"/>
      <c r="I487" s="46"/>
      <c r="J487" s="46"/>
      <c r="K487" s="46"/>
      <c r="L487" s="126"/>
      <c r="M487" s="128"/>
      <c r="N487" s="129" t="s">
        <v>798</v>
      </c>
      <c r="O487" s="125">
        <v>455000</v>
      </c>
      <c r="P487" s="129" t="s">
        <v>520</v>
      </c>
      <c r="Q487" s="127">
        <v>3</v>
      </c>
      <c r="R487" s="125"/>
      <c r="S487" s="128"/>
      <c r="T487" s="128">
        <v>364000</v>
      </c>
      <c r="U487" s="137">
        <v>1092000</v>
      </c>
      <c r="V487" s="126"/>
      <c r="W487" s="125"/>
      <c r="X487" s="126"/>
      <c r="Y487" s="125"/>
      <c r="Z487" s="128"/>
      <c r="AA487" s="125">
        <v>1092000</v>
      </c>
      <c r="AB487" s="742"/>
      <c r="AC487" s="126"/>
      <c r="AD487" s="128">
        <v>0</v>
      </c>
      <c r="AE487" s="745"/>
      <c r="AF487" s="745"/>
      <c r="AG487" s="128"/>
      <c r="AH487" s="124"/>
      <c r="AI487" s="46"/>
      <c r="AJ487" s="46"/>
      <c r="AK487" s="46"/>
      <c r="AL487" s="46"/>
      <c r="AM487" s="123"/>
      <c r="AN487" s="123"/>
      <c r="AO487" s="46"/>
      <c r="AP487" s="46"/>
      <c r="AQ487" s="46"/>
      <c r="AR487" s="46"/>
      <c r="AS487" s="46"/>
      <c r="AT487" s="124"/>
      <c r="AU487" s="74"/>
    </row>
    <row r="488" spans="1:47" ht="72" customHeight="1" x14ac:dyDescent="0.25">
      <c r="A488" s="732"/>
      <c r="B488" s="740"/>
      <c r="C488" s="45"/>
      <c r="D488" s="72"/>
      <c r="E488" s="123"/>
      <c r="F488" s="123"/>
      <c r="G488" s="132"/>
      <c r="H488" s="46"/>
      <c r="I488" s="46"/>
      <c r="J488" s="46"/>
      <c r="K488" s="46"/>
      <c r="L488" s="126"/>
      <c r="M488" s="128"/>
      <c r="N488" s="129" t="s">
        <v>762</v>
      </c>
      <c r="O488" s="125">
        <v>1835000</v>
      </c>
      <c r="P488" s="129" t="s">
        <v>520</v>
      </c>
      <c r="Q488" s="127">
        <v>10</v>
      </c>
      <c r="R488" s="125"/>
      <c r="S488" s="128"/>
      <c r="T488" s="128">
        <v>1468000</v>
      </c>
      <c r="U488" s="137">
        <v>14680000</v>
      </c>
      <c r="V488" s="126"/>
      <c r="W488" s="125"/>
      <c r="X488" s="126"/>
      <c r="Y488" s="125"/>
      <c r="Z488" s="128"/>
      <c r="AA488" s="125">
        <v>14680000</v>
      </c>
      <c r="AB488" s="742"/>
      <c r="AC488" s="126"/>
      <c r="AD488" s="128">
        <v>0</v>
      </c>
      <c r="AE488" s="745"/>
      <c r="AF488" s="745"/>
      <c r="AG488" s="128"/>
      <c r="AH488" s="124"/>
      <c r="AI488" s="46"/>
      <c r="AJ488" s="46"/>
      <c r="AK488" s="46"/>
      <c r="AL488" s="46"/>
      <c r="AM488" s="123"/>
      <c r="AN488" s="123"/>
      <c r="AO488" s="46"/>
      <c r="AP488" s="46"/>
      <c r="AQ488" s="46"/>
      <c r="AR488" s="46"/>
      <c r="AS488" s="46"/>
      <c r="AT488" s="124"/>
      <c r="AU488" s="74"/>
    </row>
    <row r="489" spans="1:47" ht="72" customHeight="1" x14ac:dyDescent="0.25">
      <c r="A489" s="732"/>
      <c r="B489" s="740"/>
      <c r="C489" s="45"/>
      <c r="D489" s="72"/>
      <c r="E489" s="123"/>
      <c r="F489" s="123"/>
      <c r="G489" s="132"/>
      <c r="H489" s="46"/>
      <c r="I489" s="46"/>
      <c r="J489" s="46"/>
      <c r="K489" s="46"/>
      <c r="L489" s="126"/>
      <c r="M489" s="128"/>
      <c r="N489" s="129" t="s">
        <v>799</v>
      </c>
      <c r="O489" s="125">
        <v>785000</v>
      </c>
      <c r="P489" s="129" t="s">
        <v>520</v>
      </c>
      <c r="Q489" s="127">
        <v>4</v>
      </c>
      <c r="R489" s="125"/>
      <c r="S489" s="128"/>
      <c r="T489" s="128">
        <v>628000</v>
      </c>
      <c r="U489" s="137">
        <v>2512000</v>
      </c>
      <c r="V489" s="126"/>
      <c r="W489" s="125"/>
      <c r="X489" s="126"/>
      <c r="Y489" s="125"/>
      <c r="Z489" s="128"/>
      <c r="AA489" s="125">
        <v>2512000</v>
      </c>
      <c r="AB489" s="742"/>
      <c r="AC489" s="126"/>
      <c r="AD489" s="128">
        <v>0</v>
      </c>
      <c r="AE489" s="745"/>
      <c r="AF489" s="745"/>
      <c r="AG489" s="128"/>
      <c r="AH489" s="124"/>
      <c r="AI489" s="46"/>
      <c r="AJ489" s="46"/>
      <c r="AK489" s="46"/>
      <c r="AL489" s="46"/>
      <c r="AM489" s="123"/>
      <c r="AN489" s="123"/>
      <c r="AO489" s="46"/>
      <c r="AP489" s="46"/>
      <c r="AQ489" s="46"/>
      <c r="AR489" s="46"/>
      <c r="AS489" s="46"/>
      <c r="AT489" s="124"/>
      <c r="AU489" s="74"/>
    </row>
    <row r="490" spans="1:47" ht="72" customHeight="1" x14ac:dyDescent="0.25">
      <c r="A490" s="732"/>
      <c r="B490" s="740"/>
      <c r="C490" s="45"/>
      <c r="D490" s="72"/>
      <c r="E490" s="123"/>
      <c r="F490" s="123"/>
      <c r="G490" s="132"/>
      <c r="H490" s="46"/>
      <c r="I490" s="46"/>
      <c r="J490" s="46"/>
      <c r="K490" s="46"/>
      <c r="L490" s="126"/>
      <c r="M490" s="128"/>
      <c r="N490" s="129" t="s">
        <v>800</v>
      </c>
      <c r="O490" s="125">
        <v>115000</v>
      </c>
      <c r="P490" s="129" t="s">
        <v>520</v>
      </c>
      <c r="Q490" s="127">
        <v>1</v>
      </c>
      <c r="R490" s="125"/>
      <c r="S490" s="128"/>
      <c r="T490" s="128">
        <v>92000</v>
      </c>
      <c r="U490" s="137">
        <v>92000</v>
      </c>
      <c r="V490" s="126"/>
      <c r="W490" s="125"/>
      <c r="X490" s="126"/>
      <c r="Y490" s="125"/>
      <c r="Z490" s="128"/>
      <c r="AA490" s="125">
        <v>92000</v>
      </c>
      <c r="AB490" s="742"/>
      <c r="AC490" s="126"/>
      <c r="AD490" s="128">
        <v>0</v>
      </c>
      <c r="AE490" s="745"/>
      <c r="AF490" s="745"/>
      <c r="AG490" s="128"/>
      <c r="AH490" s="124"/>
      <c r="AI490" s="46"/>
      <c r="AJ490" s="46"/>
      <c r="AK490" s="46"/>
      <c r="AL490" s="46"/>
      <c r="AM490" s="123"/>
      <c r="AN490" s="123"/>
      <c r="AO490" s="46"/>
      <c r="AP490" s="46"/>
      <c r="AQ490" s="46"/>
      <c r="AR490" s="46"/>
      <c r="AS490" s="46"/>
      <c r="AT490" s="124"/>
      <c r="AU490" s="74"/>
    </row>
    <row r="491" spans="1:47" ht="72" customHeight="1" x14ac:dyDescent="0.25">
      <c r="A491" s="732"/>
      <c r="B491" s="740"/>
      <c r="C491" s="45">
        <v>62</v>
      </c>
      <c r="D491" s="72">
        <v>19</v>
      </c>
      <c r="E491" s="123" t="s">
        <v>477</v>
      </c>
      <c r="F491" s="123" t="s">
        <v>12</v>
      </c>
      <c r="G491" s="132">
        <v>64.099999999999994</v>
      </c>
      <c r="H491" s="46">
        <v>64.099999999999994</v>
      </c>
      <c r="I491" s="46">
        <v>0</v>
      </c>
      <c r="J491" s="46">
        <v>64.099999999999994</v>
      </c>
      <c r="K491" s="46">
        <v>0</v>
      </c>
      <c r="L491" s="126">
        <v>70000</v>
      </c>
      <c r="M491" s="128">
        <v>4487000</v>
      </c>
      <c r="N491" s="129" t="s">
        <v>351</v>
      </c>
      <c r="O491" s="125">
        <v>9500</v>
      </c>
      <c r="P491" s="129" t="s">
        <v>352</v>
      </c>
      <c r="Q491" s="127">
        <v>64.099999999999994</v>
      </c>
      <c r="R491" s="125">
        <v>9500</v>
      </c>
      <c r="S491" s="128">
        <v>608950</v>
      </c>
      <c r="T491" s="128"/>
      <c r="U491" s="137"/>
      <c r="V491" s="126">
        <v>10000</v>
      </c>
      <c r="W491" s="125">
        <v>641000</v>
      </c>
      <c r="X491" s="126">
        <v>150000</v>
      </c>
      <c r="Y491" s="125">
        <v>9615000</v>
      </c>
      <c r="Z491" s="128"/>
      <c r="AA491" s="125">
        <v>15351950</v>
      </c>
      <c r="AB491" s="742"/>
      <c r="AC491" s="126">
        <v>40000</v>
      </c>
      <c r="AD491" s="128">
        <v>2564000</v>
      </c>
      <c r="AE491" s="745"/>
      <c r="AF491" s="745"/>
      <c r="AG491" s="128"/>
      <c r="AH491" s="124" t="s">
        <v>39</v>
      </c>
      <c r="AI491" s="46" t="s">
        <v>801</v>
      </c>
      <c r="AJ491" s="46" t="s">
        <v>802</v>
      </c>
      <c r="AK491" s="46" t="s">
        <v>499</v>
      </c>
      <c r="AL491" s="46" t="s">
        <v>500</v>
      </c>
      <c r="AM491" s="123">
        <v>31</v>
      </c>
      <c r="AN491" s="123">
        <v>418</v>
      </c>
      <c r="AO491" s="46">
        <v>226.5</v>
      </c>
      <c r="AP491" s="46">
        <v>64.099999999999994</v>
      </c>
      <c r="AQ491" s="46">
        <v>0</v>
      </c>
      <c r="AR491" s="46"/>
      <c r="AS491" s="46"/>
      <c r="AT491" s="124" t="s">
        <v>501</v>
      </c>
      <c r="AU491" s="74"/>
    </row>
    <row r="492" spans="1:47" ht="72" customHeight="1" x14ac:dyDescent="0.25">
      <c r="A492" s="732"/>
      <c r="B492" s="740"/>
      <c r="C492" s="45">
        <v>62</v>
      </c>
      <c r="D492" s="72">
        <v>32</v>
      </c>
      <c r="E492" s="123" t="s">
        <v>477</v>
      </c>
      <c r="F492" s="123" t="s">
        <v>12</v>
      </c>
      <c r="G492" s="132">
        <v>279.3</v>
      </c>
      <c r="H492" s="46">
        <v>279.3</v>
      </c>
      <c r="I492" s="46">
        <v>0</v>
      </c>
      <c r="J492" s="46">
        <v>279.3</v>
      </c>
      <c r="K492" s="46">
        <v>0</v>
      </c>
      <c r="L492" s="126">
        <v>70000</v>
      </c>
      <c r="M492" s="128">
        <v>19551000</v>
      </c>
      <c r="N492" s="129"/>
      <c r="O492" s="125"/>
      <c r="P492" s="129"/>
      <c r="Q492" s="127">
        <v>279.3</v>
      </c>
      <c r="R492" s="125"/>
      <c r="S492" s="128"/>
      <c r="T492" s="128"/>
      <c r="U492" s="137"/>
      <c r="V492" s="126">
        <v>10000</v>
      </c>
      <c r="W492" s="125">
        <v>2793000</v>
      </c>
      <c r="X492" s="126">
        <v>150000</v>
      </c>
      <c r="Y492" s="125">
        <v>41895000</v>
      </c>
      <c r="Z492" s="128"/>
      <c r="AA492" s="125">
        <v>64239000</v>
      </c>
      <c r="AB492" s="742"/>
      <c r="AC492" s="126">
        <v>40000</v>
      </c>
      <c r="AD492" s="128">
        <v>11172000</v>
      </c>
      <c r="AE492" s="745"/>
      <c r="AF492" s="745"/>
      <c r="AG492" s="128"/>
      <c r="AH492" s="124" t="s">
        <v>40</v>
      </c>
      <c r="AI492" s="46" t="s">
        <v>803</v>
      </c>
      <c r="AJ492" s="46" t="s">
        <v>804</v>
      </c>
      <c r="AK492" s="46" t="s">
        <v>499</v>
      </c>
      <c r="AL492" s="46" t="s">
        <v>500</v>
      </c>
      <c r="AM492" s="123">
        <v>31</v>
      </c>
      <c r="AN492" s="123">
        <v>611</v>
      </c>
      <c r="AO492" s="46">
        <v>81.7</v>
      </c>
      <c r="AP492" s="46">
        <v>279.3</v>
      </c>
      <c r="AQ492" s="46">
        <v>0</v>
      </c>
      <c r="AR492" s="46"/>
      <c r="AS492" s="46"/>
      <c r="AT492" s="124" t="s">
        <v>491</v>
      </c>
      <c r="AU492" s="74"/>
    </row>
    <row r="493" spans="1:47" ht="72" customHeight="1" x14ac:dyDescent="0.25">
      <c r="A493" s="732"/>
      <c r="B493" s="740"/>
      <c r="C493" s="45"/>
      <c r="D493" s="72"/>
      <c r="E493" s="123"/>
      <c r="F493" s="123"/>
      <c r="G493" s="132"/>
      <c r="H493" s="46"/>
      <c r="I493" s="46"/>
      <c r="J493" s="46"/>
      <c r="K493" s="46"/>
      <c r="L493" s="126"/>
      <c r="M493" s="128"/>
      <c r="N493" s="129" t="s">
        <v>805</v>
      </c>
      <c r="O493" s="125">
        <v>87000</v>
      </c>
      <c r="P493" s="129" t="s">
        <v>806</v>
      </c>
      <c r="Q493" s="127">
        <v>5</v>
      </c>
      <c r="R493" s="125"/>
      <c r="S493" s="128"/>
      <c r="T493" s="128"/>
      <c r="U493" s="137"/>
      <c r="V493" s="126"/>
      <c r="W493" s="125"/>
      <c r="X493" s="126"/>
      <c r="Y493" s="125"/>
      <c r="Z493" s="128"/>
      <c r="AA493" s="125">
        <v>0</v>
      </c>
      <c r="AB493" s="742"/>
      <c r="AC493" s="126"/>
      <c r="AD493" s="128">
        <v>0</v>
      </c>
      <c r="AE493" s="745"/>
      <c r="AF493" s="745"/>
      <c r="AG493" s="128"/>
      <c r="AH493" s="124"/>
      <c r="AI493" s="46"/>
      <c r="AJ493" s="46"/>
      <c r="AK493" s="46"/>
      <c r="AL493" s="46"/>
      <c r="AM493" s="123"/>
      <c r="AN493" s="123"/>
      <c r="AO493" s="46"/>
      <c r="AP493" s="46"/>
      <c r="AQ493" s="46"/>
      <c r="AR493" s="46"/>
      <c r="AS493" s="46"/>
      <c r="AT493" s="124"/>
      <c r="AU493" s="74"/>
    </row>
    <row r="494" spans="1:47" ht="72" customHeight="1" x14ac:dyDescent="0.25">
      <c r="A494" s="732"/>
      <c r="B494" s="740"/>
      <c r="C494" s="45"/>
      <c r="D494" s="72"/>
      <c r="E494" s="123"/>
      <c r="F494" s="123"/>
      <c r="G494" s="132"/>
      <c r="H494" s="46"/>
      <c r="I494" s="46"/>
      <c r="J494" s="46"/>
      <c r="K494" s="46"/>
      <c r="L494" s="126"/>
      <c r="M494" s="128"/>
      <c r="N494" s="129" t="s">
        <v>762</v>
      </c>
      <c r="O494" s="125">
        <v>1835000</v>
      </c>
      <c r="P494" s="129" t="s">
        <v>520</v>
      </c>
      <c r="Q494" s="127">
        <v>5</v>
      </c>
      <c r="R494" s="125"/>
      <c r="S494" s="128"/>
      <c r="T494" s="128">
        <v>1468000</v>
      </c>
      <c r="U494" s="137">
        <v>7340000</v>
      </c>
      <c r="V494" s="126"/>
      <c r="W494" s="125"/>
      <c r="X494" s="126"/>
      <c r="Y494" s="125"/>
      <c r="Z494" s="128"/>
      <c r="AA494" s="125">
        <v>7340000</v>
      </c>
      <c r="AB494" s="742"/>
      <c r="AC494" s="126"/>
      <c r="AD494" s="128">
        <v>0</v>
      </c>
      <c r="AE494" s="745"/>
      <c r="AF494" s="745"/>
      <c r="AG494" s="128"/>
      <c r="AH494" s="124"/>
      <c r="AI494" s="46"/>
      <c r="AJ494" s="46"/>
      <c r="AK494" s="46"/>
      <c r="AL494" s="46"/>
      <c r="AM494" s="123"/>
      <c r="AN494" s="123"/>
      <c r="AO494" s="46"/>
      <c r="AP494" s="46"/>
      <c r="AQ494" s="46"/>
      <c r="AR494" s="46"/>
      <c r="AS494" s="46"/>
      <c r="AT494" s="124"/>
      <c r="AU494" s="74"/>
    </row>
    <row r="495" spans="1:47" ht="72" customHeight="1" x14ac:dyDescent="0.25">
      <c r="A495" s="732"/>
      <c r="B495" s="740"/>
      <c r="C495" s="45"/>
      <c r="D495" s="72"/>
      <c r="E495" s="123"/>
      <c r="F495" s="123"/>
      <c r="G495" s="132"/>
      <c r="H495" s="46"/>
      <c r="I495" s="46"/>
      <c r="J495" s="46"/>
      <c r="K495" s="46"/>
      <c r="L495" s="126"/>
      <c r="M495" s="128"/>
      <c r="N495" s="129" t="s">
        <v>799</v>
      </c>
      <c r="O495" s="125">
        <v>785000</v>
      </c>
      <c r="P495" s="129" t="s">
        <v>520</v>
      </c>
      <c r="Q495" s="127">
        <v>8</v>
      </c>
      <c r="R495" s="125"/>
      <c r="S495" s="128"/>
      <c r="T495" s="128">
        <v>628000</v>
      </c>
      <c r="U495" s="137">
        <v>5024000</v>
      </c>
      <c r="V495" s="126"/>
      <c r="W495" s="125"/>
      <c r="X495" s="126"/>
      <c r="Y495" s="125"/>
      <c r="Z495" s="128"/>
      <c r="AA495" s="125">
        <v>5024000</v>
      </c>
      <c r="AB495" s="742"/>
      <c r="AC495" s="126"/>
      <c r="AD495" s="128">
        <v>0</v>
      </c>
      <c r="AE495" s="745"/>
      <c r="AF495" s="745"/>
      <c r="AG495" s="128"/>
      <c r="AH495" s="124"/>
      <c r="AI495" s="46"/>
      <c r="AJ495" s="46"/>
      <c r="AK495" s="46"/>
      <c r="AL495" s="46"/>
      <c r="AM495" s="123"/>
      <c r="AN495" s="123"/>
      <c r="AO495" s="46"/>
      <c r="AP495" s="46"/>
      <c r="AQ495" s="46"/>
      <c r="AR495" s="46"/>
      <c r="AS495" s="46"/>
      <c r="AT495" s="124"/>
      <c r="AU495" s="74"/>
    </row>
    <row r="496" spans="1:47" ht="72" customHeight="1" x14ac:dyDescent="0.25">
      <c r="A496" s="732"/>
      <c r="B496" s="740"/>
      <c r="C496" s="45"/>
      <c r="D496" s="72"/>
      <c r="E496" s="123"/>
      <c r="F496" s="123"/>
      <c r="G496" s="132"/>
      <c r="H496" s="46"/>
      <c r="I496" s="46"/>
      <c r="J496" s="46"/>
      <c r="K496" s="46"/>
      <c r="L496" s="126"/>
      <c r="M496" s="128"/>
      <c r="N496" s="129" t="s">
        <v>807</v>
      </c>
      <c r="O496" s="125">
        <v>141000</v>
      </c>
      <c r="P496" s="129" t="s">
        <v>520</v>
      </c>
      <c r="Q496" s="127">
        <v>1</v>
      </c>
      <c r="R496" s="125"/>
      <c r="S496" s="128"/>
      <c r="T496" s="128">
        <v>112800</v>
      </c>
      <c r="U496" s="137">
        <v>112800</v>
      </c>
      <c r="V496" s="126"/>
      <c r="W496" s="125"/>
      <c r="X496" s="126"/>
      <c r="Y496" s="125"/>
      <c r="Z496" s="128"/>
      <c r="AA496" s="125">
        <v>112800</v>
      </c>
      <c r="AB496" s="742"/>
      <c r="AC496" s="126"/>
      <c r="AD496" s="128">
        <v>0</v>
      </c>
      <c r="AE496" s="745"/>
      <c r="AF496" s="745"/>
      <c r="AG496" s="128"/>
      <c r="AH496" s="124"/>
      <c r="AI496" s="46"/>
      <c r="AJ496" s="46"/>
      <c r="AK496" s="46"/>
      <c r="AL496" s="46"/>
      <c r="AM496" s="123"/>
      <c r="AN496" s="123"/>
      <c r="AO496" s="46"/>
      <c r="AP496" s="46"/>
      <c r="AQ496" s="46"/>
      <c r="AR496" s="46"/>
      <c r="AS496" s="46"/>
      <c r="AT496" s="124"/>
      <c r="AU496" s="74"/>
    </row>
    <row r="497" spans="1:47" ht="72" customHeight="1" x14ac:dyDescent="0.25">
      <c r="A497" s="732"/>
      <c r="B497" s="740"/>
      <c r="C497" s="45"/>
      <c r="D497" s="72"/>
      <c r="E497" s="123"/>
      <c r="F497" s="123"/>
      <c r="G497" s="132"/>
      <c r="H497" s="46"/>
      <c r="I497" s="46"/>
      <c r="J497" s="46"/>
      <c r="K497" s="46"/>
      <c r="L497" s="126"/>
      <c r="M497" s="128"/>
      <c r="N497" s="129" t="s">
        <v>808</v>
      </c>
      <c r="O497" s="125">
        <v>141000</v>
      </c>
      <c r="P497" s="129" t="s">
        <v>520</v>
      </c>
      <c r="Q497" s="127">
        <v>1</v>
      </c>
      <c r="R497" s="125"/>
      <c r="S497" s="128"/>
      <c r="T497" s="128">
        <v>112800</v>
      </c>
      <c r="U497" s="137">
        <v>112800</v>
      </c>
      <c r="V497" s="126"/>
      <c r="W497" s="125"/>
      <c r="X497" s="126"/>
      <c r="Y497" s="125"/>
      <c r="Z497" s="128"/>
      <c r="AA497" s="125">
        <v>112800</v>
      </c>
      <c r="AB497" s="742"/>
      <c r="AC497" s="126"/>
      <c r="AD497" s="128">
        <v>0</v>
      </c>
      <c r="AE497" s="745"/>
      <c r="AF497" s="745"/>
      <c r="AG497" s="128"/>
      <c r="AH497" s="124"/>
      <c r="AI497" s="46"/>
      <c r="AJ497" s="46"/>
      <c r="AK497" s="46"/>
      <c r="AL497" s="46"/>
      <c r="AM497" s="123"/>
      <c r="AN497" s="123"/>
      <c r="AO497" s="46"/>
      <c r="AP497" s="46"/>
      <c r="AQ497" s="46"/>
      <c r="AR497" s="46"/>
      <c r="AS497" s="46"/>
      <c r="AT497" s="124"/>
      <c r="AU497" s="74"/>
    </row>
    <row r="498" spans="1:47" ht="72" customHeight="1" x14ac:dyDescent="0.25">
      <c r="A498" s="732"/>
      <c r="B498" s="740"/>
      <c r="C498" s="45">
        <v>63</v>
      </c>
      <c r="D498" s="72">
        <v>65</v>
      </c>
      <c r="E498" s="123" t="s">
        <v>477</v>
      </c>
      <c r="F498" s="123" t="s">
        <v>12</v>
      </c>
      <c r="G498" s="132">
        <v>134</v>
      </c>
      <c r="H498" s="46">
        <v>134</v>
      </c>
      <c r="I498" s="46">
        <v>0</v>
      </c>
      <c r="J498" s="46">
        <v>134</v>
      </c>
      <c r="K498" s="46">
        <v>0</v>
      </c>
      <c r="L498" s="126">
        <v>70000</v>
      </c>
      <c r="M498" s="128">
        <v>9380000</v>
      </c>
      <c r="N498" s="129" t="s">
        <v>351</v>
      </c>
      <c r="O498" s="125">
        <v>9500</v>
      </c>
      <c r="P498" s="129" t="s">
        <v>352</v>
      </c>
      <c r="Q498" s="127">
        <v>134</v>
      </c>
      <c r="R498" s="125">
        <v>9500</v>
      </c>
      <c r="S498" s="128">
        <v>1273000</v>
      </c>
      <c r="T498" s="128"/>
      <c r="U498" s="137"/>
      <c r="V498" s="126">
        <v>10000</v>
      </c>
      <c r="W498" s="125">
        <v>1340000</v>
      </c>
      <c r="X498" s="126">
        <v>150000</v>
      </c>
      <c r="Y498" s="125">
        <v>20100000</v>
      </c>
      <c r="Z498" s="128"/>
      <c r="AA498" s="125">
        <v>32093000</v>
      </c>
      <c r="AB498" s="742"/>
      <c r="AC498" s="126">
        <v>40000</v>
      </c>
      <c r="AD498" s="128">
        <v>5360000</v>
      </c>
      <c r="AE498" s="745"/>
      <c r="AF498" s="745"/>
      <c r="AG498" s="128"/>
      <c r="AH498" s="46" t="s">
        <v>388</v>
      </c>
      <c r="AI498" s="46" t="s">
        <v>809</v>
      </c>
      <c r="AJ498" s="46"/>
      <c r="AK498" s="46"/>
      <c r="AL498" s="46"/>
      <c r="AM498" s="123"/>
      <c r="AN498" s="123">
        <v>6</v>
      </c>
      <c r="AO498" s="46">
        <v>72</v>
      </c>
      <c r="AP498" s="46">
        <v>134</v>
      </c>
      <c r="AQ498" s="46">
        <v>-62</v>
      </c>
      <c r="AR498" s="46" t="s">
        <v>484</v>
      </c>
      <c r="AS498" s="123" t="s">
        <v>810</v>
      </c>
      <c r="AT498" s="124"/>
      <c r="AU498" s="74"/>
    </row>
    <row r="499" spans="1:47" ht="72" customHeight="1" x14ac:dyDescent="0.25">
      <c r="A499" s="732"/>
      <c r="B499" s="740"/>
      <c r="C499" s="45">
        <v>63</v>
      </c>
      <c r="D499" s="72">
        <v>60</v>
      </c>
      <c r="E499" s="123" t="s">
        <v>477</v>
      </c>
      <c r="F499" s="123" t="s">
        <v>12</v>
      </c>
      <c r="G499" s="132">
        <v>16.7</v>
      </c>
      <c r="H499" s="46">
        <v>16.7</v>
      </c>
      <c r="I499" s="46">
        <v>0</v>
      </c>
      <c r="J499" s="46">
        <v>16.7</v>
      </c>
      <c r="K499" s="46">
        <v>0</v>
      </c>
      <c r="L499" s="126">
        <v>70000</v>
      </c>
      <c r="M499" s="128">
        <v>1169000</v>
      </c>
      <c r="N499" s="129" t="s">
        <v>351</v>
      </c>
      <c r="O499" s="125">
        <v>9500</v>
      </c>
      <c r="P499" s="129" t="s">
        <v>352</v>
      </c>
      <c r="Q499" s="127">
        <v>16.7</v>
      </c>
      <c r="R499" s="125">
        <v>9500</v>
      </c>
      <c r="S499" s="128">
        <v>158650</v>
      </c>
      <c r="T499" s="128"/>
      <c r="U499" s="137"/>
      <c r="V499" s="126">
        <v>10000</v>
      </c>
      <c r="W499" s="125">
        <v>167000</v>
      </c>
      <c r="X499" s="126">
        <v>150000</v>
      </c>
      <c r="Y499" s="125">
        <v>2505000</v>
      </c>
      <c r="Z499" s="128"/>
      <c r="AA499" s="125">
        <v>3999650</v>
      </c>
      <c r="AB499" s="742"/>
      <c r="AC499" s="126">
        <v>40000</v>
      </c>
      <c r="AD499" s="128">
        <v>668000</v>
      </c>
      <c r="AE499" s="745"/>
      <c r="AF499" s="745"/>
      <c r="AG499" s="128"/>
      <c r="AH499" s="46" t="s">
        <v>388</v>
      </c>
      <c r="AI499" s="46" t="s">
        <v>809</v>
      </c>
      <c r="AJ499" s="46"/>
      <c r="AK499" s="46"/>
      <c r="AL499" s="46"/>
      <c r="AM499" s="123"/>
      <c r="AN499" s="123">
        <v>6</v>
      </c>
      <c r="AO499" s="46">
        <v>72</v>
      </c>
      <c r="AP499" s="46">
        <v>16.7</v>
      </c>
      <c r="AQ499" s="46">
        <v>55.3</v>
      </c>
      <c r="AR499" s="46" t="s">
        <v>484</v>
      </c>
      <c r="AS499" s="123" t="s">
        <v>810</v>
      </c>
      <c r="AT499" s="124"/>
      <c r="AU499" s="74"/>
    </row>
    <row r="500" spans="1:47" ht="72" customHeight="1" x14ac:dyDescent="0.25">
      <c r="A500" s="732"/>
      <c r="B500" s="740"/>
      <c r="C500" s="45">
        <v>63</v>
      </c>
      <c r="D500" s="72">
        <v>104</v>
      </c>
      <c r="E500" s="123" t="s">
        <v>477</v>
      </c>
      <c r="F500" s="123" t="s">
        <v>12</v>
      </c>
      <c r="G500" s="132">
        <v>133.69999999999999</v>
      </c>
      <c r="H500" s="46">
        <v>133.69999999999999</v>
      </c>
      <c r="I500" s="46">
        <v>0</v>
      </c>
      <c r="J500" s="46">
        <v>133.69999999999999</v>
      </c>
      <c r="K500" s="46">
        <v>0</v>
      </c>
      <c r="L500" s="126">
        <v>70000</v>
      </c>
      <c r="M500" s="128">
        <v>9359000</v>
      </c>
      <c r="N500" s="129" t="s">
        <v>351</v>
      </c>
      <c r="O500" s="125">
        <v>9500</v>
      </c>
      <c r="P500" s="129" t="s">
        <v>352</v>
      </c>
      <c r="Q500" s="127">
        <v>133.69999999999999</v>
      </c>
      <c r="R500" s="125">
        <v>9500</v>
      </c>
      <c r="S500" s="128">
        <v>1270150</v>
      </c>
      <c r="T500" s="128"/>
      <c r="U500" s="137"/>
      <c r="V500" s="126">
        <v>10000</v>
      </c>
      <c r="W500" s="125">
        <v>1337000</v>
      </c>
      <c r="X500" s="126">
        <v>150000</v>
      </c>
      <c r="Y500" s="125">
        <v>20055000</v>
      </c>
      <c r="Z500" s="128"/>
      <c r="AA500" s="125">
        <v>32021150</v>
      </c>
      <c r="AB500" s="742"/>
      <c r="AC500" s="126">
        <v>40000</v>
      </c>
      <c r="AD500" s="128">
        <v>5348000</v>
      </c>
      <c r="AE500" s="745"/>
      <c r="AF500" s="745"/>
      <c r="AG500" s="128"/>
      <c r="AH500" s="46" t="s">
        <v>388</v>
      </c>
      <c r="AI500" s="46" t="s">
        <v>809</v>
      </c>
      <c r="AJ500" s="46"/>
      <c r="AK500" s="46"/>
      <c r="AL500" s="46"/>
      <c r="AM500" s="123"/>
      <c r="AN500" s="123">
        <v>6</v>
      </c>
      <c r="AO500" s="46">
        <v>72</v>
      </c>
      <c r="AP500" s="46">
        <v>133.69999999999999</v>
      </c>
      <c r="AQ500" s="46">
        <v>-61.699999999999989</v>
      </c>
      <c r="AR500" s="46" t="s">
        <v>484</v>
      </c>
      <c r="AS500" s="123" t="s">
        <v>810</v>
      </c>
      <c r="AT500" s="124"/>
      <c r="AU500" s="74"/>
    </row>
    <row r="501" spans="1:47" ht="72" customHeight="1" x14ac:dyDescent="0.25">
      <c r="A501" s="732"/>
      <c r="B501" s="740"/>
      <c r="C501" s="45">
        <v>54</v>
      </c>
      <c r="D501" s="72">
        <v>151</v>
      </c>
      <c r="E501" s="123" t="s">
        <v>477</v>
      </c>
      <c r="F501" s="123" t="s">
        <v>12</v>
      </c>
      <c r="G501" s="132">
        <v>150.4</v>
      </c>
      <c r="H501" s="46">
        <v>150.4</v>
      </c>
      <c r="I501" s="46">
        <v>0</v>
      </c>
      <c r="J501" s="46">
        <v>150.4</v>
      </c>
      <c r="K501" s="46">
        <v>0</v>
      </c>
      <c r="L501" s="126">
        <v>70000</v>
      </c>
      <c r="M501" s="128">
        <v>10528000</v>
      </c>
      <c r="N501" s="129" t="s">
        <v>351</v>
      </c>
      <c r="O501" s="125">
        <v>9500</v>
      </c>
      <c r="P501" s="129" t="s">
        <v>352</v>
      </c>
      <c r="Q501" s="127">
        <v>150.4</v>
      </c>
      <c r="R501" s="125">
        <v>9500</v>
      </c>
      <c r="S501" s="128">
        <v>1428800</v>
      </c>
      <c r="T501" s="128"/>
      <c r="U501" s="137"/>
      <c r="V501" s="126">
        <v>10000</v>
      </c>
      <c r="W501" s="125">
        <v>1504000</v>
      </c>
      <c r="X501" s="126">
        <v>150000</v>
      </c>
      <c r="Y501" s="125">
        <v>22560000</v>
      </c>
      <c r="Z501" s="128"/>
      <c r="AA501" s="125">
        <v>36020800</v>
      </c>
      <c r="AB501" s="742"/>
      <c r="AC501" s="126">
        <v>40000</v>
      </c>
      <c r="AD501" s="128">
        <v>6016000</v>
      </c>
      <c r="AE501" s="745"/>
      <c r="AF501" s="745"/>
      <c r="AG501" s="128"/>
      <c r="AH501" s="121"/>
      <c r="AI501" s="121"/>
      <c r="AJ501" s="121"/>
      <c r="AK501" s="121"/>
      <c r="AL501" s="121"/>
      <c r="AM501" s="110"/>
      <c r="AN501" s="123"/>
      <c r="AO501" s="46"/>
      <c r="AP501" s="46"/>
      <c r="AQ501" s="46"/>
      <c r="AR501" s="46"/>
      <c r="AS501" s="123"/>
      <c r="AT501" s="124"/>
      <c r="AU501" s="74"/>
    </row>
    <row r="502" spans="1:47" ht="72" customHeight="1" x14ac:dyDescent="0.25">
      <c r="A502" s="732"/>
      <c r="B502" s="740"/>
      <c r="C502" s="45">
        <v>55</v>
      </c>
      <c r="D502" s="72">
        <v>409</v>
      </c>
      <c r="E502" s="123" t="s">
        <v>477</v>
      </c>
      <c r="F502" s="123" t="s">
        <v>12</v>
      </c>
      <c r="G502" s="132">
        <v>60.8</v>
      </c>
      <c r="H502" s="46">
        <v>60.8</v>
      </c>
      <c r="I502" s="46">
        <v>0</v>
      </c>
      <c r="J502" s="46">
        <v>60.8</v>
      </c>
      <c r="K502" s="46">
        <v>0</v>
      </c>
      <c r="L502" s="126">
        <v>70000</v>
      </c>
      <c r="M502" s="128">
        <v>4256000</v>
      </c>
      <c r="N502" s="129" t="s">
        <v>351</v>
      </c>
      <c r="O502" s="125">
        <v>9500</v>
      </c>
      <c r="P502" s="129" t="s">
        <v>352</v>
      </c>
      <c r="Q502" s="127">
        <v>60.8</v>
      </c>
      <c r="R502" s="125">
        <v>9500</v>
      </c>
      <c r="S502" s="128">
        <v>577600</v>
      </c>
      <c r="T502" s="128"/>
      <c r="U502" s="137"/>
      <c r="V502" s="126">
        <v>10000</v>
      </c>
      <c r="W502" s="125">
        <v>608000</v>
      </c>
      <c r="X502" s="126">
        <v>150000</v>
      </c>
      <c r="Y502" s="125">
        <v>9120000</v>
      </c>
      <c r="Z502" s="128"/>
      <c r="AA502" s="125">
        <v>14561600</v>
      </c>
      <c r="AB502" s="742"/>
      <c r="AC502" s="126">
        <v>40000</v>
      </c>
      <c r="AD502" s="128">
        <v>2432000</v>
      </c>
      <c r="AE502" s="745"/>
      <c r="AF502" s="745"/>
      <c r="AG502" s="128"/>
      <c r="AH502" s="121"/>
      <c r="AI502" s="121"/>
      <c r="AJ502" s="121"/>
      <c r="AK502" s="121"/>
      <c r="AL502" s="121"/>
      <c r="AM502" s="110"/>
      <c r="AN502" s="123"/>
      <c r="AO502" s="46"/>
      <c r="AP502" s="46"/>
      <c r="AQ502" s="46"/>
      <c r="AR502" s="46"/>
      <c r="AS502" s="123"/>
      <c r="AT502" s="124"/>
      <c r="AU502" s="74"/>
    </row>
    <row r="503" spans="1:47" ht="72" customHeight="1" x14ac:dyDescent="0.25">
      <c r="A503" s="732"/>
      <c r="B503" s="740"/>
      <c r="C503" s="45">
        <v>55</v>
      </c>
      <c r="D503" s="72">
        <v>356</v>
      </c>
      <c r="E503" s="123" t="s">
        <v>477</v>
      </c>
      <c r="F503" s="123" t="s">
        <v>12</v>
      </c>
      <c r="G503" s="132">
        <v>43.2</v>
      </c>
      <c r="H503" s="46">
        <v>43.2</v>
      </c>
      <c r="I503" s="46">
        <v>0</v>
      </c>
      <c r="J503" s="46">
        <v>43.2</v>
      </c>
      <c r="K503" s="46">
        <v>0</v>
      </c>
      <c r="L503" s="126">
        <v>70000</v>
      </c>
      <c r="M503" s="128">
        <v>3024000</v>
      </c>
      <c r="N503" s="129" t="s">
        <v>351</v>
      </c>
      <c r="O503" s="125">
        <v>9500</v>
      </c>
      <c r="P503" s="129" t="s">
        <v>352</v>
      </c>
      <c r="Q503" s="127">
        <v>43.2</v>
      </c>
      <c r="R503" s="125">
        <v>9500</v>
      </c>
      <c r="S503" s="128">
        <v>410400</v>
      </c>
      <c r="T503" s="128"/>
      <c r="U503" s="137"/>
      <c r="V503" s="126">
        <v>10000</v>
      </c>
      <c r="W503" s="125">
        <v>432000</v>
      </c>
      <c r="X503" s="126">
        <v>150000</v>
      </c>
      <c r="Y503" s="125">
        <v>6480000</v>
      </c>
      <c r="Z503" s="128"/>
      <c r="AA503" s="125">
        <v>10346400</v>
      </c>
      <c r="AB503" s="742"/>
      <c r="AC503" s="126">
        <v>40000</v>
      </c>
      <c r="AD503" s="128">
        <v>1728000</v>
      </c>
      <c r="AE503" s="745"/>
      <c r="AF503" s="745"/>
      <c r="AG503" s="128"/>
      <c r="AH503" s="121"/>
      <c r="AI503" s="121"/>
      <c r="AJ503" s="121"/>
      <c r="AK503" s="121"/>
      <c r="AL503" s="121"/>
      <c r="AM503" s="110"/>
      <c r="AN503" s="123"/>
      <c r="AO503" s="46"/>
      <c r="AP503" s="46"/>
      <c r="AQ503" s="46"/>
      <c r="AR503" s="46"/>
      <c r="AS503" s="123"/>
      <c r="AT503" s="124"/>
      <c r="AU503" s="74"/>
    </row>
    <row r="504" spans="1:47" s="67" customFormat="1" ht="72" customHeight="1" x14ac:dyDescent="0.25">
      <c r="A504" s="732">
        <f>MAX(A$6:$A503)+1</f>
        <v>49</v>
      </c>
      <c r="B504" s="740" t="s">
        <v>811</v>
      </c>
      <c r="C504" s="45">
        <v>55</v>
      </c>
      <c r="D504" s="72">
        <v>227</v>
      </c>
      <c r="E504" s="123" t="s">
        <v>477</v>
      </c>
      <c r="F504" s="123" t="s">
        <v>12</v>
      </c>
      <c r="G504" s="132">
        <v>12.2</v>
      </c>
      <c r="H504" s="46">
        <v>12.2</v>
      </c>
      <c r="I504" s="46">
        <v>0</v>
      </c>
      <c r="J504" s="46">
        <v>12.2</v>
      </c>
      <c r="K504" s="46">
        <v>0</v>
      </c>
      <c r="L504" s="126">
        <v>70000</v>
      </c>
      <c r="M504" s="128">
        <v>854000</v>
      </c>
      <c r="N504" s="129" t="s">
        <v>351</v>
      </c>
      <c r="O504" s="125">
        <v>9500</v>
      </c>
      <c r="P504" s="129" t="s">
        <v>352</v>
      </c>
      <c r="Q504" s="127">
        <v>12.2</v>
      </c>
      <c r="R504" s="125">
        <v>9500</v>
      </c>
      <c r="S504" s="128">
        <v>115900</v>
      </c>
      <c r="T504" s="128"/>
      <c r="U504" s="137"/>
      <c r="V504" s="126">
        <v>10000</v>
      </c>
      <c r="W504" s="125">
        <v>122000</v>
      </c>
      <c r="X504" s="126">
        <v>150000</v>
      </c>
      <c r="Y504" s="125">
        <v>1830000</v>
      </c>
      <c r="Z504" s="128"/>
      <c r="AA504" s="125">
        <v>2921900</v>
      </c>
      <c r="AB504" s="766">
        <v>38655300</v>
      </c>
      <c r="AC504" s="126">
        <v>40000</v>
      </c>
      <c r="AD504" s="128">
        <v>488000</v>
      </c>
      <c r="AE504" s="767">
        <v>6456000</v>
      </c>
      <c r="AF504" s="767">
        <v>45111300</v>
      </c>
      <c r="AG504" s="745"/>
      <c r="AH504" s="46"/>
      <c r="AI504" s="46"/>
      <c r="AJ504" s="46"/>
      <c r="AK504" s="46"/>
      <c r="AL504" s="46"/>
      <c r="AM504" s="123"/>
      <c r="AN504" s="123"/>
      <c r="AO504" s="46"/>
      <c r="AP504" s="46"/>
      <c r="AQ504" s="46"/>
      <c r="AR504" s="46"/>
      <c r="AS504" s="123"/>
      <c r="AT504" s="124"/>
      <c r="AU504" s="135"/>
    </row>
    <row r="505" spans="1:47" s="67" customFormat="1" ht="72" customHeight="1" x14ac:dyDescent="0.25">
      <c r="A505" s="732"/>
      <c r="B505" s="740"/>
      <c r="C505" s="45">
        <v>55</v>
      </c>
      <c r="D505" s="72">
        <v>219</v>
      </c>
      <c r="E505" s="123" t="s">
        <v>477</v>
      </c>
      <c r="F505" s="123" t="s">
        <v>12</v>
      </c>
      <c r="G505" s="132">
        <v>59.6</v>
      </c>
      <c r="H505" s="46">
        <v>59.6</v>
      </c>
      <c r="I505" s="46">
        <v>0</v>
      </c>
      <c r="J505" s="46">
        <v>59.6</v>
      </c>
      <c r="K505" s="46">
        <v>0</v>
      </c>
      <c r="L505" s="126">
        <v>70000</v>
      </c>
      <c r="M505" s="128">
        <v>4172000</v>
      </c>
      <c r="N505" s="129" t="s">
        <v>351</v>
      </c>
      <c r="O505" s="125">
        <v>9500</v>
      </c>
      <c r="P505" s="129" t="s">
        <v>352</v>
      </c>
      <c r="Q505" s="127">
        <v>59.6</v>
      </c>
      <c r="R505" s="125">
        <v>9500</v>
      </c>
      <c r="S505" s="128">
        <v>566200</v>
      </c>
      <c r="T505" s="128"/>
      <c r="U505" s="137"/>
      <c r="V505" s="126">
        <v>10000</v>
      </c>
      <c r="W505" s="125">
        <v>596000</v>
      </c>
      <c r="X505" s="126">
        <v>150000</v>
      </c>
      <c r="Y505" s="125">
        <v>8940000</v>
      </c>
      <c r="Z505" s="128"/>
      <c r="AA505" s="125">
        <v>14274200</v>
      </c>
      <c r="AB505" s="766"/>
      <c r="AC505" s="126">
        <v>40000</v>
      </c>
      <c r="AD505" s="128">
        <v>2384000</v>
      </c>
      <c r="AE505" s="767"/>
      <c r="AF505" s="767"/>
      <c r="AG505" s="745"/>
      <c r="AH505" s="46"/>
      <c r="AI505" s="46"/>
      <c r="AJ505" s="46"/>
      <c r="AK505" s="46"/>
      <c r="AL505" s="46"/>
      <c r="AM505" s="123"/>
      <c r="AN505" s="123"/>
      <c r="AO505" s="46"/>
      <c r="AP505" s="46"/>
      <c r="AQ505" s="46"/>
      <c r="AR505" s="46"/>
      <c r="AS505" s="123"/>
      <c r="AT505" s="124"/>
      <c r="AU505" s="135"/>
    </row>
    <row r="506" spans="1:47" s="67" customFormat="1" ht="72" customHeight="1" x14ac:dyDescent="0.25">
      <c r="A506" s="732"/>
      <c r="B506" s="740"/>
      <c r="C506" s="45">
        <v>55</v>
      </c>
      <c r="D506" s="72">
        <v>218</v>
      </c>
      <c r="E506" s="123" t="s">
        <v>477</v>
      </c>
      <c r="F506" s="123" t="s">
        <v>12</v>
      </c>
      <c r="G506" s="132">
        <v>51.1</v>
      </c>
      <c r="H506" s="46">
        <v>51.1</v>
      </c>
      <c r="I506" s="46">
        <v>0</v>
      </c>
      <c r="J506" s="46">
        <v>51.1</v>
      </c>
      <c r="K506" s="46">
        <v>0</v>
      </c>
      <c r="L506" s="126">
        <v>70000</v>
      </c>
      <c r="M506" s="128">
        <v>3577000</v>
      </c>
      <c r="N506" s="129" t="s">
        <v>351</v>
      </c>
      <c r="O506" s="125">
        <v>9500</v>
      </c>
      <c r="P506" s="129" t="s">
        <v>352</v>
      </c>
      <c r="Q506" s="127">
        <v>51.1</v>
      </c>
      <c r="R506" s="125">
        <v>9500</v>
      </c>
      <c r="S506" s="128">
        <v>485450</v>
      </c>
      <c r="T506" s="128"/>
      <c r="U506" s="137"/>
      <c r="V506" s="126">
        <v>10000</v>
      </c>
      <c r="W506" s="125">
        <v>511000</v>
      </c>
      <c r="X506" s="126">
        <v>150000</v>
      </c>
      <c r="Y506" s="125">
        <v>7665000</v>
      </c>
      <c r="Z506" s="128"/>
      <c r="AA506" s="125">
        <v>12238450</v>
      </c>
      <c r="AB506" s="766"/>
      <c r="AC506" s="126">
        <v>40000</v>
      </c>
      <c r="AD506" s="128">
        <v>2044000</v>
      </c>
      <c r="AE506" s="767"/>
      <c r="AF506" s="767"/>
      <c r="AG506" s="745"/>
      <c r="AH506" s="46"/>
      <c r="AI506" s="46"/>
      <c r="AJ506" s="46"/>
      <c r="AK506" s="46"/>
      <c r="AL506" s="46"/>
      <c r="AM506" s="123"/>
      <c r="AN506" s="123"/>
      <c r="AO506" s="46"/>
      <c r="AP506" s="46"/>
      <c r="AQ506" s="46"/>
      <c r="AR506" s="46"/>
      <c r="AS506" s="123"/>
      <c r="AT506" s="124"/>
      <c r="AU506" s="135"/>
    </row>
    <row r="507" spans="1:47" s="67" customFormat="1" ht="72" customHeight="1" x14ac:dyDescent="0.25">
      <c r="A507" s="732"/>
      <c r="B507" s="740"/>
      <c r="C507" s="45">
        <v>55</v>
      </c>
      <c r="D507" s="72">
        <v>217</v>
      </c>
      <c r="E507" s="123" t="s">
        <v>477</v>
      </c>
      <c r="F507" s="123" t="s">
        <v>12</v>
      </c>
      <c r="G507" s="132">
        <v>38.5</v>
      </c>
      <c r="H507" s="46">
        <v>38.5</v>
      </c>
      <c r="I507" s="46">
        <v>0</v>
      </c>
      <c r="J507" s="46">
        <v>38.5</v>
      </c>
      <c r="K507" s="46">
        <v>0</v>
      </c>
      <c r="L507" s="126">
        <v>70000</v>
      </c>
      <c r="M507" s="128">
        <v>2695000</v>
      </c>
      <c r="N507" s="129" t="s">
        <v>351</v>
      </c>
      <c r="O507" s="125">
        <v>9500</v>
      </c>
      <c r="P507" s="129" t="s">
        <v>352</v>
      </c>
      <c r="Q507" s="127">
        <v>38.5</v>
      </c>
      <c r="R507" s="125">
        <v>9500</v>
      </c>
      <c r="S507" s="128">
        <v>365750</v>
      </c>
      <c r="T507" s="128"/>
      <c r="U507" s="137"/>
      <c r="V507" s="126">
        <v>10000</v>
      </c>
      <c r="W507" s="125">
        <v>385000</v>
      </c>
      <c r="X507" s="126">
        <v>150000</v>
      </c>
      <c r="Y507" s="125">
        <v>5775000</v>
      </c>
      <c r="Z507" s="128"/>
      <c r="AA507" s="125">
        <v>9220750</v>
      </c>
      <c r="AB507" s="766"/>
      <c r="AC507" s="126">
        <v>40000</v>
      </c>
      <c r="AD507" s="128">
        <v>1540000</v>
      </c>
      <c r="AE507" s="767"/>
      <c r="AF507" s="767"/>
      <c r="AG507" s="745"/>
      <c r="AH507" s="46"/>
      <c r="AI507" s="46"/>
      <c r="AJ507" s="46"/>
      <c r="AK507" s="46"/>
      <c r="AL507" s="46"/>
      <c r="AM507" s="123"/>
      <c r="AN507" s="123"/>
      <c r="AO507" s="46"/>
      <c r="AP507" s="46"/>
      <c r="AQ507" s="46"/>
      <c r="AR507" s="46"/>
      <c r="AS507" s="123"/>
      <c r="AT507" s="124"/>
      <c r="AU507" s="135"/>
    </row>
    <row r="508" spans="1:47" ht="72" customHeight="1" x14ac:dyDescent="0.25">
      <c r="A508" s="732">
        <f>MAX(A$6:$A507)+1</f>
        <v>50</v>
      </c>
      <c r="B508" s="740" t="s">
        <v>811</v>
      </c>
      <c r="C508" s="45">
        <v>54</v>
      </c>
      <c r="D508" s="72">
        <v>124</v>
      </c>
      <c r="E508" s="123" t="s">
        <v>477</v>
      </c>
      <c r="F508" s="123" t="s">
        <v>12</v>
      </c>
      <c r="G508" s="132">
        <v>119</v>
      </c>
      <c r="H508" s="46">
        <v>119</v>
      </c>
      <c r="I508" s="46">
        <v>0</v>
      </c>
      <c r="J508" s="46">
        <v>119</v>
      </c>
      <c r="K508" s="46">
        <v>0</v>
      </c>
      <c r="L508" s="126">
        <v>70000</v>
      </c>
      <c r="M508" s="128">
        <v>8330000</v>
      </c>
      <c r="N508" s="129" t="s">
        <v>351</v>
      </c>
      <c r="O508" s="125">
        <v>9500</v>
      </c>
      <c r="P508" s="129" t="s">
        <v>352</v>
      </c>
      <c r="Q508" s="127">
        <v>119</v>
      </c>
      <c r="R508" s="125">
        <v>9500</v>
      </c>
      <c r="S508" s="128">
        <v>1130500</v>
      </c>
      <c r="T508" s="128"/>
      <c r="U508" s="137"/>
      <c r="V508" s="126">
        <v>10000</v>
      </c>
      <c r="W508" s="125">
        <v>1190000</v>
      </c>
      <c r="X508" s="126">
        <v>150000</v>
      </c>
      <c r="Y508" s="125">
        <v>17850000</v>
      </c>
      <c r="Z508" s="128"/>
      <c r="AA508" s="125">
        <v>28500500</v>
      </c>
      <c r="AB508" s="766">
        <v>469694050</v>
      </c>
      <c r="AC508" s="126">
        <v>40000</v>
      </c>
      <c r="AD508" s="128">
        <v>4760000</v>
      </c>
      <c r="AE508" s="767">
        <v>75148000</v>
      </c>
      <c r="AF508" s="767">
        <v>544842050</v>
      </c>
      <c r="AG508" s="128"/>
      <c r="AH508" s="723" t="s">
        <v>487</v>
      </c>
      <c r="AI508" s="723" t="s">
        <v>488</v>
      </c>
      <c r="AJ508" s="723"/>
      <c r="AK508" s="723"/>
      <c r="AL508" s="723"/>
      <c r="AM508" s="712"/>
      <c r="AN508" s="112">
        <v>11</v>
      </c>
      <c r="AO508" s="122">
        <v>120</v>
      </c>
      <c r="AP508" s="122">
        <v>119</v>
      </c>
      <c r="AQ508" s="122">
        <v>1</v>
      </c>
      <c r="AR508" s="122" t="s">
        <v>481</v>
      </c>
      <c r="AS508" s="112" t="s">
        <v>489</v>
      </c>
      <c r="AT508" s="116"/>
      <c r="AU508" s="74"/>
    </row>
    <row r="509" spans="1:47" ht="72" customHeight="1" x14ac:dyDescent="0.25">
      <c r="A509" s="732"/>
      <c r="B509" s="740"/>
      <c r="C509" s="45">
        <v>55</v>
      </c>
      <c r="D509" s="72">
        <v>219</v>
      </c>
      <c r="E509" s="123" t="s">
        <v>477</v>
      </c>
      <c r="F509" s="123" t="s">
        <v>12</v>
      </c>
      <c r="G509" s="132">
        <v>82.8</v>
      </c>
      <c r="H509" s="46">
        <v>82.8</v>
      </c>
      <c r="I509" s="46">
        <v>0</v>
      </c>
      <c r="J509" s="46">
        <v>82.8</v>
      </c>
      <c r="K509" s="46">
        <v>0</v>
      </c>
      <c r="L509" s="126">
        <v>70000</v>
      </c>
      <c r="M509" s="128">
        <v>5796000</v>
      </c>
      <c r="N509" s="129" t="s">
        <v>351</v>
      </c>
      <c r="O509" s="125">
        <v>9500</v>
      </c>
      <c r="P509" s="129" t="s">
        <v>352</v>
      </c>
      <c r="Q509" s="127">
        <v>82.8</v>
      </c>
      <c r="R509" s="125">
        <v>9500</v>
      </c>
      <c r="S509" s="128">
        <v>786600</v>
      </c>
      <c r="T509" s="128"/>
      <c r="U509" s="137"/>
      <c r="V509" s="126">
        <v>10000</v>
      </c>
      <c r="W509" s="125">
        <v>828000</v>
      </c>
      <c r="X509" s="126">
        <v>150000</v>
      </c>
      <c r="Y509" s="125">
        <v>12420000</v>
      </c>
      <c r="Z509" s="128"/>
      <c r="AA509" s="125">
        <v>19830600</v>
      </c>
      <c r="AB509" s="766"/>
      <c r="AC509" s="126">
        <v>40000</v>
      </c>
      <c r="AD509" s="128">
        <v>3312000</v>
      </c>
      <c r="AE509" s="767"/>
      <c r="AF509" s="767"/>
      <c r="AG509" s="47"/>
      <c r="AH509" s="724"/>
      <c r="AI509" s="724"/>
      <c r="AJ509" s="724"/>
      <c r="AK509" s="724"/>
      <c r="AL509" s="724"/>
      <c r="AM509" s="714"/>
      <c r="AN509" s="123">
        <v>6</v>
      </c>
      <c r="AO509" s="46">
        <v>168</v>
      </c>
      <c r="AP509" s="46">
        <v>82.8</v>
      </c>
      <c r="AQ509" s="46">
        <v>85.2</v>
      </c>
      <c r="AR509" s="46" t="s">
        <v>484</v>
      </c>
      <c r="AS509" s="123" t="s">
        <v>492</v>
      </c>
      <c r="AT509" s="124"/>
      <c r="AU509" s="74"/>
    </row>
    <row r="510" spans="1:47" ht="72" customHeight="1" x14ac:dyDescent="0.25">
      <c r="A510" s="732"/>
      <c r="B510" s="740"/>
      <c r="C510" s="45">
        <v>55</v>
      </c>
      <c r="D510" s="72">
        <v>218</v>
      </c>
      <c r="E510" s="123" t="s">
        <v>477</v>
      </c>
      <c r="F510" s="123" t="s">
        <v>12</v>
      </c>
      <c r="G510" s="132">
        <v>87.8</v>
      </c>
      <c r="H510" s="46">
        <v>87.8</v>
      </c>
      <c r="I510" s="46">
        <v>0</v>
      </c>
      <c r="J510" s="46">
        <v>87.8</v>
      </c>
      <c r="K510" s="46">
        <v>0</v>
      </c>
      <c r="L510" s="126">
        <v>70000</v>
      </c>
      <c r="M510" s="128">
        <v>6146000</v>
      </c>
      <c r="N510" s="129" t="s">
        <v>351</v>
      </c>
      <c r="O510" s="125">
        <v>9500</v>
      </c>
      <c r="P510" s="129" t="s">
        <v>352</v>
      </c>
      <c r="Q510" s="127">
        <v>87.8</v>
      </c>
      <c r="R510" s="125">
        <v>9500</v>
      </c>
      <c r="S510" s="128">
        <v>834100</v>
      </c>
      <c r="T510" s="128"/>
      <c r="U510" s="137"/>
      <c r="V510" s="126">
        <v>10000</v>
      </c>
      <c r="W510" s="125">
        <v>878000</v>
      </c>
      <c r="X510" s="126">
        <v>150000</v>
      </c>
      <c r="Y510" s="125">
        <v>13170000</v>
      </c>
      <c r="Z510" s="128"/>
      <c r="AA510" s="125">
        <v>21028100</v>
      </c>
      <c r="AB510" s="766"/>
      <c r="AC510" s="126">
        <v>40000</v>
      </c>
      <c r="AD510" s="128">
        <v>3512000</v>
      </c>
      <c r="AE510" s="767"/>
      <c r="AF510" s="767"/>
      <c r="AG510" s="47"/>
      <c r="AH510" s="138"/>
      <c r="AI510" s="138"/>
      <c r="AJ510" s="138"/>
      <c r="AK510" s="138"/>
      <c r="AL510" s="138"/>
      <c r="AM510" s="111"/>
      <c r="AN510" s="123">
        <v>6</v>
      </c>
      <c r="AO510" s="46">
        <v>168</v>
      </c>
      <c r="AP510" s="46">
        <v>87.8</v>
      </c>
      <c r="AQ510" s="46">
        <v>80.2</v>
      </c>
      <c r="AR510" s="46" t="s">
        <v>484</v>
      </c>
      <c r="AS510" s="123" t="s">
        <v>492</v>
      </c>
      <c r="AT510" s="124"/>
      <c r="AU510" s="74"/>
    </row>
    <row r="511" spans="1:47" ht="72" customHeight="1" x14ac:dyDescent="0.25">
      <c r="A511" s="732"/>
      <c r="B511" s="740"/>
      <c r="C511" s="45">
        <v>55</v>
      </c>
      <c r="D511" s="72">
        <v>405</v>
      </c>
      <c r="E511" s="123" t="s">
        <v>477</v>
      </c>
      <c r="F511" s="123" t="s">
        <v>12</v>
      </c>
      <c r="G511" s="132">
        <v>66.2</v>
      </c>
      <c r="H511" s="46">
        <v>66.2</v>
      </c>
      <c r="I511" s="46">
        <v>0</v>
      </c>
      <c r="J511" s="46">
        <v>66.2</v>
      </c>
      <c r="K511" s="46">
        <v>0</v>
      </c>
      <c r="L511" s="126">
        <v>70000</v>
      </c>
      <c r="M511" s="128">
        <v>4634000</v>
      </c>
      <c r="N511" s="129" t="s">
        <v>351</v>
      </c>
      <c r="O511" s="125">
        <v>9500</v>
      </c>
      <c r="P511" s="129" t="s">
        <v>352</v>
      </c>
      <c r="Q511" s="127">
        <v>66.2</v>
      </c>
      <c r="R511" s="125">
        <v>9500</v>
      </c>
      <c r="S511" s="128">
        <v>628900</v>
      </c>
      <c r="T511" s="128"/>
      <c r="U511" s="137"/>
      <c r="V511" s="126">
        <v>10000</v>
      </c>
      <c r="W511" s="125">
        <v>662000</v>
      </c>
      <c r="X511" s="126">
        <v>150000</v>
      </c>
      <c r="Y511" s="125">
        <v>9930000</v>
      </c>
      <c r="Z511" s="128"/>
      <c r="AA511" s="125">
        <v>15854900</v>
      </c>
      <c r="AB511" s="766"/>
      <c r="AC511" s="126">
        <v>40000</v>
      </c>
      <c r="AD511" s="128">
        <v>2648000</v>
      </c>
      <c r="AE511" s="767"/>
      <c r="AF511" s="767"/>
      <c r="AG511" s="128"/>
      <c r="AH511" s="723" t="s">
        <v>487</v>
      </c>
      <c r="AI511" s="723" t="s">
        <v>488</v>
      </c>
      <c r="AJ511" s="723"/>
      <c r="AK511" s="723"/>
      <c r="AL511" s="723"/>
      <c r="AM511" s="712"/>
      <c r="AN511" s="123">
        <v>11</v>
      </c>
      <c r="AO511" s="46">
        <v>120</v>
      </c>
      <c r="AP511" s="46">
        <v>66.2</v>
      </c>
      <c r="AQ511" s="46">
        <v>53.8</v>
      </c>
      <c r="AR511" s="46" t="s">
        <v>481</v>
      </c>
      <c r="AS511" s="123" t="s">
        <v>489</v>
      </c>
      <c r="AT511" s="124"/>
      <c r="AU511" s="74"/>
    </row>
    <row r="512" spans="1:47" ht="72" customHeight="1" x14ac:dyDescent="0.25">
      <c r="A512" s="732"/>
      <c r="B512" s="740"/>
      <c r="C512" s="45">
        <v>55</v>
      </c>
      <c r="D512" s="72">
        <v>406</v>
      </c>
      <c r="E512" s="123" t="s">
        <v>477</v>
      </c>
      <c r="F512" s="123" t="s">
        <v>12</v>
      </c>
      <c r="G512" s="132">
        <v>85.1</v>
      </c>
      <c r="H512" s="46">
        <v>85.1</v>
      </c>
      <c r="I512" s="46">
        <v>0</v>
      </c>
      <c r="J512" s="46">
        <v>85.1</v>
      </c>
      <c r="K512" s="46">
        <v>0</v>
      </c>
      <c r="L512" s="126">
        <v>70000</v>
      </c>
      <c r="M512" s="128">
        <v>5957000</v>
      </c>
      <c r="N512" s="129" t="s">
        <v>351</v>
      </c>
      <c r="O512" s="125">
        <v>9500</v>
      </c>
      <c r="P512" s="129" t="s">
        <v>352</v>
      </c>
      <c r="Q512" s="127">
        <v>85.1</v>
      </c>
      <c r="R512" s="125">
        <v>9500</v>
      </c>
      <c r="S512" s="128">
        <v>808450</v>
      </c>
      <c r="T512" s="128"/>
      <c r="U512" s="137"/>
      <c r="V512" s="126">
        <v>10000</v>
      </c>
      <c r="W512" s="125">
        <v>851000</v>
      </c>
      <c r="X512" s="126">
        <v>150000</v>
      </c>
      <c r="Y512" s="125">
        <v>12765000</v>
      </c>
      <c r="Z512" s="128"/>
      <c r="AA512" s="125">
        <v>20381450</v>
      </c>
      <c r="AB512" s="766"/>
      <c r="AC512" s="126">
        <v>40000</v>
      </c>
      <c r="AD512" s="128">
        <v>3404000</v>
      </c>
      <c r="AE512" s="767"/>
      <c r="AF512" s="767"/>
      <c r="AG512" s="128"/>
      <c r="AH512" s="765"/>
      <c r="AI512" s="765"/>
      <c r="AJ512" s="765"/>
      <c r="AK512" s="765"/>
      <c r="AL512" s="765"/>
      <c r="AM512" s="713"/>
      <c r="AN512" s="123"/>
      <c r="AO512" s="46"/>
      <c r="AP512" s="46"/>
      <c r="AQ512" s="46"/>
      <c r="AR512" s="46"/>
      <c r="AS512" s="123"/>
      <c r="AT512" s="124"/>
      <c r="AU512" s="74"/>
    </row>
    <row r="513" spans="1:47" ht="72" customHeight="1" x14ac:dyDescent="0.25">
      <c r="A513" s="732"/>
      <c r="B513" s="740"/>
      <c r="C513" s="45">
        <v>55</v>
      </c>
      <c r="D513" s="72">
        <v>600</v>
      </c>
      <c r="E513" s="123" t="s">
        <v>477</v>
      </c>
      <c r="F513" s="123" t="s">
        <v>12</v>
      </c>
      <c r="G513" s="132">
        <v>285.8</v>
      </c>
      <c r="H513" s="46">
        <v>285.8</v>
      </c>
      <c r="I513" s="46">
        <v>0</v>
      </c>
      <c r="J513" s="46">
        <v>285.8</v>
      </c>
      <c r="K513" s="46">
        <v>0</v>
      </c>
      <c r="L513" s="126">
        <v>70000</v>
      </c>
      <c r="M513" s="128">
        <v>20006000</v>
      </c>
      <c r="N513" s="129" t="s">
        <v>351</v>
      </c>
      <c r="O513" s="125">
        <v>9500</v>
      </c>
      <c r="P513" s="129" t="s">
        <v>352</v>
      </c>
      <c r="Q513" s="127">
        <v>285.8</v>
      </c>
      <c r="R513" s="125">
        <v>9500</v>
      </c>
      <c r="S513" s="128">
        <v>2715100</v>
      </c>
      <c r="T513" s="128"/>
      <c r="U513" s="137"/>
      <c r="V513" s="126">
        <v>10000</v>
      </c>
      <c r="W513" s="125">
        <v>2858000</v>
      </c>
      <c r="X513" s="126">
        <v>150000</v>
      </c>
      <c r="Y513" s="125">
        <v>42870000</v>
      </c>
      <c r="Z513" s="128"/>
      <c r="AA513" s="125">
        <v>68449100</v>
      </c>
      <c r="AB513" s="766"/>
      <c r="AC513" s="126">
        <v>40000</v>
      </c>
      <c r="AD513" s="128">
        <v>11432000</v>
      </c>
      <c r="AE513" s="767"/>
      <c r="AF513" s="767"/>
      <c r="AG513" s="128"/>
      <c r="AH513" s="765"/>
      <c r="AI513" s="765"/>
      <c r="AJ513" s="765"/>
      <c r="AK513" s="765"/>
      <c r="AL513" s="765"/>
      <c r="AM513" s="713"/>
      <c r="AN513" s="123">
        <v>7</v>
      </c>
      <c r="AO513" s="46">
        <v>216</v>
      </c>
      <c r="AP513" s="46">
        <v>285.8</v>
      </c>
      <c r="AQ513" s="46">
        <v>-69.800000000000011</v>
      </c>
      <c r="AR513" s="46" t="s">
        <v>493</v>
      </c>
      <c r="AS513" s="123" t="s">
        <v>494</v>
      </c>
      <c r="AT513" s="124"/>
      <c r="AU513" s="74"/>
    </row>
    <row r="514" spans="1:47" ht="72" customHeight="1" x14ac:dyDescent="0.25">
      <c r="A514" s="732"/>
      <c r="B514" s="740"/>
      <c r="C514" s="45">
        <v>62</v>
      </c>
      <c r="D514" s="72">
        <v>15</v>
      </c>
      <c r="E514" s="123" t="s">
        <v>477</v>
      </c>
      <c r="F514" s="123" t="s">
        <v>12</v>
      </c>
      <c r="G514" s="132">
        <v>313.3</v>
      </c>
      <c r="H514" s="46">
        <v>313.3</v>
      </c>
      <c r="I514" s="46">
        <v>0</v>
      </c>
      <c r="J514" s="46">
        <v>313.3</v>
      </c>
      <c r="K514" s="46">
        <v>0</v>
      </c>
      <c r="L514" s="126">
        <v>70000</v>
      </c>
      <c r="M514" s="128">
        <v>21931000</v>
      </c>
      <c r="N514" s="129"/>
      <c r="O514" s="125"/>
      <c r="P514" s="129"/>
      <c r="Q514" s="127">
        <v>313.3</v>
      </c>
      <c r="R514" s="125"/>
      <c r="S514" s="128"/>
      <c r="T514" s="128"/>
      <c r="U514" s="137"/>
      <c r="V514" s="126">
        <v>10000</v>
      </c>
      <c r="W514" s="125">
        <v>3133000</v>
      </c>
      <c r="X514" s="126">
        <v>150000</v>
      </c>
      <c r="Y514" s="125">
        <v>46995000</v>
      </c>
      <c r="Z514" s="128"/>
      <c r="AA514" s="125">
        <v>72059000</v>
      </c>
      <c r="AB514" s="766"/>
      <c r="AC514" s="126">
        <v>40000</v>
      </c>
      <c r="AD514" s="128">
        <v>12532000</v>
      </c>
      <c r="AE514" s="767"/>
      <c r="AF514" s="767"/>
      <c r="AG514" s="128"/>
      <c r="AH514" s="765"/>
      <c r="AI514" s="765"/>
      <c r="AJ514" s="765"/>
      <c r="AK514" s="765"/>
      <c r="AL514" s="765"/>
      <c r="AM514" s="713"/>
      <c r="AN514" s="123">
        <v>6</v>
      </c>
      <c r="AO514" s="46">
        <v>168</v>
      </c>
      <c r="AP514" s="46">
        <v>313.3</v>
      </c>
      <c r="AQ514" s="46">
        <v>-145.30000000000001</v>
      </c>
      <c r="AR514" s="46" t="s">
        <v>484</v>
      </c>
      <c r="AS514" s="123" t="s">
        <v>492</v>
      </c>
      <c r="AT514" s="124"/>
      <c r="AU514" s="74"/>
    </row>
    <row r="515" spans="1:47" ht="72" customHeight="1" x14ac:dyDescent="0.25">
      <c r="A515" s="732"/>
      <c r="B515" s="740"/>
      <c r="C515" s="45"/>
      <c r="D515" s="72"/>
      <c r="E515" s="123"/>
      <c r="F515" s="123"/>
      <c r="G515" s="132"/>
      <c r="H515" s="46"/>
      <c r="I515" s="46"/>
      <c r="J515" s="46"/>
      <c r="K515" s="46"/>
      <c r="L515" s="126"/>
      <c r="M515" s="128"/>
      <c r="N515" s="129" t="s">
        <v>812</v>
      </c>
      <c r="O515" s="125">
        <v>785000</v>
      </c>
      <c r="P515" s="129" t="s">
        <v>520</v>
      </c>
      <c r="Q515" s="127">
        <v>7</v>
      </c>
      <c r="R515" s="125"/>
      <c r="S515" s="128"/>
      <c r="T515" s="128">
        <v>628000</v>
      </c>
      <c r="U515" s="137">
        <v>4396000</v>
      </c>
      <c r="V515" s="126"/>
      <c r="W515" s="125"/>
      <c r="X515" s="126"/>
      <c r="Y515" s="125"/>
      <c r="Z515" s="128"/>
      <c r="AA515" s="125">
        <v>4396000</v>
      </c>
      <c r="AB515" s="766"/>
      <c r="AC515" s="126"/>
      <c r="AD515" s="128">
        <v>0</v>
      </c>
      <c r="AE515" s="767"/>
      <c r="AF515" s="767"/>
      <c r="AG515" s="128"/>
      <c r="AH515" s="765"/>
      <c r="AI515" s="765"/>
      <c r="AJ515" s="765"/>
      <c r="AK515" s="765"/>
      <c r="AL515" s="765"/>
      <c r="AM515" s="713"/>
      <c r="AN515" s="123"/>
      <c r="AO515" s="46"/>
      <c r="AP515" s="46"/>
      <c r="AQ515" s="46"/>
      <c r="AR515" s="46"/>
      <c r="AS515" s="123"/>
      <c r="AT515" s="124"/>
      <c r="AU515" s="74"/>
    </row>
    <row r="516" spans="1:47" ht="72" customHeight="1" x14ac:dyDescent="0.25">
      <c r="A516" s="732"/>
      <c r="B516" s="740"/>
      <c r="C516" s="45"/>
      <c r="D516" s="72"/>
      <c r="E516" s="123"/>
      <c r="F516" s="123"/>
      <c r="G516" s="132"/>
      <c r="H516" s="46"/>
      <c r="I516" s="46"/>
      <c r="J516" s="46"/>
      <c r="K516" s="46"/>
      <c r="L516" s="126"/>
      <c r="M516" s="128"/>
      <c r="N516" s="129" t="s">
        <v>813</v>
      </c>
      <c r="O516" s="125">
        <v>785000</v>
      </c>
      <c r="P516" s="129" t="s">
        <v>520</v>
      </c>
      <c r="Q516" s="127">
        <v>11</v>
      </c>
      <c r="R516" s="125"/>
      <c r="S516" s="128"/>
      <c r="T516" s="128">
        <v>628000</v>
      </c>
      <c r="U516" s="137">
        <v>6908000</v>
      </c>
      <c r="V516" s="126"/>
      <c r="W516" s="125"/>
      <c r="X516" s="126"/>
      <c r="Y516" s="125"/>
      <c r="Z516" s="128"/>
      <c r="AA516" s="125">
        <v>6908000</v>
      </c>
      <c r="AB516" s="766"/>
      <c r="AC516" s="126"/>
      <c r="AD516" s="128">
        <v>0</v>
      </c>
      <c r="AE516" s="767"/>
      <c r="AF516" s="767"/>
      <c r="AG516" s="128"/>
      <c r="AH516" s="765"/>
      <c r="AI516" s="765"/>
      <c r="AJ516" s="765"/>
      <c r="AK516" s="765"/>
      <c r="AL516" s="765"/>
      <c r="AM516" s="713"/>
      <c r="AN516" s="123"/>
      <c r="AO516" s="46"/>
      <c r="AP516" s="46"/>
      <c r="AQ516" s="46"/>
      <c r="AR516" s="46"/>
      <c r="AS516" s="123"/>
      <c r="AT516" s="124"/>
      <c r="AU516" s="74"/>
    </row>
    <row r="517" spans="1:47" ht="72" customHeight="1" x14ac:dyDescent="0.25">
      <c r="A517" s="732"/>
      <c r="B517" s="740"/>
      <c r="C517" s="45"/>
      <c r="D517" s="72"/>
      <c r="E517" s="123"/>
      <c r="F517" s="123"/>
      <c r="G517" s="132"/>
      <c r="H517" s="46"/>
      <c r="I517" s="46"/>
      <c r="J517" s="46"/>
      <c r="K517" s="46"/>
      <c r="L517" s="126"/>
      <c r="M517" s="128"/>
      <c r="N517" s="129" t="s">
        <v>814</v>
      </c>
      <c r="O517" s="125">
        <v>545000</v>
      </c>
      <c r="P517" s="129" t="s">
        <v>520</v>
      </c>
      <c r="Q517" s="127">
        <v>1</v>
      </c>
      <c r="R517" s="125"/>
      <c r="S517" s="128"/>
      <c r="T517" s="128">
        <v>436000</v>
      </c>
      <c r="U517" s="137">
        <v>436000</v>
      </c>
      <c r="V517" s="126"/>
      <c r="W517" s="125"/>
      <c r="X517" s="126"/>
      <c r="Y517" s="125"/>
      <c r="Z517" s="128"/>
      <c r="AA517" s="125">
        <v>436000</v>
      </c>
      <c r="AB517" s="766"/>
      <c r="AC517" s="126"/>
      <c r="AD517" s="128">
        <v>0</v>
      </c>
      <c r="AE517" s="767"/>
      <c r="AF517" s="767"/>
      <c r="AG517" s="128"/>
      <c r="AH517" s="765"/>
      <c r="AI517" s="765"/>
      <c r="AJ517" s="765"/>
      <c r="AK517" s="765"/>
      <c r="AL517" s="765"/>
      <c r="AM517" s="713"/>
      <c r="AN517" s="123"/>
      <c r="AO517" s="46"/>
      <c r="AP517" s="46"/>
      <c r="AQ517" s="46"/>
      <c r="AR517" s="46"/>
      <c r="AS517" s="123"/>
      <c r="AT517" s="124"/>
      <c r="AU517" s="74"/>
    </row>
    <row r="518" spans="1:47" ht="72" customHeight="1" x14ac:dyDescent="0.25">
      <c r="A518" s="732"/>
      <c r="B518" s="740"/>
      <c r="C518" s="45"/>
      <c r="D518" s="72"/>
      <c r="E518" s="123"/>
      <c r="F518" s="123"/>
      <c r="G518" s="132"/>
      <c r="H518" s="46"/>
      <c r="I518" s="46"/>
      <c r="J518" s="46"/>
      <c r="K518" s="46"/>
      <c r="L518" s="126"/>
      <c r="M518" s="128"/>
      <c r="N518" s="129" t="s">
        <v>815</v>
      </c>
      <c r="O518" s="125">
        <v>45000</v>
      </c>
      <c r="P518" s="129" t="s">
        <v>520</v>
      </c>
      <c r="Q518" s="127">
        <v>1</v>
      </c>
      <c r="R518" s="125"/>
      <c r="S518" s="128"/>
      <c r="T518" s="128">
        <v>36000</v>
      </c>
      <c r="U518" s="137">
        <v>36000</v>
      </c>
      <c r="V518" s="126"/>
      <c r="W518" s="125"/>
      <c r="X518" s="126"/>
      <c r="Y518" s="125"/>
      <c r="Z518" s="128"/>
      <c r="AA518" s="125">
        <v>36000</v>
      </c>
      <c r="AB518" s="766"/>
      <c r="AC518" s="126"/>
      <c r="AD518" s="128">
        <v>0</v>
      </c>
      <c r="AE518" s="767"/>
      <c r="AF518" s="767"/>
      <c r="AG518" s="128"/>
      <c r="AH518" s="765"/>
      <c r="AI518" s="765"/>
      <c r="AJ518" s="765"/>
      <c r="AK518" s="765"/>
      <c r="AL518" s="765"/>
      <c r="AM518" s="713"/>
      <c r="AN518" s="123"/>
      <c r="AO518" s="46"/>
      <c r="AP518" s="46"/>
      <c r="AQ518" s="46"/>
      <c r="AR518" s="46"/>
      <c r="AS518" s="123"/>
      <c r="AT518" s="124"/>
      <c r="AU518" s="74"/>
    </row>
    <row r="519" spans="1:47" ht="72" customHeight="1" x14ac:dyDescent="0.25">
      <c r="A519" s="732"/>
      <c r="B519" s="740"/>
      <c r="C519" s="45"/>
      <c r="D519" s="72"/>
      <c r="E519" s="123"/>
      <c r="F519" s="123"/>
      <c r="G519" s="132"/>
      <c r="H519" s="46"/>
      <c r="I519" s="46"/>
      <c r="J519" s="46"/>
      <c r="K519" s="46"/>
      <c r="L519" s="126"/>
      <c r="M519" s="128"/>
      <c r="N519" s="129" t="s">
        <v>816</v>
      </c>
      <c r="O519" s="125">
        <v>56000</v>
      </c>
      <c r="P519" s="129" t="s">
        <v>520</v>
      </c>
      <c r="Q519" s="127">
        <v>1</v>
      </c>
      <c r="R519" s="125"/>
      <c r="S519" s="128"/>
      <c r="T519" s="128">
        <v>44800</v>
      </c>
      <c r="U519" s="137">
        <v>44800</v>
      </c>
      <c r="V519" s="126"/>
      <c r="W519" s="125"/>
      <c r="X519" s="126"/>
      <c r="Y519" s="125"/>
      <c r="Z519" s="128"/>
      <c r="AA519" s="125">
        <v>44800</v>
      </c>
      <c r="AB519" s="766"/>
      <c r="AC519" s="126"/>
      <c r="AD519" s="128">
        <v>0</v>
      </c>
      <c r="AE519" s="767"/>
      <c r="AF519" s="767"/>
      <c r="AG519" s="128"/>
      <c r="AH519" s="765"/>
      <c r="AI519" s="765"/>
      <c r="AJ519" s="765"/>
      <c r="AK519" s="765"/>
      <c r="AL519" s="765"/>
      <c r="AM519" s="713"/>
      <c r="AN519" s="123"/>
      <c r="AO519" s="46"/>
      <c r="AP519" s="46"/>
      <c r="AQ519" s="46"/>
      <c r="AR519" s="46"/>
      <c r="AS519" s="123"/>
      <c r="AT519" s="124"/>
      <c r="AU519" s="74"/>
    </row>
    <row r="520" spans="1:47" ht="72" customHeight="1" x14ac:dyDescent="0.25">
      <c r="A520" s="732"/>
      <c r="B520" s="740"/>
      <c r="C520" s="45">
        <v>62</v>
      </c>
      <c r="D520" s="72">
        <v>22</v>
      </c>
      <c r="E520" s="123" t="s">
        <v>477</v>
      </c>
      <c r="F520" s="123" t="s">
        <v>12</v>
      </c>
      <c r="G520" s="132">
        <v>218.9</v>
      </c>
      <c r="H520" s="46">
        <v>218.9</v>
      </c>
      <c r="I520" s="46">
        <v>0</v>
      </c>
      <c r="J520" s="46">
        <v>218.9</v>
      </c>
      <c r="K520" s="46">
        <v>0</v>
      </c>
      <c r="L520" s="126">
        <v>70000</v>
      </c>
      <c r="M520" s="128">
        <v>15323000</v>
      </c>
      <c r="N520" s="129" t="s">
        <v>351</v>
      </c>
      <c r="O520" s="125">
        <v>9500</v>
      </c>
      <c r="P520" s="129" t="s">
        <v>352</v>
      </c>
      <c r="Q520" s="127">
        <v>218.9</v>
      </c>
      <c r="R520" s="125">
        <v>9500</v>
      </c>
      <c r="S520" s="128">
        <v>2079550</v>
      </c>
      <c r="T520" s="128"/>
      <c r="U520" s="137"/>
      <c r="V520" s="126">
        <v>10000</v>
      </c>
      <c r="W520" s="125">
        <v>2189000</v>
      </c>
      <c r="X520" s="126">
        <v>150000</v>
      </c>
      <c r="Y520" s="125">
        <v>32835000</v>
      </c>
      <c r="Z520" s="128"/>
      <c r="AA520" s="125">
        <v>52426550</v>
      </c>
      <c r="AB520" s="766"/>
      <c r="AC520" s="126">
        <v>40000</v>
      </c>
      <c r="AD520" s="128">
        <v>8756000</v>
      </c>
      <c r="AE520" s="767"/>
      <c r="AF520" s="767"/>
      <c r="AG520" s="128"/>
      <c r="AH520" s="765"/>
      <c r="AI520" s="765"/>
      <c r="AJ520" s="765"/>
      <c r="AK520" s="765"/>
      <c r="AL520" s="765"/>
      <c r="AM520" s="713"/>
      <c r="AN520" s="123">
        <v>6</v>
      </c>
      <c r="AO520" s="46">
        <v>168</v>
      </c>
      <c r="AP520" s="46">
        <v>218.9</v>
      </c>
      <c r="AQ520" s="46">
        <v>-50.900000000000006</v>
      </c>
      <c r="AR520" s="46" t="s">
        <v>484</v>
      </c>
      <c r="AS520" s="123" t="s">
        <v>492</v>
      </c>
      <c r="AT520" s="124"/>
      <c r="AU520" s="74"/>
    </row>
    <row r="521" spans="1:47" ht="72" customHeight="1" x14ac:dyDescent="0.25">
      <c r="A521" s="732"/>
      <c r="B521" s="740"/>
      <c r="C521" s="45">
        <v>62</v>
      </c>
      <c r="D521" s="72">
        <v>23</v>
      </c>
      <c r="E521" s="123" t="s">
        <v>477</v>
      </c>
      <c r="F521" s="123" t="s">
        <v>12</v>
      </c>
      <c r="G521" s="132">
        <v>26.5</v>
      </c>
      <c r="H521" s="46">
        <v>26.5</v>
      </c>
      <c r="I521" s="46">
        <v>0</v>
      </c>
      <c r="J521" s="46">
        <v>26.5</v>
      </c>
      <c r="K521" s="46">
        <v>0</v>
      </c>
      <c r="L521" s="126">
        <v>70000</v>
      </c>
      <c r="M521" s="128">
        <v>1855000</v>
      </c>
      <c r="N521" s="129" t="s">
        <v>351</v>
      </c>
      <c r="O521" s="125">
        <v>9500</v>
      </c>
      <c r="P521" s="129" t="s">
        <v>352</v>
      </c>
      <c r="Q521" s="127">
        <v>26.5</v>
      </c>
      <c r="R521" s="125">
        <v>9500</v>
      </c>
      <c r="S521" s="128">
        <v>251750</v>
      </c>
      <c r="T521" s="128"/>
      <c r="U521" s="137"/>
      <c r="V521" s="126">
        <v>10000</v>
      </c>
      <c r="W521" s="125">
        <v>265000</v>
      </c>
      <c r="X521" s="126">
        <v>150000</v>
      </c>
      <c r="Y521" s="125">
        <v>3975000</v>
      </c>
      <c r="Z521" s="128"/>
      <c r="AA521" s="125">
        <v>6346750</v>
      </c>
      <c r="AB521" s="766"/>
      <c r="AC521" s="126">
        <v>40000</v>
      </c>
      <c r="AD521" s="128">
        <v>1060000</v>
      </c>
      <c r="AE521" s="767"/>
      <c r="AF521" s="767"/>
      <c r="AG521" s="128"/>
      <c r="AH521" s="765"/>
      <c r="AI521" s="765"/>
      <c r="AJ521" s="765"/>
      <c r="AK521" s="765"/>
      <c r="AL521" s="765"/>
      <c r="AM521" s="713"/>
      <c r="AN521" s="123">
        <v>6</v>
      </c>
      <c r="AO521" s="46">
        <v>168</v>
      </c>
      <c r="AP521" s="46">
        <v>26.5</v>
      </c>
      <c r="AQ521" s="46">
        <v>141.5</v>
      </c>
      <c r="AR521" s="46" t="s">
        <v>484</v>
      </c>
      <c r="AS521" s="123" t="s">
        <v>492</v>
      </c>
      <c r="AT521" s="124"/>
      <c r="AU521" s="74"/>
    </row>
    <row r="522" spans="1:47" ht="72" customHeight="1" x14ac:dyDescent="0.25">
      <c r="A522" s="732"/>
      <c r="B522" s="740"/>
      <c r="C522" s="45">
        <v>62</v>
      </c>
      <c r="D522" s="72">
        <v>29</v>
      </c>
      <c r="E522" s="123" t="s">
        <v>477</v>
      </c>
      <c r="F522" s="123" t="s">
        <v>12</v>
      </c>
      <c r="G522" s="132">
        <v>28.9</v>
      </c>
      <c r="H522" s="46">
        <v>28.9</v>
      </c>
      <c r="I522" s="46">
        <v>0</v>
      </c>
      <c r="J522" s="46">
        <v>28.9</v>
      </c>
      <c r="K522" s="46">
        <v>0</v>
      </c>
      <c r="L522" s="126">
        <v>70000</v>
      </c>
      <c r="M522" s="128">
        <v>2023000</v>
      </c>
      <c r="N522" s="129" t="s">
        <v>351</v>
      </c>
      <c r="O522" s="125">
        <v>9500</v>
      </c>
      <c r="P522" s="129" t="s">
        <v>352</v>
      </c>
      <c r="Q522" s="127">
        <v>28.9</v>
      </c>
      <c r="R522" s="125">
        <v>9500</v>
      </c>
      <c r="S522" s="128">
        <v>274550</v>
      </c>
      <c r="T522" s="128"/>
      <c r="U522" s="137"/>
      <c r="V522" s="126">
        <v>10000</v>
      </c>
      <c r="W522" s="125">
        <v>289000</v>
      </c>
      <c r="X522" s="126">
        <v>150000</v>
      </c>
      <c r="Y522" s="125">
        <v>4335000</v>
      </c>
      <c r="Z522" s="128"/>
      <c r="AA522" s="125">
        <v>6921550</v>
      </c>
      <c r="AB522" s="766"/>
      <c r="AC522" s="126">
        <v>40000</v>
      </c>
      <c r="AD522" s="128">
        <v>1156000</v>
      </c>
      <c r="AE522" s="767"/>
      <c r="AF522" s="767"/>
      <c r="AG522" s="128"/>
      <c r="AH522" s="765"/>
      <c r="AI522" s="765"/>
      <c r="AJ522" s="765"/>
      <c r="AK522" s="765"/>
      <c r="AL522" s="765"/>
      <c r="AM522" s="713"/>
      <c r="AN522" s="123">
        <v>6</v>
      </c>
      <c r="AO522" s="46">
        <v>168</v>
      </c>
      <c r="AP522" s="46">
        <v>28.9</v>
      </c>
      <c r="AQ522" s="46">
        <v>139.1</v>
      </c>
      <c r="AR522" s="46" t="s">
        <v>484</v>
      </c>
      <c r="AS522" s="123" t="s">
        <v>492</v>
      </c>
      <c r="AT522" s="124"/>
      <c r="AU522" s="74"/>
    </row>
    <row r="523" spans="1:47" ht="72" customHeight="1" x14ac:dyDescent="0.25">
      <c r="A523" s="732"/>
      <c r="B523" s="740"/>
      <c r="C523" s="45">
        <v>63</v>
      </c>
      <c r="D523" s="72">
        <v>170</v>
      </c>
      <c r="E523" s="123" t="s">
        <v>477</v>
      </c>
      <c r="F523" s="123" t="s">
        <v>12</v>
      </c>
      <c r="G523" s="132">
        <v>117.5</v>
      </c>
      <c r="H523" s="46">
        <v>117.5</v>
      </c>
      <c r="I523" s="46">
        <v>0</v>
      </c>
      <c r="J523" s="46">
        <v>117.5</v>
      </c>
      <c r="K523" s="46">
        <v>0</v>
      </c>
      <c r="L523" s="126">
        <v>70000</v>
      </c>
      <c r="M523" s="128">
        <v>8225000</v>
      </c>
      <c r="N523" s="129" t="s">
        <v>351</v>
      </c>
      <c r="O523" s="125">
        <v>9500</v>
      </c>
      <c r="P523" s="129" t="s">
        <v>352</v>
      </c>
      <c r="Q523" s="127">
        <v>117.5</v>
      </c>
      <c r="R523" s="125">
        <v>9500</v>
      </c>
      <c r="S523" s="128">
        <v>1116250</v>
      </c>
      <c r="T523" s="128"/>
      <c r="U523" s="137"/>
      <c r="V523" s="126">
        <v>10000</v>
      </c>
      <c r="W523" s="125">
        <v>1175000</v>
      </c>
      <c r="X523" s="126">
        <v>150000</v>
      </c>
      <c r="Y523" s="125">
        <v>17625000</v>
      </c>
      <c r="Z523" s="128"/>
      <c r="AA523" s="125">
        <v>28141250</v>
      </c>
      <c r="AB523" s="766"/>
      <c r="AC523" s="126">
        <v>40000</v>
      </c>
      <c r="AD523" s="128">
        <v>4700000</v>
      </c>
      <c r="AE523" s="767"/>
      <c r="AF523" s="767"/>
      <c r="AG523" s="128"/>
      <c r="AH523" s="765"/>
      <c r="AI523" s="765"/>
      <c r="AJ523" s="765"/>
      <c r="AK523" s="765"/>
      <c r="AL523" s="765"/>
      <c r="AM523" s="713"/>
      <c r="AN523" s="123"/>
      <c r="AO523" s="46"/>
      <c r="AP523" s="46"/>
      <c r="AQ523" s="46"/>
      <c r="AR523" s="46"/>
      <c r="AS523" s="123"/>
      <c r="AT523" s="124"/>
      <c r="AU523" s="74"/>
    </row>
    <row r="524" spans="1:47" ht="72" customHeight="1" x14ac:dyDescent="0.25">
      <c r="A524" s="732"/>
      <c r="B524" s="740"/>
      <c r="C524" s="45">
        <v>62</v>
      </c>
      <c r="D524" s="72">
        <v>87</v>
      </c>
      <c r="E524" s="123" t="s">
        <v>477</v>
      </c>
      <c r="F524" s="123" t="s">
        <v>12</v>
      </c>
      <c r="G524" s="132">
        <v>534.70000000000005</v>
      </c>
      <c r="H524" s="46">
        <v>160.30000000000001</v>
      </c>
      <c r="I524" s="46">
        <v>0</v>
      </c>
      <c r="J524" s="46">
        <v>160.30000000000001</v>
      </c>
      <c r="K524" s="46">
        <v>374.40000000000003</v>
      </c>
      <c r="L524" s="126">
        <v>70000</v>
      </c>
      <c r="M524" s="128">
        <v>11221000</v>
      </c>
      <c r="N524" s="129" t="s">
        <v>351</v>
      </c>
      <c r="O524" s="125">
        <v>9500</v>
      </c>
      <c r="P524" s="129" t="s">
        <v>352</v>
      </c>
      <c r="Q524" s="127">
        <v>160.30000000000001</v>
      </c>
      <c r="R524" s="125">
        <v>9500</v>
      </c>
      <c r="S524" s="128">
        <v>1522850</v>
      </c>
      <c r="T524" s="128"/>
      <c r="U524" s="137"/>
      <c r="V524" s="126">
        <v>10000</v>
      </c>
      <c r="W524" s="125">
        <v>1603000</v>
      </c>
      <c r="X524" s="126">
        <v>150000</v>
      </c>
      <c r="Y524" s="125">
        <v>24045000</v>
      </c>
      <c r="Z524" s="128"/>
      <c r="AA524" s="125">
        <v>38391850</v>
      </c>
      <c r="AB524" s="766"/>
      <c r="AC524" s="126">
        <v>40000</v>
      </c>
      <c r="AD524" s="128">
        <v>6412000</v>
      </c>
      <c r="AE524" s="767"/>
      <c r="AF524" s="767"/>
      <c r="AG524" s="128"/>
      <c r="AH524" s="765"/>
      <c r="AI524" s="765"/>
      <c r="AJ524" s="765"/>
      <c r="AK524" s="765"/>
      <c r="AL524" s="765"/>
      <c r="AM524" s="713"/>
      <c r="AN524" s="123">
        <v>6</v>
      </c>
      <c r="AO524" s="46">
        <v>168</v>
      </c>
      <c r="AP524" s="46">
        <v>160.30000000000001</v>
      </c>
      <c r="AQ524" s="46">
        <v>7.6999999999999886</v>
      </c>
      <c r="AR524" s="46" t="s">
        <v>484</v>
      </c>
      <c r="AS524" s="123" t="s">
        <v>492</v>
      </c>
      <c r="AT524" s="124"/>
      <c r="AU524" s="74"/>
    </row>
    <row r="525" spans="1:47" ht="72" customHeight="1" x14ac:dyDescent="0.25">
      <c r="A525" s="732"/>
      <c r="B525" s="740"/>
      <c r="C525" s="45">
        <v>63</v>
      </c>
      <c r="D525" s="72">
        <v>1</v>
      </c>
      <c r="E525" s="123" t="s">
        <v>477</v>
      </c>
      <c r="F525" s="123" t="s">
        <v>12</v>
      </c>
      <c r="G525" s="132">
        <v>60.7</v>
      </c>
      <c r="H525" s="46">
        <v>60.7</v>
      </c>
      <c r="I525" s="46">
        <v>0</v>
      </c>
      <c r="J525" s="46">
        <v>60.7</v>
      </c>
      <c r="K525" s="46">
        <v>0</v>
      </c>
      <c r="L525" s="126">
        <v>70000</v>
      </c>
      <c r="M525" s="128">
        <v>4249000</v>
      </c>
      <c r="N525" s="129"/>
      <c r="O525" s="125"/>
      <c r="P525" s="129"/>
      <c r="Q525" s="127">
        <v>60.7</v>
      </c>
      <c r="R525" s="125"/>
      <c r="S525" s="128"/>
      <c r="T525" s="128"/>
      <c r="U525" s="137"/>
      <c r="V525" s="126">
        <v>10000</v>
      </c>
      <c r="W525" s="125">
        <v>607000</v>
      </c>
      <c r="X525" s="126">
        <v>150000</v>
      </c>
      <c r="Y525" s="125">
        <v>9105000</v>
      </c>
      <c r="Z525" s="128"/>
      <c r="AA525" s="125">
        <v>13961000</v>
      </c>
      <c r="AB525" s="766"/>
      <c r="AC525" s="126">
        <v>40000</v>
      </c>
      <c r="AD525" s="128">
        <v>2428000</v>
      </c>
      <c r="AE525" s="767"/>
      <c r="AF525" s="767"/>
      <c r="AG525" s="128"/>
      <c r="AH525" s="765"/>
      <c r="AI525" s="765"/>
      <c r="AJ525" s="765"/>
      <c r="AK525" s="765"/>
      <c r="AL525" s="765"/>
      <c r="AM525" s="713"/>
      <c r="AN525" s="123">
        <v>6</v>
      </c>
      <c r="AO525" s="46">
        <v>168</v>
      </c>
      <c r="AP525" s="46">
        <v>60.7</v>
      </c>
      <c r="AQ525" s="46">
        <v>107.3</v>
      </c>
      <c r="AR525" s="46" t="s">
        <v>484</v>
      </c>
      <c r="AS525" s="123" t="s">
        <v>492</v>
      </c>
      <c r="AT525" s="124"/>
      <c r="AU525" s="74"/>
    </row>
    <row r="526" spans="1:47" ht="72" customHeight="1" x14ac:dyDescent="0.25">
      <c r="A526" s="732"/>
      <c r="B526" s="740"/>
      <c r="C526" s="45"/>
      <c r="D526" s="72"/>
      <c r="E526" s="123"/>
      <c r="F526" s="123"/>
      <c r="G526" s="132"/>
      <c r="H526" s="46"/>
      <c r="I526" s="46"/>
      <c r="J526" s="46"/>
      <c r="K526" s="46"/>
      <c r="L526" s="126"/>
      <c r="M526" s="128"/>
      <c r="N526" s="129" t="s">
        <v>817</v>
      </c>
      <c r="O526" s="125">
        <v>230000</v>
      </c>
      <c r="P526" s="129" t="s">
        <v>514</v>
      </c>
      <c r="Q526" s="127">
        <v>56.9</v>
      </c>
      <c r="R526" s="125"/>
      <c r="S526" s="128"/>
      <c r="T526" s="128">
        <v>184000</v>
      </c>
      <c r="U526" s="137">
        <v>10469600</v>
      </c>
      <c r="V526" s="126"/>
      <c r="W526" s="125"/>
      <c r="X526" s="126"/>
      <c r="Y526" s="125"/>
      <c r="Z526" s="128"/>
      <c r="AA526" s="125">
        <v>10469600</v>
      </c>
      <c r="AB526" s="766"/>
      <c r="AC526" s="126"/>
      <c r="AD526" s="128">
        <v>0</v>
      </c>
      <c r="AE526" s="767"/>
      <c r="AF526" s="767"/>
      <c r="AG526" s="128"/>
      <c r="AH526" s="138"/>
      <c r="AI526" s="138"/>
      <c r="AJ526" s="138"/>
      <c r="AK526" s="138"/>
      <c r="AL526" s="138"/>
      <c r="AM526" s="111"/>
      <c r="AN526" s="123"/>
      <c r="AO526" s="46"/>
      <c r="AP526" s="46"/>
      <c r="AQ526" s="46"/>
      <c r="AR526" s="46"/>
      <c r="AS526" s="123"/>
      <c r="AT526" s="124"/>
      <c r="AU526" s="74"/>
    </row>
    <row r="527" spans="1:47" ht="72" customHeight="1" x14ac:dyDescent="0.25">
      <c r="A527" s="732"/>
      <c r="B527" s="740"/>
      <c r="C527" s="45"/>
      <c r="D527" s="72"/>
      <c r="E527" s="123"/>
      <c r="F527" s="123"/>
      <c r="G527" s="132"/>
      <c r="H527" s="46"/>
      <c r="I527" s="46"/>
      <c r="J527" s="46"/>
      <c r="K527" s="46"/>
      <c r="L527" s="126"/>
      <c r="M527" s="128"/>
      <c r="N527" s="129" t="s">
        <v>818</v>
      </c>
      <c r="O527" s="125">
        <v>1230000</v>
      </c>
      <c r="P527" s="129" t="s">
        <v>819</v>
      </c>
      <c r="Q527" s="127">
        <v>0.6</v>
      </c>
      <c r="R527" s="125"/>
      <c r="S527" s="128"/>
      <c r="T527" s="128">
        <v>984000</v>
      </c>
      <c r="U527" s="137">
        <v>590400</v>
      </c>
      <c r="V527" s="126"/>
      <c r="W527" s="125"/>
      <c r="X527" s="126"/>
      <c r="Y527" s="125"/>
      <c r="Z527" s="128"/>
      <c r="AA527" s="125">
        <v>590400</v>
      </c>
      <c r="AB527" s="766"/>
      <c r="AC527" s="126"/>
      <c r="AD527" s="128">
        <v>0</v>
      </c>
      <c r="AE527" s="767"/>
      <c r="AF527" s="767"/>
      <c r="AG527" s="128"/>
      <c r="AH527" s="138"/>
      <c r="AI527" s="138"/>
      <c r="AJ527" s="138"/>
      <c r="AK527" s="138"/>
      <c r="AL527" s="138"/>
      <c r="AM527" s="111"/>
      <c r="AN527" s="123"/>
      <c r="AO527" s="46"/>
      <c r="AP527" s="46"/>
      <c r="AQ527" s="46"/>
      <c r="AR527" s="46"/>
      <c r="AS527" s="123"/>
      <c r="AT527" s="124"/>
      <c r="AU527" s="74"/>
    </row>
    <row r="528" spans="1:47" ht="72" customHeight="1" x14ac:dyDescent="0.25">
      <c r="A528" s="732"/>
      <c r="B528" s="740"/>
      <c r="C528" s="45"/>
      <c r="D528" s="72"/>
      <c r="E528" s="123"/>
      <c r="F528" s="123"/>
      <c r="G528" s="132"/>
      <c r="H528" s="46"/>
      <c r="I528" s="46"/>
      <c r="J528" s="46"/>
      <c r="K528" s="46"/>
      <c r="L528" s="126"/>
      <c r="M528" s="128"/>
      <c r="N528" s="129" t="s">
        <v>820</v>
      </c>
      <c r="O528" s="125">
        <v>87000</v>
      </c>
      <c r="P528" s="129" t="s">
        <v>806</v>
      </c>
      <c r="Q528" s="127">
        <v>6</v>
      </c>
      <c r="R528" s="125"/>
      <c r="S528" s="128"/>
      <c r="T528" s="128">
        <v>69600</v>
      </c>
      <c r="U528" s="137">
        <v>417600</v>
      </c>
      <c r="V528" s="126"/>
      <c r="W528" s="125"/>
      <c r="X528" s="126"/>
      <c r="Y528" s="125"/>
      <c r="Z528" s="128"/>
      <c r="AA528" s="125">
        <v>417600</v>
      </c>
      <c r="AB528" s="766"/>
      <c r="AC528" s="126"/>
      <c r="AD528" s="128">
        <v>0</v>
      </c>
      <c r="AE528" s="767"/>
      <c r="AF528" s="767"/>
      <c r="AG528" s="128"/>
      <c r="AH528" s="138"/>
      <c r="AI528" s="138"/>
      <c r="AJ528" s="138"/>
      <c r="AK528" s="138"/>
      <c r="AL528" s="138"/>
      <c r="AM528" s="111"/>
      <c r="AN528" s="123"/>
      <c r="AO528" s="46"/>
      <c r="AP528" s="46"/>
      <c r="AQ528" s="46"/>
      <c r="AR528" s="46"/>
      <c r="AS528" s="123"/>
      <c r="AT528" s="124"/>
      <c r="AU528" s="74"/>
    </row>
    <row r="529" spans="1:47" ht="72" customHeight="1" x14ac:dyDescent="0.25">
      <c r="A529" s="732"/>
      <c r="B529" s="740"/>
      <c r="C529" s="45">
        <v>63</v>
      </c>
      <c r="D529" s="72">
        <v>222</v>
      </c>
      <c r="E529" s="123" t="s">
        <v>477</v>
      </c>
      <c r="F529" s="123" t="s">
        <v>12</v>
      </c>
      <c r="G529" s="132">
        <v>104</v>
      </c>
      <c r="H529" s="46">
        <v>104</v>
      </c>
      <c r="I529" s="46">
        <v>0</v>
      </c>
      <c r="J529" s="46">
        <v>104</v>
      </c>
      <c r="K529" s="46">
        <v>0</v>
      </c>
      <c r="L529" s="126">
        <v>70000</v>
      </c>
      <c r="M529" s="128">
        <v>7280000</v>
      </c>
      <c r="N529" s="129" t="s">
        <v>351</v>
      </c>
      <c r="O529" s="125">
        <v>9500</v>
      </c>
      <c r="P529" s="129" t="s">
        <v>352</v>
      </c>
      <c r="Q529" s="127">
        <v>104</v>
      </c>
      <c r="R529" s="125">
        <v>9500</v>
      </c>
      <c r="S529" s="128">
        <v>988000</v>
      </c>
      <c r="T529" s="128"/>
      <c r="U529" s="137"/>
      <c r="V529" s="126">
        <v>10000</v>
      </c>
      <c r="W529" s="125">
        <v>1040000</v>
      </c>
      <c r="X529" s="126">
        <v>150000</v>
      </c>
      <c r="Y529" s="125">
        <v>15600000</v>
      </c>
      <c r="Z529" s="128"/>
      <c r="AA529" s="125">
        <v>24908000</v>
      </c>
      <c r="AB529" s="766"/>
      <c r="AC529" s="126">
        <v>40000</v>
      </c>
      <c r="AD529" s="128">
        <v>4160000</v>
      </c>
      <c r="AE529" s="767"/>
      <c r="AF529" s="767"/>
      <c r="AG529" s="128"/>
      <c r="AH529" s="138"/>
      <c r="AI529" s="138"/>
      <c r="AJ529" s="138"/>
      <c r="AK529" s="138"/>
      <c r="AL529" s="138"/>
      <c r="AM529" s="111"/>
      <c r="AN529" s="110">
        <v>6</v>
      </c>
      <c r="AO529" s="121">
        <v>168</v>
      </c>
      <c r="AP529" s="121">
        <v>104</v>
      </c>
      <c r="AQ529" s="121">
        <v>64</v>
      </c>
      <c r="AR529" s="121" t="s">
        <v>484</v>
      </c>
      <c r="AS529" s="110" t="s">
        <v>492</v>
      </c>
      <c r="AT529" s="115"/>
      <c r="AU529" s="74"/>
    </row>
    <row r="530" spans="1:47" s="67" customFormat="1" ht="72" customHeight="1" x14ac:dyDescent="0.25">
      <c r="A530" s="732"/>
      <c r="B530" s="740"/>
      <c r="C530" s="45">
        <v>63</v>
      </c>
      <c r="D530" s="72">
        <v>223</v>
      </c>
      <c r="E530" s="123" t="s">
        <v>477</v>
      </c>
      <c r="F530" s="123" t="s">
        <v>12</v>
      </c>
      <c r="G530" s="132">
        <v>28</v>
      </c>
      <c r="H530" s="46">
        <v>28</v>
      </c>
      <c r="I530" s="46">
        <v>0</v>
      </c>
      <c r="J530" s="46">
        <v>28</v>
      </c>
      <c r="K530" s="46">
        <v>0</v>
      </c>
      <c r="L530" s="126">
        <v>70000</v>
      </c>
      <c r="M530" s="128">
        <v>1960000</v>
      </c>
      <c r="N530" s="129" t="s">
        <v>351</v>
      </c>
      <c r="O530" s="125">
        <v>9500</v>
      </c>
      <c r="P530" s="129" t="s">
        <v>352</v>
      </c>
      <c r="Q530" s="127">
        <v>28</v>
      </c>
      <c r="R530" s="125">
        <v>9500</v>
      </c>
      <c r="S530" s="128">
        <v>266000</v>
      </c>
      <c r="T530" s="128"/>
      <c r="U530" s="137"/>
      <c r="V530" s="126">
        <v>10000</v>
      </c>
      <c r="W530" s="125">
        <v>280000</v>
      </c>
      <c r="X530" s="126">
        <v>150000</v>
      </c>
      <c r="Y530" s="125">
        <v>4200000</v>
      </c>
      <c r="Z530" s="128"/>
      <c r="AA530" s="125">
        <v>6706000</v>
      </c>
      <c r="AB530" s="766"/>
      <c r="AC530" s="126">
        <v>40000</v>
      </c>
      <c r="AD530" s="128">
        <v>1120000</v>
      </c>
      <c r="AE530" s="767"/>
      <c r="AF530" s="767"/>
      <c r="AG530" s="128"/>
      <c r="AH530" s="46"/>
      <c r="AI530" s="46"/>
      <c r="AJ530" s="46"/>
      <c r="AK530" s="46"/>
      <c r="AL530" s="46"/>
      <c r="AM530" s="123"/>
      <c r="AN530" s="123">
        <v>6</v>
      </c>
      <c r="AO530" s="46">
        <v>168</v>
      </c>
      <c r="AP530" s="46">
        <v>28</v>
      </c>
      <c r="AQ530" s="46">
        <v>140</v>
      </c>
      <c r="AR530" s="46" t="s">
        <v>484</v>
      </c>
      <c r="AS530" s="123" t="s">
        <v>492</v>
      </c>
      <c r="AT530" s="124"/>
      <c r="AU530" s="135"/>
    </row>
    <row r="531" spans="1:47" ht="72" customHeight="1" x14ac:dyDescent="0.25">
      <c r="A531" s="732"/>
      <c r="B531" s="740"/>
      <c r="C531" s="45">
        <v>54</v>
      </c>
      <c r="D531" s="72">
        <v>179</v>
      </c>
      <c r="E531" s="123" t="s">
        <v>477</v>
      </c>
      <c r="F531" s="123" t="s">
        <v>12</v>
      </c>
      <c r="G531" s="132">
        <v>93.9</v>
      </c>
      <c r="H531" s="46">
        <v>93.9</v>
      </c>
      <c r="I531" s="46">
        <v>0</v>
      </c>
      <c r="J531" s="46">
        <v>93.9</v>
      </c>
      <c r="K531" s="46">
        <v>0</v>
      </c>
      <c r="L531" s="126">
        <v>70000</v>
      </c>
      <c r="M531" s="128">
        <v>6573000</v>
      </c>
      <c r="N531" s="129" t="s">
        <v>351</v>
      </c>
      <c r="O531" s="125">
        <v>9500</v>
      </c>
      <c r="P531" s="129" t="s">
        <v>352</v>
      </c>
      <c r="Q531" s="127">
        <v>93.9</v>
      </c>
      <c r="R531" s="125">
        <v>9500</v>
      </c>
      <c r="S531" s="128">
        <v>892050</v>
      </c>
      <c r="T531" s="128"/>
      <c r="U531" s="137"/>
      <c r="V531" s="126">
        <v>10000</v>
      </c>
      <c r="W531" s="125">
        <v>939000</v>
      </c>
      <c r="X531" s="126">
        <v>150000</v>
      </c>
      <c r="Y531" s="125">
        <v>14085000</v>
      </c>
      <c r="Z531" s="128"/>
      <c r="AA531" s="125">
        <v>22489050</v>
      </c>
      <c r="AB531" s="766"/>
      <c r="AC531" s="126">
        <v>40000</v>
      </c>
      <c r="AD531" s="128">
        <v>3756000</v>
      </c>
      <c r="AE531" s="767"/>
      <c r="AF531" s="767"/>
      <c r="AG531" s="128"/>
      <c r="AH531" s="138"/>
      <c r="AI531" s="138"/>
      <c r="AJ531" s="138"/>
      <c r="AK531" s="138"/>
      <c r="AL531" s="138"/>
      <c r="AM531" s="111"/>
      <c r="AN531" s="111"/>
      <c r="AO531" s="138"/>
      <c r="AP531" s="138"/>
      <c r="AQ531" s="138"/>
      <c r="AR531" s="138"/>
      <c r="AS531" s="111"/>
      <c r="AT531" s="117"/>
      <c r="AU531" s="74"/>
    </row>
    <row r="532" spans="1:47" s="67" customFormat="1" ht="72" customHeight="1" x14ac:dyDescent="0.25">
      <c r="A532" s="732">
        <f>MAX(A$6:$A531)+1</f>
        <v>51</v>
      </c>
      <c r="B532" s="740" t="s">
        <v>821</v>
      </c>
      <c r="C532" s="45">
        <v>54</v>
      </c>
      <c r="D532" s="72">
        <v>107</v>
      </c>
      <c r="E532" s="123" t="s">
        <v>477</v>
      </c>
      <c r="F532" s="123" t="s">
        <v>12</v>
      </c>
      <c r="G532" s="132">
        <v>105.7</v>
      </c>
      <c r="H532" s="46">
        <v>105.7</v>
      </c>
      <c r="I532" s="46">
        <v>0</v>
      </c>
      <c r="J532" s="46">
        <v>105.7</v>
      </c>
      <c r="K532" s="46">
        <v>0</v>
      </c>
      <c r="L532" s="126">
        <v>70000</v>
      </c>
      <c r="M532" s="128">
        <v>7399000</v>
      </c>
      <c r="N532" s="129" t="s">
        <v>351</v>
      </c>
      <c r="O532" s="125">
        <v>9500</v>
      </c>
      <c r="P532" s="129" t="s">
        <v>352</v>
      </c>
      <c r="Q532" s="127">
        <v>105.7</v>
      </c>
      <c r="R532" s="125">
        <v>9500</v>
      </c>
      <c r="S532" s="128">
        <v>1004150</v>
      </c>
      <c r="T532" s="128"/>
      <c r="U532" s="137"/>
      <c r="V532" s="126">
        <v>10000</v>
      </c>
      <c r="W532" s="125">
        <v>1057000</v>
      </c>
      <c r="X532" s="126">
        <v>150000</v>
      </c>
      <c r="Y532" s="125">
        <v>15855000</v>
      </c>
      <c r="Z532" s="128"/>
      <c r="AA532" s="125">
        <v>25315150</v>
      </c>
      <c r="AB532" s="742">
        <v>223999100</v>
      </c>
      <c r="AC532" s="126">
        <v>40000</v>
      </c>
      <c r="AD532" s="128">
        <v>4228000</v>
      </c>
      <c r="AE532" s="745">
        <v>37548000</v>
      </c>
      <c r="AF532" s="745">
        <v>261547100</v>
      </c>
      <c r="AG532" s="128"/>
      <c r="AH532" s="46"/>
      <c r="AI532" s="46"/>
      <c r="AJ532" s="46"/>
      <c r="AK532" s="46"/>
      <c r="AL532" s="46"/>
      <c r="AM532" s="123"/>
      <c r="AN532" s="123"/>
      <c r="AO532" s="46"/>
      <c r="AP532" s="46"/>
      <c r="AQ532" s="46"/>
      <c r="AR532" s="46"/>
      <c r="AS532" s="123"/>
      <c r="AT532" s="124"/>
      <c r="AU532" s="135"/>
    </row>
    <row r="533" spans="1:47" s="67" customFormat="1" ht="72" customHeight="1" x14ac:dyDescent="0.25">
      <c r="A533" s="732"/>
      <c r="B533" s="740"/>
      <c r="C533" s="45">
        <v>55</v>
      </c>
      <c r="D533" s="72">
        <v>554</v>
      </c>
      <c r="E533" s="123" t="s">
        <v>477</v>
      </c>
      <c r="F533" s="123" t="s">
        <v>12</v>
      </c>
      <c r="G533" s="132">
        <v>8.1</v>
      </c>
      <c r="H533" s="46">
        <v>8.1</v>
      </c>
      <c r="I533" s="46">
        <v>0</v>
      </c>
      <c r="J533" s="46">
        <v>8.1</v>
      </c>
      <c r="K533" s="46">
        <v>0</v>
      </c>
      <c r="L533" s="126">
        <v>70000</v>
      </c>
      <c r="M533" s="128">
        <v>567000</v>
      </c>
      <c r="N533" s="129" t="s">
        <v>351</v>
      </c>
      <c r="O533" s="125">
        <v>9500</v>
      </c>
      <c r="P533" s="129" t="s">
        <v>352</v>
      </c>
      <c r="Q533" s="127">
        <v>8.1</v>
      </c>
      <c r="R533" s="125">
        <v>9500</v>
      </c>
      <c r="S533" s="128">
        <v>76950</v>
      </c>
      <c r="T533" s="128"/>
      <c r="U533" s="137"/>
      <c r="V533" s="126">
        <v>10000</v>
      </c>
      <c r="W533" s="125">
        <v>81000</v>
      </c>
      <c r="X533" s="126">
        <v>150000</v>
      </c>
      <c r="Y533" s="125">
        <v>1215000</v>
      </c>
      <c r="Z533" s="128"/>
      <c r="AA533" s="125">
        <v>1939950</v>
      </c>
      <c r="AB533" s="742"/>
      <c r="AC533" s="126">
        <v>40000</v>
      </c>
      <c r="AD533" s="128">
        <v>324000</v>
      </c>
      <c r="AE533" s="745"/>
      <c r="AF533" s="745"/>
      <c r="AG533" s="128"/>
      <c r="AH533" s="93" t="s">
        <v>822</v>
      </c>
      <c r="AI533" s="93" t="s">
        <v>822</v>
      </c>
      <c r="AJ533" s="93" t="s">
        <v>822</v>
      </c>
      <c r="AK533" s="93" t="s">
        <v>822</v>
      </c>
      <c r="AL533" s="93" t="s">
        <v>822</v>
      </c>
      <c r="AM533" s="93" t="s">
        <v>822</v>
      </c>
      <c r="AN533" s="93" t="s">
        <v>822</v>
      </c>
      <c r="AO533" s="93" t="s">
        <v>822</v>
      </c>
      <c r="AP533" s="93" t="s">
        <v>822</v>
      </c>
      <c r="AQ533" s="93" t="s">
        <v>822</v>
      </c>
      <c r="AR533" s="93" t="s">
        <v>822</v>
      </c>
      <c r="AS533" s="93" t="s">
        <v>822</v>
      </c>
      <c r="AT533" s="93" t="s">
        <v>822</v>
      </c>
      <c r="AU533" s="135"/>
    </row>
    <row r="534" spans="1:47" s="67" customFormat="1" ht="72" customHeight="1" x14ac:dyDescent="0.25">
      <c r="A534" s="732"/>
      <c r="B534" s="740"/>
      <c r="C534" s="45">
        <v>55</v>
      </c>
      <c r="D534" s="72">
        <v>555</v>
      </c>
      <c r="E534" s="123" t="s">
        <v>477</v>
      </c>
      <c r="F534" s="123" t="s">
        <v>12</v>
      </c>
      <c r="G534" s="132">
        <v>91.4</v>
      </c>
      <c r="H534" s="46">
        <v>91.4</v>
      </c>
      <c r="I534" s="46">
        <v>0</v>
      </c>
      <c r="J534" s="46">
        <v>91.4</v>
      </c>
      <c r="K534" s="46">
        <v>0</v>
      </c>
      <c r="L534" s="126">
        <v>70000</v>
      </c>
      <c r="M534" s="128">
        <v>6398000</v>
      </c>
      <c r="N534" s="129" t="s">
        <v>351</v>
      </c>
      <c r="O534" s="125">
        <v>9500</v>
      </c>
      <c r="P534" s="129" t="s">
        <v>352</v>
      </c>
      <c r="Q534" s="127">
        <v>91.4</v>
      </c>
      <c r="R534" s="125">
        <v>9500</v>
      </c>
      <c r="S534" s="128">
        <v>868300</v>
      </c>
      <c r="T534" s="128"/>
      <c r="U534" s="137"/>
      <c r="V534" s="126">
        <v>10000</v>
      </c>
      <c r="W534" s="125">
        <v>914000</v>
      </c>
      <c r="X534" s="126">
        <v>150000</v>
      </c>
      <c r="Y534" s="125">
        <v>13710000</v>
      </c>
      <c r="Z534" s="128"/>
      <c r="AA534" s="125">
        <v>21890300</v>
      </c>
      <c r="AB534" s="742"/>
      <c r="AC534" s="126">
        <v>40000</v>
      </c>
      <c r="AD534" s="128">
        <v>3656000</v>
      </c>
      <c r="AE534" s="745"/>
      <c r="AF534" s="745"/>
      <c r="AG534" s="128"/>
      <c r="AH534" s="46"/>
      <c r="AI534" s="46"/>
      <c r="AJ534" s="46"/>
      <c r="AK534" s="46"/>
      <c r="AL534" s="46"/>
      <c r="AM534" s="123"/>
      <c r="AN534" s="123"/>
      <c r="AO534" s="46"/>
      <c r="AP534" s="46"/>
      <c r="AQ534" s="46"/>
      <c r="AR534" s="46"/>
      <c r="AS534" s="123"/>
      <c r="AT534" s="124"/>
      <c r="AU534" s="135"/>
    </row>
    <row r="535" spans="1:47" s="67" customFormat="1" ht="72" customHeight="1" x14ac:dyDescent="0.25">
      <c r="A535" s="732"/>
      <c r="B535" s="740"/>
      <c r="C535" s="45">
        <v>63</v>
      </c>
      <c r="D535" s="72">
        <v>56</v>
      </c>
      <c r="E535" s="123" t="s">
        <v>477</v>
      </c>
      <c r="F535" s="123" t="s">
        <v>12</v>
      </c>
      <c r="G535" s="132">
        <v>194.3</v>
      </c>
      <c r="H535" s="46">
        <v>194.3</v>
      </c>
      <c r="I535" s="46">
        <v>0</v>
      </c>
      <c r="J535" s="46">
        <v>194.3</v>
      </c>
      <c r="K535" s="46">
        <v>0</v>
      </c>
      <c r="L535" s="126">
        <v>70000</v>
      </c>
      <c r="M535" s="128">
        <v>13601000</v>
      </c>
      <c r="N535" s="129" t="s">
        <v>351</v>
      </c>
      <c r="O535" s="125">
        <v>9500</v>
      </c>
      <c r="P535" s="129" t="s">
        <v>352</v>
      </c>
      <c r="Q535" s="127">
        <v>194.3</v>
      </c>
      <c r="R535" s="125">
        <v>9500</v>
      </c>
      <c r="S535" s="128">
        <v>1845850</v>
      </c>
      <c r="T535" s="128"/>
      <c r="U535" s="137"/>
      <c r="V535" s="126">
        <v>10000</v>
      </c>
      <c r="W535" s="125">
        <v>1943000</v>
      </c>
      <c r="X535" s="126">
        <v>150000</v>
      </c>
      <c r="Y535" s="125">
        <v>29145000</v>
      </c>
      <c r="Z535" s="128"/>
      <c r="AA535" s="125">
        <v>46534850</v>
      </c>
      <c r="AB535" s="742"/>
      <c r="AC535" s="126">
        <v>40000</v>
      </c>
      <c r="AD535" s="128">
        <v>7772000</v>
      </c>
      <c r="AE535" s="745"/>
      <c r="AF535" s="745"/>
      <c r="AG535" s="128"/>
      <c r="AH535" s="46"/>
      <c r="AI535" s="46"/>
      <c r="AJ535" s="46"/>
      <c r="AK535" s="46"/>
      <c r="AL535" s="46"/>
      <c r="AM535" s="123"/>
      <c r="AN535" s="123"/>
      <c r="AO535" s="46"/>
      <c r="AP535" s="46"/>
      <c r="AQ535" s="46"/>
      <c r="AR535" s="46"/>
      <c r="AS535" s="123"/>
      <c r="AT535" s="124"/>
      <c r="AU535" s="135"/>
    </row>
    <row r="536" spans="1:47" s="67" customFormat="1" ht="72" customHeight="1" x14ac:dyDescent="0.25">
      <c r="A536" s="732"/>
      <c r="B536" s="740"/>
      <c r="C536" s="45">
        <v>63</v>
      </c>
      <c r="D536" s="72">
        <v>168</v>
      </c>
      <c r="E536" s="123" t="s">
        <v>477</v>
      </c>
      <c r="F536" s="123" t="s">
        <v>12</v>
      </c>
      <c r="G536" s="132">
        <v>14.6</v>
      </c>
      <c r="H536" s="46">
        <v>14.6</v>
      </c>
      <c r="I536" s="46">
        <v>0</v>
      </c>
      <c r="J536" s="46">
        <v>14.6</v>
      </c>
      <c r="K536" s="46">
        <v>0</v>
      </c>
      <c r="L536" s="126">
        <v>70000</v>
      </c>
      <c r="M536" s="128">
        <v>1022000</v>
      </c>
      <c r="N536" s="129" t="s">
        <v>351</v>
      </c>
      <c r="O536" s="125">
        <v>9500</v>
      </c>
      <c r="P536" s="129" t="s">
        <v>352</v>
      </c>
      <c r="Q536" s="127">
        <v>14.6</v>
      </c>
      <c r="R536" s="125">
        <v>9500</v>
      </c>
      <c r="S536" s="128">
        <v>138700</v>
      </c>
      <c r="T536" s="128"/>
      <c r="U536" s="137"/>
      <c r="V536" s="126">
        <v>10000</v>
      </c>
      <c r="W536" s="125">
        <v>146000</v>
      </c>
      <c r="X536" s="126">
        <v>150000</v>
      </c>
      <c r="Y536" s="125">
        <v>2190000</v>
      </c>
      <c r="Z536" s="128"/>
      <c r="AA536" s="125">
        <v>3496700</v>
      </c>
      <c r="AB536" s="742"/>
      <c r="AC536" s="126">
        <v>40000</v>
      </c>
      <c r="AD536" s="128">
        <v>584000</v>
      </c>
      <c r="AE536" s="745"/>
      <c r="AF536" s="745"/>
      <c r="AG536" s="128"/>
      <c r="AH536" s="46"/>
      <c r="AI536" s="46"/>
      <c r="AJ536" s="46"/>
      <c r="AK536" s="46"/>
      <c r="AL536" s="46"/>
      <c r="AM536" s="123"/>
      <c r="AN536" s="123"/>
      <c r="AO536" s="46"/>
      <c r="AP536" s="46"/>
      <c r="AQ536" s="46"/>
      <c r="AR536" s="46"/>
      <c r="AS536" s="123"/>
      <c r="AT536" s="124"/>
      <c r="AU536" s="135"/>
    </row>
    <row r="537" spans="1:47" s="67" customFormat="1" ht="72" customHeight="1" x14ac:dyDescent="0.25">
      <c r="A537" s="732"/>
      <c r="B537" s="740"/>
      <c r="C537" s="45">
        <v>63</v>
      </c>
      <c r="D537" s="72">
        <v>169</v>
      </c>
      <c r="E537" s="123" t="s">
        <v>477</v>
      </c>
      <c r="F537" s="123" t="s">
        <v>12</v>
      </c>
      <c r="G537" s="132">
        <v>146.4</v>
      </c>
      <c r="H537" s="46">
        <v>146.4</v>
      </c>
      <c r="I537" s="46">
        <v>0</v>
      </c>
      <c r="J537" s="46">
        <v>146.4</v>
      </c>
      <c r="K537" s="46">
        <v>0</v>
      </c>
      <c r="L537" s="126">
        <v>70000</v>
      </c>
      <c r="M537" s="128">
        <v>10248000</v>
      </c>
      <c r="N537" s="129" t="s">
        <v>351</v>
      </c>
      <c r="O537" s="125">
        <v>9500</v>
      </c>
      <c r="P537" s="129" t="s">
        <v>352</v>
      </c>
      <c r="Q537" s="127">
        <v>146.4</v>
      </c>
      <c r="R537" s="125">
        <v>9500</v>
      </c>
      <c r="S537" s="128">
        <v>1390800</v>
      </c>
      <c r="T537" s="128"/>
      <c r="U537" s="137"/>
      <c r="V537" s="126">
        <v>10000</v>
      </c>
      <c r="W537" s="125">
        <v>1464000</v>
      </c>
      <c r="X537" s="126">
        <v>150000</v>
      </c>
      <c r="Y537" s="125">
        <v>21960000</v>
      </c>
      <c r="Z537" s="128"/>
      <c r="AA537" s="125">
        <v>35062800</v>
      </c>
      <c r="AB537" s="742"/>
      <c r="AC537" s="126">
        <v>40000</v>
      </c>
      <c r="AD537" s="128">
        <v>5856000</v>
      </c>
      <c r="AE537" s="745"/>
      <c r="AF537" s="745"/>
      <c r="AG537" s="128"/>
      <c r="AH537" s="46"/>
      <c r="AI537" s="46"/>
      <c r="AJ537" s="46"/>
      <c r="AK537" s="46"/>
      <c r="AL537" s="46"/>
      <c r="AM537" s="123"/>
      <c r="AN537" s="123"/>
      <c r="AO537" s="46"/>
      <c r="AP537" s="46"/>
      <c r="AQ537" s="46"/>
      <c r="AR537" s="46"/>
      <c r="AS537" s="123"/>
      <c r="AT537" s="124"/>
      <c r="AU537" s="135"/>
    </row>
    <row r="538" spans="1:47" s="67" customFormat="1" ht="72" customHeight="1" x14ac:dyDescent="0.25">
      <c r="A538" s="732"/>
      <c r="B538" s="740"/>
      <c r="C538" s="45">
        <v>63</v>
      </c>
      <c r="D538" s="72">
        <v>231</v>
      </c>
      <c r="E538" s="123" t="s">
        <v>477</v>
      </c>
      <c r="F538" s="123" t="s">
        <v>12</v>
      </c>
      <c r="G538" s="132">
        <v>23.6</v>
      </c>
      <c r="H538" s="46">
        <v>23.6</v>
      </c>
      <c r="I538" s="46">
        <v>0</v>
      </c>
      <c r="J538" s="46">
        <v>23.6</v>
      </c>
      <c r="K538" s="46">
        <v>0</v>
      </c>
      <c r="L538" s="126">
        <v>70000</v>
      </c>
      <c r="M538" s="128">
        <v>1652000</v>
      </c>
      <c r="N538" s="129" t="s">
        <v>351</v>
      </c>
      <c r="O538" s="125">
        <v>9500</v>
      </c>
      <c r="P538" s="129" t="s">
        <v>352</v>
      </c>
      <c r="Q538" s="127">
        <v>23.6</v>
      </c>
      <c r="R538" s="125">
        <v>9500</v>
      </c>
      <c r="S538" s="128">
        <v>224200</v>
      </c>
      <c r="T538" s="128"/>
      <c r="U538" s="137"/>
      <c r="V538" s="126">
        <v>10000</v>
      </c>
      <c r="W538" s="125">
        <v>236000</v>
      </c>
      <c r="X538" s="126">
        <v>150000</v>
      </c>
      <c r="Y538" s="125">
        <v>3540000</v>
      </c>
      <c r="Z538" s="128"/>
      <c r="AA538" s="125">
        <v>5652200</v>
      </c>
      <c r="AB538" s="742"/>
      <c r="AC538" s="126">
        <v>40000</v>
      </c>
      <c r="AD538" s="128">
        <v>944000</v>
      </c>
      <c r="AE538" s="745"/>
      <c r="AF538" s="745"/>
      <c r="AG538" s="128"/>
      <c r="AH538" s="46"/>
      <c r="AI538" s="46"/>
      <c r="AJ538" s="46"/>
      <c r="AK538" s="46"/>
      <c r="AL538" s="46"/>
      <c r="AM538" s="123"/>
      <c r="AN538" s="123"/>
      <c r="AO538" s="46"/>
      <c r="AP538" s="46"/>
      <c r="AQ538" s="46"/>
      <c r="AR538" s="46"/>
      <c r="AS538" s="123"/>
      <c r="AT538" s="124"/>
      <c r="AU538" s="135"/>
    </row>
    <row r="539" spans="1:47" s="67" customFormat="1" ht="72" customHeight="1" x14ac:dyDescent="0.25">
      <c r="A539" s="732"/>
      <c r="B539" s="740"/>
      <c r="C539" s="45">
        <v>62</v>
      </c>
      <c r="D539" s="72">
        <v>7</v>
      </c>
      <c r="E539" s="123" t="s">
        <v>477</v>
      </c>
      <c r="F539" s="123" t="s">
        <v>12</v>
      </c>
      <c r="G539" s="132">
        <v>231.7</v>
      </c>
      <c r="H539" s="46">
        <v>231.7</v>
      </c>
      <c r="I539" s="46">
        <v>0</v>
      </c>
      <c r="J539" s="46">
        <v>231.7</v>
      </c>
      <c r="K539" s="46">
        <v>0</v>
      </c>
      <c r="L539" s="126">
        <v>70000</v>
      </c>
      <c r="M539" s="128">
        <v>16219000</v>
      </c>
      <c r="N539" s="129" t="s">
        <v>351</v>
      </c>
      <c r="O539" s="125">
        <v>9500</v>
      </c>
      <c r="P539" s="129" t="s">
        <v>352</v>
      </c>
      <c r="Q539" s="127">
        <v>231.7</v>
      </c>
      <c r="R539" s="125">
        <v>9500</v>
      </c>
      <c r="S539" s="128">
        <v>2201150</v>
      </c>
      <c r="T539" s="128"/>
      <c r="U539" s="137"/>
      <c r="V539" s="126">
        <v>10000</v>
      </c>
      <c r="W539" s="125">
        <v>2317000</v>
      </c>
      <c r="X539" s="126">
        <v>150000</v>
      </c>
      <c r="Y539" s="125">
        <v>34755000</v>
      </c>
      <c r="Z539" s="128"/>
      <c r="AA539" s="125">
        <v>55492150</v>
      </c>
      <c r="AB539" s="742"/>
      <c r="AC539" s="126">
        <v>40000</v>
      </c>
      <c r="AD539" s="128">
        <v>9268000</v>
      </c>
      <c r="AE539" s="745"/>
      <c r="AF539" s="745"/>
      <c r="AG539" s="128"/>
      <c r="AH539" s="46"/>
      <c r="AI539" s="46"/>
      <c r="AJ539" s="46"/>
      <c r="AK539" s="46"/>
      <c r="AL539" s="46"/>
      <c r="AM539" s="123"/>
      <c r="AN539" s="123"/>
      <c r="AO539" s="46"/>
      <c r="AP539" s="46"/>
      <c r="AQ539" s="46"/>
      <c r="AR539" s="46"/>
      <c r="AS539" s="123"/>
      <c r="AT539" s="124"/>
      <c r="AU539" s="135"/>
    </row>
    <row r="540" spans="1:47" s="67" customFormat="1" ht="72" customHeight="1" x14ac:dyDescent="0.25">
      <c r="A540" s="732"/>
      <c r="B540" s="740"/>
      <c r="C540" s="45">
        <v>62</v>
      </c>
      <c r="D540" s="72">
        <v>8</v>
      </c>
      <c r="E540" s="123" t="s">
        <v>477</v>
      </c>
      <c r="F540" s="123" t="s">
        <v>12</v>
      </c>
      <c r="G540" s="132">
        <v>107.8</v>
      </c>
      <c r="H540" s="46">
        <v>107.8</v>
      </c>
      <c r="I540" s="46">
        <v>0</v>
      </c>
      <c r="J540" s="46">
        <v>107.8</v>
      </c>
      <c r="K540" s="46">
        <v>0</v>
      </c>
      <c r="L540" s="126">
        <v>70000</v>
      </c>
      <c r="M540" s="128">
        <v>7546000</v>
      </c>
      <c r="N540" s="129"/>
      <c r="O540" s="125"/>
      <c r="P540" s="129"/>
      <c r="Q540" s="127">
        <v>107.8</v>
      </c>
      <c r="R540" s="125"/>
      <c r="S540" s="128"/>
      <c r="T540" s="128"/>
      <c r="U540" s="137"/>
      <c r="V540" s="126">
        <v>10000</v>
      </c>
      <c r="W540" s="125">
        <v>1078000</v>
      </c>
      <c r="X540" s="126">
        <v>150000</v>
      </c>
      <c r="Y540" s="125">
        <v>16170000</v>
      </c>
      <c r="Z540" s="128"/>
      <c r="AA540" s="125">
        <v>24794000</v>
      </c>
      <c r="AB540" s="742"/>
      <c r="AC540" s="126">
        <v>40000</v>
      </c>
      <c r="AD540" s="128">
        <v>4312000</v>
      </c>
      <c r="AE540" s="745"/>
      <c r="AF540" s="745"/>
      <c r="AG540" s="128"/>
      <c r="AH540" s="46"/>
      <c r="AI540" s="46"/>
      <c r="AJ540" s="46"/>
      <c r="AK540" s="46"/>
      <c r="AL540" s="46"/>
      <c r="AM540" s="123"/>
      <c r="AN540" s="123"/>
      <c r="AO540" s="46"/>
      <c r="AP540" s="46"/>
      <c r="AQ540" s="46"/>
      <c r="AR540" s="46"/>
      <c r="AS540" s="123"/>
      <c r="AT540" s="124"/>
      <c r="AU540" s="135"/>
    </row>
    <row r="541" spans="1:47" s="67" customFormat="1" ht="72" customHeight="1" x14ac:dyDescent="0.25">
      <c r="A541" s="732"/>
      <c r="B541" s="740"/>
      <c r="C541" s="45"/>
      <c r="D541" s="72"/>
      <c r="E541" s="123"/>
      <c r="F541" s="123"/>
      <c r="G541" s="132"/>
      <c r="H541" s="46"/>
      <c r="I541" s="46"/>
      <c r="J541" s="46"/>
      <c r="K541" s="46"/>
      <c r="L541" s="126"/>
      <c r="M541" s="128"/>
      <c r="N541" s="129" t="s">
        <v>823</v>
      </c>
      <c r="O541" s="125">
        <v>235000</v>
      </c>
      <c r="P541" s="129" t="s">
        <v>755</v>
      </c>
      <c r="Q541" s="127">
        <v>1</v>
      </c>
      <c r="R541" s="125"/>
      <c r="S541" s="128"/>
      <c r="T541" s="128"/>
      <c r="U541" s="137"/>
      <c r="V541" s="126"/>
      <c r="W541" s="125"/>
      <c r="X541" s="126"/>
      <c r="Y541" s="125"/>
      <c r="Z541" s="128"/>
      <c r="AA541" s="125">
        <v>0</v>
      </c>
      <c r="AB541" s="742"/>
      <c r="AC541" s="126"/>
      <c r="AD541" s="128">
        <v>0</v>
      </c>
      <c r="AE541" s="745"/>
      <c r="AF541" s="745"/>
      <c r="AG541" s="128" t="s">
        <v>824</v>
      </c>
      <c r="AH541" s="46"/>
      <c r="AI541" s="46"/>
      <c r="AJ541" s="46"/>
      <c r="AK541" s="46"/>
      <c r="AL541" s="46"/>
      <c r="AM541" s="123"/>
      <c r="AN541" s="123"/>
      <c r="AO541" s="46"/>
      <c r="AP541" s="46"/>
      <c r="AQ541" s="46"/>
      <c r="AR541" s="46"/>
      <c r="AS541" s="123"/>
      <c r="AT541" s="124"/>
      <c r="AU541" s="135"/>
    </row>
    <row r="542" spans="1:47" s="67" customFormat="1" ht="72" customHeight="1" x14ac:dyDescent="0.25">
      <c r="A542" s="732"/>
      <c r="B542" s="740"/>
      <c r="C542" s="45"/>
      <c r="D542" s="72"/>
      <c r="E542" s="123"/>
      <c r="F542" s="123"/>
      <c r="G542" s="132"/>
      <c r="H542" s="46"/>
      <c r="I542" s="46"/>
      <c r="J542" s="46"/>
      <c r="K542" s="46"/>
      <c r="L542" s="126"/>
      <c r="M542" s="128"/>
      <c r="N542" s="129" t="s">
        <v>825</v>
      </c>
      <c r="O542" s="125">
        <v>15000</v>
      </c>
      <c r="P542" s="129" t="s">
        <v>755</v>
      </c>
      <c r="Q542" s="127">
        <v>1</v>
      </c>
      <c r="R542" s="125"/>
      <c r="S542" s="128"/>
      <c r="T542" s="128"/>
      <c r="U542" s="137"/>
      <c r="V542" s="126"/>
      <c r="W542" s="125"/>
      <c r="X542" s="126"/>
      <c r="Y542" s="125"/>
      <c r="Z542" s="128"/>
      <c r="AA542" s="125">
        <v>0</v>
      </c>
      <c r="AB542" s="742"/>
      <c r="AC542" s="126"/>
      <c r="AD542" s="128">
        <v>0</v>
      </c>
      <c r="AE542" s="745"/>
      <c r="AF542" s="745"/>
      <c r="AG542" s="128"/>
      <c r="AH542" s="46"/>
      <c r="AI542" s="46"/>
      <c r="AJ542" s="46"/>
      <c r="AK542" s="46"/>
      <c r="AL542" s="46"/>
      <c r="AM542" s="123"/>
      <c r="AN542" s="123"/>
      <c r="AO542" s="46"/>
      <c r="AP542" s="46"/>
      <c r="AQ542" s="46"/>
      <c r="AR542" s="46"/>
      <c r="AS542" s="123"/>
      <c r="AT542" s="124"/>
      <c r="AU542" s="135"/>
    </row>
    <row r="543" spans="1:47" s="67" customFormat="1" ht="72" customHeight="1" x14ac:dyDescent="0.25">
      <c r="A543" s="732"/>
      <c r="B543" s="740"/>
      <c r="C543" s="45"/>
      <c r="D543" s="72"/>
      <c r="E543" s="123"/>
      <c r="F543" s="123"/>
      <c r="G543" s="132"/>
      <c r="H543" s="46"/>
      <c r="I543" s="46"/>
      <c r="J543" s="46"/>
      <c r="K543" s="46"/>
      <c r="L543" s="126"/>
      <c r="M543" s="128"/>
      <c r="N543" s="129" t="s">
        <v>826</v>
      </c>
      <c r="O543" s="125">
        <v>150000</v>
      </c>
      <c r="P543" s="129" t="s">
        <v>755</v>
      </c>
      <c r="Q543" s="127">
        <v>2</v>
      </c>
      <c r="R543" s="125"/>
      <c r="S543" s="128"/>
      <c r="T543" s="128"/>
      <c r="U543" s="137"/>
      <c r="V543" s="126"/>
      <c r="W543" s="125"/>
      <c r="X543" s="126"/>
      <c r="Y543" s="125"/>
      <c r="Z543" s="128"/>
      <c r="AA543" s="125">
        <v>0</v>
      </c>
      <c r="AB543" s="742"/>
      <c r="AC543" s="126"/>
      <c r="AD543" s="128">
        <v>0</v>
      </c>
      <c r="AE543" s="745"/>
      <c r="AF543" s="745"/>
      <c r="AG543" s="128"/>
      <c r="AH543" s="46"/>
      <c r="AI543" s="46"/>
      <c r="AJ543" s="46"/>
      <c r="AK543" s="46"/>
      <c r="AL543" s="46"/>
      <c r="AM543" s="123"/>
      <c r="AN543" s="123"/>
      <c r="AO543" s="46"/>
      <c r="AP543" s="46"/>
      <c r="AQ543" s="46"/>
      <c r="AR543" s="46"/>
      <c r="AS543" s="123"/>
      <c r="AT543" s="124"/>
      <c r="AU543" s="135"/>
    </row>
    <row r="544" spans="1:47" s="67" customFormat="1" ht="72" customHeight="1" x14ac:dyDescent="0.25">
      <c r="A544" s="732"/>
      <c r="B544" s="740"/>
      <c r="C544" s="45"/>
      <c r="D544" s="72"/>
      <c r="E544" s="123"/>
      <c r="F544" s="123"/>
      <c r="G544" s="132"/>
      <c r="H544" s="46"/>
      <c r="I544" s="46"/>
      <c r="J544" s="46"/>
      <c r="K544" s="46"/>
      <c r="L544" s="126"/>
      <c r="M544" s="128"/>
      <c r="N544" s="129" t="s">
        <v>827</v>
      </c>
      <c r="O544" s="125">
        <v>195000</v>
      </c>
      <c r="P544" s="129" t="s">
        <v>755</v>
      </c>
      <c r="Q544" s="127">
        <v>1</v>
      </c>
      <c r="R544" s="125"/>
      <c r="S544" s="128"/>
      <c r="T544" s="128"/>
      <c r="U544" s="137"/>
      <c r="V544" s="126"/>
      <c r="W544" s="125"/>
      <c r="X544" s="126"/>
      <c r="Y544" s="125"/>
      <c r="Z544" s="128"/>
      <c r="AA544" s="125">
        <v>0</v>
      </c>
      <c r="AB544" s="742"/>
      <c r="AC544" s="126"/>
      <c r="AD544" s="128">
        <v>0</v>
      </c>
      <c r="AE544" s="745"/>
      <c r="AF544" s="745"/>
      <c r="AG544" s="128"/>
      <c r="AH544" s="46"/>
      <c r="AI544" s="46"/>
      <c r="AJ544" s="46"/>
      <c r="AK544" s="46"/>
      <c r="AL544" s="46"/>
      <c r="AM544" s="123"/>
      <c r="AN544" s="123"/>
      <c r="AO544" s="46"/>
      <c r="AP544" s="46"/>
      <c r="AQ544" s="46"/>
      <c r="AR544" s="46"/>
      <c r="AS544" s="123"/>
      <c r="AT544" s="124"/>
      <c r="AU544" s="135"/>
    </row>
    <row r="545" spans="1:47" s="67" customFormat="1" ht="72" customHeight="1" x14ac:dyDescent="0.25">
      <c r="A545" s="732"/>
      <c r="B545" s="740"/>
      <c r="C545" s="135"/>
      <c r="D545" s="135"/>
      <c r="E545" s="135"/>
      <c r="F545" s="135"/>
      <c r="G545" s="135"/>
      <c r="H545" s="135"/>
      <c r="I545" s="135"/>
      <c r="J545" s="135"/>
      <c r="K545" s="135"/>
      <c r="L545" s="135"/>
      <c r="M545" s="135"/>
      <c r="N545" s="129" t="s">
        <v>828</v>
      </c>
      <c r="O545" s="125">
        <v>87000</v>
      </c>
      <c r="P545" s="129" t="s">
        <v>755</v>
      </c>
      <c r="Q545" s="127">
        <v>3</v>
      </c>
      <c r="R545" s="135"/>
      <c r="S545" s="135"/>
      <c r="T545" s="128"/>
      <c r="U545" s="152"/>
      <c r="V545" s="135"/>
      <c r="W545" s="135"/>
      <c r="X545" s="135"/>
      <c r="Y545" s="135"/>
      <c r="Z545" s="135"/>
      <c r="AA545" s="125">
        <v>0</v>
      </c>
      <c r="AB545" s="742"/>
      <c r="AC545" s="135"/>
      <c r="AD545" s="128">
        <v>0</v>
      </c>
      <c r="AE545" s="745"/>
      <c r="AF545" s="745"/>
      <c r="AG545" s="128"/>
      <c r="AH545" s="46"/>
      <c r="AI545" s="46"/>
      <c r="AJ545" s="46"/>
      <c r="AK545" s="46"/>
      <c r="AL545" s="46"/>
      <c r="AM545" s="123"/>
      <c r="AN545" s="123"/>
      <c r="AO545" s="46"/>
      <c r="AP545" s="46"/>
      <c r="AQ545" s="46"/>
      <c r="AR545" s="46"/>
      <c r="AS545" s="123"/>
      <c r="AT545" s="124"/>
      <c r="AU545" s="135"/>
    </row>
    <row r="546" spans="1:47" s="67" customFormat="1" ht="72" customHeight="1" x14ac:dyDescent="0.25">
      <c r="A546" s="732"/>
      <c r="B546" s="740"/>
      <c r="C546" s="45">
        <v>55</v>
      </c>
      <c r="D546" s="72">
        <v>15.1</v>
      </c>
      <c r="E546" s="732" t="s">
        <v>477</v>
      </c>
      <c r="F546" s="123" t="s">
        <v>12</v>
      </c>
      <c r="G546" s="132">
        <v>15.1</v>
      </c>
      <c r="H546" s="46">
        <v>15.1</v>
      </c>
      <c r="I546" s="46">
        <v>0</v>
      </c>
      <c r="J546" s="46">
        <v>15.1</v>
      </c>
      <c r="K546" s="46">
        <v>0</v>
      </c>
      <c r="L546" s="126">
        <v>70000</v>
      </c>
      <c r="M546" s="128">
        <v>1057000</v>
      </c>
      <c r="N546" s="129"/>
      <c r="O546" s="125"/>
      <c r="P546" s="129"/>
      <c r="Q546" s="127">
        <v>15.1</v>
      </c>
      <c r="R546" s="125"/>
      <c r="S546" s="128"/>
      <c r="T546" s="128"/>
      <c r="U546" s="137"/>
      <c r="V546" s="126">
        <v>10000</v>
      </c>
      <c r="W546" s="125">
        <v>151000</v>
      </c>
      <c r="X546" s="126">
        <v>150000</v>
      </c>
      <c r="Y546" s="125">
        <v>2265000</v>
      </c>
      <c r="Z546" s="128"/>
      <c r="AA546" s="125">
        <v>3473000</v>
      </c>
      <c r="AB546" s="742"/>
      <c r="AC546" s="126">
        <v>40000</v>
      </c>
      <c r="AD546" s="128">
        <v>604000</v>
      </c>
      <c r="AE546" s="745"/>
      <c r="AF546" s="745"/>
      <c r="AG546" s="745"/>
      <c r="AH546" s="46"/>
      <c r="AI546" s="46"/>
      <c r="AJ546" s="46"/>
      <c r="AK546" s="46"/>
      <c r="AL546" s="46"/>
      <c r="AM546" s="123"/>
      <c r="AN546" s="123"/>
      <c r="AO546" s="46"/>
      <c r="AP546" s="46"/>
      <c r="AQ546" s="46"/>
      <c r="AR546" s="46"/>
      <c r="AS546" s="123"/>
      <c r="AT546" s="124"/>
      <c r="AU546" s="135"/>
    </row>
    <row r="547" spans="1:47" s="67" customFormat="1" ht="72" customHeight="1" x14ac:dyDescent="0.25">
      <c r="A547" s="732"/>
      <c r="B547" s="740"/>
      <c r="C547" s="45"/>
      <c r="D547" s="72"/>
      <c r="E547" s="732"/>
      <c r="F547" s="123"/>
      <c r="G547" s="132"/>
      <c r="H547" s="46"/>
      <c r="I547" s="46"/>
      <c r="J547" s="46"/>
      <c r="K547" s="46"/>
      <c r="L547" s="126"/>
      <c r="M547" s="128"/>
      <c r="N547" s="129" t="s">
        <v>829</v>
      </c>
      <c r="O547" s="125">
        <v>87000</v>
      </c>
      <c r="P547" s="129" t="s">
        <v>806</v>
      </c>
      <c r="Q547" s="127">
        <v>5</v>
      </c>
      <c r="R547" s="125"/>
      <c r="S547" s="128"/>
      <c r="T547" s="128">
        <v>69600</v>
      </c>
      <c r="U547" s="137">
        <v>348000</v>
      </c>
      <c r="V547" s="126"/>
      <c r="W547" s="125"/>
      <c r="X547" s="126"/>
      <c r="Y547" s="125"/>
      <c r="Z547" s="128"/>
      <c r="AA547" s="125">
        <v>348000</v>
      </c>
      <c r="AB547" s="742"/>
      <c r="AC547" s="126"/>
      <c r="AD547" s="128"/>
      <c r="AE547" s="745"/>
      <c r="AF547" s="745"/>
      <c r="AG547" s="745"/>
      <c r="AH547" s="46"/>
      <c r="AI547" s="46"/>
      <c r="AJ547" s="46"/>
      <c r="AK547" s="46"/>
      <c r="AL547" s="46"/>
      <c r="AM547" s="123"/>
      <c r="AN547" s="123"/>
      <c r="AO547" s="46"/>
      <c r="AP547" s="46"/>
      <c r="AQ547" s="46"/>
      <c r="AR547" s="46"/>
      <c r="AS547" s="123"/>
      <c r="AT547" s="124"/>
      <c r="AU547" s="135"/>
    </row>
    <row r="548" spans="1:47" s="141" customFormat="1" ht="72" customHeight="1" x14ac:dyDescent="0.25">
      <c r="A548" s="732">
        <f>MAX(A$6:$A547)+1</f>
        <v>52</v>
      </c>
      <c r="B548" s="740" t="s">
        <v>830</v>
      </c>
      <c r="C548" s="45">
        <v>54</v>
      </c>
      <c r="D548" s="72">
        <v>132</v>
      </c>
      <c r="E548" s="123" t="s">
        <v>477</v>
      </c>
      <c r="F548" s="123" t="s">
        <v>12</v>
      </c>
      <c r="G548" s="132">
        <v>161.30000000000001</v>
      </c>
      <c r="H548" s="46">
        <v>161.30000000000001</v>
      </c>
      <c r="I548" s="46">
        <v>0</v>
      </c>
      <c r="J548" s="46">
        <v>161.30000000000001</v>
      </c>
      <c r="K548" s="46">
        <v>0</v>
      </c>
      <c r="L548" s="126">
        <v>70000</v>
      </c>
      <c r="M548" s="128">
        <v>11291000</v>
      </c>
      <c r="N548" s="129" t="s">
        <v>351</v>
      </c>
      <c r="O548" s="125">
        <v>9500</v>
      </c>
      <c r="P548" s="129" t="s">
        <v>352</v>
      </c>
      <c r="Q548" s="127">
        <v>161.30000000000001</v>
      </c>
      <c r="R548" s="125">
        <v>9500</v>
      </c>
      <c r="S548" s="128">
        <v>1532350</v>
      </c>
      <c r="T548" s="128"/>
      <c r="U548" s="137"/>
      <c r="V548" s="126">
        <v>10000</v>
      </c>
      <c r="W548" s="125">
        <v>1613000</v>
      </c>
      <c r="X548" s="126">
        <v>150000</v>
      </c>
      <c r="Y548" s="125">
        <v>24195000</v>
      </c>
      <c r="Z548" s="128"/>
      <c r="AA548" s="125">
        <v>38631350</v>
      </c>
      <c r="AB548" s="742">
        <v>388469000</v>
      </c>
      <c r="AC548" s="126">
        <v>40000</v>
      </c>
      <c r="AD548" s="128">
        <v>6452000</v>
      </c>
      <c r="AE548" s="745">
        <v>64880000</v>
      </c>
      <c r="AF548" s="745">
        <v>453349000</v>
      </c>
      <c r="AG548" s="128"/>
      <c r="AH548" s="764" t="s">
        <v>496</v>
      </c>
      <c r="AI548" s="764" t="s">
        <v>497</v>
      </c>
      <c r="AJ548" s="764" t="s">
        <v>498</v>
      </c>
      <c r="AK548" s="764" t="s">
        <v>499</v>
      </c>
      <c r="AL548" s="764" t="s">
        <v>500</v>
      </c>
      <c r="AM548" s="112">
        <v>31</v>
      </c>
      <c r="AN548" s="112">
        <v>495</v>
      </c>
      <c r="AO548" s="150">
        <v>486.5</v>
      </c>
      <c r="AP548" s="150">
        <v>486.5</v>
      </c>
      <c r="AQ548" s="122">
        <v>0</v>
      </c>
      <c r="AR548" s="122"/>
      <c r="AS548" s="122"/>
      <c r="AT548" s="116" t="s">
        <v>501</v>
      </c>
      <c r="AU548" s="140"/>
    </row>
    <row r="549" spans="1:47" s="67" customFormat="1" ht="72" customHeight="1" x14ac:dyDescent="0.25">
      <c r="A549" s="732"/>
      <c r="B549" s="740"/>
      <c r="C549" s="45">
        <v>54</v>
      </c>
      <c r="D549" s="72">
        <v>122</v>
      </c>
      <c r="E549" s="123" t="s">
        <v>477</v>
      </c>
      <c r="F549" s="123" t="s">
        <v>12</v>
      </c>
      <c r="G549" s="132">
        <v>50.4</v>
      </c>
      <c r="H549" s="46">
        <v>50.4</v>
      </c>
      <c r="I549" s="46">
        <v>0</v>
      </c>
      <c r="J549" s="46">
        <v>50.4</v>
      </c>
      <c r="K549" s="46">
        <v>0</v>
      </c>
      <c r="L549" s="126">
        <v>70000</v>
      </c>
      <c r="M549" s="128">
        <v>3528000</v>
      </c>
      <c r="N549" s="129" t="s">
        <v>351</v>
      </c>
      <c r="O549" s="125">
        <v>9500</v>
      </c>
      <c r="P549" s="129" t="s">
        <v>352</v>
      </c>
      <c r="Q549" s="127">
        <v>50.4</v>
      </c>
      <c r="R549" s="125">
        <v>9500</v>
      </c>
      <c r="S549" s="128">
        <v>478800</v>
      </c>
      <c r="T549" s="128"/>
      <c r="U549" s="137"/>
      <c r="V549" s="126">
        <v>10000</v>
      </c>
      <c r="W549" s="125">
        <v>504000</v>
      </c>
      <c r="X549" s="126">
        <v>150000</v>
      </c>
      <c r="Y549" s="125">
        <v>7560000</v>
      </c>
      <c r="Z549" s="128"/>
      <c r="AA549" s="125">
        <v>12070800</v>
      </c>
      <c r="AB549" s="742"/>
      <c r="AC549" s="126">
        <v>40000</v>
      </c>
      <c r="AD549" s="128">
        <v>2016000</v>
      </c>
      <c r="AE549" s="745"/>
      <c r="AF549" s="745"/>
      <c r="AG549" s="128"/>
      <c r="AH549" s="764"/>
      <c r="AI549" s="764"/>
      <c r="AJ549" s="764"/>
      <c r="AK549" s="764"/>
      <c r="AL549" s="764"/>
      <c r="AM549" s="123"/>
      <c r="AN549" s="123"/>
      <c r="AO549" s="139"/>
      <c r="AP549" s="139"/>
      <c r="AQ549" s="46"/>
      <c r="AR549" s="46"/>
      <c r="AS549" s="46"/>
      <c r="AT549" s="124"/>
      <c r="AU549" s="135"/>
    </row>
    <row r="550" spans="1:47" s="67" customFormat="1" ht="72" customHeight="1" x14ac:dyDescent="0.25">
      <c r="A550" s="732"/>
      <c r="B550" s="740"/>
      <c r="C550" s="45">
        <v>54</v>
      </c>
      <c r="D550" s="72">
        <v>156</v>
      </c>
      <c r="E550" s="123" t="s">
        <v>477</v>
      </c>
      <c r="F550" s="123" t="s">
        <v>12</v>
      </c>
      <c r="G550" s="132">
        <v>80.5</v>
      </c>
      <c r="H550" s="46">
        <v>80.5</v>
      </c>
      <c r="I550" s="46">
        <v>0</v>
      </c>
      <c r="J550" s="46">
        <v>80.5</v>
      </c>
      <c r="K550" s="46">
        <v>0</v>
      </c>
      <c r="L550" s="126">
        <v>70000</v>
      </c>
      <c r="M550" s="128">
        <v>5635000</v>
      </c>
      <c r="N550" s="129" t="s">
        <v>351</v>
      </c>
      <c r="O550" s="125">
        <v>9500</v>
      </c>
      <c r="P550" s="129" t="s">
        <v>352</v>
      </c>
      <c r="Q550" s="127">
        <v>80.5</v>
      </c>
      <c r="R550" s="125">
        <v>9500</v>
      </c>
      <c r="S550" s="128">
        <v>764750</v>
      </c>
      <c r="T550" s="128"/>
      <c r="U550" s="137"/>
      <c r="V550" s="126">
        <v>10000</v>
      </c>
      <c r="W550" s="125">
        <v>805000</v>
      </c>
      <c r="X550" s="126">
        <v>150000</v>
      </c>
      <c r="Y550" s="125">
        <v>12075000</v>
      </c>
      <c r="Z550" s="128"/>
      <c r="AA550" s="125">
        <v>19279750</v>
      </c>
      <c r="AB550" s="742"/>
      <c r="AC550" s="126">
        <v>40000</v>
      </c>
      <c r="AD550" s="128">
        <v>3220000</v>
      </c>
      <c r="AE550" s="745"/>
      <c r="AF550" s="745"/>
      <c r="AG550" s="128"/>
      <c r="AH550" s="764"/>
      <c r="AI550" s="764"/>
      <c r="AJ550" s="764"/>
      <c r="AK550" s="764"/>
      <c r="AL550" s="764"/>
      <c r="AM550" s="123">
        <v>31</v>
      </c>
      <c r="AN550" s="123">
        <v>534</v>
      </c>
      <c r="AO550" s="139">
        <v>130.1</v>
      </c>
      <c r="AP550" s="139">
        <v>130.1</v>
      </c>
      <c r="AQ550" s="46"/>
      <c r="AR550" s="46"/>
      <c r="AS550" s="46"/>
      <c r="AT550" s="124"/>
      <c r="AU550" s="135"/>
    </row>
    <row r="551" spans="1:47" s="67" customFormat="1" ht="72" customHeight="1" x14ac:dyDescent="0.25">
      <c r="A551" s="732"/>
      <c r="B551" s="740"/>
      <c r="C551" s="45">
        <v>55</v>
      </c>
      <c r="D551" s="72">
        <v>226</v>
      </c>
      <c r="E551" s="123" t="s">
        <v>477</v>
      </c>
      <c r="F551" s="123" t="s">
        <v>12</v>
      </c>
      <c r="G551" s="132">
        <v>45.3</v>
      </c>
      <c r="H551" s="46">
        <v>45.3</v>
      </c>
      <c r="I551" s="46">
        <v>0</v>
      </c>
      <c r="J551" s="46">
        <v>45.3</v>
      </c>
      <c r="K551" s="46">
        <v>0</v>
      </c>
      <c r="L551" s="126">
        <v>70000</v>
      </c>
      <c r="M551" s="128">
        <v>3171000</v>
      </c>
      <c r="N551" s="129" t="s">
        <v>351</v>
      </c>
      <c r="O551" s="125">
        <v>9500</v>
      </c>
      <c r="P551" s="129" t="s">
        <v>352</v>
      </c>
      <c r="Q551" s="127">
        <v>45.3</v>
      </c>
      <c r="R551" s="125">
        <v>9500</v>
      </c>
      <c r="S551" s="128">
        <v>430350</v>
      </c>
      <c r="T551" s="128"/>
      <c r="U551" s="137"/>
      <c r="V551" s="126">
        <v>10000</v>
      </c>
      <c r="W551" s="125">
        <v>453000</v>
      </c>
      <c r="X551" s="126">
        <v>150000</v>
      </c>
      <c r="Y551" s="125">
        <v>6795000</v>
      </c>
      <c r="Z551" s="128"/>
      <c r="AA551" s="125">
        <v>10849350</v>
      </c>
      <c r="AB551" s="742"/>
      <c r="AC551" s="126">
        <v>40000</v>
      </c>
      <c r="AD551" s="128">
        <v>1812000</v>
      </c>
      <c r="AE551" s="745"/>
      <c r="AF551" s="745"/>
      <c r="AG551" s="128"/>
      <c r="AH551" s="46"/>
      <c r="AI551" s="46"/>
      <c r="AJ551" s="46"/>
      <c r="AK551" s="46"/>
      <c r="AL551" s="46"/>
      <c r="AM551" s="123"/>
      <c r="AN551" s="123">
        <v>15</v>
      </c>
      <c r="AO551" s="46">
        <v>96</v>
      </c>
      <c r="AP551" s="46">
        <v>96</v>
      </c>
      <c r="AQ551" s="46">
        <v>0</v>
      </c>
      <c r="AR551" s="46" t="s">
        <v>479</v>
      </c>
      <c r="AS551" s="123" t="s">
        <v>483</v>
      </c>
      <c r="AT551" s="124"/>
      <c r="AU551" s="135"/>
    </row>
    <row r="552" spans="1:47" s="67" customFormat="1" ht="72" customHeight="1" x14ac:dyDescent="0.25">
      <c r="A552" s="732"/>
      <c r="B552" s="740"/>
      <c r="C552" s="45">
        <v>55</v>
      </c>
      <c r="D552" s="72">
        <v>227</v>
      </c>
      <c r="E552" s="123" t="s">
        <v>477</v>
      </c>
      <c r="F552" s="123" t="s">
        <v>12</v>
      </c>
      <c r="G552" s="132">
        <v>219.1</v>
      </c>
      <c r="H552" s="46">
        <v>219.1</v>
      </c>
      <c r="I552" s="46">
        <v>0</v>
      </c>
      <c r="J552" s="46">
        <v>219.1</v>
      </c>
      <c r="K552" s="46">
        <v>0</v>
      </c>
      <c r="L552" s="126">
        <v>70000</v>
      </c>
      <c r="M552" s="128">
        <v>15337000</v>
      </c>
      <c r="N552" s="129" t="s">
        <v>351</v>
      </c>
      <c r="O552" s="125">
        <v>9500</v>
      </c>
      <c r="P552" s="129" t="s">
        <v>352</v>
      </c>
      <c r="Q552" s="127">
        <v>219.1</v>
      </c>
      <c r="R552" s="125">
        <v>9500</v>
      </c>
      <c r="S552" s="128">
        <v>2081450</v>
      </c>
      <c r="T552" s="128"/>
      <c r="U552" s="137"/>
      <c r="V552" s="126">
        <v>10000</v>
      </c>
      <c r="W552" s="125">
        <v>2191000</v>
      </c>
      <c r="X552" s="126">
        <v>150000</v>
      </c>
      <c r="Y552" s="125">
        <v>32865000</v>
      </c>
      <c r="Z552" s="128"/>
      <c r="AA552" s="125">
        <v>52474450</v>
      </c>
      <c r="AB552" s="742"/>
      <c r="AC552" s="126">
        <v>40000</v>
      </c>
      <c r="AD552" s="128">
        <v>8764000</v>
      </c>
      <c r="AE552" s="745"/>
      <c r="AF552" s="745"/>
      <c r="AG552" s="128"/>
      <c r="AH552" s="46"/>
      <c r="AI552" s="46"/>
      <c r="AJ552" s="46"/>
      <c r="AK552" s="46"/>
      <c r="AL552" s="46"/>
      <c r="AM552" s="123"/>
      <c r="AN552" s="123">
        <v>15</v>
      </c>
      <c r="AO552" s="46">
        <v>96</v>
      </c>
      <c r="AP552" s="46">
        <v>96</v>
      </c>
      <c r="AQ552" s="46">
        <v>0</v>
      </c>
      <c r="AR552" s="46" t="s">
        <v>479</v>
      </c>
      <c r="AS552" s="123" t="s">
        <v>483</v>
      </c>
      <c r="AT552" s="124"/>
      <c r="AU552" s="135"/>
    </row>
    <row r="553" spans="1:47" s="67" customFormat="1" ht="72" customHeight="1" x14ac:dyDescent="0.25">
      <c r="A553" s="732"/>
      <c r="B553" s="740"/>
      <c r="C553" s="45">
        <v>55</v>
      </c>
      <c r="D553" s="72">
        <v>219</v>
      </c>
      <c r="E553" s="123" t="s">
        <v>477</v>
      </c>
      <c r="F553" s="123" t="s">
        <v>12</v>
      </c>
      <c r="G553" s="132">
        <v>79.599999999999994</v>
      </c>
      <c r="H553" s="46">
        <v>79.599999999999994</v>
      </c>
      <c r="I553" s="46">
        <v>0</v>
      </c>
      <c r="J553" s="46">
        <v>79.599999999999994</v>
      </c>
      <c r="K553" s="46">
        <v>0</v>
      </c>
      <c r="L553" s="126">
        <v>70000</v>
      </c>
      <c r="M553" s="128">
        <v>5572000</v>
      </c>
      <c r="N553" s="129" t="s">
        <v>351</v>
      </c>
      <c r="O553" s="125">
        <v>9500</v>
      </c>
      <c r="P553" s="129" t="s">
        <v>352</v>
      </c>
      <c r="Q553" s="127">
        <v>79.599999999999994</v>
      </c>
      <c r="R553" s="125">
        <v>9500</v>
      </c>
      <c r="S553" s="128">
        <v>756200</v>
      </c>
      <c r="T553" s="128"/>
      <c r="U553" s="137"/>
      <c r="V553" s="126">
        <v>10000</v>
      </c>
      <c r="W553" s="125">
        <v>796000</v>
      </c>
      <c r="X553" s="126">
        <v>150000</v>
      </c>
      <c r="Y553" s="125">
        <v>11940000</v>
      </c>
      <c r="Z553" s="128"/>
      <c r="AA553" s="125">
        <v>19064200</v>
      </c>
      <c r="AB553" s="742"/>
      <c r="AC553" s="126">
        <v>40000</v>
      </c>
      <c r="AD553" s="128">
        <v>3184000</v>
      </c>
      <c r="AE553" s="745"/>
      <c r="AF553" s="745"/>
      <c r="AG553" s="128"/>
      <c r="AH553" s="46"/>
      <c r="AI553" s="46"/>
      <c r="AJ553" s="46"/>
      <c r="AK553" s="46"/>
      <c r="AL553" s="46"/>
      <c r="AM553" s="123"/>
      <c r="AN553" s="123">
        <v>15</v>
      </c>
      <c r="AO553" s="46">
        <v>96</v>
      </c>
      <c r="AP553" s="46">
        <v>96</v>
      </c>
      <c r="AQ553" s="46">
        <v>0</v>
      </c>
      <c r="AR553" s="46" t="s">
        <v>479</v>
      </c>
      <c r="AS553" s="123" t="s">
        <v>483</v>
      </c>
      <c r="AT553" s="124"/>
      <c r="AU553" s="135"/>
    </row>
    <row r="554" spans="1:47" s="67" customFormat="1" ht="72" customHeight="1" x14ac:dyDescent="0.25">
      <c r="A554" s="732"/>
      <c r="B554" s="740"/>
      <c r="C554" s="45">
        <v>55</v>
      </c>
      <c r="D554" s="72">
        <v>356</v>
      </c>
      <c r="E554" s="123" t="s">
        <v>477</v>
      </c>
      <c r="F554" s="123" t="s">
        <v>12</v>
      </c>
      <c r="G554" s="132">
        <v>163.1</v>
      </c>
      <c r="H554" s="46">
        <v>163.1</v>
      </c>
      <c r="I554" s="46">
        <v>0</v>
      </c>
      <c r="J554" s="46">
        <v>163.1</v>
      </c>
      <c r="K554" s="46">
        <v>0</v>
      </c>
      <c r="L554" s="126">
        <v>70000</v>
      </c>
      <c r="M554" s="128">
        <v>11417000</v>
      </c>
      <c r="N554" s="129" t="s">
        <v>351</v>
      </c>
      <c r="O554" s="125">
        <v>9500</v>
      </c>
      <c r="P554" s="129" t="s">
        <v>352</v>
      </c>
      <c r="Q554" s="127">
        <v>163.1</v>
      </c>
      <c r="R554" s="125">
        <v>9500</v>
      </c>
      <c r="S554" s="128">
        <v>1549450</v>
      </c>
      <c r="T554" s="128"/>
      <c r="U554" s="137"/>
      <c r="V554" s="126">
        <v>10000</v>
      </c>
      <c r="W554" s="125">
        <v>1631000</v>
      </c>
      <c r="X554" s="126">
        <v>150000</v>
      </c>
      <c r="Y554" s="125">
        <v>24465000</v>
      </c>
      <c r="Z554" s="128"/>
      <c r="AA554" s="125">
        <v>39062450</v>
      </c>
      <c r="AB554" s="742"/>
      <c r="AC554" s="126">
        <v>40000</v>
      </c>
      <c r="AD554" s="128">
        <v>6524000</v>
      </c>
      <c r="AE554" s="745"/>
      <c r="AF554" s="745"/>
      <c r="AG554" s="128"/>
      <c r="AH554" s="46"/>
      <c r="AI554" s="46"/>
      <c r="AJ554" s="46"/>
      <c r="AK554" s="46"/>
      <c r="AL554" s="46"/>
      <c r="AM554" s="123"/>
      <c r="AN554" s="123">
        <v>6</v>
      </c>
      <c r="AO554" s="46">
        <v>168</v>
      </c>
      <c r="AP554" s="46">
        <v>168</v>
      </c>
      <c r="AQ554" s="46">
        <v>0</v>
      </c>
      <c r="AR554" s="46" t="s">
        <v>484</v>
      </c>
      <c r="AS554" s="123" t="s">
        <v>485</v>
      </c>
      <c r="AT554" s="124"/>
      <c r="AU554" s="135"/>
    </row>
    <row r="555" spans="1:47" s="67" customFormat="1" ht="72" customHeight="1" x14ac:dyDescent="0.25">
      <c r="A555" s="732"/>
      <c r="B555" s="740"/>
      <c r="C555" s="45">
        <v>55</v>
      </c>
      <c r="D555" s="72">
        <v>355</v>
      </c>
      <c r="E555" s="123" t="s">
        <v>477</v>
      </c>
      <c r="F555" s="123" t="s">
        <v>12</v>
      </c>
      <c r="G555" s="132">
        <v>22.9</v>
      </c>
      <c r="H555" s="46">
        <v>22.9</v>
      </c>
      <c r="I555" s="46">
        <v>0</v>
      </c>
      <c r="J555" s="46">
        <v>22.9</v>
      </c>
      <c r="K555" s="46">
        <v>0</v>
      </c>
      <c r="L555" s="126">
        <v>70000</v>
      </c>
      <c r="M555" s="128">
        <v>1603000</v>
      </c>
      <c r="N555" s="129" t="s">
        <v>351</v>
      </c>
      <c r="O555" s="125">
        <v>9500</v>
      </c>
      <c r="P555" s="129" t="s">
        <v>352</v>
      </c>
      <c r="Q555" s="127">
        <v>22.9</v>
      </c>
      <c r="R555" s="125">
        <v>9500</v>
      </c>
      <c r="S555" s="128">
        <v>217550</v>
      </c>
      <c r="T555" s="128"/>
      <c r="U555" s="137"/>
      <c r="V555" s="126">
        <v>10000</v>
      </c>
      <c r="W555" s="125">
        <v>229000</v>
      </c>
      <c r="X555" s="126">
        <v>150000</v>
      </c>
      <c r="Y555" s="125">
        <v>3435000</v>
      </c>
      <c r="Z555" s="128"/>
      <c r="AA555" s="125">
        <v>5484550</v>
      </c>
      <c r="AB555" s="742"/>
      <c r="AC555" s="126">
        <v>40000</v>
      </c>
      <c r="AD555" s="128">
        <v>916000</v>
      </c>
      <c r="AE555" s="745"/>
      <c r="AF555" s="745"/>
      <c r="AG555" s="128"/>
      <c r="AH555" s="46"/>
      <c r="AI555" s="46"/>
      <c r="AJ555" s="46"/>
      <c r="AK555" s="46"/>
      <c r="AL555" s="46"/>
      <c r="AM555" s="123"/>
      <c r="AN555" s="123"/>
      <c r="AO555" s="46"/>
      <c r="AP555" s="46"/>
      <c r="AQ555" s="46"/>
      <c r="AR555" s="46"/>
      <c r="AS555" s="123"/>
      <c r="AT555" s="124"/>
      <c r="AU555" s="135"/>
    </row>
    <row r="556" spans="1:47" s="67" customFormat="1" ht="72" customHeight="1" x14ac:dyDescent="0.25">
      <c r="A556" s="732"/>
      <c r="B556" s="740"/>
      <c r="C556" s="45">
        <v>55</v>
      </c>
      <c r="D556" s="72">
        <v>556</v>
      </c>
      <c r="E556" s="123" t="s">
        <v>477</v>
      </c>
      <c r="F556" s="123" t="s">
        <v>12</v>
      </c>
      <c r="G556" s="132">
        <v>321.10000000000002</v>
      </c>
      <c r="H556" s="46">
        <v>177</v>
      </c>
      <c r="I556" s="46">
        <v>0</v>
      </c>
      <c r="J556" s="46">
        <v>177</v>
      </c>
      <c r="K556" s="46">
        <v>144.10000000000002</v>
      </c>
      <c r="L556" s="126">
        <v>70000</v>
      </c>
      <c r="M556" s="128">
        <v>12390000</v>
      </c>
      <c r="N556" s="129" t="s">
        <v>351</v>
      </c>
      <c r="O556" s="125">
        <v>9500</v>
      </c>
      <c r="P556" s="129" t="s">
        <v>352</v>
      </c>
      <c r="Q556" s="127">
        <v>177</v>
      </c>
      <c r="R556" s="125">
        <v>9500</v>
      </c>
      <c r="S556" s="128">
        <v>1681500</v>
      </c>
      <c r="T556" s="128"/>
      <c r="U556" s="137"/>
      <c r="V556" s="126">
        <v>10000</v>
      </c>
      <c r="W556" s="125">
        <v>1770000</v>
      </c>
      <c r="X556" s="126">
        <v>150000</v>
      </c>
      <c r="Y556" s="125">
        <v>26550000</v>
      </c>
      <c r="Z556" s="128"/>
      <c r="AA556" s="125">
        <v>42391500</v>
      </c>
      <c r="AB556" s="742"/>
      <c r="AC556" s="126">
        <v>40000</v>
      </c>
      <c r="AD556" s="128">
        <v>7080000</v>
      </c>
      <c r="AE556" s="745"/>
      <c r="AF556" s="745"/>
      <c r="AG556" s="128"/>
      <c r="AH556" s="46"/>
      <c r="AI556" s="46"/>
      <c r="AJ556" s="46"/>
      <c r="AK556" s="46"/>
      <c r="AL556" s="46"/>
      <c r="AM556" s="123"/>
      <c r="AN556" s="123">
        <v>6</v>
      </c>
      <c r="AO556" s="46">
        <v>168</v>
      </c>
      <c r="AP556" s="46">
        <v>168</v>
      </c>
      <c r="AQ556" s="46">
        <v>0</v>
      </c>
      <c r="AR556" s="46" t="s">
        <v>484</v>
      </c>
      <c r="AS556" s="123" t="s">
        <v>485</v>
      </c>
      <c r="AT556" s="124"/>
      <c r="AU556" s="135"/>
    </row>
    <row r="557" spans="1:47" s="67" customFormat="1" ht="72" customHeight="1" x14ac:dyDescent="0.25">
      <c r="A557" s="732"/>
      <c r="B557" s="740"/>
      <c r="C557" s="45">
        <v>55</v>
      </c>
      <c r="D557" s="72">
        <v>499</v>
      </c>
      <c r="E557" s="123" t="s">
        <v>477</v>
      </c>
      <c r="F557" s="123" t="s">
        <v>12</v>
      </c>
      <c r="G557" s="132">
        <v>49.8</v>
      </c>
      <c r="H557" s="46">
        <v>26.4</v>
      </c>
      <c r="I557" s="46">
        <v>0</v>
      </c>
      <c r="J557" s="46">
        <v>26.4</v>
      </c>
      <c r="K557" s="46">
        <v>23.4</v>
      </c>
      <c r="L557" s="126">
        <v>70000</v>
      </c>
      <c r="M557" s="128">
        <v>1848000</v>
      </c>
      <c r="N557" s="129" t="s">
        <v>351</v>
      </c>
      <c r="O557" s="125">
        <v>9500</v>
      </c>
      <c r="P557" s="129" t="s">
        <v>352</v>
      </c>
      <c r="Q557" s="127">
        <v>26.4</v>
      </c>
      <c r="R557" s="125">
        <v>9500</v>
      </c>
      <c r="S557" s="128">
        <v>250800</v>
      </c>
      <c r="T557" s="128"/>
      <c r="U557" s="137"/>
      <c r="V557" s="126">
        <v>10000</v>
      </c>
      <c r="W557" s="125">
        <v>264000</v>
      </c>
      <c r="X557" s="126">
        <v>150000</v>
      </c>
      <c r="Y557" s="125">
        <v>3960000</v>
      </c>
      <c r="Z557" s="128"/>
      <c r="AA557" s="125">
        <v>6322800</v>
      </c>
      <c r="AB557" s="742"/>
      <c r="AC557" s="126">
        <v>40000</v>
      </c>
      <c r="AD557" s="128">
        <v>1056000</v>
      </c>
      <c r="AE557" s="745"/>
      <c r="AF557" s="745"/>
      <c r="AG557" s="128"/>
      <c r="AH557" s="46"/>
      <c r="AI557" s="46"/>
      <c r="AJ557" s="46"/>
      <c r="AK557" s="46"/>
      <c r="AL557" s="46"/>
      <c r="AM557" s="123"/>
      <c r="AN557" s="123"/>
      <c r="AO557" s="46"/>
      <c r="AP557" s="46"/>
      <c r="AQ557" s="46"/>
      <c r="AR557" s="46"/>
      <c r="AS557" s="123"/>
      <c r="AT557" s="124"/>
      <c r="AU557" s="135"/>
    </row>
    <row r="558" spans="1:47" s="67" customFormat="1" ht="72" customHeight="1" x14ac:dyDescent="0.25">
      <c r="A558" s="732"/>
      <c r="B558" s="740"/>
      <c r="C558" s="45">
        <v>55</v>
      </c>
      <c r="D558" s="72">
        <v>530</v>
      </c>
      <c r="E558" s="123" t="s">
        <v>477</v>
      </c>
      <c r="F558" s="123" t="s">
        <v>12</v>
      </c>
      <c r="G558" s="132">
        <v>7.1</v>
      </c>
      <c r="H558" s="46">
        <v>7.1</v>
      </c>
      <c r="I558" s="46">
        <v>0</v>
      </c>
      <c r="J558" s="46">
        <v>7.1</v>
      </c>
      <c r="K558" s="46">
        <v>0</v>
      </c>
      <c r="L558" s="126">
        <v>70000</v>
      </c>
      <c r="M558" s="128">
        <v>497000</v>
      </c>
      <c r="N558" s="129" t="s">
        <v>351</v>
      </c>
      <c r="O558" s="125">
        <v>9500</v>
      </c>
      <c r="P558" s="129" t="s">
        <v>352</v>
      </c>
      <c r="Q558" s="127">
        <v>7.1</v>
      </c>
      <c r="R558" s="125">
        <v>9500</v>
      </c>
      <c r="S558" s="128">
        <v>67450</v>
      </c>
      <c r="T558" s="128"/>
      <c r="U558" s="137"/>
      <c r="V558" s="126">
        <v>10000</v>
      </c>
      <c r="W558" s="125">
        <v>71000</v>
      </c>
      <c r="X558" s="126">
        <v>150000</v>
      </c>
      <c r="Y558" s="125">
        <v>1065000</v>
      </c>
      <c r="Z558" s="128"/>
      <c r="AA558" s="125">
        <v>1700450</v>
      </c>
      <c r="AB558" s="742"/>
      <c r="AC558" s="126">
        <v>40000</v>
      </c>
      <c r="AD558" s="128">
        <v>284000</v>
      </c>
      <c r="AE558" s="745"/>
      <c r="AF558" s="745"/>
      <c r="AG558" s="128"/>
      <c r="AH558" s="46"/>
      <c r="AI558" s="46"/>
      <c r="AJ558" s="46"/>
      <c r="AK558" s="46"/>
      <c r="AL558" s="46"/>
      <c r="AM558" s="123"/>
      <c r="AN558" s="123"/>
      <c r="AO558" s="46"/>
      <c r="AP558" s="46"/>
      <c r="AQ558" s="46"/>
      <c r="AR558" s="46"/>
      <c r="AS558" s="123"/>
      <c r="AT558" s="124"/>
      <c r="AU558" s="135"/>
    </row>
    <row r="559" spans="1:47" s="67" customFormat="1" ht="72" customHeight="1" x14ac:dyDescent="0.25">
      <c r="A559" s="732"/>
      <c r="B559" s="740"/>
      <c r="C559" s="45">
        <v>55</v>
      </c>
      <c r="D559" s="72">
        <v>531</v>
      </c>
      <c r="E559" s="123" t="s">
        <v>477</v>
      </c>
      <c r="F559" s="123" t="s">
        <v>12</v>
      </c>
      <c r="G559" s="132">
        <v>159.80000000000001</v>
      </c>
      <c r="H559" s="46">
        <v>159.80000000000001</v>
      </c>
      <c r="I559" s="46">
        <v>0</v>
      </c>
      <c r="J559" s="46">
        <v>159.80000000000001</v>
      </c>
      <c r="K559" s="46">
        <v>0</v>
      </c>
      <c r="L559" s="126">
        <v>70000</v>
      </c>
      <c r="M559" s="128">
        <v>11186000</v>
      </c>
      <c r="N559" s="129" t="s">
        <v>351</v>
      </c>
      <c r="O559" s="125">
        <v>9500</v>
      </c>
      <c r="P559" s="129" t="s">
        <v>352</v>
      </c>
      <c r="Q559" s="127">
        <v>159.80000000000001</v>
      </c>
      <c r="R559" s="125">
        <v>9500</v>
      </c>
      <c r="S559" s="128">
        <v>1518100</v>
      </c>
      <c r="T559" s="128"/>
      <c r="U559" s="137"/>
      <c r="V559" s="126">
        <v>10000</v>
      </c>
      <c r="W559" s="125">
        <v>1598000</v>
      </c>
      <c r="X559" s="126">
        <v>150000</v>
      </c>
      <c r="Y559" s="125">
        <v>23970000</v>
      </c>
      <c r="Z559" s="128"/>
      <c r="AA559" s="125">
        <v>38272100</v>
      </c>
      <c r="AB559" s="742"/>
      <c r="AC559" s="126">
        <v>40000</v>
      </c>
      <c r="AD559" s="128">
        <v>6392000</v>
      </c>
      <c r="AE559" s="745"/>
      <c r="AF559" s="745"/>
      <c r="AG559" s="128"/>
      <c r="AH559" s="46"/>
      <c r="AI559" s="46"/>
      <c r="AJ559" s="46"/>
      <c r="AK559" s="46"/>
      <c r="AL559" s="46"/>
      <c r="AM559" s="123"/>
      <c r="AN559" s="123"/>
      <c r="AO559" s="46"/>
      <c r="AP559" s="46"/>
      <c r="AQ559" s="46"/>
      <c r="AR559" s="46"/>
      <c r="AS559" s="123"/>
      <c r="AT559" s="124"/>
      <c r="AU559" s="135"/>
    </row>
    <row r="560" spans="1:47" s="67" customFormat="1" ht="72" customHeight="1" x14ac:dyDescent="0.25">
      <c r="A560" s="732"/>
      <c r="B560" s="740"/>
      <c r="C560" s="45">
        <v>55</v>
      </c>
      <c r="D560" s="72">
        <v>532</v>
      </c>
      <c r="E560" s="123" t="s">
        <v>477</v>
      </c>
      <c r="F560" s="123" t="s">
        <v>12</v>
      </c>
      <c r="G560" s="132">
        <v>53.2</v>
      </c>
      <c r="H560" s="46">
        <v>53.2</v>
      </c>
      <c r="I560" s="46">
        <v>0</v>
      </c>
      <c r="J560" s="46">
        <v>53.2</v>
      </c>
      <c r="K560" s="46">
        <v>0</v>
      </c>
      <c r="L560" s="126">
        <v>70000</v>
      </c>
      <c r="M560" s="128">
        <v>3724000</v>
      </c>
      <c r="N560" s="129" t="s">
        <v>351</v>
      </c>
      <c r="O560" s="125">
        <v>9500</v>
      </c>
      <c r="P560" s="129" t="s">
        <v>352</v>
      </c>
      <c r="Q560" s="127">
        <v>53.2</v>
      </c>
      <c r="R560" s="125">
        <v>9500</v>
      </c>
      <c r="S560" s="128">
        <v>505400</v>
      </c>
      <c r="T560" s="128"/>
      <c r="U560" s="137"/>
      <c r="V560" s="126">
        <v>10000</v>
      </c>
      <c r="W560" s="125">
        <v>532000</v>
      </c>
      <c r="X560" s="126">
        <v>150000</v>
      </c>
      <c r="Y560" s="125">
        <v>7980000</v>
      </c>
      <c r="Z560" s="128"/>
      <c r="AA560" s="125">
        <v>12741400</v>
      </c>
      <c r="AB560" s="742"/>
      <c r="AC560" s="126">
        <v>40000</v>
      </c>
      <c r="AD560" s="128">
        <v>2128000</v>
      </c>
      <c r="AE560" s="745"/>
      <c r="AF560" s="745"/>
      <c r="AG560" s="128"/>
      <c r="AH560" s="46"/>
      <c r="AI560" s="46"/>
      <c r="AJ560" s="46"/>
      <c r="AK560" s="46"/>
      <c r="AL560" s="46"/>
      <c r="AM560" s="123"/>
      <c r="AN560" s="123"/>
      <c r="AO560" s="46"/>
      <c r="AP560" s="46"/>
      <c r="AQ560" s="46"/>
      <c r="AR560" s="46"/>
      <c r="AS560" s="123"/>
      <c r="AT560" s="124"/>
      <c r="AU560" s="135"/>
    </row>
    <row r="561" spans="1:47" s="67" customFormat="1" ht="72" customHeight="1" x14ac:dyDescent="0.25">
      <c r="A561" s="732"/>
      <c r="B561" s="740"/>
      <c r="C561" s="45">
        <v>62</v>
      </c>
      <c r="D561" s="72">
        <v>48</v>
      </c>
      <c r="E561" s="123" t="s">
        <v>477</v>
      </c>
      <c r="F561" s="123" t="s">
        <v>12</v>
      </c>
      <c r="G561" s="132">
        <v>148</v>
      </c>
      <c r="H561" s="46">
        <v>148</v>
      </c>
      <c r="I561" s="46">
        <v>0</v>
      </c>
      <c r="J561" s="46">
        <v>148</v>
      </c>
      <c r="K561" s="46">
        <v>0</v>
      </c>
      <c r="L561" s="126">
        <v>70000</v>
      </c>
      <c r="M561" s="128">
        <v>10360000</v>
      </c>
      <c r="N561" s="129" t="s">
        <v>351</v>
      </c>
      <c r="O561" s="125">
        <v>9500</v>
      </c>
      <c r="P561" s="129" t="s">
        <v>352</v>
      </c>
      <c r="Q561" s="127">
        <v>148</v>
      </c>
      <c r="R561" s="125">
        <v>9500</v>
      </c>
      <c r="S561" s="128">
        <v>1406000</v>
      </c>
      <c r="T561" s="128"/>
      <c r="U561" s="137"/>
      <c r="V561" s="126">
        <v>10000</v>
      </c>
      <c r="W561" s="125">
        <v>1480000</v>
      </c>
      <c r="X561" s="126">
        <v>150000</v>
      </c>
      <c r="Y561" s="125">
        <v>22200000</v>
      </c>
      <c r="Z561" s="128"/>
      <c r="AA561" s="125">
        <v>35446000</v>
      </c>
      <c r="AB561" s="742"/>
      <c r="AC561" s="126">
        <v>40000</v>
      </c>
      <c r="AD561" s="128">
        <v>5920000</v>
      </c>
      <c r="AE561" s="745"/>
      <c r="AF561" s="745"/>
      <c r="AG561" s="128"/>
      <c r="AH561" s="46"/>
      <c r="AI561" s="46"/>
      <c r="AJ561" s="46"/>
      <c r="AK561" s="46"/>
      <c r="AL561" s="46"/>
      <c r="AM561" s="123">
        <v>31</v>
      </c>
      <c r="AN561" s="123">
        <v>534</v>
      </c>
      <c r="AO561" s="139">
        <v>130.1</v>
      </c>
      <c r="AP561" s="139">
        <v>130.1</v>
      </c>
      <c r="AQ561" s="46"/>
      <c r="AR561" s="46"/>
      <c r="AS561" s="46"/>
      <c r="AT561" s="124"/>
      <c r="AU561" s="135"/>
    </row>
    <row r="562" spans="1:47" s="67" customFormat="1" ht="103.9" customHeight="1" x14ac:dyDescent="0.25">
      <c r="A562" s="732"/>
      <c r="B562" s="740"/>
      <c r="C562" s="45">
        <v>62</v>
      </c>
      <c r="D562" s="72">
        <v>75</v>
      </c>
      <c r="E562" s="123" t="s">
        <v>477</v>
      </c>
      <c r="F562" s="123" t="s">
        <v>12</v>
      </c>
      <c r="G562" s="132">
        <v>228.3</v>
      </c>
      <c r="H562" s="46">
        <v>228.3</v>
      </c>
      <c r="I562" s="46">
        <v>0</v>
      </c>
      <c r="J562" s="46">
        <v>228.3</v>
      </c>
      <c r="K562" s="46">
        <v>0</v>
      </c>
      <c r="L562" s="126">
        <v>70000</v>
      </c>
      <c r="M562" s="128">
        <v>15981000</v>
      </c>
      <c r="N562" s="129" t="s">
        <v>351</v>
      </c>
      <c r="O562" s="125">
        <v>9500</v>
      </c>
      <c r="P562" s="129" t="s">
        <v>352</v>
      </c>
      <c r="Q562" s="127">
        <v>228.3</v>
      </c>
      <c r="R562" s="125">
        <v>9500</v>
      </c>
      <c r="S562" s="128">
        <v>2168850</v>
      </c>
      <c r="T562" s="128"/>
      <c r="U562" s="137"/>
      <c r="V562" s="126">
        <v>10000</v>
      </c>
      <c r="W562" s="125">
        <v>2283000</v>
      </c>
      <c r="X562" s="126">
        <v>150000</v>
      </c>
      <c r="Y562" s="125">
        <v>34245000</v>
      </c>
      <c r="Z562" s="128"/>
      <c r="AA562" s="125">
        <v>54677850</v>
      </c>
      <c r="AB562" s="742"/>
      <c r="AC562" s="126">
        <v>40000</v>
      </c>
      <c r="AD562" s="128">
        <v>9132000</v>
      </c>
      <c r="AE562" s="745"/>
      <c r="AF562" s="745"/>
      <c r="AG562" s="128"/>
      <c r="AH562" s="46"/>
      <c r="AI562" s="46"/>
      <c r="AJ562" s="46"/>
      <c r="AK562" s="46"/>
      <c r="AL562" s="46"/>
      <c r="AM562" s="123">
        <v>31</v>
      </c>
      <c r="AN562" s="123">
        <v>534</v>
      </c>
      <c r="AO562" s="139">
        <v>130.1</v>
      </c>
      <c r="AP562" s="139">
        <v>130.1</v>
      </c>
      <c r="AQ562" s="46"/>
      <c r="AR562" s="46"/>
      <c r="AS562" s="46"/>
      <c r="AT562" s="124"/>
      <c r="AU562" s="135"/>
    </row>
    <row r="563" spans="1:47" ht="72" customHeight="1" x14ac:dyDescent="0.25">
      <c r="A563" s="732">
        <f>MAX(A$6:$A562)+1</f>
        <v>53</v>
      </c>
      <c r="B563" s="740" t="s">
        <v>831</v>
      </c>
      <c r="C563" s="45">
        <v>54</v>
      </c>
      <c r="D563" s="72">
        <v>115</v>
      </c>
      <c r="E563" s="123" t="s">
        <v>477</v>
      </c>
      <c r="F563" s="123" t="s">
        <v>12</v>
      </c>
      <c r="G563" s="132">
        <v>143</v>
      </c>
      <c r="H563" s="46">
        <v>143</v>
      </c>
      <c r="I563" s="46"/>
      <c r="J563" s="46">
        <v>143</v>
      </c>
      <c r="K563" s="46">
        <v>0</v>
      </c>
      <c r="L563" s="126">
        <v>70000</v>
      </c>
      <c r="M563" s="128">
        <v>10010000</v>
      </c>
      <c r="N563" s="129" t="s">
        <v>351</v>
      </c>
      <c r="O563" s="125">
        <v>9500</v>
      </c>
      <c r="P563" s="129" t="s">
        <v>352</v>
      </c>
      <c r="Q563" s="127">
        <v>143</v>
      </c>
      <c r="R563" s="125">
        <v>9500</v>
      </c>
      <c r="S563" s="128">
        <v>1358500</v>
      </c>
      <c r="T563" s="128"/>
      <c r="U563" s="137"/>
      <c r="V563" s="126">
        <v>10000</v>
      </c>
      <c r="W563" s="125">
        <v>1430000</v>
      </c>
      <c r="X563" s="126">
        <v>150000</v>
      </c>
      <c r="Y563" s="125">
        <v>21450000</v>
      </c>
      <c r="Z563" s="128"/>
      <c r="AA563" s="125">
        <v>34248500</v>
      </c>
      <c r="AB563" s="742">
        <v>399265550</v>
      </c>
      <c r="AC563" s="126">
        <v>40000</v>
      </c>
      <c r="AD563" s="128">
        <v>5720000</v>
      </c>
      <c r="AE563" s="745">
        <v>61452000</v>
      </c>
      <c r="AF563" s="745">
        <v>460717550</v>
      </c>
      <c r="AG563" s="128"/>
      <c r="AH563" s="117"/>
      <c r="AI563" s="138"/>
      <c r="AJ563" s="138"/>
      <c r="AK563" s="138"/>
      <c r="AL563" s="138"/>
      <c r="AM563" s="112">
        <v>31</v>
      </c>
      <c r="AN563" s="112">
        <v>683</v>
      </c>
      <c r="AO563" s="122">
        <v>381.7</v>
      </c>
      <c r="AP563" s="122">
        <v>143</v>
      </c>
      <c r="AQ563" s="122">
        <v>0</v>
      </c>
      <c r="AR563" s="122"/>
      <c r="AS563" s="122"/>
      <c r="AT563" s="116"/>
      <c r="AU563" s="74"/>
    </row>
    <row r="564" spans="1:47" ht="75.599999999999994" customHeight="1" x14ac:dyDescent="0.25">
      <c r="A564" s="732"/>
      <c r="B564" s="740"/>
      <c r="C564" s="45">
        <v>55</v>
      </c>
      <c r="D564" s="72">
        <v>561</v>
      </c>
      <c r="E564" s="123" t="s">
        <v>477</v>
      </c>
      <c r="F564" s="123" t="s">
        <v>12</v>
      </c>
      <c r="G564" s="132">
        <v>245.9</v>
      </c>
      <c r="H564" s="46">
        <v>245.9</v>
      </c>
      <c r="I564" s="46"/>
      <c r="J564" s="46">
        <v>245.9</v>
      </c>
      <c r="K564" s="46">
        <v>0</v>
      </c>
      <c r="L564" s="126">
        <v>70000</v>
      </c>
      <c r="M564" s="128">
        <v>17213000</v>
      </c>
      <c r="N564" s="129" t="s">
        <v>351</v>
      </c>
      <c r="O564" s="125">
        <v>9500</v>
      </c>
      <c r="P564" s="129" t="s">
        <v>352</v>
      </c>
      <c r="Q564" s="127">
        <v>245.9</v>
      </c>
      <c r="R564" s="125">
        <v>9500</v>
      </c>
      <c r="S564" s="128">
        <v>2336050</v>
      </c>
      <c r="T564" s="128"/>
      <c r="U564" s="137"/>
      <c r="V564" s="126">
        <v>10000</v>
      </c>
      <c r="W564" s="125">
        <v>2459000</v>
      </c>
      <c r="X564" s="126">
        <v>150000</v>
      </c>
      <c r="Y564" s="125">
        <v>36885000</v>
      </c>
      <c r="Z564" s="128"/>
      <c r="AA564" s="125">
        <v>58893050</v>
      </c>
      <c r="AB564" s="742"/>
      <c r="AC564" s="126">
        <v>40000</v>
      </c>
      <c r="AD564" s="128">
        <v>9836000</v>
      </c>
      <c r="AE564" s="745"/>
      <c r="AF564" s="745"/>
      <c r="AG564" s="128"/>
      <c r="AH564" s="116"/>
      <c r="AI564" s="122"/>
      <c r="AJ564" s="122"/>
      <c r="AK564" s="122"/>
      <c r="AL564" s="122"/>
      <c r="AM564" s="123">
        <v>31</v>
      </c>
      <c r="AN564" s="123">
        <v>683</v>
      </c>
      <c r="AO564" s="46">
        <v>381.7</v>
      </c>
      <c r="AP564" s="46">
        <v>245.9</v>
      </c>
      <c r="AQ564" s="46">
        <v>0</v>
      </c>
      <c r="AR564" s="46"/>
      <c r="AS564" s="46"/>
      <c r="AT564" s="124"/>
      <c r="AU564" s="74"/>
    </row>
    <row r="565" spans="1:47" ht="72" customHeight="1" x14ac:dyDescent="0.25">
      <c r="A565" s="732"/>
      <c r="B565" s="740"/>
      <c r="C565" s="45">
        <v>62</v>
      </c>
      <c r="D565" s="72">
        <v>43</v>
      </c>
      <c r="E565" s="123" t="s">
        <v>477</v>
      </c>
      <c r="F565" s="123" t="s">
        <v>12</v>
      </c>
      <c r="G565" s="132">
        <v>225.7</v>
      </c>
      <c r="H565" s="46">
        <v>225.7</v>
      </c>
      <c r="I565" s="46">
        <v>0</v>
      </c>
      <c r="J565" s="46">
        <v>225.7</v>
      </c>
      <c r="K565" s="46">
        <v>0</v>
      </c>
      <c r="L565" s="126">
        <v>70000</v>
      </c>
      <c r="M565" s="128">
        <v>15799000</v>
      </c>
      <c r="N565" s="129" t="s">
        <v>351</v>
      </c>
      <c r="O565" s="125">
        <v>9500</v>
      </c>
      <c r="P565" s="129" t="s">
        <v>352</v>
      </c>
      <c r="Q565" s="127">
        <v>225.7</v>
      </c>
      <c r="R565" s="125">
        <v>9500</v>
      </c>
      <c r="S565" s="128">
        <v>2144150</v>
      </c>
      <c r="T565" s="128"/>
      <c r="U565" s="137"/>
      <c r="V565" s="126">
        <v>10000</v>
      </c>
      <c r="W565" s="125">
        <v>2257000</v>
      </c>
      <c r="X565" s="126">
        <v>150000</v>
      </c>
      <c r="Y565" s="125">
        <v>33855000</v>
      </c>
      <c r="Z565" s="128"/>
      <c r="AA565" s="125">
        <v>54055150</v>
      </c>
      <c r="AB565" s="742"/>
      <c r="AC565" s="126">
        <v>40000</v>
      </c>
      <c r="AD565" s="128">
        <v>9028000</v>
      </c>
      <c r="AE565" s="745"/>
      <c r="AF565" s="745"/>
      <c r="AG565" s="128"/>
      <c r="AH565" s="46"/>
      <c r="AI565" s="46"/>
      <c r="AJ565" s="46"/>
      <c r="AK565" s="46"/>
      <c r="AL565" s="46"/>
      <c r="AM565" s="123"/>
      <c r="AN565" s="123"/>
      <c r="AO565" s="46"/>
      <c r="AP565" s="46"/>
      <c r="AQ565" s="46"/>
      <c r="AR565" s="46"/>
      <c r="AS565" s="123" t="s">
        <v>698</v>
      </c>
      <c r="AT565" s="124"/>
      <c r="AU565" s="74"/>
    </row>
    <row r="566" spans="1:47" ht="72" customHeight="1" x14ac:dyDescent="0.25">
      <c r="A566" s="732"/>
      <c r="B566" s="740"/>
      <c r="C566" s="45">
        <v>62</v>
      </c>
      <c r="D566" s="72">
        <v>44</v>
      </c>
      <c r="E566" s="123" t="s">
        <v>477</v>
      </c>
      <c r="F566" s="123" t="s">
        <v>12</v>
      </c>
      <c r="G566" s="132">
        <v>281.10000000000002</v>
      </c>
      <c r="H566" s="46">
        <v>281.10000000000002</v>
      </c>
      <c r="I566" s="46">
        <v>0</v>
      </c>
      <c r="J566" s="46">
        <v>281.10000000000002</v>
      </c>
      <c r="K566" s="46">
        <v>0</v>
      </c>
      <c r="L566" s="126">
        <v>70000</v>
      </c>
      <c r="M566" s="128">
        <v>19677000</v>
      </c>
      <c r="N566" s="129" t="s">
        <v>351</v>
      </c>
      <c r="O566" s="125">
        <v>9500</v>
      </c>
      <c r="P566" s="129" t="s">
        <v>352</v>
      </c>
      <c r="Q566" s="127">
        <v>281.10000000000002</v>
      </c>
      <c r="R566" s="125">
        <v>9500</v>
      </c>
      <c r="S566" s="128">
        <v>2670450</v>
      </c>
      <c r="T566" s="128"/>
      <c r="U566" s="137"/>
      <c r="V566" s="126">
        <v>10000</v>
      </c>
      <c r="W566" s="125">
        <v>2811000</v>
      </c>
      <c r="X566" s="126">
        <v>150000</v>
      </c>
      <c r="Y566" s="125">
        <v>42165000</v>
      </c>
      <c r="Z566" s="128"/>
      <c r="AA566" s="125">
        <v>67323450</v>
      </c>
      <c r="AB566" s="742"/>
      <c r="AC566" s="126">
        <v>40000</v>
      </c>
      <c r="AD566" s="128">
        <v>11244000</v>
      </c>
      <c r="AE566" s="745"/>
      <c r="AF566" s="745"/>
      <c r="AG566" s="128"/>
      <c r="AH566" s="46"/>
      <c r="AI566" s="46"/>
      <c r="AJ566" s="46"/>
      <c r="AK566" s="46"/>
      <c r="AL566" s="46"/>
      <c r="AM566" s="123"/>
      <c r="AN566" s="123"/>
      <c r="AO566" s="46"/>
      <c r="AP566" s="46"/>
      <c r="AQ566" s="46"/>
      <c r="AR566" s="46"/>
      <c r="AS566" s="123" t="s">
        <v>698</v>
      </c>
      <c r="AT566" s="124"/>
      <c r="AU566" s="74"/>
    </row>
    <row r="567" spans="1:47" ht="72" customHeight="1" x14ac:dyDescent="0.25">
      <c r="A567" s="732"/>
      <c r="B567" s="740"/>
      <c r="C567" s="45">
        <v>63</v>
      </c>
      <c r="D567" s="72">
        <v>13</v>
      </c>
      <c r="E567" s="123" t="s">
        <v>477</v>
      </c>
      <c r="F567" s="123" t="s">
        <v>12</v>
      </c>
      <c r="G567" s="132">
        <v>128.69999999999999</v>
      </c>
      <c r="H567" s="46">
        <v>128.69999999999999</v>
      </c>
      <c r="I567" s="46">
        <v>0</v>
      </c>
      <c r="J567" s="46">
        <v>128.69999999999999</v>
      </c>
      <c r="K567" s="46">
        <v>0</v>
      </c>
      <c r="L567" s="126">
        <v>70000</v>
      </c>
      <c r="M567" s="128">
        <v>9009000</v>
      </c>
      <c r="N567" s="129"/>
      <c r="O567" s="125"/>
      <c r="P567" s="129"/>
      <c r="Q567" s="127">
        <v>128.69999999999999</v>
      </c>
      <c r="R567" s="125"/>
      <c r="S567" s="128">
        <v>0</v>
      </c>
      <c r="T567" s="128"/>
      <c r="U567" s="137"/>
      <c r="V567" s="126">
        <v>10000</v>
      </c>
      <c r="W567" s="125">
        <v>1287000</v>
      </c>
      <c r="X567" s="126">
        <v>150000</v>
      </c>
      <c r="Y567" s="125">
        <v>19305000</v>
      </c>
      <c r="Z567" s="128"/>
      <c r="AA567" s="125">
        <v>29601000</v>
      </c>
      <c r="AB567" s="742"/>
      <c r="AC567" s="126">
        <v>40000</v>
      </c>
      <c r="AD567" s="128">
        <v>5148000</v>
      </c>
      <c r="AE567" s="745"/>
      <c r="AF567" s="745"/>
      <c r="AG567" s="745" t="s">
        <v>832</v>
      </c>
      <c r="AH567" s="124" t="s">
        <v>699</v>
      </c>
      <c r="AI567" s="46" t="s">
        <v>700</v>
      </c>
      <c r="AJ567" s="46" t="s">
        <v>701</v>
      </c>
      <c r="AK567" s="46" t="s">
        <v>499</v>
      </c>
      <c r="AL567" s="46" t="s">
        <v>500</v>
      </c>
      <c r="AM567" s="123">
        <v>31</v>
      </c>
      <c r="AN567" s="123">
        <v>416</v>
      </c>
      <c r="AO567" s="46">
        <v>160.6</v>
      </c>
      <c r="AP567" s="46">
        <v>128.69999999999999</v>
      </c>
      <c r="AQ567" s="46">
        <v>139.6</v>
      </c>
      <c r="AR567" s="46"/>
      <c r="AS567" s="46"/>
      <c r="AT567" s="124"/>
      <c r="AU567" s="74"/>
    </row>
    <row r="568" spans="1:47" ht="72" customHeight="1" x14ac:dyDescent="0.25">
      <c r="A568" s="732"/>
      <c r="B568" s="740"/>
      <c r="C568" s="45">
        <v>63</v>
      </c>
      <c r="D568" s="72">
        <v>12</v>
      </c>
      <c r="E568" s="123" t="s">
        <v>477</v>
      </c>
      <c r="F568" s="123" t="s">
        <v>12</v>
      </c>
      <c r="G568" s="132">
        <v>281.89999999999998</v>
      </c>
      <c r="H568" s="46">
        <v>281.89999999999998</v>
      </c>
      <c r="I568" s="46">
        <v>0</v>
      </c>
      <c r="J568" s="46">
        <v>281.89999999999998</v>
      </c>
      <c r="K568" s="46">
        <v>0</v>
      </c>
      <c r="L568" s="126">
        <v>70000</v>
      </c>
      <c r="M568" s="128">
        <v>19733000</v>
      </c>
      <c r="N568" s="129"/>
      <c r="O568" s="125"/>
      <c r="P568" s="129"/>
      <c r="Q568" s="127">
        <v>281.89999999999998</v>
      </c>
      <c r="R568" s="125"/>
      <c r="S568" s="128">
        <v>0</v>
      </c>
      <c r="T568" s="128"/>
      <c r="U568" s="137"/>
      <c r="V568" s="126">
        <v>10000</v>
      </c>
      <c r="W568" s="125">
        <v>2819000</v>
      </c>
      <c r="X568" s="126">
        <v>150000</v>
      </c>
      <c r="Y568" s="125">
        <v>42285000</v>
      </c>
      <c r="Z568" s="128"/>
      <c r="AA568" s="125">
        <v>64837000</v>
      </c>
      <c r="AB568" s="742"/>
      <c r="AC568" s="126">
        <v>40000</v>
      </c>
      <c r="AD568" s="128">
        <v>11276000</v>
      </c>
      <c r="AE568" s="745"/>
      <c r="AF568" s="745"/>
      <c r="AG568" s="745"/>
      <c r="AH568" s="124"/>
      <c r="AI568" s="46"/>
      <c r="AJ568" s="46"/>
      <c r="AK568" s="46"/>
      <c r="AL568" s="46"/>
      <c r="AM568" s="123"/>
      <c r="AN568" s="123"/>
      <c r="AO568" s="46"/>
      <c r="AP568" s="46"/>
      <c r="AQ568" s="46"/>
      <c r="AR568" s="46"/>
      <c r="AS568" s="46"/>
      <c r="AT568" s="124"/>
      <c r="AU568" s="74"/>
    </row>
    <row r="569" spans="1:47" ht="72" customHeight="1" x14ac:dyDescent="0.25">
      <c r="A569" s="732"/>
      <c r="B569" s="740"/>
      <c r="C569" s="45"/>
      <c r="D569" s="72"/>
      <c r="E569" s="123"/>
      <c r="F569" s="123"/>
      <c r="G569" s="132"/>
      <c r="H569" s="46"/>
      <c r="I569" s="46"/>
      <c r="J569" s="46"/>
      <c r="K569" s="46"/>
      <c r="L569" s="126"/>
      <c r="M569" s="128"/>
      <c r="N569" s="129" t="s">
        <v>833</v>
      </c>
      <c r="O569" s="125">
        <v>530000</v>
      </c>
      <c r="P569" s="129" t="s">
        <v>520</v>
      </c>
      <c r="Q569" s="127">
        <v>4</v>
      </c>
      <c r="R569" s="125"/>
      <c r="S569" s="128"/>
      <c r="T569" s="128">
        <v>424000</v>
      </c>
      <c r="U569" s="137">
        <v>1696000</v>
      </c>
      <c r="V569" s="126"/>
      <c r="W569" s="125"/>
      <c r="X569" s="126"/>
      <c r="Y569" s="125"/>
      <c r="Z569" s="128"/>
      <c r="AA569" s="125">
        <v>1696000</v>
      </c>
      <c r="AB569" s="742"/>
      <c r="AC569" s="126"/>
      <c r="AD569" s="128"/>
      <c r="AE569" s="745"/>
      <c r="AF569" s="745"/>
      <c r="AG569" s="745"/>
      <c r="AH569" s="124"/>
      <c r="AI569" s="46"/>
      <c r="AJ569" s="46"/>
      <c r="AK569" s="46"/>
      <c r="AL569" s="46"/>
      <c r="AM569" s="123"/>
      <c r="AN569" s="123"/>
      <c r="AO569" s="46"/>
      <c r="AP569" s="46"/>
      <c r="AQ569" s="46"/>
      <c r="AR569" s="46"/>
      <c r="AS569" s="46"/>
      <c r="AT569" s="124"/>
      <c r="AU569" s="74"/>
    </row>
    <row r="570" spans="1:47" ht="72" customHeight="1" x14ac:dyDescent="0.25">
      <c r="A570" s="732"/>
      <c r="B570" s="740"/>
      <c r="C570" s="45"/>
      <c r="D570" s="72"/>
      <c r="E570" s="123"/>
      <c r="F570" s="123"/>
      <c r="G570" s="132"/>
      <c r="H570" s="46"/>
      <c r="I570" s="46"/>
      <c r="J570" s="46"/>
      <c r="K570" s="46"/>
      <c r="L570" s="126"/>
      <c r="M570" s="128"/>
      <c r="N570" s="129" t="s">
        <v>834</v>
      </c>
      <c r="O570" s="125">
        <v>320000</v>
      </c>
      <c r="P570" s="129" t="s">
        <v>520</v>
      </c>
      <c r="Q570" s="127">
        <v>3</v>
      </c>
      <c r="R570" s="125"/>
      <c r="S570" s="128"/>
      <c r="T570" s="128">
        <v>256000</v>
      </c>
      <c r="U570" s="137">
        <v>768000</v>
      </c>
      <c r="V570" s="126"/>
      <c r="W570" s="125"/>
      <c r="X570" s="126"/>
      <c r="Y570" s="125"/>
      <c r="Z570" s="128"/>
      <c r="AA570" s="125">
        <v>768000</v>
      </c>
      <c r="AB570" s="742"/>
      <c r="AC570" s="126"/>
      <c r="AD570" s="128"/>
      <c r="AE570" s="745"/>
      <c r="AF570" s="745"/>
      <c r="AG570" s="745"/>
      <c r="AH570" s="124"/>
      <c r="AI570" s="46"/>
      <c r="AJ570" s="46"/>
      <c r="AK570" s="46"/>
      <c r="AL570" s="46"/>
      <c r="AM570" s="123"/>
      <c r="AN570" s="123"/>
      <c r="AO570" s="46"/>
      <c r="AP570" s="46"/>
      <c r="AQ570" s="46"/>
      <c r="AR570" s="46"/>
      <c r="AS570" s="46"/>
      <c r="AT570" s="124"/>
      <c r="AU570" s="74"/>
    </row>
    <row r="571" spans="1:47" ht="72" customHeight="1" x14ac:dyDescent="0.25">
      <c r="A571" s="732"/>
      <c r="B571" s="740"/>
      <c r="C571" s="45"/>
      <c r="D571" s="72"/>
      <c r="E571" s="123"/>
      <c r="F571" s="123"/>
      <c r="G571" s="132"/>
      <c r="H571" s="46"/>
      <c r="I571" s="46"/>
      <c r="J571" s="46"/>
      <c r="K571" s="46"/>
      <c r="L571" s="126"/>
      <c r="M571" s="128"/>
      <c r="N571" s="129" t="s">
        <v>835</v>
      </c>
      <c r="O571" s="125">
        <v>555000</v>
      </c>
      <c r="P571" s="129" t="s">
        <v>520</v>
      </c>
      <c r="Q571" s="127">
        <v>1</v>
      </c>
      <c r="R571" s="125"/>
      <c r="S571" s="128"/>
      <c r="T571" s="128">
        <v>444000</v>
      </c>
      <c r="U571" s="137">
        <v>444000</v>
      </c>
      <c r="V571" s="126"/>
      <c r="W571" s="125"/>
      <c r="X571" s="126"/>
      <c r="Y571" s="125"/>
      <c r="Z571" s="128"/>
      <c r="AA571" s="125">
        <v>444000</v>
      </c>
      <c r="AB571" s="742"/>
      <c r="AC571" s="126"/>
      <c r="AD571" s="128"/>
      <c r="AE571" s="745"/>
      <c r="AF571" s="745"/>
      <c r="AG571" s="745"/>
      <c r="AH571" s="124"/>
      <c r="AI571" s="46"/>
      <c r="AJ571" s="46"/>
      <c r="AK571" s="46"/>
      <c r="AL571" s="46"/>
      <c r="AM571" s="123"/>
      <c r="AN571" s="123"/>
      <c r="AO571" s="46"/>
      <c r="AP571" s="46"/>
      <c r="AQ571" s="46"/>
      <c r="AR571" s="46"/>
      <c r="AS571" s="46"/>
      <c r="AT571" s="124"/>
      <c r="AU571" s="74"/>
    </row>
    <row r="572" spans="1:47" ht="72" customHeight="1" x14ac:dyDescent="0.25">
      <c r="A572" s="732"/>
      <c r="B572" s="740"/>
      <c r="C572" s="45"/>
      <c r="D572" s="72"/>
      <c r="E572" s="123"/>
      <c r="F572" s="123"/>
      <c r="G572" s="132"/>
      <c r="H572" s="46"/>
      <c r="I572" s="46"/>
      <c r="J572" s="46"/>
      <c r="K572" s="46"/>
      <c r="L572" s="126"/>
      <c r="M572" s="128"/>
      <c r="N572" s="129" t="s">
        <v>836</v>
      </c>
      <c r="O572" s="125">
        <v>580000</v>
      </c>
      <c r="P572" s="129" t="s">
        <v>514</v>
      </c>
      <c r="Q572" s="127">
        <v>49.9</v>
      </c>
      <c r="R572" s="125"/>
      <c r="S572" s="128"/>
      <c r="T572" s="128">
        <v>464000</v>
      </c>
      <c r="U572" s="137">
        <v>23153600</v>
      </c>
      <c r="V572" s="126"/>
      <c r="W572" s="125"/>
      <c r="X572" s="126"/>
      <c r="Y572" s="125"/>
      <c r="Z572" s="128"/>
      <c r="AA572" s="125">
        <v>23153600</v>
      </c>
      <c r="AB572" s="742"/>
      <c r="AC572" s="126"/>
      <c r="AD572" s="128"/>
      <c r="AE572" s="745"/>
      <c r="AF572" s="745"/>
      <c r="AG572" s="745"/>
      <c r="AH572" s="124"/>
      <c r="AI572" s="46"/>
      <c r="AJ572" s="46"/>
      <c r="AK572" s="46"/>
      <c r="AL572" s="46"/>
      <c r="AM572" s="123"/>
      <c r="AN572" s="123"/>
      <c r="AO572" s="46"/>
      <c r="AP572" s="46"/>
      <c r="AQ572" s="46"/>
      <c r="AR572" s="46"/>
      <c r="AS572" s="46"/>
      <c r="AT572" s="124"/>
      <c r="AU572" s="74"/>
    </row>
    <row r="573" spans="1:47" ht="72" customHeight="1" x14ac:dyDescent="0.25">
      <c r="A573" s="732"/>
      <c r="B573" s="740"/>
      <c r="C573" s="45"/>
      <c r="D573" s="72"/>
      <c r="E573" s="123"/>
      <c r="F573" s="123"/>
      <c r="G573" s="132"/>
      <c r="H573" s="46"/>
      <c r="I573" s="46"/>
      <c r="J573" s="46"/>
      <c r="K573" s="46"/>
      <c r="L573" s="126"/>
      <c r="M573" s="128"/>
      <c r="N573" s="129" t="s">
        <v>837</v>
      </c>
      <c r="O573" s="125">
        <v>300000</v>
      </c>
      <c r="P573" s="129" t="s">
        <v>520</v>
      </c>
      <c r="Q573" s="127">
        <v>30</v>
      </c>
      <c r="R573" s="125"/>
      <c r="S573" s="128"/>
      <c r="T573" s="128">
        <v>240000</v>
      </c>
      <c r="U573" s="137">
        <v>7200000</v>
      </c>
      <c r="V573" s="126"/>
      <c r="W573" s="125"/>
      <c r="X573" s="126"/>
      <c r="Y573" s="125"/>
      <c r="Z573" s="128"/>
      <c r="AA573" s="125">
        <v>7200000</v>
      </c>
      <c r="AB573" s="742"/>
      <c r="AC573" s="126"/>
      <c r="AD573" s="128"/>
      <c r="AE573" s="745"/>
      <c r="AF573" s="745"/>
      <c r="AG573" s="745"/>
      <c r="AH573" s="124"/>
      <c r="AI573" s="46"/>
      <c r="AJ573" s="46"/>
      <c r="AK573" s="46"/>
      <c r="AL573" s="46"/>
      <c r="AM573" s="123"/>
      <c r="AN573" s="123"/>
      <c r="AO573" s="46"/>
      <c r="AP573" s="46"/>
      <c r="AQ573" s="46"/>
      <c r="AR573" s="46"/>
      <c r="AS573" s="46"/>
      <c r="AT573" s="124"/>
      <c r="AU573" s="74"/>
    </row>
    <row r="574" spans="1:47" ht="72" customHeight="1" x14ac:dyDescent="0.25">
      <c r="A574" s="732"/>
      <c r="B574" s="740"/>
      <c r="C574" s="45"/>
      <c r="D574" s="72"/>
      <c r="E574" s="123"/>
      <c r="F574" s="123"/>
      <c r="G574" s="132"/>
      <c r="H574" s="46"/>
      <c r="I574" s="46"/>
      <c r="J574" s="46"/>
      <c r="K574" s="46"/>
      <c r="L574" s="126"/>
      <c r="M574" s="128"/>
      <c r="N574" s="129" t="s">
        <v>838</v>
      </c>
      <c r="O574" s="125">
        <v>121000</v>
      </c>
      <c r="P574" s="129" t="s">
        <v>520</v>
      </c>
      <c r="Q574" s="127">
        <v>3</v>
      </c>
      <c r="R574" s="125"/>
      <c r="S574" s="128"/>
      <c r="T574" s="128">
        <v>96800</v>
      </c>
      <c r="U574" s="137">
        <v>290400</v>
      </c>
      <c r="V574" s="126"/>
      <c r="W574" s="125"/>
      <c r="X574" s="126"/>
      <c r="Y574" s="125"/>
      <c r="Z574" s="128"/>
      <c r="AA574" s="125">
        <v>290400</v>
      </c>
      <c r="AB574" s="742"/>
      <c r="AC574" s="126"/>
      <c r="AD574" s="128"/>
      <c r="AE574" s="745"/>
      <c r="AF574" s="745"/>
      <c r="AG574" s="745"/>
      <c r="AH574" s="124"/>
      <c r="AI574" s="46"/>
      <c r="AJ574" s="46"/>
      <c r="AK574" s="46"/>
      <c r="AL574" s="46"/>
      <c r="AM574" s="123"/>
      <c r="AN574" s="123"/>
      <c r="AO574" s="46"/>
      <c r="AP574" s="46"/>
      <c r="AQ574" s="46"/>
      <c r="AR574" s="46"/>
      <c r="AS574" s="46"/>
      <c r="AT574" s="124"/>
      <c r="AU574" s="74"/>
    </row>
    <row r="575" spans="1:47" ht="72" customHeight="1" x14ac:dyDescent="0.25">
      <c r="A575" s="732"/>
      <c r="B575" s="740"/>
      <c r="C575" s="45"/>
      <c r="D575" s="72"/>
      <c r="E575" s="123"/>
      <c r="F575" s="123"/>
      <c r="G575" s="132"/>
      <c r="H575" s="46"/>
      <c r="I575" s="46"/>
      <c r="J575" s="46"/>
      <c r="K575" s="46"/>
      <c r="L575" s="126"/>
      <c r="M575" s="128"/>
      <c r="N575" s="129" t="s">
        <v>829</v>
      </c>
      <c r="O575" s="125">
        <v>87000</v>
      </c>
      <c r="P575" s="129" t="s">
        <v>806</v>
      </c>
      <c r="Q575" s="127">
        <v>24</v>
      </c>
      <c r="R575" s="125"/>
      <c r="S575" s="128"/>
      <c r="T575" s="128">
        <v>69600</v>
      </c>
      <c r="U575" s="137">
        <v>1670400</v>
      </c>
      <c r="V575" s="126"/>
      <c r="W575" s="125"/>
      <c r="X575" s="126"/>
      <c r="Y575" s="125"/>
      <c r="Z575" s="128"/>
      <c r="AA575" s="125">
        <v>1670400</v>
      </c>
      <c r="AB575" s="742"/>
      <c r="AC575" s="126"/>
      <c r="AD575" s="128"/>
      <c r="AE575" s="745"/>
      <c r="AF575" s="745"/>
      <c r="AG575" s="745"/>
      <c r="AH575" s="124"/>
      <c r="AI575" s="46"/>
      <c r="AJ575" s="46"/>
      <c r="AK575" s="46"/>
      <c r="AL575" s="46"/>
      <c r="AM575" s="123"/>
      <c r="AN575" s="123"/>
      <c r="AO575" s="46"/>
      <c r="AP575" s="46"/>
      <c r="AQ575" s="46"/>
      <c r="AR575" s="46"/>
      <c r="AS575" s="46"/>
      <c r="AT575" s="124"/>
      <c r="AU575" s="74"/>
    </row>
    <row r="576" spans="1:47" ht="72" customHeight="1" x14ac:dyDescent="0.25">
      <c r="A576" s="732"/>
      <c r="B576" s="740"/>
      <c r="C576" s="45">
        <v>63</v>
      </c>
      <c r="D576" s="72">
        <v>187</v>
      </c>
      <c r="E576" s="123" t="s">
        <v>477</v>
      </c>
      <c r="F576" s="123" t="s">
        <v>12</v>
      </c>
      <c r="G576" s="132">
        <v>230</v>
      </c>
      <c r="H576" s="46">
        <v>230</v>
      </c>
      <c r="I576" s="46"/>
      <c r="J576" s="46">
        <v>230</v>
      </c>
      <c r="K576" s="46">
        <v>0</v>
      </c>
      <c r="L576" s="126">
        <v>70000</v>
      </c>
      <c r="M576" s="128">
        <v>16100000</v>
      </c>
      <c r="N576" s="129" t="s">
        <v>351</v>
      </c>
      <c r="O576" s="125">
        <v>9500</v>
      </c>
      <c r="P576" s="129" t="s">
        <v>352</v>
      </c>
      <c r="Q576" s="127">
        <v>230</v>
      </c>
      <c r="R576" s="125">
        <v>9500</v>
      </c>
      <c r="S576" s="128">
        <v>2185000</v>
      </c>
      <c r="T576" s="128"/>
      <c r="U576" s="137"/>
      <c r="V576" s="126">
        <v>10000</v>
      </c>
      <c r="W576" s="125">
        <v>2300000</v>
      </c>
      <c r="X576" s="126">
        <v>150000</v>
      </c>
      <c r="Y576" s="125">
        <v>34500000</v>
      </c>
      <c r="Z576" s="125"/>
      <c r="AA576" s="125">
        <v>55085000</v>
      </c>
      <c r="AB576" s="742"/>
      <c r="AC576" s="126">
        <v>40000</v>
      </c>
      <c r="AD576" s="128">
        <v>9200000</v>
      </c>
      <c r="AE576" s="745"/>
      <c r="AF576" s="745"/>
      <c r="AG576" s="128"/>
      <c r="AH576" s="124" t="s">
        <v>706</v>
      </c>
      <c r="AI576" s="46" t="s">
        <v>707</v>
      </c>
      <c r="AJ576" s="46" t="s">
        <v>708</v>
      </c>
      <c r="AK576" s="46" t="s">
        <v>499</v>
      </c>
      <c r="AL576" s="46" t="s">
        <v>500</v>
      </c>
      <c r="AM576" s="123">
        <v>31</v>
      </c>
      <c r="AN576" s="123">
        <v>538</v>
      </c>
      <c r="AO576" s="46">
        <v>163.1</v>
      </c>
      <c r="AP576" s="46">
        <v>230</v>
      </c>
      <c r="AQ576" s="46">
        <v>0</v>
      </c>
      <c r="AR576" s="46"/>
      <c r="AS576" s="46"/>
      <c r="AT576" s="124" t="s">
        <v>491</v>
      </c>
      <c r="AU576" s="74"/>
    </row>
    <row r="577" spans="1:47" ht="72" customHeight="1" x14ac:dyDescent="0.25">
      <c r="A577" s="732">
        <f>MAX(A$6:$A576)+1</f>
        <v>54</v>
      </c>
      <c r="B577" s="740" t="s">
        <v>839</v>
      </c>
      <c r="C577" s="45">
        <v>54</v>
      </c>
      <c r="D577" s="72">
        <v>128</v>
      </c>
      <c r="E577" s="123" t="s">
        <v>477</v>
      </c>
      <c r="F577" s="123" t="s">
        <v>12</v>
      </c>
      <c r="G577" s="132">
        <v>127.3</v>
      </c>
      <c r="H577" s="46">
        <v>127.3</v>
      </c>
      <c r="I577" s="46">
        <v>0</v>
      </c>
      <c r="J577" s="46">
        <v>127.3</v>
      </c>
      <c r="K577" s="46">
        <v>0</v>
      </c>
      <c r="L577" s="126">
        <v>70000</v>
      </c>
      <c r="M577" s="128">
        <v>8911000</v>
      </c>
      <c r="N577" s="129" t="s">
        <v>351</v>
      </c>
      <c r="O577" s="125">
        <v>9500</v>
      </c>
      <c r="P577" s="129" t="s">
        <v>352</v>
      </c>
      <c r="Q577" s="127">
        <v>127.3</v>
      </c>
      <c r="R577" s="125">
        <v>9500</v>
      </c>
      <c r="S577" s="128">
        <v>1209350</v>
      </c>
      <c r="T577" s="128"/>
      <c r="U577" s="137"/>
      <c r="V577" s="126">
        <v>10000</v>
      </c>
      <c r="W577" s="125">
        <v>1273000</v>
      </c>
      <c r="X577" s="126">
        <v>150000</v>
      </c>
      <c r="Y577" s="125">
        <v>19095000</v>
      </c>
      <c r="Z577" s="128"/>
      <c r="AA577" s="125">
        <v>30488350</v>
      </c>
      <c r="AB577" s="742">
        <v>413927850</v>
      </c>
      <c r="AC577" s="126">
        <v>40000</v>
      </c>
      <c r="AD577" s="128">
        <v>5092000</v>
      </c>
      <c r="AE577" s="745">
        <v>69132000</v>
      </c>
      <c r="AF577" s="745">
        <v>483059850</v>
      </c>
      <c r="AG577" s="128"/>
      <c r="AH577" s="46" t="s">
        <v>840</v>
      </c>
      <c r="AI577" s="46" t="s">
        <v>841</v>
      </c>
      <c r="AJ577" s="46"/>
      <c r="AK577" s="46"/>
      <c r="AL577" s="46"/>
      <c r="AM577" s="123"/>
      <c r="AN577" s="123">
        <v>7</v>
      </c>
      <c r="AO577" s="46">
        <v>168</v>
      </c>
      <c r="AP577" s="46">
        <v>127.3</v>
      </c>
      <c r="AQ577" s="46">
        <v>40.700000000000003</v>
      </c>
      <c r="AR577" s="46" t="s">
        <v>484</v>
      </c>
      <c r="AS577" s="123" t="s">
        <v>842</v>
      </c>
      <c r="AT577" s="124"/>
      <c r="AU577" s="74"/>
    </row>
    <row r="578" spans="1:47" ht="72" customHeight="1" x14ac:dyDescent="0.25">
      <c r="A578" s="732"/>
      <c r="B578" s="740"/>
      <c r="C578" s="45">
        <v>55</v>
      </c>
      <c r="D578" s="72">
        <v>222</v>
      </c>
      <c r="E578" s="123" t="s">
        <v>477</v>
      </c>
      <c r="F578" s="123" t="s">
        <v>12</v>
      </c>
      <c r="G578" s="132">
        <v>217.5</v>
      </c>
      <c r="H578" s="46">
        <v>217.5</v>
      </c>
      <c r="I578" s="46">
        <v>0</v>
      </c>
      <c r="J578" s="46">
        <v>217.5</v>
      </c>
      <c r="K578" s="46">
        <v>0</v>
      </c>
      <c r="L578" s="126">
        <v>70000</v>
      </c>
      <c r="M578" s="128">
        <v>15225000</v>
      </c>
      <c r="N578" s="129" t="s">
        <v>351</v>
      </c>
      <c r="O578" s="125">
        <v>9500</v>
      </c>
      <c r="P578" s="129" t="s">
        <v>352</v>
      </c>
      <c r="Q578" s="127">
        <v>217.5</v>
      </c>
      <c r="R578" s="125">
        <v>9500</v>
      </c>
      <c r="S578" s="128">
        <v>2066250</v>
      </c>
      <c r="T578" s="128"/>
      <c r="U578" s="137"/>
      <c r="V578" s="126">
        <v>10000</v>
      </c>
      <c r="W578" s="125">
        <v>2175000</v>
      </c>
      <c r="X578" s="126">
        <v>150000</v>
      </c>
      <c r="Y578" s="125">
        <v>32625000</v>
      </c>
      <c r="Z578" s="128"/>
      <c r="AA578" s="125">
        <v>52091250</v>
      </c>
      <c r="AB578" s="742"/>
      <c r="AC578" s="126">
        <v>40000</v>
      </c>
      <c r="AD578" s="128">
        <v>8700000</v>
      </c>
      <c r="AE578" s="745"/>
      <c r="AF578" s="745"/>
      <c r="AG578" s="47"/>
      <c r="AH578" s="121"/>
      <c r="AI578" s="46"/>
      <c r="AJ578" s="46"/>
      <c r="AK578" s="46"/>
      <c r="AL578" s="46"/>
      <c r="AM578" s="123"/>
      <c r="AN578" s="123"/>
      <c r="AO578" s="46"/>
      <c r="AP578" s="46"/>
      <c r="AQ578" s="46"/>
      <c r="AR578" s="46"/>
      <c r="AS578" s="123"/>
      <c r="AT578" s="124"/>
      <c r="AU578" s="74"/>
    </row>
    <row r="579" spans="1:47" ht="72" customHeight="1" x14ac:dyDescent="0.25">
      <c r="A579" s="732"/>
      <c r="B579" s="740"/>
      <c r="C579" s="45">
        <v>55</v>
      </c>
      <c r="D579" s="72">
        <v>223</v>
      </c>
      <c r="E579" s="123" t="s">
        <v>477</v>
      </c>
      <c r="F579" s="123" t="s">
        <v>12</v>
      </c>
      <c r="G579" s="132">
        <v>90.2</v>
      </c>
      <c r="H579" s="46">
        <v>90.2</v>
      </c>
      <c r="I579" s="46">
        <v>0</v>
      </c>
      <c r="J579" s="46">
        <v>90.2</v>
      </c>
      <c r="K579" s="46">
        <v>0</v>
      </c>
      <c r="L579" s="126">
        <v>70000</v>
      </c>
      <c r="M579" s="128">
        <v>6314000</v>
      </c>
      <c r="N579" s="129" t="s">
        <v>351</v>
      </c>
      <c r="O579" s="125">
        <v>9500</v>
      </c>
      <c r="P579" s="129" t="s">
        <v>352</v>
      </c>
      <c r="Q579" s="127">
        <v>90.2</v>
      </c>
      <c r="R579" s="125">
        <v>9500</v>
      </c>
      <c r="S579" s="128">
        <v>856900</v>
      </c>
      <c r="T579" s="128"/>
      <c r="U579" s="137"/>
      <c r="V579" s="126">
        <v>10000</v>
      </c>
      <c r="W579" s="125">
        <v>902000</v>
      </c>
      <c r="X579" s="126">
        <v>150000</v>
      </c>
      <c r="Y579" s="125">
        <v>13530000</v>
      </c>
      <c r="Z579" s="128"/>
      <c r="AA579" s="125">
        <v>21602900</v>
      </c>
      <c r="AB579" s="742"/>
      <c r="AC579" s="126">
        <v>40000</v>
      </c>
      <c r="AD579" s="128">
        <v>3608000</v>
      </c>
      <c r="AE579" s="745"/>
      <c r="AF579" s="745"/>
      <c r="AG579" s="47"/>
      <c r="AH579" s="115" t="s">
        <v>843</v>
      </c>
      <c r="AI579" s="46" t="s">
        <v>844</v>
      </c>
      <c r="AJ579" s="46" t="s">
        <v>845</v>
      </c>
      <c r="AK579" s="46" t="s">
        <v>499</v>
      </c>
      <c r="AL579" s="46" t="s">
        <v>500</v>
      </c>
      <c r="AM579" s="123">
        <v>31</v>
      </c>
      <c r="AN579" s="123">
        <v>391</v>
      </c>
      <c r="AO579" s="46">
        <v>134.4</v>
      </c>
      <c r="AP579" s="46">
        <v>90.2</v>
      </c>
      <c r="AQ579" s="46">
        <v>44.2</v>
      </c>
      <c r="AR579" s="46"/>
      <c r="AS579" s="123" t="s">
        <v>846</v>
      </c>
      <c r="AT579" s="124" t="s">
        <v>491</v>
      </c>
      <c r="AU579" s="74"/>
    </row>
    <row r="580" spans="1:47" ht="72" customHeight="1" x14ac:dyDescent="0.25">
      <c r="A580" s="732"/>
      <c r="B580" s="740"/>
      <c r="C580" s="45">
        <v>55</v>
      </c>
      <c r="D580" s="72">
        <v>352</v>
      </c>
      <c r="E580" s="123" t="s">
        <v>477</v>
      </c>
      <c r="F580" s="123" t="s">
        <v>12</v>
      </c>
      <c r="G580" s="132">
        <v>138.69999999999999</v>
      </c>
      <c r="H580" s="46">
        <v>138.69999999999999</v>
      </c>
      <c r="I580" s="46">
        <v>0</v>
      </c>
      <c r="J580" s="46">
        <v>138.69999999999999</v>
      </c>
      <c r="K580" s="46">
        <v>0</v>
      </c>
      <c r="L580" s="126">
        <v>70000</v>
      </c>
      <c r="M580" s="128">
        <v>9709000</v>
      </c>
      <c r="N580" s="129" t="s">
        <v>351</v>
      </c>
      <c r="O580" s="125">
        <v>9500</v>
      </c>
      <c r="P580" s="129" t="s">
        <v>352</v>
      </c>
      <c r="Q580" s="127">
        <v>138.69999999999999</v>
      </c>
      <c r="R580" s="125">
        <v>9500</v>
      </c>
      <c r="S580" s="128">
        <v>1317650</v>
      </c>
      <c r="T580" s="128"/>
      <c r="U580" s="137"/>
      <c r="V580" s="126">
        <v>10000</v>
      </c>
      <c r="W580" s="125">
        <v>1387000</v>
      </c>
      <c r="X580" s="126">
        <v>150000</v>
      </c>
      <c r="Y580" s="125">
        <v>20805000</v>
      </c>
      <c r="Z580" s="128"/>
      <c r="AA580" s="125">
        <v>33218650</v>
      </c>
      <c r="AB580" s="742"/>
      <c r="AC580" s="126">
        <v>40000</v>
      </c>
      <c r="AD580" s="128">
        <v>5548000</v>
      </c>
      <c r="AE580" s="745"/>
      <c r="AF580" s="745"/>
      <c r="AG580" s="128"/>
      <c r="AH580" s="46" t="s">
        <v>847</v>
      </c>
      <c r="AI580" s="46" t="s">
        <v>848</v>
      </c>
      <c r="AJ580" s="46"/>
      <c r="AK580" s="46"/>
      <c r="AL580" s="46"/>
      <c r="AM580" s="123"/>
      <c r="AN580" s="123">
        <v>14</v>
      </c>
      <c r="AO580" s="46">
        <v>480</v>
      </c>
      <c r="AP580" s="46">
        <v>138.69999999999999</v>
      </c>
      <c r="AQ580" s="46">
        <v>341.3</v>
      </c>
      <c r="AR580" s="46" t="s">
        <v>479</v>
      </c>
      <c r="AS580" s="123" t="s">
        <v>849</v>
      </c>
      <c r="AT580" s="124"/>
      <c r="AU580" s="74"/>
    </row>
    <row r="581" spans="1:47" ht="72" customHeight="1" x14ac:dyDescent="0.25">
      <c r="A581" s="732"/>
      <c r="B581" s="740"/>
      <c r="C581" s="45">
        <v>55</v>
      </c>
      <c r="D581" s="72">
        <v>530</v>
      </c>
      <c r="E581" s="123" t="s">
        <v>477</v>
      </c>
      <c r="F581" s="123" t="s">
        <v>12</v>
      </c>
      <c r="G581" s="132">
        <v>217</v>
      </c>
      <c r="H581" s="46">
        <v>217</v>
      </c>
      <c r="I581" s="46">
        <v>0</v>
      </c>
      <c r="J581" s="46">
        <v>217</v>
      </c>
      <c r="K581" s="46">
        <v>0</v>
      </c>
      <c r="L581" s="126">
        <v>70000</v>
      </c>
      <c r="M581" s="128">
        <v>15190000</v>
      </c>
      <c r="N581" s="129" t="s">
        <v>351</v>
      </c>
      <c r="O581" s="125">
        <v>9500</v>
      </c>
      <c r="P581" s="129" t="s">
        <v>352</v>
      </c>
      <c r="Q581" s="127">
        <v>217</v>
      </c>
      <c r="R581" s="125">
        <v>9500</v>
      </c>
      <c r="S581" s="128">
        <v>2061500</v>
      </c>
      <c r="T581" s="128"/>
      <c r="U581" s="137"/>
      <c r="V581" s="126">
        <v>10000</v>
      </c>
      <c r="W581" s="125">
        <v>2170000</v>
      </c>
      <c r="X581" s="126">
        <v>150000</v>
      </c>
      <c r="Y581" s="125">
        <v>32550000</v>
      </c>
      <c r="Z581" s="128"/>
      <c r="AA581" s="125">
        <v>51971500</v>
      </c>
      <c r="AB581" s="742"/>
      <c r="AC581" s="126">
        <v>40000</v>
      </c>
      <c r="AD581" s="128">
        <v>8680000</v>
      </c>
      <c r="AE581" s="745"/>
      <c r="AF581" s="745"/>
      <c r="AG581" s="128"/>
      <c r="AH581" s="710" t="s">
        <v>36</v>
      </c>
      <c r="AI581" s="46" t="s">
        <v>850</v>
      </c>
      <c r="AJ581" s="46" t="s">
        <v>851</v>
      </c>
      <c r="AK581" s="46" t="s">
        <v>499</v>
      </c>
      <c r="AL581" s="46" t="s">
        <v>500</v>
      </c>
      <c r="AM581" s="123">
        <v>31</v>
      </c>
      <c r="AN581" s="123">
        <v>588</v>
      </c>
      <c r="AO581" s="46">
        <v>161.5</v>
      </c>
      <c r="AP581" s="46">
        <v>217</v>
      </c>
      <c r="AQ581" s="46">
        <v>-55.5</v>
      </c>
      <c r="AR581" s="46"/>
      <c r="AS581" s="123" t="s">
        <v>852</v>
      </c>
      <c r="AT581" s="124" t="s">
        <v>491</v>
      </c>
      <c r="AU581" s="74"/>
    </row>
    <row r="582" spans="1:47" ht="72" customHeight="1" x14ac:dyDescent="0.25">
      <c r="A582" s="732"/>
      <c r="B582" s="740"/>
      <c r="C582" s="45">
        <v>55</v>
      </c>
      <c r="D582" s="72">
        <v>559</v>
      </c>
      <c r="E582" s="123" t="s">
        <v>477</v>
      </c>
      <c r="F582" s="123" t="s">
        <v>12</v>
      </c>
      <c r="G582" s="132">
        <v>287.3</v>
      </c>
      <c r="H582" s="46">
        <v>287.3</v>
      </c>
      <c r="I582" s="46">
        <v>0</v>
      </c>
      <c r="J582" s="46">
        <v>287.3</v>
      </c>
      <c r="K582" s="46">
        <v>0</v>
      </c>
      <c r="L582" s="126">
        <v>70000</v>
      </c>
      <c r="M582" s="128">
        <v>20111000</v>
      </c>
      <c r="N582" s="129" t="s">
        <v>351</v>
      </c>
      <c r="O582" s="125">
        <v>9500</v>
      </c>
      <c r="P582" s="129" t="s">
        <v>352</v>
      </c>
      <c r="Q582" s="127">
        <v>287.3</v>
      </c>
      <c r="R582" s="125">
        <v>9500</v>
      </c>
      <c r="S582" s="128">
        <v>2729350</v>
      </c>
      <c r="T582" s="128"/>
      <c r="U582" s="137"/>
      <c r="V582" s="126">
        <v>10000</v>
      </c>
      <c r="W582" s="125">
        <v>2873000</v>
      </c>
      <c r="X582" s="126">
        <v>150000</v>
      </c>
      <c r="Y582" s="125">
        <v>43095000</v>
      </c>
      <c r="Z582" s="128"/>
      <c r="AA582" s="125">
        <v>68808350</v>
      </c>
      <c r="AB582" s="742"/>
      <c r="AC582" s="126">
        <v>40000</v>
      </c>
      <c r="AD582" s="128">
        <v>11492000</v>
      </c>
      <c r="AE582" s="745"/>
      <c r="AF582" s="745"/>
      <c r="AG582" s="128"/>
      <c r="AH582" s="711"/>
      <c r="AI582" s="46" t="s">
        <v>853</v>
      </c>
      <c r="AJ582" s="46"/>
      <c r="AK582" s="46"/>
      <c r="AL582" s="46"/>
      <c r="AM582" s="123"/>
      <c r="AN582" s="123">
        <v>7</v>
      </c>
      <c r="AO582" s="46">
        <v>120</v>
      </c>
      <c r="AP582" s="46">
        <v>287.3</v>
      </c>
      <c r="AQ582" s="46">
        <v>-167.3</v>
      </c>
      <c r="AR582" s="46" t="s">
        <v>493</v>
      </c>
      <c r="AS582" s="123" t="s">
        <v>854</v>
      </c>
      <c r="AT582" s="124"/>
      <c r="AU582" s="74"/>
    </row>
    <row r="583" spans="1:47" ht="72" customHeight="1" x14ac:dyDescent="0.25">
      <c r="A583" s="732"/>
      <c r="B583" s="740"/>
      <c r="C583" s="45">
        <v>55</v>
      </c>
      <c r="D583" s="72">
        <v>558</v>
      </c>
      <c r="E583" s="123" t="s">
        <v>477</v>
      </c>
      <c r="F583" s="123" t="s">
        <v>12</v>
      </c>
      <c r="G583" s="132">
        <v>9.5</v>
      </c>
      <c r="H583" s="46">
        <v>9.5</v>
      </c>
      <c r="I583" s="46">
        <v>0</v>
      </c>
      <c r="J583" s="46">
        <v>9.5</v>
      </c>
      <c r="K583" s="46">
        <v>0</v>
      </c>
      <c r="L583" s="126">
        <v>70000</v>
      </c>
      <c r="M583" s="128">
        <v>665000</v>
      </c>
      <c r="N583" s="129" t="s">
        <v>351</v>
      </c>
      <c r="O583" s="125">
        <v>9500</v>
      </c>
      <c r="P583" s="129" t="s">
        <v>352</v>
      </c>
      <c r="Q583" s="127">
        <v>9.5</v>
      </c>
      <c r="R583" s="125">
        <v>9500</v>
      </c>
      <c r="S583" s="128">
        <v>90250</v>
      </c>
      <c r="T583" s="128"/>
      <c r="U583" s="137"/>
      <c r="V583" s="126">
        <v>10000</v>
      </c>
      <c r="W583" s="125">
        <v>95000</v>
      </c>
      <c r="X583" s="126">
        <v>150000</v>
      </c>
      <c r="Y583" s="125">
        <v>1425000</v>
      </c>
      <c r="Z583" s="128"/>
      <c r="AA583" s="125">
        <v>2275250</v>
      </c>
      <c r="AB583" s="742"/>
      <c r="AC583" s="126">
        <v>40000</v>
      </c>
      <c r="AD583" s="128">
        <v>380000</v>
      </c>
      <c r="AE583" s="745"/>
      <c r="AF583" s="745"/>
      <c r="AG583" s="128"/>
      <c r="AH583" s="117"/>
      <c r="AI583" s="121"/>
      <c r="AJ583" s="121"/>
      <c r="AK583" s="121"/>
      <c r="AL583" s="121"/>
      <c r="AM583" s="110"/>
      <c r="AN583" s="110"/>
      <c r="AO583" s="121"/>
      <c r="AP583" s="121"/>
      <c r="AQ583" s="121"/>
      <c r="AR583" s="121"/>
      <c r="AS583" s="123"/>
      <c r="AT583" s="124"/>
      <c r="AU583" s="74"/>
    </row>
    <row r="584" spans="1:47" ht="72" customHeight="1" x14ac:dyDescent="0.25">
      <c r="A584" s="732"/>
      <c r="B584" s="740"/>
      <c r="C584" s="45">
        <v>62</v>
      </c>
      <c r="D584" s="72">
        <v>37</v>
      </c>
      <c r="E584" s="123" t="s">
        <v>477</v>
      </c>
      <c r="F584" s="123" t="s">
        <v>12</v>
      </c>
      <c r="G584" s="132">
        <v>225.3</v>
      </c>
      <c r="H584" s="46">
        <v>225.3</v>
      </c>
      <c r="I584" s="46">
        <v>0</v>
      </c>
      <c r="J584" s="46">
        <v>225.3</v>
      </c>
      <c r="K584" s="46">
        <v>0</v>
      </c>
      <c r="L584" s="126">
        <v>70000</v>
      </c>
      <c r="M584" s="128">
        <v>15771000</v>
      </c>
      <c r="N584" s="129" t="s">
        <v>351</v>
      </c>
      <c r="O584" s="125">
        <v>9500</v>
      </c>
      <c r="P584" s="129" t="s">
        <v>352</v>
      </c>
      <c r="Q584" s="127">
        <v>225.3</v>
      </c>
      <c r="R584" s="125">
        <v>9500</v>
      </c>
      <c r="S584" s="128">
        <v>2140350</v>
      </c>
      <c r="T584" s="128"/>
      <c r="U584" s="137"/>
      <c r="V584" s="126">
        <v>10000</v>
      </c>
      <c r="W584" s="125">
        <v>2253000</v>
      </c>
      <c r="X584" s="126">
        <v>150000</v>
      </c>
      <c r="Y584" s="125">
        <v>33795000</v>
      </c>
      <c r="Z584" s="128"/>
      <c r="AA584" s="125">
        <v>53959350</v>
      </c>
      <c r="AB584" s="742"/>
      <c r="AC584" s="126">
        <v>40000</v>
      </c>
      <c r="AD584" s="128">
        <v>9012000</v>
      </c>
      <c r="AE584" s="745"/>
      <c r="AF584" s="745"/>
      <c r="AG584" s="128"/>
      <c r="AH584" s="710" t="s">
        <v>855</v>
      </c>
      <c r="AI584" s="723" t="s">
        <v>856</v>
      </c>
      <c r="AJ584" s="723"/>
      <c r="AK584" s="723"/>
      <c r="AL584" s="723"/>
      <c r="AM584" s="712"/>
      <c r="AN584" s="712">
        <v>10</v>
      </c>
      <c r="AO584" s="723">
        <v>480</v>
      </c>
      <c r="AP584" s="723">
        <v>225.3</v>
      </c>
      <c r="AQ584" s="723">
        <v>254.7</v>
      </c>
      <c r="AR584" s="723" t="s">
        <v>481</v>
      </c>
      <c r="AS584" s="123"/>
      <c r="AT584" s="124"/>
      <c r="AU584" s="74"/>
    </row>
    <row r="585" spans="1:47" ht="72" customHeight="1" x14ac:dyDescent="0.25">
      <c r="A585" s="732"/>
      <c r="B585" s="740"/>
      <c r="C585" s="45">
        <v>62</v>
      </c>
      <c r="D585" s="72">
        <v>38</v>
      </c>
      <c r="E585" s="123" t="s">
        <v>477</v>
      </c>
      <c r="F585" s="123" t="s">
        <v>12</v>
      </c>
      <c r="G585" s="132">
        <v>74.7</v>
      </c>
      <c r="H585" s="46">
        <v>74.7</v>
      </c>
      <c r="I585" s="46">
        <v>0</v>
      </c>
      <c r="J585" s="46">
        <v>74.7</v>
      </c>
      <c r="K585" s="46">
        <v>0</v>
      </c>
      <c r="L585" s="126">
        <v>70000</v>
      </c>
      <c r="M585" s="128">
        <v>5229000</v>
      </c>
      <c r="N585" s="129" t="s">
        <v>351</v>
      </c>
      <c r="O585" s="125">
        <v>9500</v>
      </c>
      <c r="P585" s="129" t="s">
        <v>352</v>
      </c>
      <c r="Q585" s="127">
        <v>74.7</v>
      </c>
      <c r="R585" s="125">
        <v>9500</v>
      </c>
      <c r="S585" s="128">
        <v>709650</v>
      </c>
      <c r="T585" s="128"/>
      <c r="U585" s="137"/>
      <c r="V585" s="126">
        <v>10000</v>
      </c>
      <c r="W585" s="125">
        <v>747000</v>
      </c>
      <c r="X585" s="126">
        <v>150000</v>
      </c>
      <c r="Y585" s="125">
        <v>11205000</v>
      </c>
      <c r="Z585" s="128"/>
      <c r="AA585" s="125">
        <v>17890650</v>
      </c>
      <c r="AB585" s="742"/>
      <c r="AC585" s="126">
        <v>40000</v>
      </c>
      <c r="AD585" s="128">
        <v>2988000</v>
      </c>
      <c r="AE585" s="745"/>
      <c r="AF585" s="745"/>
      <c r="AG585" s="128"/>
      <c r="AH585" s="715"/>
      <c r="AI585" s="765"/>
      <c r="AJ585" s="765"/>
      <c r="AK585" s="765"/>
      <c r="AL585" s="765"/>
      <c r="AM585" s="713"/>
      <c r="AN585" s="713"/>
      <c r="AO585" s="765"/>
      <c r="AP585" s="765"/>
      <c r="AQ585" s="765"/>
      <c r="AR585" s="765"/>
      <c r="AS585" s="123"/>
      <c r="AT585" s="124"/>
      <c r="AU585" s="74"/>
    </row>
    <row r="586" spans="1:47" ht="72" customHeight="1" x14ac:dyDescent="0.25">
      <c r="A586" s="732"/>
      <c r="B586" s="740"/>
      <c r="C586" s="45">
        <v>63</v>
      </c>
      <c r="D586" s="72">
        <v>112</v>
      </c>
      <c r="E586" s="123" t="s">
        <v>477</v>
      </c>
      <c r="F586" s="123" t="s">
        <v>12</v>
      </c>
      <c r="G586" s="132">
        <v>284.5</v>
      </c>
      <c r="H586" s="46">
        <v>284.5</v>
      </c>
      <c r="I586" s="46">
        <v>0</v>
      </c>
      <c r="J586" s="46">
        <v>284.5</v>
      </c>
      <c r="K586" s="46">
        <v>0</v>
      </c>
      <c r="L586" s="126">
        <v>70000</v>
      </c>
      <c r="M586" s="128">
        <v>19915000</v>
      </c>
      <c r="N586" s="129" t="s">
        <v>351</v>
      </c>
      <c r="O586" s="125">
        <v>9500</v>
      </c>
      <c r="P586" s="129" t="s">
        <v>352</v>
      </c>
      <c r="Q586" s="127">
        <v>284.5</v>
      </c>
      <c r="R586" s="125">
        <v>9500</v>
      </c>
      <c r="S586" s="128">
        <v>2702750</v>
      </c>
      <c r="T586" s="128"/>
      <c r="U586" s="137"/>
      <c r="V586" s="126">
        <v>10000</v>
      </c>
      <c r="W586" s="125">
        <v>2845000</v>
      </c>
      <c r="X586" s="126">
        <v>150000</v>
      </c>
      <c r="Y586" s="125">
        <v>42675000</v>
      </c>
      <c r="Z586" s="128"/>
      <c r="AA586" s="125">
        <v>68137750</v>
      </c>
      <c r="AB586" s="742"/>
      <c r="AC586" s="126">
        <v>40000</v>
      </c>
      <c r="AD586" s="128">
        <v>11380000</v>
      </c>
      <c r="AE586" s="745"/>
      <c r="AF586" s="745"/>
      <c r="AG586" s="128"/>
      <c r="AH586" s="715"/>
      <c r="AI586" s="765"/>
      <c r="AJ586" s="765"/>
      <c r="AK586" s="765"/>
      <c r="AL586" s="765"/>
      <c r="AM586" s="713"/>
      <c r="AN586" s="713"/>
      <c r="AO586" s="765"/>
      <c r="AP586" s="765"/>
      <c r="AQ586" s="765"/>
      <c r="AR586" s="765"/>
      <c r="AS586" s="123" t="s">
        <v>857</v>
      </c>
      <c r="AT586" s="124"/>
      <c r="AU586" s="74"/>
    </row>
    <row r="587" spans="1:47" ht="72" customHeight="1" x14ac:dyDescent="0.25">
      <c r="A587" s="732"/>
      <c r="B587" s="740"/>
      <c r="C587" s="45">
        <v>63</v>
      </c>
      <c r="D587" s="72">
        <v>113</v>
      </c>
      <c r="E587" s="123" t="s">
        <v>477</v>
      </c>
      <c r="F587" s="123" t="s">
        <v>12</v>
      </c>
      <c r="G587" s="132">
        <v>4.5</v>
      </c>
      <c r="H587" s="46">
        <v>4.5</v>
      </c>
      <c r="I587" s="46">
        <v>0</v>
      </c>
      <c r="J587" s="46">
        <v>4.5</v>
      </c>
      <c r="K587" s="46">
        <v>0</v>
      </c>
      <c r="L587" s="126">
        <v>70000</v>
      </c>
      <c r="M587" s="128">
        <v>315000</v>
      </c>
      <c r="N587" s="129" t="s">
        <v>351</v>
      </c>
      <c r="O587" s="125">
        <v>9500</v>
      </c>
      <c r="P587" s="129" t="s">
        <v>352</v>
      </c>
      <c r="Q587" s="127">
        <v>4.5</v>
      </c>
      <c r="R587" s="125">
        <v>9500</v>
      </c>
      <c r="S587" s="128">
        <v>42750</v>
      </c>
      <c r="T587" s="128"/>
      <c r="U587" s="137"/>
      <c r="V587" s="126">
        <v>10000</v>
      </c>
      <c r="W587" s="125">
        <v>45000</v>
      </c>
      <c r="X587" s="126">
        <v>150000</v>
      </c>
      <c r="Y587" s="125">
        <v>675000</v>
      </c>
      <c r="Z587" s="128"/>
      <c r="AA587" s="125">
        <v>1077750</v>
      </c>
      <c r="AB587" s="742"/>
      <c r="AC587" s="126">
        <v>40000</v>
      </c>
      <c r="AD587" s="128">
        <v>180000</v>
      </c>
      <c r="AE587" s="745"/>
      <c r="AF587" s="745"/>
      <c r="AG587" s="128"/>
      <c r="AH587" s="715"/>
      <c r="AI587" s="765"/>
      <c r="AJ587" s="765"/>
      <c r="AK587" s="765"/>
      <c r="AL587" s="765"/>
      <c r="AM587" s="713"/>
      <c r="AN587" s="713"/>
      <c r="AO587" s="765"/>
      <c r="AP587" s="765"/>
      <c r="AQ587" s="765"/>
      <c r="AR587" s="765"/>
      <c r="AS587" s="123"/>
      <c r="AT587" s="124"/>
      <c r="AU587" s="74"/>
    </row>
    <row r="588" spans="1:47" ht="72" customHeight="1" x14ac:dyDescent="0.25">
      <c r="A588" s="732"/>
      <c r="B588" s="740"/>
      <c r="C588" s="45">
        <v>63</v>
      </c>
      <c r="D588" s="72">
        <v>117</v>
      </c>
      <c r="E588" s="123" t="s">
        <v>477</v>
      </c>
      <c r="F588" s="123" t="s">
        <v>12</v>
      </c>
      <c r="G588" s="132">
        <v>23.3</v>
      </c>
      <c r="H588" s="46">
        <v>23.3</v>
      </c>
      <c r="I588" s="46">
        <v>0</v>
      </c>
      <c r="J588" s="46">
        <v>23.3</v>
      </c>
      <c r="K588" s="46">
        <v>0</v>
      </c>
      <c r="L588" s="126">
        <v>70000</v>
      </c>
      <c r="M588" s="128">
        <v>1631000</v>
      </c>
      <c r="N588" s="129" t="s">
        <v>351</v>
      </c>
      <c r="O588" s="125">
        <v>9500</v>
      </c>
      <c r="P588" s="129" t="s">
        <v>352</v>
      </c>
      <c r="Q588" s="127">
        <v>23.3</v>
      </c>
      <c r="R588" s="125">
        <v>9500</v>
      </c>
      <c r="S588" s="128">
        <v>221350</v>
      </c>
      <c r="T588" s="128"/>
      <c r="U588" s="137"/>
      <c r="V588" s="126">
        <v>10000</v>
      </c>
      <c r="W588" s="125">
        <v>233000</v>
      </c>
      <c r="X588" s="126">
        <v>150000</v>
      </c>
      <c r="Y588" s="125">
        <v>3495000</v>
      </c>
      <c r="Z588" s="128"/>
      <c r="AA588" s="125">
        <v>5580350</v>
      </c>
      <c r="AB588" s="742"/>
      <c r="AC588" s="126">
        <v>40000</v>
      </c>
      <c r="AD588" s="128">
        <v>932000</v>
      </c>
      <c r="AE588" s="745"/>
      <c r="AF588" s="745"/>
      <c r="AG588" s="128"/>
      <c r="AH588" s="715"/>
      <c r="AI588" s="765"/>
      <c r="AJ588" s="765"/>
      <c r="AK588" s="765"/>
      <c r="AL588" s="765"/>
      <c r="AM588" s="713"/>
      <c r="AN588" s="713"/>
      <c r="AO588" s="765"/>
      <c r="AP588" s="765"/>
      <c r="AQ588" s="765"/>
      <c r="AR588" s="765"/>
      <c r="AS588" s="123" t="s">
        <v>858</v>
      </c>
      <c r="AT588" s="124"/>
      <c r="AU588" s="74"/>
    </row>
    <row r="589" spans="1:47" ht="72" customHeight="1" x14ac:dyDescent="0.25">
      <c r="A589" s="732"/>
      <c r="B589" s="740"/>
      <c r="C589" s="45">
        <v>63</v>
      </c>
      <c r="D589" s="72">
        <v>118</v>
      </c>
      <c r="E589" s="123" t="s">
        <v>477</v>
      </c>
      <c r="F589" s="123" t="s">
        <v>12</v>
      </c>
      <c r="G589" s="132">
        <v>28.5</v>
      </c>
      <c r="H589" s="46">
        <v>28.5</v>
      </c>
      <c r="I589" s="46">
        <v>0</v>
      </c>
      <c r="J589" s="46">
        <v>28.5</v>
      </c>
      <c r="K589" s="46">
        <v>0</v>
      </c>
      <c r="L589" s="126">
        <v>70000</v>
      </c>
      <c r="M589" s="128">
        <v>1995000</v>
      </c>
      <c r="N589" s="129" t="s">
        <v>351</v>
      </c>
      <c r="O589" s="125">
        <v>9500</v>
      </c>
      <c r="P589" s="129" t="s">
        <v>352</v>
      </c>
      <c r="Q589" s="127">
        <v>28.5</v>
      </c>
      <c r="R589" s="125">
        <v>9500</v>
      </c>
      <c r="S589" s="128">
        <v>270750</v>
      </c>
      <c r="T589" s="128"/>
      <c r="U589" s="137"/>
      <c r="V589" s="126">
        <v>10000</v>
      </c>
      <c r="W589" s="125">
        <v>285000</v>
      </c>
      <c r="X589" s="126">
        <v>150000</v>
      </c>
      <c r="Y589" s="125">
        <v>4275000</v>
      </c>
      <c r="Z589" s="128"/>
      <c r="AA589" s="125">
        <v>6825750</v>
      </c>
      <c r="AB589" s="742"/>
      <c r="AC589" s="126">
        <v>40000</v>
      </c>
      <c r="AD589" s="128">
        <v>1140000</v>
      </c>
      <c r="AE589" s="745"/>
      <c r="AF589" s="745"/>
      <c r="AG589" s="128"/>
      <c r="AH589" s="715"/>
      <c r="AI589" s="765"/>
      <c r="AJ589" s="765"/>
      <c r="AK589" s="765"/>
      <c r="AL589" s="765"/>
      <c r="AM589" s="713"/>
      <c r="AN589" s="714"/>
      <c r="AO589" s="724"/>
      <c r="AP589" s="724"/>
      <c r="AQ589" s="724"/>
      <c r="AR589" s="724"/>
      <c r="AS589" s="110"/>
      <c r="AT589" s="115"/>
      <c r="AU589" s="74"/>
    </row>
    <row r="590" spans="1:47" s="67" customFormat="1" ht="72" customHeight="1" x14ac:dyDescent="0.25">
      <c r="A590" s="732">
        <f>MAX(A$6:$A589)+1</f>
        <v>55</v>
      </c>
      <c r="B590" s="740" t="s">
        <v>859</v>
      </c>
      <c r="C590" s="45">
        <v>54</v>
      </c>
      <c r="D590" s="72">
        <v>104</v>
      </c>
      <c r="E590" s="123" t="s">
        <v>477</v>
      </c>
      <c r="F590" s="123" t="s">
        <v>12</v>
      </c>
      <c r="G590" s="132">
        <v>68.099999999999994</v>
      </c>
      <c r="H590" s="46">
        <v>68.099999999999994</v>
      </c>
      <c r="I590" s="46">
        <v>0</v>
      </c>
      <c r="J590" s="46">
        <v>68.099999999999994</v>
      </c>
      <c r="K590" s="46">
        <v>0</v>
      </c>
      <c r="L590" s="126">
        <v>70000</v>
      </c>
      <c r="M590" s="128">
        <v>4767000</v>
      </c>
      <c r="N590" s="129" t="s">
        <v>351</v>
      </c>
      <c r="O590" s="125">
        <v>9500</v>
      </c>
      <c r="P590" s="129" t="s">
        <v>352</v>
      </c>
      <c r="Q590" s="127">
        <v>68.099999999999994</v>
      </c>
      <c r="R590" s="125">
        <v>9500</v>
      </c>
      <c r="S590" s="128">
        <v>646950</v>
      </c>
      <c r="T590" s="128"/>
      <c r="U590" s="137"/>
      <c r="V590" s="126">
        <v>10000</v>
      </c>
      <c r="W590" s="125">
        <v>681000</v>
      </c>
      <c r="X590" s="126">
        <v>150000</v>
      </c>
      <c r="Y590" s="125">
        <v>10215000</v>
      </c>
      <c r="Z590" s="47"/>
      <c r="AA590" s="125">
        <v>16309950</v>
      </c>
      <c r="AB590" s="742">
        <v>97404650</v>
      </c>
      <c r="AC590" s="126">
        <v>40000</v>
      </c>
      <c r="AD590" s="128">
        <v>2724000</v>
      </c>
      <c r="AE590" s="745">
        <v>16268000</v>
      </c>
      <c r="AF590" s="745">
        <v>113672650</v>
      </c>
      <c r="AG590" s="745"/>
      <c r="AH590" s="46"/>
      <c r="AI590" s="46"/>
      <c r="AJ590" s="46"/>
      <c r="AK590" s="46"/>
      <c r="AL590" s="46"/>
      <c r="AM590" s="123">
        <v>31</v>
      </c>
      <c r="AN590" s="123">
        <v>629</v>
      </c>
      <c r="AO590" s="46">
        <v>251</v>
      </c>
      <c r="AP590" s="46">
        <v>68.099999999999994</v>
      </c>
      <c r="AQ590" s="46">
        <v>0</v>
      </c>
      <c r="AR590" s="46"/>
      <c r="AS590" s="46"/>
      <c r="AT590" s="124"/>
      <c r="AU590" s="135"/>
    </row>
    <row r="591" spans="1:47" s="67" customFormat="1" ht="72" customHeight="1" x14ac:dyDescent="0.25">
      <c r="A591" s="732"/>
      <c r="B591" s="740"/>
      <c r="C591" s="45">
        <v>54</v>
      </c>
      <c r="D591" s="72">
        <v>101</v>
      </c>
      <c r="E591" s="123" t="s">
        <v>477</v>
      </c>
      <c r="F591" s="123" t="s">
        <v>12</v>
      </c>
      <c r="G591" s="132">
        <v>69.099999999999994</v>
      </c>
      <c r="H591" s="46">
        <v>69.099999999999994</v>
      </c>
      <c r="I591" s="46">
        <v>0</v>
      </c>
      <c r="J591" s="46">
        <v>69.099999999999994</v>
      </c>
      <c r="K591" s="46">
        <v>0</v>
      </c>
      <c r="L591" s="126">
        <v>70000</v>
      </c>
      <c r="M591" s="128">
        <v>4837000</v>
      </c>
      <c r="N591" s="129" t="s">
        <v>351</v>
      </c>
      <c r="O591" s="125">
        <v>9500</v>
      </c>
      <c r="P591" s="129" t="s">
        <v>352</v>
      </c>
      <c r="Q591" s="127">
        <v>69.099999999999994</v>
      </c>
      <c r="R591" s="125">
        <v>9500</v>
      </c>
      <c r="S591" s="128">
        <v>656450</v>
      </c>
      <c r="T591" s="128"/>
      <c r="U591" s="137"/>
      <c r="V591" s="126">
        <v>10000</v>
      </c>
      <c r="W591" s="125">
        <v>691000</v>
      </c>
      <c r="X591" s="126">
        <v>150000</v>
      </c>
      <c r="Y591" s="125">
        <v>10365000</v>
      </c>
      <c r="Z591" s="47"/>
      <c r="AA591" s="125">
        <v>16549450</v>
      </c>
      <c r="AB591" s="742"/>
      <c r="AC591" s="126">
        <v>40000</v>
      </c>
      <c r="AD591" s="128">
        <v>2764000</v>
      </c>
      <c r="AE591" s="745"/>
      <c r="AF591" s="745"/>
      <c r="AG591" s="745"/>
      <c r="AH591" s="46"/>
      <c r="AI591" s="46"/>
      <c r="AJ591" s="46"/>
      <c r="AK591" s="46"/>
      <c r="AL591" s="46"/>
      <c r="AM591" s="123"/>
      <c r="AN591" s="123"/>
      <c r="AO591" s="46"/>
      <c r="AP591" s="46"/>
      <c r="AQ591" s="46"/>
      <c r="AR591" s="46"/>
      <c r="AS591" s="46"/>
      <c r="AT591" s="124"/>
      <c r="AU591" s="135"/>
    </row>
    <row r="592" spans="1:47" s="67" customFormat="1" ht="72" customHeight="1" x14ac:dyDescent="0.25">
      <c r="A592" s="732"/>
      <c r="B592" s="740"/>
      <c r="C592" s="45">
        <v>63</v>
      </c>
      <c r="D592" s="72">
        <v>1</v>
      </c>
      <c r="E592" s="123" t="s">
        <v>477</v>
      </c>
      <c r="F592" s="123" t="s">
        <v>12</v>
      </c>
      <c r="G592" s="132">
        <v>126.9</v>
      </c>
      <c r="H592" s="46">
        <v>126.9</v>
      </c>
      <c r="I592" s="46">
        <v>0</v>
      </c>
      <c r="J592" s="46">
        <v>126.9</v>
      </c>
      <c r="K592" s="46">
        <v>0</v>
      </c>
      <c r="L592" s="126">
        <v>70000</v>
      </c>
      <c r="M592" s="128">
        <v>8883000</v>
      </c>
      <c r="N592" s="129" t="s">
        <v>351</v>
      </c>
      <c r="O592" s="125">
        <v>9500</v>
      </c>
      <c r="P592" s="129" t="s">
        <v>352</v>
      </c>
      <c r="Q592" s="127">
        <v>126.9</v>
      </c>
      <c r="R592" s="125">
        <v>9500</v>
      </c>
      <c r="S592" s="128">
        <v>1205550</v>
      </c>
      <c r="T592" s="128"/>
      <c r="U592" s="137"/>
      <c r="V592" s="126">
        <v>10000</v>
      </c>
      <c r="W592" s="125">
        <v>1269000</v>
      </c>
      <c r="X592" s="126">
        <v>150000</v>
      </c>
      <c r="Y592" s="125">
        <v>19035000</v>
      </c>
      <c r="Z592" s="47"/>
      <c r="AA592" s="125">
        <v>30392550</v>
      </c>
      <c r="AB592" s="742"/>
      <c r="AC592" s="126">
        <v>40000</v>
      </c>
      <c r="AD592" s="128">
        <v>5076000</v>
      </c>
      <c r="AE592" s="745"/>
      <c r="AF592" s="745"/>
      <c r="AG592" s="745"/>
      <c r="AH592" s="46"/>
      <c r="AI592" s="46"/>
      <c r="AJ592" s="46"/>
      <c r="AK592" s="46"/>
      <c r="AL592" s="46"/>
      <c r="AM592" s="123"/>
      <c r="AN592" s="123"/>
      <c r="AO592" s="46"/>
      <c r="AP592" s="46"/>
      <c r="AQ592" s="46"/>
      <c r="AR592" s="46"/>
      <c r="AS592" s="46"/>
      <c r="AT592" s="124"/>
      <c r="AU592" s="135"/>
    </row>
    <row r="593" spans="1:47" s="67" customFormat="1" ht="72" customHeight="1" x14ac:dyDescent="0.25">
      <c r="A593" s="732"/>
      <c r="B593" s="740"/>
      <c r="C593" s="45">
        <v>63</v>
      </c>
      <c r="D593" s="72">
        <v>13</v>
      </c>
      <c r="E593" s="123" t="s">
        <v>477</v>
      </c>
      <c r="F593" s="123" t="s">
        <v>12</v>
      </c>
      <c r="G593" s="132">
        <v>6.6</v>
      </c>
      <c r="H593" s="46">
        <v>6.6</v>
      </c>
      <c r="I593" s="46">
        <v>0</v>
      </c>
      <c r="J593" s="46">
        <v>6.6</v>
      </c>
      <c r="K593" s="46">
        <v>0</v>
      </c>
      <c r="L593" s="126">
        <v>70000</v>
      </c>
      <c r="M593" s="128">
        <v>462000</v>
      </c>
      <c r="N593" s="129" t="s">
        <v>351</v>
      </c>
      <c r="O593" s="125">
        <v>9500</v>
      </c>
      <c r="P593" s="129" t="s">
        <v>352</v>
      </c>
      <c r="Q593" s="127">
        <v>6.6</v>
      </c>
      <c r="R593" s="125">
        <v>9500</v>
      </c>
      <c r="S593" s="128">
        <v>62700</v>
      </c>
      <c r="T593" s="128"/>
      <c r="U593" s="137"/>
      <c r="V593" s="126">
        <v>10000</v>
      </c>
      <c r="W593" s="125">
        <v>66000</v>
      </c>
      <c r="X593" s="126">
        <v>150000</v>
      </c>
      <c r="Y593" s="125">
        <v>990000</v>
      </c>
      <c r="Z593" s="47"/>
      <c r="AA593" s="125">
        <v>1580700</v>
      </c>
      <c r="AB593" s="742"/>
      <c r="AC593" s="126">
        <v>40000</v>
      </c>
      <c r="AD593" s="128">
        <v>264000</v>
      </c>
      <c r="AE593" s="745"/>
      <c r="AF593" s="745"/>
      <c r="AG593" s="745"/>
      <c r="AH593" s="46"/>
      <c r="AI593" s="46"/>
      <c r="AJ593" s="46"/>
      <c r="AK593" s="46"/>
      <c r="AL593" s="46"/>
      <c r="AM593" s="123"/>
      <c r="AN593" s="123"/>
      <c r="AO593" s="46"/>
      <c r="AP593" s="46"/>
      <c r="AQ593" s="46"/>
      <c r="AR593" s="46"/>
      <c r="AS593" s="46"/>
      <c r="AT593" s="124"/>
      <c r="AU593" s="135"/>
    </row>
    <row r="594" spans="1:47" s="67" customFormat="1" ht="72" customHeight="1" x14ac:dyDescent="0.25">
      <c r="A594" s="732"/>
      <c r="B594" s="740"/>
      <c r="C594" s="45">
        <v>63</v>
      </c>
      <c r="D594" s="72">
        <v>98</v>
      </c>
      <c r="E594" s="123" t="s">
        <v>477</v>
      </c>
      <c r="F594" s="123" t="s">
        <v>12</v>
      </c>
      <c r="G594" s="132">
        <v>136</v>
      </c>
      <c r="H594" s="46">
        <v>136</v>
      </c>
      <c r="I594" s="46">
        <v>0</v>
      </c>
      <c r="J594" s="46">
        <v>136</v>
      </c>
      <c r="K594" s="46">
        <v>0</v>
      </c>
      <c r="L594" s="126">
        <v>70000</v>
      </c>
      <c r="M594" s="128">
        <v>9520000</v>
      </c>
      <c r="N594" s="129" t="s">
        <v>351</v>
      </c>
      <c r="O594" s="125">
        <v>9500</v>
      </c>
      <c r="P594" s="129" t="s">
        <v>352</v>
      </c>
      <c r="Q594" s="127">
        <v>136</v>
      </c>
      <c r="R594" s="125">
        <v>9500</v>
      </c>
      <c r="S594" s="128">
        <v>1292000</v>
      </c>
      <c r="T594" s="128"/>
      <c r="U594" s="137"/>
      <c r="V594" s="126">
        <v>10000</v>
      </c>
      <c r="W594" s="125">
        <v>1360000</v>
      </c>
      <c r="X594" s="126">
        <v>150000</v>
      </c>
      <c r="Y594" s="125">
        <v>20400000</v>
      </c>
      <c r="Z594" s="47"/>
      <c r="AA594" s="125">
        <v>32572000</v>
      </c>
      <c r="AB594" s="742"/>
      <c r="AC594" s="126">
        <v>40000</v>
      </c>
      <c r="AD594" s="128">
        <v>5440000</v>
      </c>
      <c r="AE594" s="745"/>
      <c r="AF594" s="745"/>
      <c r="AG594" s="745"/>
      <c r="AH594" s="46"/>
      <c r="AI594" s="46"/>
      <c r="AJ594" s="46"/>
      <c r="AK594" s="46"/>
      <c r="AL594" s="46"/>
      <c r="AM594" s="123"/>
      <c r="AN594" s="123"/>
      <c r="AO594" s="46"/>
      <c r="AP594" s="46"/>
      <c r="AQ594" s="46"/>
      <c r="AR594" s="46"/>
      <c r="AS594" s="46"/>
      <c r="AT594" s="124"/>
      <c r="AU594" s="135"/>
    </row>
    <row r="595" spans="1:47" ht="72" customHeight="1" x14ac:dyDescent="0.25">
      <c r="A595" s="732">
        <f>MAX(A$6:$A594)+1</f>
        <v>56</v>
      </c>
      <c r="B595" s="740" t="s">
        <v>860</v>
      </c>
      <c r="C595" s="45">
        <v>62</v>
      </c>
      <c r="D595" s="72">
        <v>38</v>
      </c>
      <c r="E595" s="123" t="s">
        <v>477</v>
      </c>
      <c r="F595" s="123" t="s">
        <v>12</v>
      </c>
      <c r="G595" s="132">
        <v>97.5</v>
      </c>
      <c r="H595" s="46">
        <v>97.5</v>
      </c>
      <c r="I595" s="46">
        <v>0</v>
      </c>
      <c r="J595" s="46">
        <v>97.5</v>
      </c>
      <c r="K595" s="46">
        <v>0</v>
      </c>
      <c r="L595" s="126">
        <v>70000</v>
      </c>
      <c r="M595" s="128">
        <v>6825000</v>
      </c>
      <c r="N595" s="129" t="s">
        <v>351</v>
      </c>
      <c r="O595" s="125">
        <v>9500</v>
      </c>
      <c r="P595" s="129" t="s">
        <v>352</v>
      </c>
      <c r="Q595" s="127">
        <v>97.5</v>
      </c>
      <c r="R595" s="125">
        <v>9500</v>
      </c>
      <c r="S595" s="128">
        <v>926250</v>
      </c>
      <c r="T595" s="128"/>
      <c r="U595" s="137"/>
      <c r="V595" s="126">
        <v>10000</v>
      </c>
      <c r="W595" s="125">
        <v>975000</v>
      </c>
      <c r="X595" s="126">
        <v>150000</v>
      </c>
      <c r="Y595" s="125">
        <v>14625000</v>
      </c>
      <c r="Z595" s="128"/>
      <c r="AA595" s="125">
        <v>23351250</v>
      </c>
      <c r="AB595" s="742">
        <v>279592300</v>
      </c>
      <c r="AC595" s="126">
        <v>40000</v>
      </c>
      <c r="AD595" s="128">
        <v>3900000</v>
      </c>
      <c r="AE595" s="745">
        <v>46696000</v>
      </c>
      <c r="AF595" s="745">
        <v>326288300</v>
      </c>
      <c r="AG595" s="745"/>
      <c r="AH595" s="138"/>
      <c r="AI595" s="138"/>
      <c r="AJ595" s="138"/>
      <c r="AK595" s="138"/>
      <c r="AL595" s="138"/>
      <c r="AM595" s="111"/>
      <c r="AN595" s="123">
        <v>8</v>
      </c>
      <c r="AO595" s="46">
        <v>240</v>
      </c>
      <c r="AP595" s="46">
        <v>97.5</v>
      </c>
      <c r="AQ595" s="46">
        <v>142.5</v>
      </c>
      <c r="AR595" s="46" t="s">
        <v>479</v>
      </c>
      <c r="AS595" s="123"/>
      <c r="AT595" s="124"/>
      <c r="AU595" s="74"/>
    </row>
    <row r="596" spans="1:47" ht="72" customHeight="1" x14ac:dyDescent="0.25">
      <c r="A596" s="732"/>
      <c r="B596" s="740"/>
      <c r="C596" s="45">
        <v>62</v>
      </c>
      <c r="D596" s="72">
        <v>41</v>
      </c>
      <c r="E596" s="123" t="s">
        <v>477</v>
      </c>
      <c r="F596" s="123" t="s">
        <v>12</v>
      </c>
      <c r="G596" s="132">
        <v>53.5</v>
      </c>
      <c r="H596" s="46">
        <v>53.5</v>
      </c>
      <c r="I596" s="46">
        <v>0</v>
      </c>
      <c r="J596" s="46">
        <v>53.5</v>
      </c>
      <c r="K596" s="46">
        <v>0</v>
      </c>
      <c r="L596" s="126">
        <v>70000</v>
      </c>
      <c r="M596" s="128">
        <v>3745000</v>
      </c>
      <c r="N596" s="129" t="s">
        <v>351</v>
      </c>
      <c r="O596" s="125">
        <v>9500</v>
      </c>
      <c r="P596" s="129" t="s">
        <v>352</v>
      </c>
      <c r="Q596" s="127">
        <v>53.5</v>
      </c>
      <c r="R596" s="125">
        <v>9500</v>
      </c>
      <c r="S596" s="128">
        <v>508250</v>
      </c>
      <c r="T596" s="128"/>
      <c r="U596" s="137"/>
      <c r="V596" s="126">
        <v>10000</v>
      </c>
      <c r="W596" s="125">
        <v>535000</v>
      </c>
      <c r="X596" s="126">
        <v>150000</v>
      </c>
      <c r="Y596" s="125">
        <v>8025000</v>
      </c>
      <c r="Z596" s="128"/>
      <c r="AA596" s="125">
        <v>12813250</v>
      </c>
      <c r="AB596" s="742"/>
      <c r="AC596" s="126">
        <v>40000</v>
      </c>
      <c r="AD596" s="128">
        <v>2140000</v>
      </c>
      <c r="AE596" s="745"/>
      <c r="AF596" s="745"/>
      <c r="AG596" s="745"/>
      <c r="AH596" s="138"/>
      <c r="AI596" s="138"/>
      <c r="AJ596" s="138"/>
      <c r="AK596" s="138"/>
      <c r="AL596" s="138"/>
      <c r="AM596" s="111"/>
      <c r="AN596" s="123">
        <v>8</v>
      </c>
      <c r="AO596" s="46">
        <v>240</v>
      </c>
      <c r="AP596" s="46">
        <v>53.5</v>
      </c>
      <c r="AQ596" s="46">
        <v>186.5</v>
      </c>
      <c r="AR596" s="46" t="s">
        <v>479</v>
      </c>
      <c r="AS596" s="123"/>
      <c r="AT596" s="124"/>
      <c r="AU596" s="74"/>
    </row>
    <row r="597" spans="1:47" ht="72" customHeight="1" x14ac:dyDescent="0.25">
      <c r="A597" s="732"/>
      <c r="B597" s="740"/>
      <c r="C597" s="45">
        <v>62</v>
      </c>
      <c r="D597" s="72">
        <v>49</v>
      </c>
      <c r="E597" s="123" t="s">
        <v>477</v>
      </c>
      <c r="F597" s="123" t="s">
        <v>12</v>
      </c>
      <c r="G597" s="132">
        <v>141.80000000000001</v>
      </c>
      <c r="H597" s="46">
        <v>141.80000000000001</v>
      </c>
      <c r="I597" s="46">
        <v>0</v>
      </c>
      <c r="J597" s="46">
        <v>141.80000000000001</v>
      </c>
      <c r="K597" s="46">
        <v>0</v>
      </c>
      <c r="L597" s="126">
        <v>70000</v>
      </c>
      <c r="M597" s="128">
        <v>9926000</v>
      </c>
      <c r="N597" s="129" t="s">
        <v>351</v>
      </c>
      <c r="O597" s="125">
        <v>9500</v>
      </c>
      <c r="P597" s="129" t="s">
        <v>352</v>
      </c>
      <c r="Q597" s="127">
        <v>141.80000000000001</v>
      </c>
      <c r="R597" s="125">
        <v>9500</v>
      </c>
      <c r="S597" s="128">
        <v>1347100</v>
      </c>
      <c r="T597" s="128"/>
      <c r="U597" s="137"/>
      <c r="V597" s="126">
        <v>10000</v>
      </c>
      <c r="W597" s="125">
        <v>1418000</v>
      </c>
      <c r="X597" s="126">
        <v>150000</v>
      </c>
      <c r="Y597" s="125">
        <v>21270000</v>
      </c>
      <c r="Z597" s="128"/>
      <c r="AA597" s="125">
        <v>33961100</v>
      </c>
      <c r="AB597" s="742"/>
      <c r="AC597" s="126">
        <v>40000</v>
      </c>
      <c r="AD597" s="128">
        <v>5672000</v>
      </c>
      <c r="AE597" s="745"/>
      <c r="AF597" s="745"/>
      <c r="AG597" s="745"/>
      <c r="AH597" s="138"/>
      <c r="AI597" s="138"/>
      <c r="AJ597" s="138"/>
      <c r="AK597" s="138"/>
      <c r="AL597" s="138"/>
      <c r="AM597" s="111"/>
      <c r="AN597" s="123">
        <v>8</v>
      </c>
      <c r="AO597" s="46">
        <v>240</v>
      </c>
      <c r="AP597" s="46">
        <v>141.80000000000001</v>
      </c>
      <c r="AQ597" s="46">
        <v>98.199999999999989</v>
      </c>
      <c r="AR597" s="46" t="s">
        <v>479</v>
      </c>
      <c r="AS597" s="123"/>
      <c r="AT597" s="124"/>
      <c r="AU597" s="74"/>
    </row>
    <row r="598" spans="1:47" ht="72" customHeight="1" x14ac:dyDescent="0.25">
      <c r="A598" s="732"/>
      <c r="B598" s="740"/>
      <c r="C598" s="45">
        <v>63</v>
      </c>
      <c r="D598" s="72">
        <v>64</v>
      </c>
      <c r="E598" s="123" t="s">
        <v>477</v>
      </c>
      <c r="F598" s="123" t="s">
        <v>12</v>
      </c>
      <c r="G598" s="132">
        <v>86.3</v>
      </c>
      <c r="H598" s="46">
        <v>86.3</v>
      </c>
      <c r="I598" s="46">
        <v>0</v>
      </c>
      <c r="J598" s="46">
        <v>86.3</v>
      </c>
      <c r="K598" s="46">
        <v>0</v>
      </c>
      <c r="L598" s="126">
        <v>70000</v>
      </c>
      <c r="M598" s="128">
        <v>6041000</v>
      </c>
      <c r="N598" s="129" t="s">
        <v>351</v>
      </c>
      <c r="O598" s="125">
        <v>9500</v>
      </c>
      <c r="P598" s="129" t="s">
        <v>352</v>
      </c>
      <c r="Q598" s="127">
        <v>86.3</v>
      </c>
      <c r="R598" s="125">
        <v>9500</v>
      </c>
      <c r="S598" s="128">
        <v>819850</v>
      </c>
      <c r="T598" s="128"/>
      <c r="U598" s="137"/>
      <c r="V598" s="126">
        <v>10000</v>
      </c>
      <c r="W598" s="125">
        <v>863000</v>
      </c>
      <c r="X598" s="126">
        <v>150000</v>
      </c>
      <c r="Y598" s="125">
        <v>12945000</v>
      </c>
      <c r="Z598" s="128"/>
      <c r="AA598" s="125">
        <v>20668850</v>
      </c>
      <c r="AB598" s="742"/>
      <c r="AC598" s="126">
        <v>40000</v>
      </c>
      <c r="AD598" s="128">
        <v>3452000</v>
      </c>
      <c r="AE598" s="745"/>
      <c r="AF598" s="745"/>
      <c r="AG598" s="745"/>
      <c r="AH598" s="138"/>
      <c r="AI598" s="138"/>
      <c r="AJ598" s="138"/>
      <c r="AK598" s="138"/>
      <c r="AL598" s="138"/>
      <c r="AM598" s="111"/>
      <c r="AN598" s="123"/>
      <c r="AO598" s="46"/>
      <c r="AP598" s="46"/>
      <c r="AQ598" s="46"/>
      <c r="AR598" s="46"/>
      <c r="AS598" s="123"/>
      <c r="AT598" s="124"/>
      <c r="AU598" s="74"/>
    </row>
    <row r="599" spans="1:47" ht="72" customHeight="1" x14ac:dyDescent="0.25">
      <c r="A599" s="732"/>
      <c r="B599" s="740"/>
      <c r="C599" s="45">
        <v>63</v>
      </c>
      <c r="D599" s="72">
        <v>65</v>
      </c>
      <c r="E599" s="123" t="s">
        <v>477</v>
      </c>
      <c r="F599" s="123" t="s">
        <v>12</v>
      </c>
      <c r="G599" s="132">
        <v>6.2</v>
      </c>
      <c r="H599" s="46">
        <v>6.2</v>
      </c>
      <c r="I599" s="46">
        <v>0</v>
      </c>
      <c r="J599" s="46">
        <v>6.2</v>
      </c>
      <c r="K599" s="46">
        <v>0</v>
      </c>
      <c r="L599" s="126">
        <v>70000</v>
      </c>
      <c r="M599" s="128">
        <v>434000</v>
      </c>
      <c r="N599" s="129" t="s">
        <v>351</v>
      </c>
      <c r="O599" s="125">
        <v>9500</v>
      </c>
      <c r="P599" s="129" t="s">
        <v>352</v>
      </c>
      <c r="Q599" s="127">
        <v>6.2</v>
      </c>
      <c r="R599" s="125">
        <v>9500</v>
      </c>
      <c r="S599" s="128">
        <v>58900</v>
      </c>
      <c r="T599" s="128"/>
      <c r="U599" s="137"/>
      <c r="V599" s="126">
        <v>10000</v>
      </c>
      <c r="W599" s="125">
        <v>62000</v>
      </c>
      <c r="X599" s="126">
        <v>150000</v>
      </c>
      <c r="Y599" s="125">
        <v>930000</v>
      </c>
      <c r="Z599" s="128"/>
      <c r="AA599" s="125">
        <v>1484900</v>
      </c>
      <c r="AB599" s="742"/>
      <c r="AC599" s="126">
        <v>40000</v>
      </c>
      <c r="AD599" s="128">
        <v>248000</v>
      </c>
      <c r="AE599" s="745"/>
      <c r="AF599" s="745"/>
      <c r="AG599" s="745"/>
      <c r="AH599" s="138"/>
      <c r="AI599" s="138"/>
      <c r="AJ599" s="138"/>
      <c r="AK599" s="138"/>
      <c r="AL599" s="138"/>
      <c r="AM599" s="111"/>
      <c r="AN599" s="123"/>
      <c r="AO599" s="46"/>
      <c r="AP599" s="46"/>
      <c r="AQ599" s="46"/>
      <c r="AR599" s="46"/>
      <c r="AS599" s="123"/>
      <c r="AT599" s="124"/>
      <c r="AU599" s="74"/>
    </row>
    <row r="600" spans="1:47" ht="72" customHeight="1" x14ac:dyDescent="0.25">
      <c r="A600" s="732"/>
      <c r="B600" s="740"/>
      <c r="C600" s="45">
        <v>54</v>
      </c>
      <c r="D600" s="72">
        <v>177</v>
      </c>
      <c r="E600" s="123" t="s">
        <v>477</v>
      </c>
      <c r="F600" s="123" t="s">
        <v>12</v>
      </c>
      <c r="G600" s="132">
        <v>78.5</v>
      </c>
      <c r="H600" s="46">
        <v>78.5</v>
      </c>
      <c r="I600" s="46">
        <v>0</v>
      </c>
      <c r="J600" s="46">
        <v>78.5</v>
      </c>
      <c r="K600" s="46">
        <v>0</v>
      </c>
      <c r="L600" s="126">
        <v>70000</v>
      </c>
      <c r="M600" s="128">
        <v>5495000</v>
      </c>
      <c r="N600" s="129" t="s">
        <v>351</v>
      </c>
      <c r="O600" s="125">
        <v>9500</v>
      </c>
      <c r="P600" s="129" t="s">
        <v>352</v>
      </c>
      <c r="Q600" s="127">
        <v>78.5</v>
      </c>
      <c r="R600" s="125">
        <v>9500</v>
      </c>
      <c r="S600" s="128">
        <v>745750</v>
      </c>
      <c r="T600" s="128"/>
      <c r="U600" s="137"/>
      <c r="V600" s="126">
        <v>10000</v>
      </c>
      <c r="W600" s="125">
        <v>785000</v>
      </c>
      <c r="X600" s="126">
        <v>150000</v>
      </c>
      <c r="Y600" s="125">
        <v>11775000</v>
      </c>
      <c r="Z600" s="128"/>
      <c r="AA600" s="125">
        <v>18800750</v>
      </c>
      <c r="AB600" s="742"/>
      <c r="AC600" s="126">
        <v>40000</v>
      </c>
      <c r="AD600" s="128">
        <v>3140000</v>
      </c>
      <c r="AE600" s="745"/>
      <c r="AF600" s="745"/>
      <c r="AG600" s="745"/>
      <c r="AH600" s="138"/>
      <c r="AI600" s="138"/>
      <c r="AJ600" s="138"/>
      <c r="AK600" s="138"/>
      <c r="AL600" s="138"/>
      <c r="AM600" s="111"/>
      <c r="AN600" s="123"/>
      <c r="AO600" s="46"/>
      <c r="AP600" s="46"/>
      <c r="AQ600" s="46"/>
      <c r="AR600" s="46"/>
      <c r="AS600" s="123"/>
      <c r="AT600" s="124"/>
      <c r="AU600" s="74"/>
    </row>
    <row r="601" spans="1:47" ht="72" customHeight="1" x14ac:dyDescent="0.25">
      <c r="A601" s="732"/>
      <c r="B601" s="740"/>
      <c r="C601" s="45">
        <v>54</v>
      </c>
      <c r="D601" s="72">
        <v>112</v>
      </c>
      <c r="E601" s="123" t="s">
        <v>477</v>
      </c>
      <c r="F601" s="123" t="s">
        <v>12</v>
      </c>
      <c r="G601" s="132">
        <v>50.7</v>
      </c>
      <c r="H601" s="46">
        <v>50.7</v>
      </c>
      <c r="I601" s="46">
        <v>0</v>
      </c>
      <c r="J601" s="46">
        <v>50.7</v>
      </c>
      <c r="K601" s="46">
        <v>0</v>
      </c>
      <c r="L601" s="126">
        <v>70000</v>
      </c>
      <c r="M601" s="128">
        <v>3549000</v>
      </c>
      <c r="N601" s="129" t="s">
        <v>351</v>
      </c>
      <c r="O601" s="125">
        <v>9500</v>
      </c>
      <c r="P601" s="129" t="s">
        <v>352</v>
      </c>
      <c r="Q601" s="127">
        <v>50.7</v>
      </c>
      <c r="R601" s="125">
        <v>9500</v>
      </c>
      <c r="S601" s="128">
        <v>481650</v>
      </c>
      <c r="T601" s="128"/>
      <c r="U601" s="137"/>
      <c r="V601" s="126">
        <v>10000</v>
      </c>
      <c r="W601" s="125">
        <v>507000</v>
      </c>
      <c r="X601" s="126">
        <v>150000</v>
      </c>
      <c r="Y601" s="125">
        <v>7605000</v>
      </c>
      <c r="Z601" s="128"/>
      <c r="AA601" s="125">
        <v>12142650</v>
      </c>
      <c r="AB601" s="742"/>
      <c r="AC601" s="126">
        <v>40000</v>
      </c>
      <c r="AD601" s="128">
        <v>2028000</v>
      </c>
      <c r="AE601" s="745"/>
      <c r="AF601" s="745"/>
      <c r="AG601" s="745"/>
      <c r="AH601" s="138"/>
      <c r="AI601" s="138"/>
      <c r="AJ601" s="138"/>
      <c r="AK601" s="138"/>
      <c r="AL601" s="138"/>
      <c r="AM601" s="111"/>
      <c r="AN601" s="123"/>
      <c r="AO601" s="46"/>
      <c r="AP601" s="46"/>
      <c r="AQ601" s="46"/>
      <c r="AR601" s="46"/>
      <c r="AS601" s="123"/>
      <c r="AT601" s="124"/>
      <c r="AU601" s="74"/>
    </row>
    <row r="602" spans="1:47" ht="72" customHeight="1" x14ac:dyDescent="0.25">
      <c r="A602" s="732"/>
      <c r="B602" s="740"/>
      <c r="C602" s="45">
        <v>55</v>
      </c>
      <c r="D602" s="72">
        <v>405</v>
      </c>
      <c r="E602" s="123" t="s">
        <v>477</v>
      </c>
      <c r="F602" s="123" t="s">
        <v>12</v>
      </c>
      <c r="G602" s="132">
        <v>85</v>
      </c>
      <c r="H602" s="46">
        <v>41.1</v>
      </c>
      <c r="I602" s="46">
        <v>43.9</v>
      </c>
      <c r="J602" s="46">
        <v>85</v>
      </c>
      <c r="K602" s="46">
        <v>0</v>
      </c>
      <c r="L602" s="126">
        <v>70000</v>
      </c>
      <c r="M602" s="128">
        <v>5950000</v>
      </c>
      <c r="N602" s="129" t="s">
        <v>351</v>
      </c>
      <c r="O602" s="125">
        <v>9500</v>
      </c>
      <c r="P602" s="129" t="s">
        <v>352</v>
      </c>
      <c r="Q602" s="127">
        <v>85</v>
      </c>
      <c r="R602" s="125">
        <v>9500</v>
      </c>
      <c r="S602" s="128">
        <v>807500</v>
      </c>
      <c r="T602" s="128"/>
      <c r="U602" s="137"/>
      <c r="V602" s="126">
        <v>10000</v>
      </c>
      <c r="W602" s="125">
        <v>850000</v>
      </c>
      <c r="X602" s="126">
        <v>150000</v>
      </c>
      <c r="Y602" s="125">
        <v>12750000</v>
      </c>
      <c r="Z602" s="128"/>
      <c r="AA602" s="125">
        <v>20357500</v>
      </c>
      <c r="AB602" s="742"/>
      <c r="AC602" s="126">
        <v>40000</v>
      </c>
      <c r="AD602" s="128">
        <v>3400000</v>
      </c>
      <c r="AE602" s="745"/>
      <c r="AF602" s="745"/>
      <c r="AG602" s="745"/>
      <c r="AH602" s="138"/>
      <c r="AI602" s="138"/>
      <c r="AJ602" s="138"/>
      <c r="AK602" s="138"/>
      <c r="AL602" s="138"/>
      <c r="AM602" s="111"/>
      <c r="AN602" s="123"/>
      <c r="AO602" s="46"/>
      <c r="AP602" s="46"/>
      <c r="AQ602" s="46"/>
      <c r="AR602" s="46"/>
      <c r="AS602" s="123"/>
      <c r="AT602" s="124"/>
      <c r="AU602" s="74"/>
    </row>
    <row r="603" spans="1:47" ht="72" customHeight="1" x14ac:dyDescent="0.25">
      <c r="A603" s="732"/>
      <c r="B603" s="740"/>
      <c r="C603" s="45">
        <v>55</v>
      </c>
      <c r="D603" s="72">
        <v>404</v>
      </c>
      <c r="E603" s="123" t="s">
        <v>477</v>
      </c>
      <c r="F603" s="123" t="s">
        <v>12</v>
      </c>
      <c r="G603" s="132">
        <v>41.1</v>
      </c>
      <c r="H603" s="46">
        <v>41.1</v>
      </c>
      <c r="I603" s="46">
        <v>0</v>
      </c>
      <c r="J603" s="46">
        <v>41.1</v>
      </c>
      <c r="K603" s="46">
        <v>0</v>
      </c>
      <c r="L603" s="126">
        <v>70000</v>
      </c>
      <c r="M603" s="128">
        <v>2877000</v>
      </c>
      <c r="N603" s="129" t="s">
        <v>351</v>
      </c>
      <c r="O603" s="125">
        <v>9500</v>
      </c>
      <c r="P603" s="129" t="s">
        <v>352</v>
      </c>
      <c r="Q603" s="127">
        <v>41.1</v>
      </c>
      <c r="R603" s="125">
        <v>9500</v>
      </c>
      <c r="S603" s="128">
        <v>390450</v>
      </c>
      <c r="T603" s="128"/>
      <c r="U603" s="137"/>
      <c r="V603" s="126">
        <v>10000</v>
      </c>
      <c r="W603" s="125">
        <v>411000</v>
      </c>
      <c r="X603" s="126">
        <v>150000</v>
      </c>
      <c r="Y603" s="125">
        <v>6165000</v>
      </c>
      <c r="Z603" s="128"/>
      <c r="AA603" s="125">
        <v>9843450</v>
      </c>
      <c r="AB603" s="742"/>
      <c r="AC603" s="126">
        <v>40000</v>
      </c>
      <c r="AD603" s="128">
        <v>1644000</v>
      </c>
      <c r="AE603" s="745"/>
      <c r="AF603" s="745"/>
      <c r="AG603" s="745"/>
      <c r="AH603" s="138"/>
      <c r="AI603" s="138"/>
      <c r="AJ603" s="138"/>
      <c r="AK603" s="138"/>
      <c r="AL603" s="138"/>
      <c r="AM603" s="111"/>
      <c r="AN603" s="123"/>
      <c r="AO603" s="46"/>
      <c r="AP603" s="46"/>
      <c r="AQ603" s="46"/>
      <c r="AR603" s="46"/>
      <c r="AS603" s="123"/>
      <c r="AT603" s="124"/>
      <c r="AU603" s="74"/>
    </row>
    <row r="604" spans="1:47" ht="72" customHeight="1" x14ac:dyDescent="0.25">
      <c r="A604" s="732"/>
      <c r="B604" s="740"/>
      <c r="C604" s="45">
        <v>55</v>
      </c>
      <c r="D604" s="72">
        <v>475</v>
      </c>
      <c r="E604" s="123" t="s">
        <v>477</v>
      </c>
      <c r="F604" s="123" t="s">
        <v>12</v>
      </c>
      <c r="G604" s="132">
        <v>377.1</v>
      </c>
      <c r="H604" s="46">
        <v>377.1</v>
      </c>
      <c r="I604" s="46">
        <v>0</v>
      </c>
      <c r="J604" s="46">
        <v>377.1</v>
      </c>
      <c r="K604" s="46">
        <v>0</v>
      </c>
      <c r="L604" s="126">
        <v>70000</v>
      </c>
      <c r="M604" s="128">
        <v>26397000</v>
      </c>
      <c r="N604" s="129" t="s">
        <v>351</v>
      </c>
      <c r="O604" s="125">
        <v>9500</v>
      </c>
      <c r="P604" s="129" t="s">
        <v>352</v>
      </c>
      <c r="Q604" s="127">
        <v>377.1</v>
      </c>
      <c r="R604" s="125">
        <v>9500</v>
      </c>
      <c r="S604" s="128">
        <v>3582450</v>
      </c>
      <c r="T604" s="128"/>
      <c r="U604" s="137"/>
      <c r="V604" s="126">
        <v>10000</v>
      </c>
      <c r="W604" s="125">
        <v>3771000</v>
      </c>
      <c r="X604" s="126">
        <v>150000</v>
      </c>
      <c r="Y604" s="125">
        <v>56565000</v>
      </c>
      <c r="Z604" s="128"/>
      <c r="AA604" s="125">
        <v>90315450</v>
      </c>
      <c r="AB604" s="742"/>
      <c r="AC604" s="126">
        <v>40000</v>
      </c>
      <c r="AD604" s="128">
        <v>15084000</v>
      </c>
      <c r="AE604" s="745"/>
      <c r="AF604" s="745"/>
      <c r="AG604" s="745"/>
      <c r="AH604" s="138"/>
      <c r="AI604" s="138"/>
      <c r="AJ604" s="138"/>
      <c r="AK604" s="138"/>
      <c r="AL604" s="138"/>
      <c r="AM604" s="111"/>
      <c r="AN604" s="123"/>
      <c r="AO604" s="46"/>
      <c r="AP604" s="46"/>
      <c r="AQ604" s="46"/>
      <c r="AR604" s="46"/>
      <c r="AS604" s="123"/>
      <c r="AT604" s="124"/>
      <c r="AU604" s="74"/>
    </row>
    <row r="605" spans="1:47" ht="72" customHeight="1" x14ac:dyDescent="0.25">
      <c r="A605" s="732"/>
      <c r="B605" s="740"/>
      <c r="C605" s="45">
        <v>63</v>
      </c>
      <c r="D605" s="72">
        <v>175</v>
      </c>
      <c r="E605" s="123" t="s">
        <v>477</v>
      </c>
      <c r="F605" s="123" t="s">
        <v>12</v>
      </c>
      <c r="G605" s="132">
        <v>86.4</v>
      </c>
      <c r="H605" s="46">
        <v>17.2</v>
      </c>
      <c r="I605" s="46">
        <v>0</v>
      </c>
      <c r="J605" s="46">
        <v>17.2</v>
      </c>
      <c r="K605" s="46">
        <v>69.2</v>
      </c>
      <c r="L605" s="126">
        <v>70000</v>
      </c>
      <c r="M605" s="128">
        <v>1204000</v>
      </c>
      <c r="N605" s="129" t="s">
        <v>351</v>
      </c>
      <c r="O605" s="125">
        <v>9500</v>
      </c>
      <c r="P605" s="129" t="s">
        <v>352</v>
      </c>
      <c r="Q605" s="127">
        <v>17.2</v>
      </c>
      <c r="R605" s="125">
        <v>9500</v>
      </c>
      <c r="S605" s="128">
        <v>163400</v>
      </c>
      <c r="T605" s="128"/>
      <c r="U605" s="137"/>
      <c r="V605" s="126">
        <v>10000</v>
      </c>
      <c r="W605" s="125">
        <v>172000</v>
      </c>
      <c r="X605" s="126">
        <v>150000</v>
      </c>
      <c r="Y605" s="125">
        <v>2580000</v>
      </c>
      <c r="Z605" s="128"/>
      <c r="AA605" s="125">
        <v>4119400</v>
      </c>
      <c r="AB605" s="742"/>
      <c r="AC605" s="126">
        <v>40000</v>
      </c>
      <c r="AD605" s="128">
        <v>688000</v>
      </c>
      <c r="AE605" s="745"/>
      <c r="AF605" s="745"/>
      <c r="AG605" s="745"/>
      <c r="AH605" s="138"/>
      <c r="AI605" s="138"/>
      <c r="AJ605" s="138"/>
      <c r="AK605" s="138"/>
      <c r="AL605" s="138"/>
      <c r="AM605" s="111"/>
      <c r="AN605" s="110"/>
      <c r="AO605" s="121"/>
      <c r="AP605" s="121"/>
      <c r="AQ605" s="121"/>
      <c r="AR605" s="121"/>
      <c r="AS605" s="110"/>
      <c r="AT605" s="115"/>
      <c r="AU605" s="74"/>
    </row>
    <row r="606" spans="1:47" ht="72" customHeight="1" x14ac:dyDescent="0.25">
      <c r="A606" s="732"/>
      <c r="B606" s="740"/>
      <c r="C606" s="45">
        <v>55</v>
      </c>
      <c r="D606" s="72">
        <v>601</v>
      </c>
      <c r="E606" s="123" t="s">
        <v>477</v>
      </c>
      <c r="F606" s="123" t="s">
        <v>12</v>
      </c>
      <c r="G606" s="132">
        <v>132.5</v>
      </c>
      <c r="H606" s="46">
        <v>132.5</v>
      </c>
      <c r="I606" s="46">
        <v>0</v>
      </c>
      <c r="J606" s="46">
        <v>132.5</v>
      </c>
      <c r="K606" s="46">
        <v>0</v>
      </c>
      <c r="L606" s="126">
        <v>70000</v>
      </c>
      <c r="M606" s="128">
        <v>9275000</v>
      </c>
      <c r="N606" s="129" t="s">
        <v>351</v>
      </c>
      <c r="O606" s="125">
        <v>9500</v>
      </c>
      <c r="P606" s="129" t="s">
        <v>352</v>
      </c>
      <c r="Q606" s="127">
        <v>132.5</v>
      </c>
      <c r="R606" s="125">
        <v>9500</v>
      </c>
      <c r="S606" s="128">
        <v>1258750</v>
      </c>
      <c r="T606" s="128"/>
      <c r="U606" s="137"/>
      <c r="V606" s="126">
        <v>10000</v>
      </c>
      <c r="W606" s="125">
        <v>1325000</v>
      </c>
      <c r="X606" s="126">
        <v>150000</v>
      </c>
      <c r="Y606" s="125">
        <v>19875000</v>
      </c>
      <c r="Z606" s="128"/>
      <c r="AA606" s="125">
        <v>31733750</v>
      </c>
      <c r="AB606" s="742"/>
      <c r="AC606" s="126">
        <v>40000</v>
      </c>
      <c r="AD606" s="128">
        <v>5300000</v>
      </c>
      <c r="AE606" s="745"/>
      <c r="AF606" s="745"/>
      <c r="AG606" s="745"/>
      <c r="AH606" s="138"/>
      <c r="AI606" s="138"/>
      <c r="AJ606" s="138"/>
      <c r="AK606" s="138"/>
      <c r="AL606" s="138"/>
      <c r="AM606" s="111"/>
      <c r="AN606" s="110"/>
      <c r="AO606" s="121"/>
      <c r="AP606" s="121"/>
      <c r="AQ606" s="121"/>
      <c r="AR606" s="121"/>
      <c r="AS606" s="110"/>
      <c r="AT606" s="115"/>
      <c r="AU606" s="74"/>
    </row>
    <row r="607" spans="1:47" ht="72" customHeight="1" x14ac:dyDescent="0.25">
      <c r="A607" s="732">
        <f>MAX(A$6:$A606)+1</f>
        <v>57</v>
      </c>
      <c r="B607" s="740" t="s">
        <v>861</v>
      </c>
      <c r="C607" s="45">
        <v>55</v>
      </c>
      <c r="D607" s="72">
        <v>344</v>
      </c>
      <c r="E607" s="123" t="s">
        <v>477</v>
      </c>
      <c r="F607" s="123" t="s">
        <v>12</v>
      </c>
      <c r="G607" s="132">
        <v>794.7</v>
      </c>
      <c r="H607" s="46">
        <v>478.5</v>
      </c>
      <c r="I607" s="46">
        <v>0</v>
      </c>
      <c r="J607" s="46">
        <v>478.5</v>
      </c>
      <c r="K607" s="46">
        <v>316.20000000000005</v>
      </c>
      <c r="L607" s="126">
        <v>70000</v>
      </c>
      <c r="M607" s="128">
        <v>33495000</v>
      </c>
      <c r="N607" s="129"/>
      <c r="O607" s="125"/>
      <c r="P607" s="129"/>
      <c r="Q607" s="127">
        <v>478.5</v>
      </c>
      <c r="R607" s="125"/>
      <c r="S607" s="128">
        <v>0</v>
      </c>
      <c r="T607" s="128"/>
      <c r="U607" s="137"/>
      <c r="V607" s="126">
        <v>10000</v>
      </c>
      <c r="W607" s="125">
        <v>4785000</v>
      </c>
      <c r="X607" s="126">
        <v>150000</v>
      </c>
      <c r="Y607" s="125">
        <v>71775000</v>
      </c>
      <c r="Z607" s="128"/>
      <c r="AA607" s="125">
        <v>110055000</v>
      </c>
      <c r="AB607" s="742">
        <v>146991000</v>
      </c>
      <c r="AC607" s="126">
        <v>40000</v>
      </c>
      <c r="AD607" s="128">
        <v>19140000</v>
      </c>
      <c r="AE607" s="745">
        <v>19140000</v>
      </c>
      <c r="AF607" s="745">
        <v>166131000</v>
      </c>
      <c r="AG607" s="128"/>
      <c r="AH607" s="122"/>
      <c r="AI607" s="122"/>
      <c r="AJ607" s="122"/>
      <c r="AK607" s="122"/>
      <c r="AL607" s="122"/>
      <c r="AM607" s="112"/>
      <c r="AN607" s="112"/>
      <c r="AO607" s="122"/>
      <c r="AP607" s="122"/>
      <c r="AQ607" s="122"/>
      <c r="AR607" s="122"/>
      <c r="AS607" s="112"/>
      <c r="AT607" s="116"/>
      <c r="AU607" s="74"/>
    </row>
    <row r="608" spans="1:47" ht="72" customHeight="1" x14ac:dyDescent="0.25">
      <c r="A608" s="732"/>
      <c r="B608" s="740"/>
      <c r="C608" s="45"/>
      <c r="D608" s="72"/>
      <c r="E608" s="123"/>
      <c r="F608" s="123"/>
      <c r="G608" s="132"/>
      <c r="H608" s="46"/>
      <c r="I608" s="46"/>
      <c r="J608" s="46"/>
      <c r="K608" s="46"/>
      <c r="L608" s="126"/>
      <c r="M608" s="137"/>
      <c r="N608" s="129" t="s">
        <v>862</v>
      </c>
      <c r="O608" s="125">
        <v>310000</v>
      </c>
      <c r="P608" s="129" t="s">
        <v>520</v>
      </c>
      <c r="Q608" s="127">
        <v>14</v>
      </c>
      <c r="R608" s="125"/>
      <c r="S608" s="128"/>
      <c r="T608" s="128">
        <v>248000</v>
      </c>
      <c r="U608" s="137">
        <v>3472000</v>
      </c>
      <c r="V608" s="126"/>
      <c r="W608" s="125"/>
      <c r="X608" s="126"/>
      <c r="Y608" s="125"/>
      <c r="Z608" s="128"/>
      <c r="AA608" s="125">
        <v>3472000</v>
      </c>
      <c r="AB608" s="742"/>
      <c r="AC608" s="126"/>
      <c r="AD608" s="128"/>
      <c r="AE608" s="745"/>
      <c r="AF608" s="745"/>
      <c r="AG608" s="128"/>
      <c r="AH608" s="122"/>
      <c r="AI608" s="122"/>
      <c r="AJ608" s="122"/>
      <c r="AK608" s="122"/>
      <c r="AL608" s="122"/>
      <c r="AM608" s="112"/>
      <c r="AN608" s="112"/>
      <c r="AO608" s="122"/>
      <c r="AP608" s="122"/>
      <c r="AQ608" s="122"/>
      <c r="AR608" s="122"/>
      <c r="AS608" s="112"/>
      <c r="AT608" s="116"/>
      <c r="AU608" s="74"/>
    </row>
    <row r="609" spans="1:47" ht="72" customHeight="1" x14ac:dyDescent="0.25">
      <c r="A609" s="732"/>
      <c r="B609" s="740"/>
      <c r="C609" s="45"/>
      <c r="D609" s="72"/>
      <c r="E609" s="123"/>
      <c r="F609" s="123"/>
      <c r="G609" s="132"/>
      <c r="H609" s="46"/>
      <c r="I609" s="46"/>
      <c r="J609" s="46"/>
      <c r="K609" s="46"/>
      <c r="L609" s="126"/>
      <c r="M609" s="137"/>
      <c r="N609" s="129" t="s">
        <v>863</v>
      </c>
      <c r="O609" s="125">
        <v>460000</v>
      </c>
      <c r="P609" s="129" t="s">
        <v>755</v>
      </c>
      <c r="Q609" s="127">
        <v>1</v>
      </c>
      <c r="R609" s="125"/>
      <c r="S609" s="128"/>
      <c r="T609" s="128">
        <v>0</v>
      </c>
      <c r="U609" s="137">
        <v>0</v>
      </c>
      <c r="V609" s="126"/>
      <c r="W609" s="125"/>
      <c r="X609" s="126"/>
      <c r="Y609" s="125"/>
      <c r="Z609" s="128"/>
      <c r="AA609" s="125">
        <v>0</v>
      </c>
      <c r="AB609" s="742"/>
      <c r="AC609" s="126"/>
      <c r="AD609" s="128"/>
      <c r="AE609" s="745"/>
      <c r="AF609" s="745"/>
      <c r="AG609" s="128"/>
      <c r="AH609" s="122"/>
      <c r="AI609" s="122"/>
      <c r="AJ609" s="122"/>
      <c r="AK609" s="122"/>
      <c r="AL609" s="122"/>
      <c r="AM609" s="112"/>
      <c r="AN609" s="112"/>
      <c r="AO609" s="122"/>
      <c r="AP609" s="122"/>
      <c r="AQ609" s="122"/>
      <c r="AR609" s="122"/>
      <c r="AS609" s="112"/>
      <c r="AT609" s="116"/>
      <c r="AU609" s="74"/>
    </row>
    <row r="610" spans="1:47" ht="72" customHeight="1" x14ac:dyDescent="0.25">
      <c r="A610" s="732"/>
      <c r="B610" s="740"/>
      <c r="C610" s="45"/>
      <c r="D610" s="72"/>
      <c r="E610" s="123"/>
      <c r="F610" s="123"/>
      <c r="G610" s="132"/>
      <c r="H610" s="46"/>
      <c r="I610" s="46"/>
      <c r="J610" s="46"/>
      <c r="K610" s="46"/>
      <c r="L610" s="126"/>
      <c r="M610" s="137"/>
      <c r="N610" s="129" t="s">
        <v>864</v>
      </c>
      <c r="O610" s="125">
        <v>640000</v>
      </c>
      <c r="P610" s="129" t="s">
        <v>755</v>
      </c>
      <c r="Q610" s="127">
        <v>1</v>
      </c>
      <c r="R610" s="125"/>
      <c r="S610" s="128"/>
      <c r="T610" s="128">
        <v>512000</v>
      </c>
      <c r="U610" s="137">
        <v>512000</v>
      </c>
      <c r="V610" s="126"/>
      <c r="W610" s="125"/>
      <c r="X610" s="126"/>
      <c r="Y610" s="125"/>
      <c r="Z610" s="128"/>
      <c r="AA610" s="125">
        <v>512000</v>
      </c>
      <c r="AB610" s="742"/>
      <c r="AC610" s="126"/>
      <c r="AD610" s="128"/>
      <c r="AE610" s="745"/>
      <c r="AF610" s="745"/>
      <c r="AG610" s="128"/>
      <c r="AH610" s="122"/>
      <c r="AI610" s="122"/>
      <c r="AJ610" s="122"/>
      <c r="AK610" s="122"/>
      <c r="AL610" s="122"/>
      <c r="AM610" s="112"/>
      <c r="AN610" s="112"/>
      <c r="AO610" s="122"/>
      <c r="AP610" s="122"/>
      <c r="AQ610" s="122"/>
      <c r="AR610" s="122"/>
      <c r="AS610" s="112"/>
      <c r="AT610" s="116"/>
      <c r="AU610" s="74"/>
    </row>
    <row r="611" spans="1:47" ht="72" customHeight="1" x14ac:dyDescent="0.25">
      <c r="A611" s="732"/>
      <c r="B611" s="740"/>
      <c r="C611" s="45"/>
      <c r="D611" s="72"/>
      <c r="E611" s="123"/>
      <c r="F611" s="123"/>
      <c r="G611" s="132"/>
      <c r="H611" s="46"/>
      <c r="I611" s="46"/>
      <c r="J611" s="46"/>
      <c r="K611" s="46"/>
      <c r="L611" s="126"/>
      <c r="M611" s="137"/>
      <c r="N611" s="129" t="s">
        <v>865</v>
      </c>
      <c r="O611" s="125">
        <v>1270000</v>
      </c>
      <c r="P611" s="129" t="s">
        <v>755</v>
      </c>
      <c r="Q611" s="127">
        <v>1</v>
      </c>
      <c r="R611" s="125"/>
      <c r="S611" s="128"/>
      <c r="T611" s="128">
        <v>1016000</v>
      </c>
      <c r="U611" s="137">
        <v>1016000</v>
      </c>
      <c r="V611" s="126"/>
      <c r="W611" s="125"/>
      <c r="X611" s="126"/>
      <c r="Y611" s="125"/>
      <c r="Z611" s="128"/>
      <c r="AA611" s="125">
        <v>1016000</v>
      </c>
      <c r="AB611" s="742"/>
      <c r="AC611" s="126"/>
      <c r="AD611" s="128"/>
      <c r="AE611" s="745"/>
      <c r="AF611" s="745"/>
      <c r="AG611" s="128"/>
      <c r="AH611" s="122"/>
      <c r="AI611" s="122"/>
      <c r="AJ611" s="122"/>
      <c r="AK611" s="122"/>
      <c r="AL611" s="122"/>
      <c r="AM611" s="112"/>
      <c r="AN611" s="112"/>
      <c r="AO611" s="122"/>
      <c r="AP611" s="122"/>
      <c r="AQ611" s="122"/>
      <c r="AR611" s="122"/>
      <c r="AS611" s="112"/>
      <c r="AT611" s="116"/>
      <c r="AU611" s="74"/>
    </row>
    <row r="612" spans="1:47" ht="72" customHeight="1" x14ac:dyDescent="0.25">
      <c r="A612" s="732"/>
      <c r="B612" s="740"/>
      <c r="C612" s="45"/>
      <c r="D612" s="72"/>
      <c r="E612" s="123"/>
      <c r="F612" s="123"/>
      <c r="G612" s="132"/>
      <c r="H612" s="46"/>
      <c r="I612" s="46"/>
      <c r="J612" s="46"/>
      <c r="K612" s="46"/>
      <c r="L612" s="126"/>
      <c r="M612" s="137"/>
      <c r="N612" s="129" t="s">
        <v>866</v>
      </c>
      <c r="O612" s="125">
        <v>115000</v>
      </c>
      <c r="P612" s="129" t="s">
        <v>755</v>
      </c>
      <c r="Q612" s="127">
        <v>2</v>
      </c>
      <c r="R612" s="125"/>
      <c r="S612" s="128"/>
      <c r="T612" s="128">
        <v>0</v>
      </c>
      <c r="U612" s="137">
        <v>0</v>
      </c>
      <c r="V612" s="126"/>
      <c r="W612" s="125"/>
      <c r="X612" s="126"/>
      <c r="Y612" s="125"/>
      <c r="Z612" s="128"/>
      <c r="AA612" s="125">
        <v>0</v>
      </c>
      <c r="AB612" s="742"/>
      <c r="AC612" s="126"/>
      <c r="AD612" s="128"/>
      <c r="AE612" s="745"/>
      <c r="AF612" s="745"/>
      <c r="AG612" s="128"/>
      <c r="AH612" s="122"/>
      <c r="AI612" s="122"/>
      <c r="AJ612" s="122"/>
      <c r="AK612" s="122"/>
      <c r="AL612" s="122"/>
      <c r="AM612" s="112"/>
      <c r="AN612" s="112"/>
      <c r="AO612" s="122"/>
      <c r="AP612" s="122"/>
      <c r="AQ612" s="122"/>
      <c r="AR612" s="122"/>
      <c r="AS612" s="112"/>
      <c r="AT612" s="116"/>
      <c r="AU612" s="74"/>
    </row>
    <row r="613" spans="1:47" ht="72" customHeight="1" x14ac:dyDescent="0.25">
      <c r="A613" s="732"/>
      <c r="B613" s="740"/>
      <c r="C613" s="45"/>
      <c r="D613" s="72"/>
      <c r="E613" s="123"/>
      <c r="F613" s="123"/>
      <c r="G613" s="132"/>
      <c r="H613" s="46"/>
      <c r="I613" s="46"/>
      <c r="J613" s="46"/>
      <c r="K613" s="46"/>
      <c r="L613" s="126"/>
      <c r="M613" s="137"/>
      <c r="N613" s="129" t="s">
        <v>867</v>
      </c>
      <c r="O613" s="125">
        <v>320000</v>
      </c>
      <c r="P613" s="129" t="s">
        <v>755</v>
      </c>
      <c r="Q613" s="127">
        <v>2</v>
      </c>
      <c r="R613" s="125"/>
      <c r="S613" s="128"/>
      <c r="T613" s="128">
        <v>256000</v>
      </c>
      <c r="U613" s="137">
        <v>512000</v>
      </c>
      <c r="V613" s="126"/>
      <c r="W613" s="125"/>
      <c r="X613" s="126"/>
      <c r="Y613" s="125"/>
      <c r="Z613" s="128"/>
      <c r="AA613" s="125">
        <v>512000</v>
      </c>
      <c r="AB613" s="742"/>
      <c r="AC613" s="126"/>
      <c r="AD613" s="128"/>
      <c r="AE613" s="745"/>
      <c r="AF613" s="745"/>
      <c r="AG613" s="128"/>
      <c r="AH613" s="122"/>
      <c r="AI613" s="122"/>
      <c r="AJ613" s="122"/>
      <c r="AK613" s="122"/>
      <c r="AL613" s="122"/>
      <c r="AM613" s="112"/>
      <c r="AN613" s="112"/>
      <c r="AO613" s="122"/>
      <c r="AP613" s="122"/>
      <c r="AQ613" s="122"/>
      <c r="AR613" s="122"/>
      <c r="AS613" s="112"/>
      <c r="AT613" s="116"/>
      <c r="AU613" s="74"/>
    </row>
    <row r="614" spans="1:47" ht="72" customHeight="1" x14ac:dyDescent="0.25">
      <c r="A614" s="732"/>
      <c r="B614" s="740"/>
      <c r="C614" s="45"/>
      <c r="D614" s="72"/>
      <c r="E614" s="123"/>
      <c r="F614" s="123"/>
      <c r="G614" s="132"/>
      <c r="H614" s="46"/>
      <c r="I614" s="46"/>
      <c r="J614" s="46"/>
      <c r="K614" s="46"/>
      <c r="L614" s="126"/>
      <c r="M614" s="137"/>
      <c r="N614" s="129" t="s">
        <v>868</v>
      </c>
      <c r="O614" s="125">
        <v>635000</v>
      </c>
      <c r="P614" s="129" t="s">
        <v>755</v>
      </c>
      <c r="Q614" s="127">
        <v>1</v>
      </c>
      <c r="R614" s="125"/>
      <c r="S614" s="128"/>
      <c r="T614" s="128">
        <v>508000</v>
      </c>
      <c r="U614" s="137">
        <v>508000</v>
      </c>
      <c r="V614" s="126"/>
      <c r="W614" s="125"/>
      <c r="X614" s="126"/>
      <c r="Y614" s="125"/>
      <c r="Z614" s="128"/>
      <c r="AA614" s="125">
        <v>508000</v>
      </c>
      <c r="AB614" s="742"/>
      <c r="AC614" s="126"/>
      <c r="AD614" s="128"/>
      <c r="AE614" s="745"/>
      <c r="AF614" s="745"/>
      <c r="AG614" s="128"/>
      <c r="AH614" s="122"/>
      <c r="AI614" s="122"/>
      <c r="AJ614" s="122"/>
      <c r="AK614" s="122"/>
      <c r="AL614" s="122"/>
      <c r="AM614" s="112"/>
      <c r="AN614" s="112"/>
      <c r="AO614" s="122"/>
      <c r="AP614" s="122"/>
      <c r="AQ614" s="122"/>
      <c r="AR614" s="122"/>
      <c r="AS614" s="112"/>
      <c r="AT614" s="116"/>
      <c r="AU614" s="74"/>
    </row>
    <row r="615" spans="1:47" ht="72" customHeight="1" x14ac:dyDescent="0.25">
      <c r="A615" s="732"/>
      <c r="B615" s="740"/>
      <c r="C615" s="45"/>
      <c r="D615" s="72"/>
      <c r="E615" s="123"/>
      <c r="F615" s="123"/>
      <c r="G615" s="132"/>
      <c r="H615" s="46"/>
      <c r="I615" s="46"/>
      <c r="J615" s="46"/>
      <c r="K615" s="46"/>
      <c r="L615" s="126"/>
      <c r="M615" s="137"/>
      <c r="N615" s="129" t="s">
        <v>869</v>
      </c>
      <c r="O615" s="125">
        <v>845000</v>
      </c>
      <c r="P615" s="129" t="s">
        <v>755</v>
      </c>
      <c r="Q615" s="127">
        <v>2</v>
      </c>
      <c r="R615" s="125"/>
      <c r="S615" s="128"/>
      <c r="T615" s="128">
        <v>676000</v>
      </c>
      <c r="U615" s="137">
        <v>1352000</v>
      </c>
      <c r="V615" s="126"/>
      <c r="W615" s="125"/>
      <c r="X615" s="126"/>
      <c r="Y615" s="125"/>
      <c r="Z615" s="128"/>
      <c r="AA615" s="125">
        <v>1352000</v>
      </c>
      <c r="AB615" s="742"/>
      <c r="AC615" s="126"/>
      <c r="AD615" s="128"/>
      <c r="AE615" s="745"/>
      <c r="AF615" s="745"/>
      <c r="AG615" s="128"/>
      <c r="AH615" s="122"/>
      <c r="AI615" s="122"/>
      <c r="AJ615" s="122"/>
      <c r="AK615" s="122"/>
      <c r="AL615" s="122"/>
      <c r="AM615" s="112"/>
      <c r="AN615" s="112"/>
      <c r="AO615" s="122"/>
      <c r="AP615" s="122"/>
      <c r="AQ615" s="122"/>
      <c r="AR615" s="122"/>
      <c r="AS615" s="112"/>
      <c r="AT615" s="116"/>
      <c r="AU615" s="74"/>
    </row>
    <row r="616" spans="1:47" ht="72" customHeight="1" x14ac:dyDescent="0.25">
      <c r="A616" s="732"/>
      <c r="B616" s="740"/>
      <c r="C616" s="45"/>
      <c r="D616" s="72"/>
      <c r="E616" s="123"/>
      <c r="F616" s="123"/>
      <c r="G616" s="132"/>
      <c r="H616" s="46"/>
      <c r="I616" s="46"/>
      <c r="J616" s="46"/>
      <c r="K616" s="46"/>
      <c r="L616" s="126"/>
      <c r="M616" s="137"/>
      <c r="N616" s="129" t="s">
        <v>870</v>
      </c>
      <c r="O616" s="125">
        <v>200000</v>
      </c>
      <c r="P616" s="129" t="s">
        <v>755</v>
      </c>
      <c r="Q616" s="127">
        <v>6</v>
      </c>
      <c r="R616" s="125"/>
      <c r="S616" s="128"/>
      <c r="T616" s="128">
        <v>160000</v>
      </c>
      <c r="U616" s="137">
        <v>960000</v>
      </c>
      <c r="V616" s="126"/>
      <c r="W616" s="125"/>
      <c r="X616" s="126"/>
      <c r="Y616" s="125"/>
      <c r="Z616" s="128"/>
      <c r="AA616" s="125">
        <v>960000</v>
      </c>
      <c r="AB616" s="742"/>
      <c r="AC616" s="126"/>
      <c r="AD616" s="128"/>
      <c r="AE616" s="745"/>
      <c r="AF616" s="745"/>
      <c r="AG616" s="128"/>
      <c r="AH616" s="122"/>
      <c r="AI616" s="122"/>
      <c r="AJ616" s="122"/>
      <c r="AK616" s="122"/>
      <c r="AL616" s="122"/>
      <c r="AM616" s="112"/>
      <c r="AN616" s="112"/>
      <c r="AO616" s="122"/>
      <c r="AP616" s="122"/>
      <c r="AQ616" s="122"/>
      <c r="AR616" s="122"/>
      <c r="AS616" s="112"/>
      <c r="AT616" s="116"/>
      <c r="AU616" s="74"/>
    </row>
    <row r="617" spans="1:47" ht="72" customHeight="1" x14ac:dyDescent="0.25">
      <c r="A617" s="732"/>
      <c r="B617" s="740"/>
      <c r="C617" s="45"/>
      <c r="D617" s="72"/>
      <c r="E617" s="123"/>
      <c r="F617" s="123"/>
      <c r="G617" s="132"/>
      <c r="H617" s="46"/>
      <c r="I617" s="46"/>
      <c r="J617" s="46"/>
      <c r="K617" s="46"/>
      <c r="L617" s="126"/>
      <c r="M617" s="137"/>
      <c r="N617" s="129" t="s">
        <v>871</v>
      </c>
      <c r="O617" s="125">
        <v>320000</v>
      </c>
      <c r="P617" s="129" t="s">
        <v>755</v>
      </c>
      <c r="Q617" s="127">
        <v>1</v>
      </c>
      <c r="R617" s="125"/>
      <c r="S617" s="128"/>
      <c r="T617" s="128">
        <v>256000</v>
      </c>
      <c r="U617" s="137">
        <v>256000</v>
      </c>
      <c r="V617" s="126"/>
      <c r="W617" s="125"/>
      <c r="X617" s="126"/>
      <c r="Y617" s="125"/>
      <c r="Z617" s="128"/>
      <c r="AA617" s="125">
        <v>256000</v>
      </c>
      <c r="AB617" s="742"/>
      <c r="AC617" s="126"/>
      <c r="AD617" s="128"/>
      <c r="AE617" s="745"/>
      <c r="AF617" s="745"/>
      <c r="AG617" s="128"/>
      <c r="AH617" s="122"/>
      <c r="AI617" s="122"/>
      <c r="AJ617" s="122"/>
      <c r="AK617" s="122"/>
      <c r="AL617" s="122"/>
      <c r="AM617" s="112"/>
      <c r="AN617" s="112"/>
      <c r="AO617" s="122"/>
      <c r="AP617" s="122"/>
      <c r="AQ617" s="122"/>
      <c r="AR617" s="122"/>
      <c r="AS617" s="112"/>
      <c r="AT617" s="116"/>
      <c r="AU617" s="74"/>
    </row>
    <row r="618" spans="1:47" ht="72" customHeight="1" x14ac:dyDescent="0.25">
      <c r="A618" s="732"/>
      <c r="B618" s="740"/>
      <c r="C618" s="45"/>
      <c r="D618" s="72"/>
      <c r="E618" s="123"/>
      <c r="F618" s="123"/>
      <c r="G618" s="132"/>
      <c r="H618" s="46"/>
      <c r="I618" s="46"/>
      <c r="J618" s="46"/>
      <c r="K618" s="46"/>
      <c r="L618" s="126"/>
      <c r="M618" s="137"/>
      <c r="N618" s="129" t="s">
        <v>872</v>
      </c>
      <c r="O618" s="125">
        <v>455000</v>
      </c>
      <c r="P618" s="129" t="s">
        <v>755</v>
      </c>
      <c r="Q618" s="127">
        <v>6</v>
      </c>
      <c r="R618" s="125"/>
      <c r="S618" s="128"/>
      <c r="T618" s="128">
        <v>364000</v>
      </c>
      <c r="U618" s="137">
        <v>2184000</v>
      </c>
      <c r="V618" s="126"/>
      <c r="W618" s="125"/>
      <c r="X618" s="126"/>
      <c r="Y618" s="125"/>
      <c r="Z618" s="128"/>
      <c r="AA618" s="125">
        <v>2184000</v>
      </c>
      <c r="AB618" s="742"/>
      <c r="AC618" s="126"/>
      <c r="AD618" s="128"/>
      <c r="AE618" s="745"/>
      <c r="AF618" s="745"/>
      <c r="AG618" s="128"/>
      <c r="AH618" s="122"/>
      <c r="AI618" s="122"/>
      <c r="AJ618" s="122"/>
      <c r="AK618" s="122"/>
      <c r="AL618" s="122"/>
      <c r="AM618" s="112"/>
      <c r="AN618" s="112"/>
      <c r="AO618" s="122"/>
      <c r="AP618" s="122"/>
      <c r="AQ618" s="122"/>
      <c r="AR618" s="122"/>
      <c r="AS618" s="112"/>
      <c r="AT618" s="116"/>
      <c r="AU618" s="74"/>
    </row>
    <row r="619" spans="1:47" ht="72" customHeight="1" x14ac:dyDescent="0.25">
      <c r="A619" s="732"/>
      <c r="B619" s="740"/>
      <c r="C619" s="45"/>
      <c r="D619" s="72"/>
      <c r="E619" s="123"/>
      <c r="F619" s="123"/>
      <c r="G619" s="132"/>
      <c r="H619" s="46"/>
      <c r="I619" s="46"/>
      <c r="J619" s="46"/>
      <c r="K619" s="46"/>
      <c r="L619" s="126"/>
      <c r="M619" s="137"/>
      <c r="N619" s="129" t="s">
        <v>873</v>
      </c>
      <c r="O619" s="125">
        <v>785000</v>
      </c>
      <c r="P619" s="129" t="s">
        <v>755</v>
      </c>
      <c r="Q619" s="127">
        <v>3</v>
      </c>
      <c r="R619" s="125"/>
      <c r="S619" s="128"/>
      <c r="T619" s="128">
        <v>628000</v>
      </c>
      <c r="U619" s="137">
        <v>1884000</v>
      </c>
      <c r="V619" s="126"/>
      <c r="W619" s="125"/>
      <c r="X619" s="126"/>
      <c r="Y619" s="125"/>
      <c r="Z619" s="128"/>
      <c r="AA619" s="125">
        <v>1884000</v>
      </c>
      <c r="AB619" s="742"/>
      <c r="AC619" s="126"/>
      <c r="AD619" s="128"/>
      <c r="AE619" s="745"/>
      <c r="AF619" s="745"/>
      <c r="AG619" s="128"/>
      <c r="AH619" s="122"/>
      <c r="AI619" s="122"/>
      <c r="AJ619" s="122"/>
      <c r="AK619" s="122"/>
      <c r="AL619" s="122"/>
      <c r="AM619" s="112"/>
      <c r="AN619" s="112"/>
      <c r="AO619" s="122"/>
      <c r="AP619" s="122"/>
      <c r="AQ619" s="122"/>
      <c r="AR619" s="122"/>
      <c r="AS619" s="112"/>
      <c r="AT619" s="116"/>
      <c r="AU619" s="74"/>
    </row>
    <row r="620" spans="1:47" ht="72" customHeight="1" x14ac:dyDescent="0.25">
      <c r="A620" s="732"/>
      <c r="B620" s="740"/>
      <c r="C620" s="45"/>
      <c r="D620" s="72"/>
      <c r="E620" s="123"/>
      <c r="F620" s="123"/>
      <c r="G620" s="132"/>
      <c r="H620" s="46"/>
      <c r="I620" s="46"/>
      <c r="J620" s="46"/>
      <c r="K620" s="46"/>
      <c r="L620" s="126"/>
      <c r="M620" s="137"/>
      <c r="N620" s="129" t="s">
        <v>874</v>
      </c>
      <c r="O620" s="125">
        <v>1400000</v>
      </c>
      <c r="P620" s="129" t="s">
        <v>755</v>
      </c>
      <c r="Q620" s="127">
        <v>1</v>
      </c>
      <c r="R620" s="125"/>
      <c r="S620" s="128"/>
      <c r="T620" s="128">
        <v>1120000</v>
      </c>
      <c r="U620" s="137">
        <v>1120000</v>
      </c>
      <c r="V620" s="126"/>
      <c r="W620" s="125"/>
      <c r="X620" s="126"/>
      <c r="Y620" s="125"/>
      <c r="Z620" s="128"/>
      <c r="AA620" s="125">
        <v>1120000</v>
      </c>
      <c r="AB620" s="742"/>
      <c r="AC620" s="126"/>
      <c r="AD620" s="128"/>
      <c r="AE620" s="745"/>
      <c r="AF620" s="745"/>
      <c r="AG620" s="128"/>
      <c r="AH620" s="122"/>
      <c r="AI620" s="122"/>
      <c r="AJ620" s="122"/>
      <c r="AK620" s="122"/>
      <c r="AL620" s="122"/>
      <c r="AM620" s="112"/>
      <c r="AN620" s="112"/>
      <c r="AO620" s="122"/>
      <c r="AP620" s="122"/>
      <c r="AQ620" s="122"/>
      <c r="AR620" s="122"/>
      <c r="AS620" s="112"/>
      <c r="AT620" s="116"/>
      <c r="AU620" s="74"/>
    </row>
    <row r="621" spans="1:47" ht="87" customHeight="1" x14ac:dyDescent="0.25">
      <c r="A621" s="732"/>
      <c r="B621" s="740"/>
      <c r="C621" s="45"/>
      <c r="D621" s="72"/>
      <c r="E621" s="123"/>
      <c r="F621" s="123"/>
      <c r="G621" s="132"/>
      <c r="H621" s="46"/>
      <c r="I621" s="46"/>
      <c r="J621" s="46"/>
      <c r="K621" s="46"/>
      <c r="L621" s="126"/>
      <c r="M621" s="137"/>
      <c r="N621" s="129" t="s">
        <v>875</v>
      </c>
      <c r="O621" s="125">
        <v>295000</v>
      </c>
      <c r="P621" s="129" t="s">
        <v>755</v>
      </c>
      <c r="Q621" s="127">
        <v>1</v>
      </c>
      <c r="R621" s="125"/>
      <c r="S621" s="128"/>
      <c r="T621" s="128">
        <v>0</v>
      </c>
      <c r="U621" s="137">
        <v>0</v>
      </c>
      <c r="V621" s="126"/>
      <c r="W621" s="125"/>
      <c r="X621" s="126"/>
      <c r="Y621" s="125"/>
      <c r="Z621" s="128"/>
      <c r="AA621" s="125">
        <v>0</v>
      </c>
      <c r="AB621" s="742"/>
      <c r="AC621" s="126"/>
      <c r="AD621" s="128"/>
      <c r="AE621" s="745"/>
      <c r="AF621" s="745"/>
      <c r="AG621" s="128"/>
      <c r="AH621" s="122"/>
      <c r="AI621" s="122"/>
      <c r="AJ621" s="122"/>
      <c r="AK621" s="122"/>
      <c r="AL621" s="122"/>
      <c r="AM621" s="112"/>
      <c r="AN621" s="112"/>
      <c r="AO621" s="122"/>
      <c r="AP621" s="122"/>
      <c r="AQ621" s="122"/>
      <c r="AR621" s="122"/>
      <c r="AS621" s="112"/>
      <c r="AT621" s="116"/>
      <c r="AU621" s="74"/>
    </row>
    <row r="622" spans="1:47" ht="87" customHeight="1" x14ac:dyDescent="0.25">
      <c r="A622" s="732"/>
      <c r="B622" s="740"/>
      <c r="C622" s="45"/>
      <c r="D622" s="72"/>
      <c r="E622" s="123"/>
      <c r="F622" s="123"/>
      <c r="G622" s="132"/>
      <c r="H622" s="46"/>
      <c r="I622" s="46"/>
      <c r="J622" s="46"/>
      <c r="K622" s="46"/>
      <c r="L622" s="126"/>
      <c r="M622" s="137"/>
      <c r="N622" s="129" t="s">
        <v>876</v>
      </c>
      <c r="O622" s="125">
        <v>470000</v>
      </c>
      <c r="P622" s="129" t="s">
        <v>755</v>
      </c>
      <c r="Q622" s="127">
        <v>1</v>
      </c>
      <c r="R622" s="125"/>
      <c r="S622" s="128"/>
      <c r="T622" s="128">
        <v>0</v>
      </c>
      <c r="U622" s="137">
        <v>0</v>
      </c>
      <c r="V622" s="126"/>
      <c r="W622" s="125"/>
      <c r="X622" s="126"/>
      <c r="Y622" s="125"/>
      <c r="Z622" s="128"/>
      <c r="AA622" s="125">
        <v>0</v>
      </c>
      <c r="AB622" s="742"/>
      <c r="AC622" s="126"/>
      <c r="AD622" s="128"/>
      <c r="AE622" s="745"/>
      <c r="AF622" s="745"/>
      <c r="AG622" s="128"/>
      <c r="AH622" s="122"/>
      <c r="AI622" s="122"/>
      <c r="AJ622" s="122"/>
      <c r="AK622" s="122"/>
      <c r="AL622" s="122"/>
      <c r="AM622" s="112"/>
      <c r="AN622" s="112"/>
      <c r="AO622" s="122"/>
      <c r="AP622" s="122"/>
      <c r="AQ622" s="122"/>
      <c r="AR622" s="122"/>
      <c r="AS622" s="112"/>
      <c r="AT622" s="116"/>
      <c r="AU622" s="74"/>
    </row>
    <row r="623" spans="1:47" ht="72" customHeight="1" x14ac:dyDescent="0.25">
      <c r="A623" s="732"/>
      <c r="B623" s="740"/>
      <c r="C623" s="45"/>
      <c r="D623" s="72"/>
      <c r="E623" s="123"/>
      <c r="F623" s="123"/>
      <c r="G623" s="132"/>
      <c r="H623" s="46"/>
      <c r="I623" s="46"/>
      <c r="J623" s="46"/>
      <c r="K623" s="46"/>
      <c r="L623" s="126"/>
      <c r="M623" s="137"/>
      <c r="N623" s="129" t="s">
        <v>877</v>
      </c>
      <c r="O623" s="125">
        <v>155000</v>
      </c>
      <c r="P623" s="129" t="s">
        <v>755</v>
      </c>
      <c r="Q623" s="127">
        <v>1</v>
      </c>
      <c r="R623" s="125"/>
      <c r="S623" s="128"/>
      <c r="T623" s="128">
        <v>0</v>
      </c>
      <c r="U623" s="137">
        <v>0</v>
      </c>
      <c r="V623" s="126"/>
      <c r="W623" s="125"/>
      <c r="X623" s="126"/>
      <c r="Y623" s="125"/>
      <c r="Z623" s="128"/>
      <c r="AA623" s="125">
        <v>0</v>
      </c>
      <c r="AB623" s="742"/>
      <c r="AC623" s="126"/>
      <c r="AD623" s="128"/>
      <c r="AE623" s="745"/>
      <c r="AF623" s="745"/>
      <c r="AG623" s="128"/>
      <c r="AH623" s="122"/>
      <c r="AI623" s="122"/>
      <c r="AJ623" s="122"/>
      <c r="AK623" s="122"/>
      <c r="AL623" s="122"/>
      <c r="AM623" s="112"/>
      <c r="AN623" s="112"/>
      <c r="AO623" s="122"/>
      <c r="AP623" s="122"/>
      <c r="AQ623" s="122"/>
      <c r="AR623" s="122"/>
      <c r="AS623" s="112"/>
      <c r="AT623" s="116"/>
      <c r="AU623" s="74"/>
    </row>
    <row r="624" spans="1:47" ht="72" customHeight="1" x14ac:dyDescent="0.25">
      <c r="A624" s="732"/>
      <c r="B624" s="740"/>
      <c r="C624" s="45"/>
      <c r="D624" s="72"/>
      <c r="E624" s="123"/>
      <c r="F624" s="123"/>
      <c r="G624" s="132"/>
      <c r="H624" s="46"/>
      <c r="I624" s="46"/>
      <c r="J624" s="46"/>
      <c r="K624" s="46"/>
      <c r="L624" s="126"/>
      <c r="M624" s="137"/>
      <c r="N624" s="129" t="s">
        <v>878</v>
      </c>
      <c r="O624" s="125">
        <v>195000</v>
      </c>
      <c r="P624" s="129" t="s">
        <v>755</v>
      </c>
      <c r="Q624" s="127">
        <v>1</v>
      </c>
      <c r="R624" s="125"/>
      <c r="S624" s="128"/>
      <c r="T624" s="128">
        <v>0</v>
      </c>
      <c r="U624" s="137">
        <v>0</v>
      </c>
      <c r="V624" s="126"/>
      <c r="W624" s="125"/>
      <c r="X624" s="126"/>
      <c r="Y624" s="125"/>
      <c r="Z624" s="128"/>
      <c r="AA624" s="125">
        <v>0</v>
      </c>
      <c r="AB624" s="742"/>
      <c r="AC624" s="126"/>
      <c r="AD624" s="128"/>
      <c r="AE624" s="745"/>
      <c r="AF624" s="745"/>
      <c r="AG624" s="128"/>
      <c r="AH624" s="122"/>
      <c r="AI624" s="122"/>
      <c r="AJ624" s="122"/>
      <c r="AK624" s="122"/>
      <c r="AL624" s="122"/>
      <c r="AM624" s="112"/>
      <c r="AN624" s="112"/>
      <c r="AO624" s="122"/>
      <c r="AP624" s="122"/>
      <c r="AQ624" s="122"/>
      <c r="AR624" s="122"/>
      <c r="AS624" s="112"/>
      <c r="AT624" s="116"/>
      <c r="AU624" s="74"/>
    </row>
    <row r="625" spans="1:47" ht="72" customHeight="1" x14ac:dyDescent="0.25">
      <c r="A625" s="732"/>
      <c r="B625" s="740"/>
      <c r="C625" s="45"/>
      <c r="D625" s="72"/>
      <c r="E625" s="123"/>
      <c r="F625" s="123"/>
      <c r="G625" s="132"/>
      <c r="H625" s="46"/>
      <c r="I625" s="46"/>
      <c r="J625" s="46"/>
      <c r="K625" s="46"/>
      <c r="L625" s="126"/>
      <c r="M625" s="137"/>
      <c r="N625" s="129" t="s">
        <v>879</v>
      </c>
      <c r="O625" s="125">
        <v>235000</v>
      </c>
      <c r="P625" s="129" t="s">
        <v>755</v>
      </c>
      <c r="Q625" s="127">
        <v>1</v>
      </c>
      <c r="R625" s="125"/>
      <c r="S625" s="128"/>
      <c r="T625" s="128">
        <v>0</v>
      </c>
      <c r="U625" s="137">
        <v>0</v>
      </c>
      <c r="V625" s="126"/>
      <c r="W625" s="125"/>
      <c r="X625" s="126"/>
      <c r="Y625" s="125"/>
      <c r="Z625" s="128"/>
      <c r="AA625" s="125">
        <v>0</v>
      </c>
      <c r="AB625" s="742"/>
      <c r="AC625" s="126"/>
      <c r="AD625" s="128"/>
      <c r="AE625" s="745"/>
      <c r="AF625" s="745"/>
      <c r="AG625" s="128"/>
      <c r="AH625" s="122"/>
      <c r="AI625" s="122"/>
      <c r="AJ625" s="122"/>
      <c r="AK625" s="122"/>
      <c r="AL625" s="122"/>
      <c r="AM625" s="112"/>
      <c r="AN625" s="112"/>
      <c r="AO625" s="122"/>
      <c r="AP625" s="122"/>
      <c r="AQ625" s="122"/>
      <c r="AR625" s="122"/>
      <c r="AS625" s="112"/>
      <c r="AT625" s="116"/>
      <c r="AU625" s="74"/>
    </row>
    <row r="626" spans="1:47" ht="72" customHeight="1" x14ac:dyDescent="0.25">
      <c r="A626" s="732"/>
      <c r="B626" s="740"/>
      <c r="C626" s="45"/>
      <c r="D626" s="72"/>
      <c r="E626" s="123"/>
      <c r="F626" s="123"/>
      <c r="G626" s="132"/>
      <c r="H626" s="46"/>
      <c r="I626" s="46"/>
      <c r="J626" s="46"/>
      <c r="K626" s="46"/>
      <c r="L626" s="126"/>
      <c r="M626" s="137"/>
      <c r="N626" s="129" t="s">
        <v>880</v>
      </c>
      <c r="O626" s="125">
        <v>1559000</v>
      </c>
      <c r="P626" s="129" t="s">
        <v>755</v>
      </c>
      <c r="Q626" s="127">
        <v>2</v>
      </c>
      <c r="R626" s="125"/>
      <c r="S626" s="128"/>
      <c r="T626" s="128">
        <v>1247200</v>
      </c>
      <c r="U626" s="137">
        <v>2494400</v>
      </c>
      <c r="V626" s="126"/>
      <c r="W626" s="125"/>
      <c r="X626" s="126"/>
      <c r="Y626" s="125"/>
      <c r="Z626" s="128"/>
      <c r="AA626" s="125">
        <v>2494400</v>
      </c>
      <c r="AB626" s="742"/>
      <c r="AC626" s="126"/>
      <c r="AD626" s="128"/>
      <c r="AE626" s="745"/>
      <c r="AF626" s="745"/>
      <c r="AG626" s="128"/>
      <c r="AH626" s="122"/>
      <c r="AI626" s="122"/>
      <c r="AJ626" s="122"/>
      <c r="AK626" s="122"/>
      <c r="AL626" s="122"/>
      <c r="AM626" s="112"/>
      <c r="AN626" s="112"/>
      <c r="AO626" s="122"/>
      <c r="AP626" s="122"/>
      <c r="AQ626" s="122"/>
      <c r="AR626" s="122"/>
      <c r="AS626" s="112"/>
      <c r="AT626" s="116"/>
      <c r="AU626" s="74"/>
    </row>
    <row r="627" spans="1:47" ht="72" customHeight="1" x14ac:dyDescent="0.25">
      <c r="A627" s="732"/>
      <c r="B627" s="740"/>
      <c r="C627" s="45"/>
      <c r="D627" s="72"/>
      <c r="E627" s="123"/>
      <c r="F627" s="123"/>
      <c r="G627" s="132"/>
      <c r="H627" s="46"/>
      <c r="I627" s="46"/>
      <c r="J627" s="46"/>
      <c r="K627" s="46"/>
      <c r="L627" s="126"/>
      <c r="M627" s="137"/>
      <c r="N627" s="129" t="s">
        <v>881</v>
      </c>
      <c r="O627" s="125">
        <v>2027000</v>
      </c>
      <c r="P627" s="129" t="s">
        <v>755</v>
      </c>
      <c r="Q627" s="127">
        <v>2</v>
      </c>
      <c r="R627" s="125"/>
      <c r="S627" s="128"/>
      <c r="T627" s="128">
        <v>1621600</v>
      </c>
      <c r="U627" s="137">
        <v>3243200</v>
      </c>
      <c r="V627" s="126"/>
      <c r="W627" s="125"/>
      <c r="X627" s="126"/>
      <c r="Y627" s="125"/>
      <c r="Z627" s="128"/>
      <c r="AA627" s="125">
        <v>3243200</v>
      </c>
      <c r="AB627" s="742"/>
      <c r="AC627" s="126"/>
      <c r="AD627" s="128"/>
      <c r="AE627" s="745"/>
      <c r="AF627" s="745"/>
      <c r="AG627" s="128"/>
      <c r="AH627" s="122"/>
      <c r="AI627" s="122"/>
      <c r="AJ627" s="122"/>
      <c r="AK627" s="122"/>
      <c r="AL627" s="122"/>
      <c r="AM627" s="112"/>
      <c r="AN627" s="112"/>
      <c r="AO627" s="122"/>
      <c r="AP627" s="122"/>
      <c r="AQ627" s="122"/>
      <c r="AR627" s="122"/>
      <c r="AS627" s="112"/>
      <c r="AT627" s="116"/>
      <c r="AU627" s="74"/>
    </row>
    <row r="628" spans="1:47" ht="72" customHeight="1" x14ac:dyDescent="0.25">
      <c r="A628" s="732"/>
      <c r="B628" s="740"/>
      <c r="C628" s="45"/>
      <c r="D628" s="72"/>
      <c r="E628" s="123"/>
      <c r="F628" s="123"/>
      <c r="G628" s="132"/>
      <c r="H628" s="46"/>
      <c r="I628" s="46"/>
      <c r="J628" s="46"/>
      <c r="K628" s="46"/>
      <c r="L628" s="126"/>
      <c r="M628" s="137"/>
      <c r="N628" s="129" t="s">
        <v>882</v>
      </c>
      <c r="O628" s="125">
        <v>155000</v>
      </c>
      <c r="P628" s="129" t="s">
        <v>755</v>
      </c>
      <c r="Q628" s="127">
        <v>2</v>
      </c>
      <c r="R628" s="125"/>
      <c r="S628" s="128"/>
      <c r="T628" s="128">
        <v>0</v>
      </c>
      <c r="U628" s="137">
        <v>0</v>
      </c>
      <c r="V628" s="126"/>
      <c r="W628" s="125"/>
      <c r="X628" s="126"/>
      <c r="Y628" s="125"/>
      <c r="Z628" s="128"/>
      <c r="AA628" s="125">
        <v>0</v>
      </c>
      <c r="AB628" s="742"/>
      <c r="AC628" s="126"/>
      <c r="AD628" s="128"/>
      <c r="AE628" s="745"/>
      <c r="AF628" s="745"/>
      <c r="AG628" s="128"/>
      <c r="AH628" s="122"/>
      <c r="AI628" s="122"/>
      <c r="AJ628" s="122"/>
      <c r="AK628" s="122"/>
      <c r="AL628" s="122"/>
      <c r="AM628" s="112"/>
      <c r="AN628" s="112"/>
      <c r="AO628" s="122"/>
      <c r="AP628" s="122"/>
      <c r="AQ628" s="122"/>
      <c r="AR628" s="122"/>
      <c r="AS628" s="112"/>
      <c r="AT628" s="116"/>
      <c r="AU628" s="74"/>
    </row>
    <row r="629" spans="1:47" ht="72" customHeight="1" x14ac:dyDescent="0.25">
      <c r="A629" s="732"/>
      <c r="B629" s="740"/>
      <c r="C629" s="45"/>
      <c r="D629" s="72"/>
      <c r="E629" s="123"/>
      <c r="F629" s="123"/>
      <c r="G629" s="132"/>
      <c r="H629" s="46"/>
      <c r="I629" s="46"/>
      <c r="J629" s="46"/>
      <c r="K629" s="46"/>
      <c r="L629" s="126"/>
      <c r="M629" s="137"/>
      <c r="N629" s="129" t="s">
        <v>883</v>
      </c>
      <c r="O629" s="125">
        <v>235000</v>
      </c>
      <c r="P629" s="129" t="s">
        <v>755</v>
      </c>
      <c r="Q629" s="127">
        <v>1</v>
      </c>
      <c r="R629" s="125"/>
      <c r="S629" s="128"/>
      <c r="T629" s="128">
        <v>0</v>
      </c>
      <c r="U629" s="137">
        <v>0</v>
      </c>
      <c r="V629" s="126"/>
      <c r="W629" s="125"/>
      <c r="X629" s="126"/>
      <c r="Y629" s="125"/>
      <c r="Z629" s="128"/>
      <c r="AA629" s="125">
        <v>0</v>
      </c>
      <c r="AB629" s="742"/>
      <c r="AC629" s="126"/>
      <c r="AD629" s="128"/>
      <c r="AE629" s="745"/>
      <c r="AF629" s="745"/>
      <c r="AG629" s="128"/>
      <c r="AH629" s="122"/>
      <c r="AI629" s="122"/>
      <c r="AJ629" s="122"/>
      <c r="AK629" s="122"/>
      <c r="AL629" s="122"/>
      <c r="AM629" s="112"/>
      <c r="AN629" s="112"/>
      <c r="AO629" s="122"/>
      <c r="AP629" s="122"/>
      <c r="AQ629" s="122"/>
      <c r="AR629" s="122"/>
      <c r="AS629" s="112"/>
      <c r="AT629" s="116"/>
      <c r="AU629" s="74"/>
    </row>
    <row r="630" spans="1:47" ht="72" customHeight="1" x14ac:dyDescent="0.25">
      <c r="A630" s="732"/>
      <c r="B630" s="740"/>
      <c r="C630" s="45"/>
      <c r="D630" s="72"/>
      <c r="E630" s="123"/>
      <c r="F630" s="123"/>
      <c r="G630" s="132"/>
      <c r="H630" s="46"/>
      <c r="I630" s="46"/>
      <c r="J630" s="46"/>
      <c r="K630" s="46"/>
      <c r="L630" s="126"/>
      <c r="M630" s="137"/>
      <c r="N630" s="129" t="s">
        <v>884</v>
      </c>
      <c r="O630" s="125">
        <v>345000</v>
      </c>
      <c r="P630" s="129" t="s">
        <v>755</v>
      </c>
      <c r="Q630" s="127">
        <v>2</v>
      </c>
      <c r="R630" s="125"/>
      <c r="S630" s="128"/>
      <c r="T630" s="128">
        <v>0</v>
      </c>
      <c r="U630" s="137">
        <v>0</v>
      </c>
      <c r="V630" s="126"/>
      <c r="W630" s="125"/>
      <c r="X630" s="126"/>
      <c r="Y630" s="125"/>
      <c r="Z630" s="128"/>
      <c r="AA630" s="125">
        <v>0</v>
      </c>
      <c r="AB630" s="742"/>
      <c r="AC630" s="126"/>
      <c r="AD630" s="128"/>
      <c r="AE630" s="745"/>
      <c r="AF630" s="745"/>
      <c r="AG630" s="128"/>
      <c r="AH630" s="122"/>
      <c r="AI630" s="122"/>
      <c r="AJ630" s="122"/>
      <c r="AK630" s="122"/>
      <c r="AL630" s="122"/>
      <c r="AM630" s="112"/>
      <c r="AN630" s="112"/>
      <c r="AO630" s="122"/>
      <c r="AP630" s="122"/>
      <c r="AQ630" s="122"/>
      <c r="AR630" s="122"/>
      <c r="AS630" s="112"/>
      <c r="AT630" s="116"/>
      <c r="AU630" s="74"/>
    </row>
    <row r="631" spans="1:47" ht="72" customHeight="1" x14ac:dyDescent="0.25">
      <c r="A631" s="732"/>
      <c r="B631" s="740"/>
      <c r="C631" s="45"/>
      <c r="D631" s="72"/>
      <c r="E631" s="123"/>
      <c r="F631" s="123"/>
      <c r="G631" s="132"/>
      <c r="H631" s="46"/>
      <c r="I631" s="46"/>
      <c r="J631" s="46"/>
      <c r="K631" s="46"/>
      <c r="L631" s="126"/>
      <c r="M631" s="137"/>
      <c r="N631" s="129" t="s">
        <v>885</v>
      </c>
      <c r="O631" s="125">
        <v>415000</v>
      </c>
      <c r="P631" s="129" t="s">
        <v>755</v>
      </c>
      <c r="Q631" s="127">
        <v>1</v>
      </c>
      <c r="R631" s="125"/>
      <c r="S631" s="128"/>
      <c r="T631" s="128">
        <v>0</v>
      </c>
      <c r="U631" s="137">
        <v>0</v>
      </c>
      <c r="V631" s="126"/>
      <c r="W631" s="125"/>
      <c r="X631" s="126"/>
      <c r="Y631" s="125"/>
      <c r="Z631" s="128"/>
      <c r="AA631" s="125">
        <v>0</v>
      </c>
      <c r="AB631" s="742"/>
      <c r="AC631" s="126"/>
      <c r="AD631" s="128"/>
      <c r="AE631" s="745"/>
      <c r="AF631" s="745"/>
      <c r="AG631" s="128"/>
      <c r="AH631" s="122"/>
      <c r="AI631" s="122"/>
      <c r="AJ631" s="122"/>
      <c r="AK631" s="122"/>
      <c r="AL631" s="122"/>
      <c r="AM631" s="112"/>
      <c r="AN631" s="112"/>
      <c r="AO631" s="122"/>
      <c r="AP631" s="122"/>
      <c r="AQ631" s="122"/>
      <c r="AR631" s="122"/>
      <c r="AS631" s="112"/>
      <c r="AT631" s="116"/>
      <c r="AU631" s="74"/>
    </row>
    <row r="632" spans="1:47" ht="72" customHeight="1" x14ac:dyDescent="0.25">
      <c r="A632" s="732"/>
      <c r="B632" s="740"/>
      <c r="C632" s="45"/>
      <c r="D632" s="72"/>
      <c r="E632" s="123"/>
      <c r="F632" s="123"/>
      <c r="G632" s="132"/>
      <c r="H632" s="46"/>
      <c r="I632" s="46"/>
      <c r="J632" s="46"/>
      <c r="K632" s="46"/>
      <c r="L632" s="126"/>
      <c r="M632" s="137"/>
      <c r="N632" s="129" t="s">
        <v>886</v>
      </c>
      <c r="O632" s="125">
        <v>555000</v>
      </c>
      <c r="P632" s="129" t="s">
        <v>755</v>
      </c>
      <c r="Q632" s="127">
        <v>1</v>
      </c>
      <c r="R632" s="125"/>
      <c r="S632" s="128"/>
      <c r="T632" s="128">
        <v>0</v>
      </c>
      <c r="U632" s="137">
        <v>0</v>
      </c>
      <c r="V632" s="126"/>
      <c r="W632" s="125"/>
      <c r="X632" s="126"/>
      <c r="Y632" s="125"/>
      <c r="Z632" s="128"/>
      <c r="AA632" s="125">
        <v>0</v>
      </c>
      <c r="AB632" s="742"/>
      <c r="AC632" s="126"/>
      <c r="AD632" s="128"/>
      <c r="AE632" s="745"/>
      <c r="AF632" s="745"/>
      <c r="AG632" s="128"/>
      <c r="AH632" s="122"/>
      <c r="AI632" s="122"/>
      <c r="AJ632" s="122"/>
      <c r="AK632" s="122"/>
      <c r="AL632" s="122"/>
      <c r="AM632" s="112"/>
      <c r="AN632" s="112"/>
      <c r="AO632" s="122"/>
      <c r="AP632" s="122"/>
      <c r="AQ632" s="122"/>
      <c r="AR632" s="122"/>
      <c r="AS632" s="112"/>
      <c r="AT632" s="116"/>
      <c r="AU632" s="74"/>
    </row>
    <row r="633" spans="1:47" ht="72" customHeight="1" x14ac:dyDescent="0.25">
      <c r="A633" s="732"/>
      <c r="B633" s="740"/>
      <c r="C633" s="45"/>
      <c r="D633" s="72"/>
      <c r="E633" s="123"/>
      <c r="F633" s="123"/>
      <c r="G633" s="132"/>
      <c r="H633" s="46"/>
      <c r="I633" s="46"/>
      <c r="J633" s="46"/>
      <c r="K633" s="46"/>
      <c r="L633" s="126"/>
      <c r="M633" s="137"/>
      <c r="N633" s="129" t="s">
        <v>887</v>
      </c>
      <c r="O633" s="125">
        <v>118000</v>
      </c>
      <c r="P633" s="129" t="s">
        <v>755</v>
      </c>
      <c r="Q633" s="127">
        <v>5</v>
      </c>
      <c r="R633" s="125"/>
      <c r="S633" s="128"/>
      <c r="T633" s="128">
        <v>0</v>
      </c>
      <c r="U633" s="137">
        <v>0</v>
      </c>
      <c r="V633" s="126"/>
      <c r="W633" s="125"/>
      <c r="X633" s="126"/>
      <c r="Y633" s="125"/>
      <c r="Z633" s="128"/>
      <c r="AA633" s="125">
        <v>0</v>
      </c>
      <c r="AB633" s="742"/>
      <c r="AC633" s="126"/>
      <c r="AD633" s="128"/>
      <c r="AE633" s="745"/>
      <c r="AF633" s="745"/>
      <c r="AG633" s="128"/>
      <c r="AH633" s="122"/>
      <c r="AI633" s="122"/>
      <c r="AJ633" s="122"/>
      <c r="AK633" s="122"/>
      <c r="AL633" s="122"/>
      <c r="AM633" s="112"/>
      <c r="AN633" s="112"/>
      <c r="AO633" s="122"/>
      <c r="AP633" s="122"/>
      <c r="AQ633" s="122"/>
      <c r="AR633" s="122"/>
      <c r="AS633" s="112"/>
      <c r="AT633" s="116"/>
      <c r="AU633" s="74"/>
    </row>
    <row r="634" spans="1:47" ht="72" customHeight="1" x14ac:dyDescent="0.25">
      <c r="A634" s="732"/>
      <c r="B634" s="740"/>
      <c r="C634" s="45"/>
      <c r="D634" s="72"/>
      <c r="E634" s="123"/>
      <c r="F634" s="123"/>
      <c r="G634" s="132"/>
      <c r="H634" s="46"/>
      <c r="I634" s="46"/>
      <c r="J634" s="46"/>
      <c r="K634" s="46"/>
      <c r="L634" s="126"/>
      <c r="M634" s="137"/>
      <c r="N634" s="129" t="s">
        <v>888</v>
      </c>
      <c r="O634" s="125">
        <v>40000</v>
      </c>
      <c r="P634" s="129" t="s">
        <v>755</v>
      </c>
      <c r="Q634" s="127">
        <v>2</v>
      </c>
      <c r="R634" s="125"/>
      <c r="S634" s="128"/>
      <c r="T634" s="128">
        <v>0</v>
      </c>
      <c r="U634" s="137">
        <v>0</v>
      </c>
      <c r="V634" s="126"/>
      <c r="W634" s="125"/>
      <c r="X634" s="126"/>
      <c r="Y634" s="125"/>
      <c r="Z634" s="128"/>
      <c r="AA634" s="125">
        <v>0</v>
      </c>
      <c r="AB634" s="742"/>
      <c r="AC634" s="126"/>
      <c r="AD634" s="128"/>
      <c r="AE634" s="745"/>
      <c r="AF634" s="745"/>
      <c r="AG634" s="128"/>
      <c r="AH634" s="122"/>
      <c r="AI634" s="122"/>
      <c r="AJ634" s="122"/>
      <c r="AK634" s="122"/>
      <c r="AL634" s="122"/>
      <c r="AM634" s="112"/>
      <c r="AN634" s="112"/>
      <c r="AO634" s="122"/>
      <c r="AP634" s="122"/>
      <c r="AQ634" s="122"/>
      <c r="AR634" s="122"/>
      <c r="AS634" s="112"/>
      <c r="AT634" s="116"/>
      <c r="AU634" s="74"/>
    </row>
    <row r="635" spans="1:47" ht="72" customHeight="1" x14ac:dyDescent="0.25">
      <c r="A635" s="732"/>
      <c r="B635" s="740"/>
      <c r="C635" s="45"/>
      <c r="D635" s="72"/>
      <c r="E635" s="123"/>
      <c r="F635" s="123"/>
      <c r="G635" s="132"/>
      <c r="H635" s="46"/>
      <c r="I635" s="46"/>
      <c r="J635" s="46"/>
      <c r="K635" s="46"/>
      <c r="L635" s="126"/>
      <c r="M635" s="137"/>
      <c r="N635" s="129" t="s">
        <v>889</v>
      </c>
      <c r="O635" s="125">
        <v>123000</v>
      </c>
      <c r="P635" s="129" t="s">
        <v>755</v>
      </c>
      <c r="Q635" s="127">
        <v>3</v>
      </c>
      <c r="R635" s="125"/>
      <c r="S635" s="128"/>
      <c r="T635" s="128">
        <v>0</v>
      </c>
      <c r="U635" s="137">
        <v>0</v>
      </c>
      <c r="V635" s="126"/>
      <c r="W635" s="125"/>
      <c r="X635" s="126"/>
      <c r="Y635" s="125"/>
      <c r="Z635" s="128"/>
      <c r="AA635" s="125">
        <v>0</v>
      </c>
      <c r="AB635" s="742"/>
      <c r="AC635" s="126"/>
      <c r="AD635" s="128"/>
      <c r="AE635" s="745"/>
      <c r="AF635" s="745"/>
      <c r="AG635" s="128"/>
      <c r="AH635" s="122"/>
      <c r="AI635" s="122"/>
      <c r="AJ635" s="122"/>
      <c r="AK635" s="122"/>
      <c r="AL635" s="122"/>
      <c r="AM635" s="112"/>
      <c r="AN635" s="112"/>
      <c r="AO635" s="122"/>
      <c r="AP635" s="122"/>
      <c r="AQ635" s="122"/>
      <c r="AR635" s="122"/>
      <c r="AS635" s="112"/>
      <c r="AT635" s="116"/>
      <c r="AU635" s="74"/>
    </row>
    <row r="636" spans="1:47" ht="72" customHeight="1" x14ac:dyDescent="0.25">
      <c r="A636" s="732"/>
      <c r="B636" s="740"/>
      <c r="C636" s="45"/>
      <c r="D636" s="72"/>
      <c r="E636" s="123"/>
      <c r="F636" s="123"/>
      <c r="G636" s="132"/>
      <c r="H636" s="46"/>
      <c r="I636" s="46"/>
      <c r="J636" s="46"/>
      <c r="K636" s="46"/>
      <c r="L636" s="126"/>
      <c r="M636" s="137"/>
      <c r="N636" s="129" t="s">
        <v>890</v>
      </c>
      <c r="O636" s="125">
        <v>163000</v>
      </c>
      <c r="P636" s="129" t="s">
        <v>755</v>
      </c>
      <c r="Q636" s="127">
        <v>5</v>
      </c>
      <c r="R636" s="125"/>
      <c r="S636" s="128"/>
      <c r="T636" s="128">
        <v>0</v>
      </c>
      <c r="U636" s="137">
        <v>0</v>
      </c>
      <c r="V636" s="126"/>
      <c r="W636" s="125"/>
      <c r="X636" s="126"/>
      <c r="Y636" s="125"/>
      <c r="Z636" s="128"/>
      <c r="AA636" s="125">
        <v>0</v>
      </c>
      <c r="AB636" s="742"/>
      <c r="AC636" s="126"/>
      <c r="AD636" s="128"/>
      <c r="AE636" s="745"/>
      <c r="AF636" s="745"/>
      <c r="AG636" s="128"/>
      <c r="AH636" s="122"/>
      <c r="AI636" s="122"/>
      <c r="AJ636" s="122"/>
      <c r="AK636" s="122"/>
      <c r="AL636" s="122"/>
      <c r="AM636" s="112"/>
      <c r="AN636" s="112"/>
      <c r="AO636" s="122"/>
      <c r="AP636" s="122"/>
      <c r="AQ636" s="122"/>
      <c r="AR636" s="122"/>
      <c r="AS636" s="112"/>
      <c r="AT636" s="116"/>
      <c r="AU636" s="74"/>
    </row>
    <row r="637" spans="1:47" ht="72" customHeight="1" x14ac:dyDescent="0.25">
      <c r="A637" s="732"/>
      <c r="B637" s="740"/>
      <c r="C637" s="45"/>
      <c r="D637" s="72"/>
      <c r="E637" s="123"/>
      <c r="F637" s="123"/>
      <c r="G637" s="132"/>
      <c r="H637" s="46"/>
      <c r="I637" s="46"/>
      <c r="J637" s="46"/>
      <c r="K637" s="46"/>
      <c r="L637" s="126"/>
      <c r="M637" s="137"/>
      <c r="N637" s="129" t="s">
        <v>891</v>
      </c>
      <c r="O637" s="125">
        <v>240000</v>
      </c>
      <c r="P637" s="129" t="s">
        <v>514</v>
      </c>
      <c r="Q637" s="127">
        <v>54.9</v>
      </c>
      <c r="R637" s="125"/>
      <c r="S637" s="128"/>
      <c r="T637" s="128">
        <v>192000</v>
      </c>
      <c r="U637" s="137">
        <v>10540800</v>
      </c>
      <c r="V637" s="126"/>
      <c r="W637" s="125"/>
      <c r="X637" s="126"/>
      <c r="Y637" s="125"/>
      <c r="Z637" s="128"/>
      <c r="AA637" s="125">
        <v>10540800</v>
      </c>
      <c r="AB637" s="742"/>
      <c r="AC637" s="126"/>
      <c r="AD637" s="128"/>
      <c r="AE637" s="745"/>
      <c r="AF637" s="745"/>
      <c r="AG637" s="128"/>
      <c r="AH637" s="122"/>
      <c r="AI637" s="122"/>
      <c r="AJ637" s="122"/>
      <c r="AK637" s="122"/>
      <c r="AL637" s="122"/>
      <c r="AM637" s="112"/>
      <c r="AN637" s="112"/>
      <c r="AO637" s="122"/>
      <c r="AP637" s="122"/>
      <c r="AQ637" s="122"/>
      <c r="AR637" s="122"/>
      <c r="AS637" s="112"/>
      <c r="AT637" s="116"/>
      <c r="AU637" s="74"/>
    </row>
    <row r="638" spans="1:47" ht="72" customHeight="1" x14ac:dyDescent="0.25">
      <c r="A638" s="732"/>
      <c r="B638" s="740"/>
      <c r="C638" s="45"/>
      <c r="D638" s="72"/>
      <c r="E638" s="123"/>
      <c r="F638" s="123"/>
      <c r="G638" s="132"/>
      <c r="H638" s="46"/>
      <c r="I638" s="46"/>
      <c r="J638" s="46"/>
      <c r="K638" s="46"/>
      <c r="L638" s="126"/>
      <c r="M638" s="137"/>
      <c r="N638" s="129" t="s">
        <v>892</v>
      </c>
      <c r="O638" s="125">
        <v>170000</v>
      </c>
      <c r="P638" s="129" t="s">
        <v>514</v>
      </c>
      <c r="Q638" s="127">
        <v>50.6</v>
      </c>
      <c r="R638" s="125"/>
      <c r="S638" s="128"/>
      <c r="T638" s="128">
        <v>136000</v>
      </c>
      <c r="U638" s="137">
        <v>6881600</v>
      </c>
      <c r="V638" s="126"/>
      <c r="W638" s="125"/>
      <c r="X638" s="126"/>
      <c r="Y638" s="125"/>
      <c r="Z638" s="128"/>
      <c r="AA638" s="125">
        <v>6881600</v>
      </c>
      <c r="AB638" s="742"/>
      <c r="AC638" s="126"/>
      <c r="AD638" s="128"/>
      <c r="AE638" s="745"/>
      <c r="AF638" s="745"/>
      <c r="AG638" s="128"/>
      <c r="AH638" s="122"/>
      <c r="AI638" s="122"/>
      <c r="AJ638" s="122"/>
      <c r="AK638" s="122"/>
      <c r="AL638" s="122"/>
      <c r="AM638" s="112"/>
      <c r="AN638" s="112"/>
      <c r="AO638" s="122"/>
      <c r="AP638" s="122"/>
      <c r="AQ638" s="122"/>
      <c r="AR638" s="122"/>
      <c r="AS638" s="112"/>
      <c r="AT638" s="116"/>
      <c r="AU638" s="74"/>
    </row>
    <row r="639" spans="1:47" ht="72" customHeight="1" x14ac:dyDescent="0.25">
      <c r="A639" s="732">
        <f>MAX(A$6:$A638)+1</f>
        <v>58</v>
      </c>
      <c r="B639" s="740" t="s">
        <v>893</v>
      </c>
      <c r="C639" s="45">
        <v>54</v>
      </c>
      <c r="D639" s="72">
        <v>5</v>
      </c>
      <c r="E639" s="123" t="s">
        <v>894</v>
      </c>
      <c r="F639" s="123"/>
      <c r="G639" s="132">
        <v>959.2</v>
      </c>
      <c r="H639" s="46">
        <v>579.6</v>
      </c>
      <c r="I639" s="46">
        <v>0</v>
      </c>
      <c r="J639" s="46">
        <v>579.6</v>
      </c>
      <c r="K639" s="46">
        <v>379.6</v>
      </c>
      <c r="L639" s="126">
        <v>70000</v>
      </c>
      <c r="M639" s="128">
        <v>40572000</v>
      </c>
      <c r="N639" s="129"/>
      <c r="O639" s="125"/>
      <c r="P639" s="133"/>
      <c r="Q639" s="127">
        <v>579.6</v>
      </c>
      <c r="R639" s="125"/>
      <c r="S639" s="128"/>
      <c r="T639" s="128"/>
      <c r="U639" s="137"/>
      <c r="V639" s="126">
        <v>10000</v>
      </c>
      <c r="W639" s="125">
        <v>5796000</v>
      </c>
      <c r="X639" s="126">
        <v>150000</v>
      </c>
      <c r="Y639" s="125">
        <v>86940000</v>
      </c>
      <c r="Z639" s="128"/>
      <c r="AA639" s="125">
        <v>133308000</v>
      </c>
      <c r="AB639" s="742">
        <v>215965600</v>
      </c>
      <c r="AC639" s="126">
        <v>40000</v>
      </c>
      <c r="AD639" s="128">
        <v>23184000</v>
      </c>
      <c r="AE639" s="745">
        <v>23184000</v>
      </c>
      <c r="AF639" s="745">
        <v>239149600</v>
      </c>
      <c r="AG639" s="128"/>
      <c r="AH639" s="122"/>
      <c r="AI639" s="122"/>
      <c r="AJ639" s="122"/>
      <c r="AK639" s="122"/>
      <c r="AL639" s="122"/>
      <c r="AM639" s="112"/>
      <c r="AN639" s="112"/>
      <c r="AO639" s="122"/>
      <c r="AP639" s="122"/>
      <c r="AQ639" s="122"/>
      <c r="AR639" s="122"/>
      <c r="AS639" s="112"/>
      <c r="AT639" s="116"/>
      <c r="AU639" s="74"/>
    </row>
    <row r="640" spans="1:47" ht="72" customHeight="1" x14ac:dyDescent="0.25">
      <c r="A640" s="732"/>
      <c r="B640" s="740"/>
      <c r="C640" s="45"/>
      <c r="D640" s="72"/>
      <c r="E640" s="123"/>
      <c r="F640" s="123"/>
      <c r="G640" s="132"/>
      <c r="H640" s="46"/>
      <c r="I640" s="46"/>
      <c r="J640" s="46"/>
      <c r="K640" s="46"/>
      <c r="L640" s="126"/>
      <c r="M640" s="128"/>
      <c r="N640" s="129" t="s">
        <v>895</v>
      </c>
      <c r="O640" s="125">
        <v>240000</v>
      </c>
      <c r="P640" s="129" t="s">
        <v>514</v>
      </c>
      <c r="Q640" s="127">
        <v>112.1</v>
      </c>
      <c r="R640" s="125"/>
      <c r="S640" s="128"/>
      <c r="T640" s="128">
        <v>192000</v>
      </c>
      <c r="U640" s="137">
        <v>21523200</v>
      </c>
      <c r="V640" s="126"/>
      <c r="W640" s="125"/>
      <c r="X640" s="126"/>
      <c r="Y640" s="125"/>
      <c r="Z640" s="128"/>
      <c r="AA640" s="125">
        <v>21523200</v>
      </c>
      <c r="AB640" s="742"/>
      <c r="AC640" s="126"/>
      <c r="AD640" s="128"/>
      <c r="AE640" s="745"/>
      <c r="AF640" s="745"/>
      <c r="AG640" s="128"/>
      <c r="AH640" s="122"/>
      <c r="AI640" s="122"/>
      <c r="AJ640" s="122"/>
      <c r="AK640" s="122"/>
      <c r="AL640" s="122"/>
      <c r="AM640" s="112"/>
      <c r="AN640" s="112"/>
      <c r="AO640" s="122"/>
      <c r="AP640" s="122"/>
      <c r="AQ640" s="122"/>
      <c r="AR640" s="122"/>
      <c r="AS640" s="112"/>
      <c r="AT640" s="116"/>
      <c r="AU640" s="74"/>
    </row>
    <row r="641" spans="1:47" ht="72" customHeight="1" x14ac:dyDescent="0.25">
      <c r="A641" s="732"/>
      <c r="B641" s="740"/>
      <c r="C641" s="45"/>
      <c r="D641" s="72"/>
      <c r="E641" s="123"/>
      <c r="F641" s="123"/>
      <c r="G641" s="132"/>
      <c r="H641" s="46"/>
      <c r="I641" s="46"/>
      <c r="J641" s="46"/>
      <c r="K641" s="46"/>
      <c r="L641" s="126"/>
      <c r="M641" s="137"/>
      <c r="N641" s="129" t="s">
        <v>896</v>
      </c>
      <c r="O641" s="125">
        <v>240000</v>
      </c>
      <c r="P641" s="129" t="s">
        <v>514</v>
      </c>
      <c r="Q641" s="127">
        <v>72.900000000000006</v>
      </c>
      <c r="R641" s="125"/>
      <c r="S641" s="128"/>
      <c r="T641" s="128">
        <v>192000</v>
      </c>
      <c r="U641" s="137">
        <v>13996800.000000002</v>
      </c>
      <c r="V641" s="126"/>
      <c r="W641" s="125"/>
      <c r="X641" s="126"/>
      <c r="Y641" s="125"/>
      <c r="Z641" s="128"/>
      <c r="AA641" s="125">
        <v>13996800.000000002</v>
      </c>
      <c r="AB641" s="742"/>
      <c r="AC641" s="126"/>
      <c r="AD641" s="128"/>
      <c r="AE641" s="745"/>
      <c r="AF641" s="745"/>
      <c r="AG641" s="128"/>
      <c r="AH641" s="122"/>
      <c r="AI641" s="122"/>
      <c r="AJ641" s="122"/>
      <c r="AK641" s="122"/>
      <c r="AL641" s="122"/>
      <c r="AM641" s="112"/>
      <c r="AN641" s="112"/>
      <c r="AO641" s="122"/>
      <c r="AP641" s="122"/>
      <c r="AQ641" s="122"/>
      <c r="AR641" s="122"/>
      <c r="AS641" s="112"/>
      <c r="AT641" s="116"/>
      <c r="AU641" s="74"/>
    </row>
    <row r="642" spans="1:47" ht="72" customHeight="1" x14ac:dyDescent="0.25">
      <c r="A642" s="732"/>
      <c r="B642" s="740"/>
      <c r="C642" s="45"/>
      <c r="D642" s="72"/>
      <c r="E642" s="123"/>
      <c r="F642" s="123"/>
      <c r="G642" s="132"/>
      <c r="H642" s="46"/>
      <c r="I642" s="46"/>
      <c r="J642" s="46"/>
      <c r="K642" s="46"/>
      <c r="L642" s="126"/>
      <c r="M642" s="137"/>
      <c r="N642" s="129" t="s">
        <v>897</v>
      </c>
      <c r="O642" s="125">
        <v>623000</v>
      </c>
      <c r="P642" s="129" t="s">
        <v>898</v>
      </c>
      <c r="Q642" s="127">
        <v>1</v>
      </c>
      <c r="R642" s="125"/>
      <c r="S642" s="128"/>
      <c r="T642" s="128">
        <v>498400</v>
      </c>
      <c r="U642" s="137">
        <v>498400</v>
      </c>
      <c r="V642" s="126"/>
      <c r="W642" s="125"/>
      <c r="X642" s="126"/>
      <c r="Y642" s="125"/>
      <c r="Z642" s="128"/>
      <c r="AA642" s="125">
        <v>498400</v>
      </c>
      <c r="AB642" s="742"/>
      <c r="AC642" s="126"/>
      <c r="AD642" s="128"/>
      <c r="AE642" s="745"/>
      <c r="AF642" s="745"/>
      <c r="AG642" s="128"/>
      <c r="AH642" s="122"/>
      <c r="AI642" s="122"/>
      <c r="AJ642" s="122"/>
      <c r="AK642" s="122"/>
      <c r="AL642" s="122"/>
      <c r="AM642" s="112"/>
      <c r="AN642" s="112"/>
      <c r="AO642" s="122"/>
      <c r="AP642" s="122"/>
      <c r="AQ642" s="122"/>
      <c r="AR642" s="122"/>
      <c r="AS642" s="112"/>
      <c r="AT642" s="116"/>
      <c r="AU642" s="74"/>
    </row>
    <row r="643" spans="1:47" ht="72" customHeight="1" x14ac:dyDescent="0.25">
      <c r="A643" s="732"/>
      <c r="B643" s="740"/>
      <c r="C643" s="45"/>
      <c r="D643" s="72"/>
      <c r="E643" s="123"/>
      <c r="F643" s="123"/>
      <c r="G643" s="132"/>
      <c r="H643" s="46"/>
      <c r="I643" s="46"/>
      <c r="J643" s="46"/>
      <c r="K643" s="46"/>
      <c r="L643" s="126"/>
      <c r="M643" s="137"/>
      <c r="N643" s="129" t="s">
        <v>899</v>
      </c>
      <c r="O643" s="125">
        <v>2864000</v>
      </c>
      <c r="P643" s="129" t="s">
        <v>898</v>
      </c>
      <c r="Q643" s="127">
        <v>6</v>
      </c>
      <c r="R643" s="125"/>
      <c r="S643" s="128"/>
      <c r="T643" s="128">
        <v>2291200</v>
      </c>
      <c r="U643" s="137">
        <v>13747200</v>
      </c>
      <c r="V643" s="126"/>
      <c r="W643" s="125"/>
      <c r="X643" s="126"/>
      <c r="Y643" s="125"/>
      <c r="Z643" s="128"/>
      <c r="AA643" s="125">
        <v>13747200</v>
      </c>
      <c r="AB643" s="742"/>
      <c r="AC643" s="126"/>
      <c r="AD643" s="128"/>
      <c r="AE643" s="745"/>
      <c r="AF643" s="745"/>
      <c r="AG643" s="128"/>
      <c r="AH643" s="122"/>
      <c r="AI643" s="122"/>
      <c r="AJ643" s="122"/>
      <c r="AK643" s="122"/>
      <c r="AL643" s="122"/>
      <c r="AM643" s="112"/>
      <c r="AN643" s="112"/>
      <c r="AO643" s="122"/>
      <c r="AP643" s="122"/>
      <c r="AQ643" s="122"/>
      <c r="AR643" s="122"/>
      <c r="AS643" s="112"/>
      <c r="AT643" s="116"/>
      <c r="AU643" s="74"/>
    </row>
    <row r="644" spans="1:47" ht="72" customHeight="1" x14ac:dyDescent="0.25">
      <c r="A644" s="732"/>
      <c r="B644" s="740"/>
      <c r="C644" s="45"/>
      <c r="D644" s="72"/>
      <c r="E644" s="123"/>
      <c r="F644" s="123"/>
      <c r="G644" s="132"/>
      <c r="H644" s="46"/>
      <c r="I644" s="46"/>
      <c r="J644" s="46"/>
      <c r="K644" s="46"/>
      <c r="L644" s="126"/>
      <c r="M644" s="137"/>
      <c r="N644" s="129" t="s">
        <v>900</v>
      </c>
      <c r="O644" s="125">
        <v>1055000</v>
      </c>
      <c r="P644" s="129" t="s">
        <v>898</v>
      </c>
      <c r="Q644" s="127">
        <v>1</v>
      </c>
      <c r="R644" s="125"/>
      <c r="S644" s="128"/>
      <c r="T644" s="128">
        <v>844000</v>
      </c>
      <c r="U644" s="137">
        <v>844000</v>
      </c>
      <c r="V644" s="126"/>
      <c r="W644" s="125"/>
      <c r="X644" s="126"/>
      <c r="Y644" s="125"/>
      <c r="Z644" s="128"/>
      <c r="AA644" s="125">
        <v>844000</v>
      </c>
      <c r="AB644" s="742"/>
      <c r="AC644" s="126"/>
      <c r="AD644" s="128"/>
      <c r="AE644" s="745"/>
      <c r="AF644" s="745"/>
      <c r="AG644" s="128"/>
      <c r="AH644" s="122"/>
      <c r="AI644" s="122"/>
      <c r="AJ644" s="122"/>
      <c r="AK644" s="122"/>
      <c r="AL644" s="122"/>
      <c r="AM644" s="112"/>
      <c r="AN644" s="112"/>
      <c r="AO644" s="122"/>
      <c r="AP644" s="122"/>
      <c r="AQ644" s="122"/>
      <c r="AR644" s="122"/>
      <c r="AS644" s="112"/>
      <c r="AT644" s="116"/>
      <c r="AU644" s="74"/>
    </row>
    <row r="645" spans="1:47" ht="72" customHeight="1" x14ac:dyDescent="0.25">
      <c r="A645" s="732"/>
      <c r="B645" s="740"/>
      <c r="C645" s="45"/>
      <c r="D645" s="72"/>
      <c r="E645" s="123"/>
      <c r="F645" s="123"/>
      <c r="G645" s="132"/>
      <c r="H645" s="46"/>
      <c r="I645" s="46"/>
      <c r="J645" s="46"/>
      <c r="K645" s="46"/>
      <c r="L645" s="126"/>
      <c r="M645" s="137"/>
      <c r="N645" s="129" t="s">
        <v>901</v>
      </c>
      <c r="O645" s="125">
        <v>635000</v>
      </c>
      <c r="P645" s="129" t="s">
        <v>898</v>
      </c>
      <c r="Q645" s="127">
        <v>13</v>
      </c>
      <c r="R645" s="125"/>
      <c r="S645" s="128"/>
      <c r="T645" s="128">
        <v>508000</v>
      </c>
      <c r="U645" s="137">
        <v>6604000</v>
      </c>
      <c r="V645" s="126"/>
      <c r="W645" s="125"/>
      <c r="X645" s="126"/>
      <c r="Y645" s="125"/>
      <c r="Z645" s="128"/>
      <c r="AA645" s="125">
        <v>6604000</v>
      </c>
      <c r="AB645" s="742"/>
      <c r="AC645" s="126"/>
      <c r="AD645" s="128"/>
      <c r="AE645" s="745"/>
      <c r="AF645" s="745"/>
      <c r="AG645" s="128"/>
      <c r="AH645" s="122"/>
      <c r="AI645" s="122"/>
      <c r="AJ645" s="122"/>
      <c r="AK645" s="122"/>
      <c r="AL645" s="122"/>
      <c r="AM645" s="112"/>
      <c r="AN645" s="112"/>
      <c r="AO645" s="122"/>
      <c r="AP645" s="122"/>
      <c r="AQ645" s="122"/>
      <c r="AR645" s="122"/>
      <c r="AS645" s="112"/>
      <c r="AT645" s="116"/>
      <c r="AU645" s="74"/>
    </row>
    <row r="646" spans="1:47" ht="72" customHeight="1" x14ac:dyDescent="0.25">
      <c r="A646" s="732"/>
      <c r="B646" s="740"/>
      <c r="C646" s="45"/>
      <c r="D646" s="72"/>
      <c r="E646" s="123"/>
      <c r="F646" s="123"/>
      <c r="G646" s="132"/>
      <c r="H646" s="46"/>
      <c r="I646" s="46"/>
      <c r="J646" s="46"/>
      <c r="K646" s="46"/>
      <c r="L646" s="126"/>
      <c r="M646" s="137"/>
      <c r="N646" s="129" t="s">
        <v>902</v>
      </c>
      <c r="O646" s="125">
        <v>1713000</v>
      </c>
      <c r="P646" s="129" t="s">
        <v>898</v>
      </c>
      <c r="Q646" s="127">
        <v>1</v>
      </c>
      <c r="R646" s="125"/>
      <c r="S646" s="128"/>
      <c r="T646" s="128">
        <v>1370400</v>
      </c>
      <c r="U646" s="137">
        <v>1370400</v>
      </c>
      <c r="V646" s="126"/>
      <c r="W646" s="125"/>
      <c r="X646" s="126"/>
      <c r="Y646" s="125"/>
      <c r="Z646" s="128"/>
      <c r="AA646" s="125">
        <v>1370400</v>
      </c>
      <c r="AB646" s="742"/>
      <c r="AC646" s="126"/>
      <c r="AD646" s="128"/>
      <c r="AE646" s="745"/>
      <c r="AF646" s="745"/>
      <c r="AG646" s="128"/>
      <c r="AH646" s="122"/>
      <c r="AI646" s="122"/>
      <c r="AJ646" s="122"/>
      <c r="AK646" s="122"/>
      <c r="AL646" s="122"/>
      <c r="AM646" s="112"/>
      <c r="AN646" s="112"/>
      <c r="AO646" s="122"/>
      <c r="AP646" s="122"/>
      <c r="AQ646" s="122"/>
      <c r="AR646" s="122"/>
      <c r="AS646" s="112"/>
      <c r="AT646" s="116"/>
      <c r="AU646" s="74"/>
    </row>
    <row r="647" spans="1:47" ht="72" customHeight="1" x14ac:dyDescent="0.25">
      <c r="A647" s="732"/>
      <c r="B647" s="740"/>
      <c r="C647" s="45"/>
      <c r="D647" s="72"/>
      <c r="E647" s="123"/>
      <c r="F647" s="123"/>
      <c r="G647" s="132"/>
      <c r="H647" s="46"/>
      <c r="I647" s="46"/>
      <c r="J647" s="46"/>
      <c r="K647" s="46"/>
      <c r="L647" s="126"/>
      <c r="M647" s="137"/>
      <c r="N647" s="129" t="s">
        <v>903</v>
      </c>
      <c r="O647" s="125">
        <v>2991000</v>
      </c>
      <c r="P647" s="129" t="s">
        <v>898</v>
      </c>
      <c r="Q647" s="127">
        <v>1</v>
      </c>
      <c r="R647" s="125"/>
      <c r="S647" s="128"/>
      <c r="T647" s="128">
        <v>2392800</v>
      </c>
      <c r="U647" s="137">
        <v>2392800</v>
      </c>
      <c r="V647" s="126"/>
      <c r="W647" s="125"/>
      <c r="X647" s="126"/>
      <c r="Y647" s="125"/>
      <c r="Z647" s="128"/>
      <c r="AA647" s="125">
        <v>2392800</v>
      </c>
      <c r="AB647" s="742"/>
      <c r="AC647" s="126"/>
      <c r="AD647" s="128"/>
      <c r="AE647" s="745"/>
      <c r="AF647" s="745"/>
      <c r="AG647" s="128"/>
      <c r="AH647" s="122"/>
      <c r="AI647" s="122"/>
      <c r="AJ647" s="122"/>
      <c r="AK647" s="122"/>
      <c r="AL647" s="122"/>
      <c r="AM647" s="112"/>
      <c r="AN647" s="112"/>
      <c r="AO647" s="122"/>
      <c r="AP647" s="122"/>
      <c r="AQ647" s="122"/>
      <c r="AR647" s="122"/>
      <c r="AS647" s="112"/>
      <c r="AT647" s="116"/>
      <c r="AU647" s="74"/>
    </row>
    <row r="648" spans="1:47" ht="72" customHeight="1" x14ac:dyDescent="0.25">
      <c r="A648" s="732"/>
      <c r="B648" s="740"/>
      <c r="C648" s="45"/>
      <c r="D648" s="72"/>
      <c r="E648" s="123"/>
      <c r="F648" s="123"/>
      <c r="G648" s="132"/>
      <c r="H648" s="46"/>
      <c r="I648" s="46"/>
      <c r="J648" s="46"/>
      <c r="K648" s="46"/>
      <c r="L648" s="126"/>
      <c r="M648" s="137"/>
      <c r="N648" s="129" t="s">
        <v>904</v>
      </c>
      <c r="O648" s="125">
        <v>785000</v>
      </c>
      <c r="P648" s="129" t="s">
        <v>898</v>
      </c>
      <c r="Q648" s="127">
        <v>3</v>
      </c>
      <c r="R648" s="125"/>
      <c r="S648" s="128"/>
      <c r="T648" s="128">
        <v>628000</v>
      </c>
      <c r="U648" s="137">
        <v>1884000</v>
      </c>
      <c r="V648" s="126"/>
      <c r="W648" s="125"/>
      <c r="X648" s="126"/>
      <c r="Y648" s="125"/>
      <c r="Z648" s="128"/>
      <c r="AA648" s="125">
        <v>1884000</v>
      </c>
      <c r="AB648" s="742"/>
      <c r="AC648" s="126"/>
      <c r="AD648" s="128"/>
      <c r="AE648" s="745"/>
      <c r="AF648" s="745"/>
      <c r="AG648" s="128"/>
      <c r="AH648" s="122"/>
      <c r="AI648" s="122"/>
      <c r="AJ648" s="122"/>
      <c r="AK648" s="122"/>
      <c r="AL648" s="122"/>
      <c r="AM648" s="112"/>
      <c r="AN648" s="112"/>
      <c r="AO648" s="122"/>
      <c r="AP648" s="122"/>
      <c r="AQ648" s="122"/>
      <c r="AR648" s="122"/>
      <c r="AS648" s="112"/>
      <c r="AT648" s="116"/>
      <c r="AU648" s="74"/>
    </row>
    <row r="649" spans="1:47" ht="72" customHeight="1" x14ac:dyDescent="0.25">
      <c r="A649" s="732"/>
      <c r="B649" s="740"/>
      <c r="C649" s="45"/>
      <c r="D649" s="72"/>
      <c r="E649" s="123"/>
      <c r="F649" s="123"/>
      <c r="G649" s="132"/>
      <c r="H649" s="46"/>
      <c r="I649" s="46"/>
      <c r="J649" s="46"/>
      <c r="K649" s="46"/>
      <c r="L649" s="126"/>
      <c r="M649" s="137"/>
      <c r="N649" s="129" t="s">
        <v>905</v>
      </c>
      <c r="O649" s="125">
        <v>1835000</v>
      </c>
      <c r="P649" s="129" t="s">
        <v>898</v>
      </c>
      <c r="Q649" s="127">
        <v>1</v>
      </c>
      <c r="R649" s="125"/>
      <c r="S649" s="128"/>
      <c r="T649" s="128">
        <v>1468000</v>
      </c>
      <c r="U649" s="137">
        <v>1468000</v>
      </c>
      <c r="V649" s="126"/>
      <c r="W649" s="125"/>
      <c r="X649" s="126"/>
      <c r="Y649" s="125"/>
      <c r="Z649" s="128"/>
      <c r="AA649" s="125">
        <v>1468000</v>
      </c>
      <c r="AB649" s="742"/>
      <c r="AC649" s="126"/>
      <c r="AD649" s="128"/>
      <c r="AE649" s="745"/>
      <c r="AF649" s="745"/>
      <c r="AG649" s="128"/>
      <c r="AH649" s="122"/>
      <c r="AI649" s="122"/>
      <c r="AJ649" s="122"/>
      <c r="AK649" s="122"/>
      <c r="AL649" s="122"/>
      <c r="AM649" s="112"/>
      <c r="AN649" s="112"/>
      <c r="AO649" s="122"/>
      <c r="AP649" s="122"/>
      <c r="AQ649" s="122"/>
      <c r="AR649" s="122"/>
      <c r="AS649" s="112"/>
      <c r="AT649" s="116"/>
      <c r="AU649" s="74"/>
    </row>
    <row r="650" spans="1:47" ht="72" customHeight="1" x14ac:dyDescent="0.25">
      <c r="A650" s="732"/>
      <c r="B650" s="740"/>
      <c r="C650" s="45"/>
      <c r="D650" s="72"/>
      <c r="E650" s="123"/>
      <c r="F650" s="123"/>
      <c r="G650" s="132"/>
      <c r="H650" s="46"/>
      <c r="I650" s="46"/>
      <c r="J650" s="46"/>
      <c r="K650" s="46"/>
      <c r="L650" s="126"/>
      <c r="M650" s="137"/>
      <c r="N650" s="129" t="s">
        <v>906</v>
      </c>
      <c r="O650" s="125">
        <v>1400000</v>
      </c>
      <c r="P650" s="129" t="s">
        <v>898</v>
      </c>
      <c r="Q650" s="127">
        <v>2</v>
      </c>
      <c r="R650" s="125"/>
      <c r="S650" s="128"/>
      <c r="T650" s="128">
        <v>1120000</v>
      </c>
      <c r="U650" s="137">
        <v>2240000</v>
      </c>
      <c r="V650" s="126"/>
      <c r="W650" s="125"/>
      <c r="X650" s="126"/>
      <c r="Y650" s="125"/>
      <c r="Z650" s="128"/>
      <c r="AA650" s="125">
        <v>2240000</v>
      </c>
      <c r="AB650" s="742"/>
      <c r="AC650" s="126"/>
      <c r="AD650" s="128"/>
      <c r="AE650" s="745"/>
      <c r="AF650" s="745"/>
      <c r="AG650" s="128"/>
      <c r="AH650" s="122"/>
      <c r="AI650" s="122"/>
      <c r="AJ650" s="122"/>
      <c r="AK650" s="122"/>
      <c r="AL650" s="122"/>
      <c r="AM650" s="112"/>
      <c r="AN650" s="112"/>
      <c r="AO650" s="122"/>
      <c r="AP650" s="122"/>
      <c r="AQ650" s="122"/>
      <c r="AR650" s="122"/>
      <c r="AS650" s="112"/>
      <c r="AT650" s="116"/>
      <c r="AU650" s="74"/>
    </row>
    <row r="651" spans="1:47" ht="72" customHeight="1" x14ac:dyDescent="0.25">
      <c r="A651" s="732"/>
      <c r="B651" s="740"/>
      <c r="C651" s="45"/>
      <c r="D651" s="72"/>
      <c r="E651" s="123"/>
      <c r="F651" s="123"/>
      <c r="G651" s="132"/>
      <c r="H651" s="46"/>
      <c r="I651" s="46"/>
      <c r="J651" s="46"/>
      <c r="K651" s="46"/>
      <c r="L651" s="126"/>
      <c r="M651" s="137"/>
      <c r="N651" s="129" t="s">
        <v>907</v>
      </c>
      <c r="O651" s="125">
        <v>200000</v>
      </c>
      <c r="P651" s="129" t="s">
        <v>898</v>
      </c>
      <c r="Q651" s="127">
        <v>5</v>
      </c>
      <c r="R651" s="125"/>
      <c r="S651" s="128"/>
      <c r="T651" s="128">
        <v>160000</v>
      </c>
      <c r="U651" s="137">
        <v>800000</v>
      </c>
      <c r="V651" s="126"/>
      <c r="W651" s="125"/>
      <c r="X651" s="126"/>
      <c r="Y651" s="125"/>
      <c r="Z651" s="128"/>
      <c r="AA651" s="125">
        <v>800000</v>
      </c>
      <c r="AB651" s="742"/>
      <c r="AC651" s="126"/>
      <c r="AD651" s="128"/>
      <c r="AE651" s="745"/>
      <c r="AF651" s="745"/>
      <c r="AG651" s="128"/>
      <c r="AH651" s="122"/>
      <c r="AI651" s="122"/>
      <c r="AJ651" s="122"/>
      <c r="AK651" s="122"/>
      <c r="AL651" s="122"/>
      <c r="AM651" s="112"/>
      <c r="AN651" s="112"/>
      <c r="AO651" s="122"/>
      <c r="AP651" s="122"/>
      <c r="AQ651" s="122"/>
      <c r="AR651" s="122"/>
      <c r="AS651" s="112"/>
      <c r="AT651" s="116"/>
      <c r="AU651" s="74"/>
    </row>
    <row r="652" spans="1:47" ht="72" customHeight="1" x14ac:dyDescent="0.25">
      <c r="A652" s="732"/>
      <c r="B652" s="740"/>
      <c r="C652" s="45"/>
      <c r="D652" s="72"/>
      <c r="E652" s="123"/>
      <c r="F652" s="123"/>
      <c r="G652" s="132"/>
      <c r="H652" s="46"/>
      <c r="I652" s="46"/>
      <c r="J652" s="46"/>
      <c r="K652" s="46"/>
      <c r="L652" s="126"/>
      <c r="M652" s="137"/>
      <c r="N652" s="129" t="s">
        <v>908</v>
      </c>
      <c r="O652" s="125">
        <v>455000</v>
      </c>
      <c r="P652" s="129" t="s">
        <v>898</v>
      </c>
      <c r="Q652" s="127">
        <v>1</v>
      </c>
      <c r="R652" s="125"/>
      <c r="S652" s="128"/>
      <c r="T652" s="128">
        <v>364000</v>
      </c>
      <c r="U652" s="137">
        <v>364000</v>
      </c>
      <c r="V652" s="126"/>
      <c r="W652" s="125"/>
      <c r="X652" s="126"/>
      <c r="Y652" s="125"/>
      <c r="Z652" s="128"/>
      <c r="AA652" s="125">
        <v>364000</v>
      </c>
      <c r="AB652" s="742"/>
      <c r="AC652" s="126"/>
      <c r="AD652" s="128"/>
      <c r="AE652" s="745"/>
      <c r="AF652" s="745"/>
      <c r="AG652" s="128"/>
      <c r="AH652" s="122"/>
      <c r="AI652" s="122"/>
      <c r="AJ652" s="122"/>
      <c r="AK652" s="122"/>
      <c r="AL652" s="122"/>
      <c r="AM652" s="112"/>
      <c r="AN652" s="112"/>
      <c r="AO652" s="122"/>
      <c r="AP652" s="122"/>
      <c r="AQ652" s="122"/>
      <c r="AR652" s="122"/>
      <c r="AS652" s="112"/>
      <c r="AT652" s="116"/>
      <c r="AU652" s="74"/>
    </row>
    <row r="653" spans="1:47" ht="72" customHeight="1" x14ac:dyDescent="0.25">
      <c r="A653" s="732"/>
      <c r="B653" s="740"/>
      <c r="C653" s="45"/>
      <c r="D653" s="72"/>
      <c r="E653" s="123"/>
      <c r="F653" s="123"/>
      <c r="G653" s="132"/>
      <c r="H653" s="46"/>
      <c r="I653" s="46"/>
      <c r="J653" s="46"/>
      <c r="K653" s="46"/>
      <c r="L653" s="126"/>
      <c r="M653" s="137"/>
      <c r="N653" s="129" t="s">
        <v>909</v>
      </c>
      <c r="O653" s="125">
        <v>455000</v>
      </c>
      <c r="P653" s="129" t="s">
        <v>898</v>
      </c>
      <c r="Q653" s="127">
        <v>2</v>
      </c>
      <c r="R653" s="125"/>
      <c r="S653" s="128"/>
      <c r="T653" s="128">
        <v>364000</v>
      </c>
      <c r="U653" s="137">
        <v>728000</v>
      </c>
      <c r="V653" s="126"/>
      <c r="W653" s="125"/>
      <c r="X653" s="126"/>
      <c r="Y653" s="125"/>
      <c r="Z653" s="128"/>
      <c r="AA653" s="125">
        <v>728000</v>
      </c>
      <c r="AB653" s="742"/>
      <c r="AC653" s="126"/>
      <c r="AD653" s="128"/>
      <c r="AE653" s="745"/>
      <c r="AF653" s="745"/>
      <c r="AG653" s="128"/>
      <c r="AH653" s="122"/>
      <c r="AI653" s="122"/>
      <c r="AJ653" s="122"/>
      <c r="AK653" s="122"/>
      <c r="AL653" s="122"/>
      <c r="AM653" s="112"/>
      <c r="AN653" s="112"/>
      <c r="AO653" s="122"/>
      <c r="AP653" s="122"/>
      <c r="AQ653" s="122"/>
      <c r="AR653" s="122"/>
      <c r="AS653" s="112"/>
      <c r="AT653" s="116"/>
      <c r="AU653" s="74"/>
    </row>
    <row r="654" spans="1:47" ht="72" customHeight="1" x14ac:dyDescent="0.25">
      <c r="A654" s="732"/>
      <c r="B654" s="740"/>
      <c r="C654" s="45"/>
      <c r="D654" s="72"/>
      <c r="E654" s="123"/>
      <c r="F654" s="123"/>
      <c r="G654" s="132"/>
      <c r="H654" s="46"/>
      <c r="I654" s="46"/>
      <c r="J654" s="46"/>
      <c r="K654" s="46"/>
      <c r="L654" s="126"/>
      <c r="M654" s="137"/>
      <c r="N654" s="129" t="s">
        <v>910</v>
      </c>
      <c r="O654" s="125">
        <v>1270000</v>
      </c>
      <c r="P654" s="129" t="s">
        <v>898</v>
      </c>
      <c r="Q654" s="127">
        <v>2</v>
      </c>
      <c r="R654" s="125"/>
      <c r="S654" s="128"/>
      <c r="T654" s="128">
        <v>1016000</v>
      </c>
      <c r="U654" s="137">
        <v>2032000</v>
      </c>
      <c r="V654" s="126"/>
      <c r="W654" s="125"/>
      <c r="X654" s="126"/>
      <c r="Y654" s="125"/>
      <c r="Z654" s="128"/>
      <c r="AA654" s="125">
        <v>2032000</v>
      </c>
      <c r="AB654" s="742"/>
      <c r="AC654" s="126"/>
      <c r="AD654" s="128"/>
      <c r="AE654" s="745"/>
      <c r="AF654" s="745"/>
      <c r="AG654" s="128"/>
      <c r="AH654" s="122"/>
      <c r="AI654" s="122"/>
      <c r="AJ654" s="122"/>
      <c r="AK654" s="122"/>
      <c r="AL654" s="122"/>
      <c r="AM654" s="112"/>
      <c r="AN654" s="112"/>
      <c r="AO654" s="122"/>
      <c r="AP654" s="122"/>
      <c r="AQ654" s="122"/>
      <c r="AR654" s="122"/>
      <c r="AS654" s="112"/>
      <c r="AT654" s="116"/>
      <c r="AU654" s="74"/>
    </row>
    <row r="655" spans="1:47" ht="72" customHeight="1" x14ac:dyDescent="0.25">
      <c r="A655" s="732"/>
      <c r="B655" s="740"/>
      <c r="C655" s="45"/>
      <c r="D655" s="72"/>
      <c r="E655" s="123"/>
      <c r="F655" s="123"/>
      <c r="G655" s="132"/>
      <c r="H655" s="46"/>
      <c r="I655" s="46"/>
      <c r="J655" s="46"/>
      <c r="K655" s="46"/>
      <c r="L655" s="126"/>
      <c r="M655" s="137"/>
      <c r="N655" s="129" t="s">
        <v>911</v>
      </c>
      <c r="O655" s="125">
        <v>460000</v>
      </c>
      <c r="P655" s="129" t="s">
        <v>898</v>
      </c>
      <c r="Q655" s="127">
        <v>2</v>
      </c>
      <c r="R655" s="125"/>
      <c r="S655" s="128"/>
      <c r="T655" s="128">
        <v>368000</v>
      </c>
      <c r="U655" s="137">
        <v>736000</v>
      </c>
      <c r="V655" s="126"/>
      <c r="W655" s="125"/>
      <c r="X655" s="126"/>
      <c r="Y655" s="125"/>
      <c r="Z655" s="128"/>
      <c r="AA655" s="125">
        <v>736000</v>
      </c>
      <c r="AB655" s="742"/>
      <c r="AC655" s="126"/>
      <c r="AD655" s="128"/>
      <c r="AE655" s="745"/>
      <c r="AF655" s="745"/>
      <c r="AG655" s="128"/>
      <c r="AH655" s="122"/>
      <c r="AI655" s="122"/>
      <c r="AJ655" s="122"/>
      <c r="AK655" s="122"/>
      <c r="AL655" s="122"/>
      <c r="AM655" s="112"/>
      <c r="AN655" s="112"/>
      <c r="AO655" s="122"/>
      <c r="AP655" s="122"/>
      <c r="AQ655" s="122"/>
      <c r="AR655" s="122"/>
      <c r="AS655" s="112"/>
      <c r="AT655" s="116"/>
      <c r="AU655" s="74"/>
    </row>
    <row r="656" spans="1:47" ht="72" customHeight="1" x14ac:dyDescent="0.25">
      <c r="A656" s="732"/>
      <c r="B656" s="740"/>
      <c r="C656" s="45"/>
      <c r="D656" s="72"/>
      <c r="E656" s="123"/>
      <c r="F656" s="123"/>
      <c r="G656" s="132"/>
      <c r="H656" s="46"/>
      <c r="I656" s="46"/>
      <c r="J656" s="46"/>
      <c r="K656" s="46"/>
      <c r="L656" s="126"/>
      <c r="M656" s="137"/>
      <c r="N656" s="129" t="s">
        <v>912</v>
      </c>
      <c r="O656" s="125">
        <v>1270000</v>
      </c>
      <c r="P656" s="129" t="s">
        <v>898</v>
      </c>
      <c r="Q656" s="127">
        <v>1</v>
      </c>
      <c r="R656" s="125"/>
      <c r="S656" s="128"/>
      <c r="T656" s="128">
        <v>1016000</v>
      </c>
      <c r="U656" s="137">
        <v>1016000</v>
      </c>
      <c r="V656" s="126"/>
      <c r="W656" s="125"/>
      <c r="X656" s="126"/>
      <c r="Y656" s="125"/>
      <c r="Z656" s="128"/>
      <c r="AA656" s="125">
        <v>1016000</v>
      </c>
      <c r="AB656" s="742"/>
      <c r="AC656" s="126"/>
      <c r="AD656" s="128"/>
      <c r="AE656" s="745"/>
      <c r="AF656" s="745"/>
      <c r="AG656" s="128"/>
      <c r="AH656" s="122"/>
      <c r="AI656" s="122"/>
      <c r="AJ656" s="122"/>
      <c r="AK656" s="122"/>
      <c r="AL656" s="122"/>
      <c r="AM656" s="112"/>
      <c r="AN656" s="112"/>
      <c r="AO656" s="122"/>
      <c r="AP656" s="122"/>
      <c r="AQ656" s="122"/>
      <c r="AR656" s="122"/>
      <c r="AS656" s="112"/>
      <c r="AT656" s="116"/>
      <c r="AU656" s="74"/>
    </row>
    <row r="657" spans="1:47" ht="72" customHeight="1" x14ac:dyDescent="0.25">
      <c r="A657" s="732"/>
      <c r="B657" s="740"/>
      <c r="C657" s="45"/>
      <c r="D657" s="72"/>
      <c r="E657" s="123"/>
      <c r="F657" s="123"/>
      <c r="G657" s="132"/>
      <c r="H657" s="46"/>
      <c r="I657" s="46"/>
      <c r="J657" s="46"/>
      <c r="K657" s="46"/>
      <c r="L657" s="126"/>
      <c r="M657" s="137"/>
      <c r="N657" s="129" t="s">
        <v>913</v>
      </c>
      <c r="O657" s="125">
        <v>433000</v>
      </c>
      <c r="P657" s="129" t="s">
        <v>898</v>
      </c>
      <c r="Q657" s="127">
        <v>1</v>
      </c>
      <c r="R657" s="125"/>
      <c r="S657" s="128"/>
      <c r="T657" s="128">
        <v>346400</v>
      </c>
      <c r="U657" s="137">
        <v>346400</v>
      </c>
      <c r="V657" s="126"/>
      <c r="W657" s="125"/>
      <c r="X657" s="126"/>
      <c r="Y657" s="125"/>
      <c r="Z657" s="128"/>
      <c r="AA657" s="125">
        <v>346400</v>
      </c>
      <c r="AB657" s="742"/>
      <c r="AC657" s="126"/>
      <c r="AD657" s="128"/>
      <c r="AE657" s="745"/>
      <c r="AF657" s="745"/>
      <c r="AG657" s="128"/>
      <c r="AH657" s="122"/>
      <c r="AI657" s="122"/>
      <c r="AJ657" s="122"/>
      <c r="AK657" s="122"/>
      <c r="AL657" s="122"/>
      <c r="AM657" s="112"/>
      <c r="AN657" s="112"/>
      <c r="AO657" s="122"/>
      <c r="AP657" s="122"/>
      <c r="AQ657" s="122"/>
      <c r="AR657" s="122"/>
      <c r="AS657" s="112"/>
      <c r="AT657" s="116"/>
      <c r="AU657" s="74"/>
    </row>
    <row r="658" spans="1:47" ht="72" customHeight="1" x14ac:dyDescent="0.25">
      <c r="A658" s="732"/>
      <c r="B658" s="740"/>
      <c r="C658" s="45"/>
      <c r="D658" s="72"/>
      <c r="E658" s="123"/>
      <c r="F658" s="123"/>
      <c r="G658" s="132"/>
      <c r="H658" s="46"/>
      <c r="I658" s="46"/>
      <c r="J658" s="46"/>
      <c r="K658" s="46"/>
      <c r="L658" s="126"/>
      <c r="M658" s="137"/>
      <c r="N658" s="129" t="s">
        <v>914</v>
      </c>
      <c r="O658" s="125">
        <v>848000</v>
      </c>
      <c r="P658" s="129" t="s">
        <v>898</v>
      </c>
      <c r="Q658" s="127">
        <v>1</v>
      </c>
      <c r="R658" s="125"/>
      <c r="S658" s="128"/>
      <c r="T658" s="128">
        <v>678400</v>
      </c>
      <c r="U658" s="137">
        <v>678400</v>
      </c>
      <c r="V658" s="126"/>
      <c r="W658" s="125"/>
      <c r="X658" s="126"/>
      <c r="Y658" s="125"/>
      <c r="Z658" s="128"/>
      <c r="AA658" s="125">
        <v>678400</v>
      </c>
      <c r="AB658" s="742"/>
      <c r="AC658" s="126"/>
      <c r="AD658" s="128"/>
      <c r="AE658" s="745"/>
      <c r="AF658" s="745"/>
      <c r="AG658" s="128"/>
      <c r="AH658" s="122"/>
      <c r="AI658" s="122"/>
      <c r="AJ658" s="122"/>
      <c r="AK658" s="122"/>
      <c r="AL658" s="122"/>
      <c r="AM658" s="112"/>
      <c r="AN658" s="112"/>
      <c r="AO658" s="122"/>
      <c r="AP658" s="122"/>
      <c r="AQ658" s="122"/>
      <c r="AR658" s="122"/>
      <c r="AS658" s="112"/>
      <c r="AT658" s="116"/>
      <c r="AU658" s="74"/>
    </row>
    <row r="659" spans="1:47" ht="72" customHeight="1" x14ac:dyDescent="0.25">
      <c r="A659" s="732"/>
      <c r="B659" s="740"/>
      <c r="C659" s="45"/>
      <c r="D659" s="72"/>
      <c r="E659" s="123"/>
      <c r="F659" s="123"/>
      <c r="G659" s="132"/>
      <c r="H659" s="46"/>
      <c r="I659" s="46"/>
      <c r="J659" s="46"/>
      <c r="K659" s="46"/>
      <c r="L659" s="126"/>
      <c r="M659" s="137"/>
      <c r="N659" s="129" t="s">
        <v>915</v>
      </c>
      <c r="O659" s="125">
        <v>340000</v>
      </c>
      <c r="P659" s="129" t="s">
        <v>898</v>
      </c>
      <c r="Q659" s="127">
        <v>1</v>
      </c>
      <c r="R659" s="125"/>
      <c r="S659" s="128"/>
      <c r="T659" s="128">
        <v>272000</v>
      </c>
      <c r="U659" s="137">
        <v>272000</v>
      </c>
      <c r="V659" s="126"/>
      <c r="W659" s="125"/>
      <c r="X659" s="126"/>
      <c r="Y659" s="125"/>
      <c r="Z659" s="128"/>
      <c r="AA659" s="125">
        <v>272000</v>
      </c>
      <c r="AB659" s="742"/>
      <c r="AC659" s="126"/>
      <c r="AD659" s="128"/>
      <c r="AE659" s="745"/>
      <c r="AF659" s="745"/>
      <c r="AG659" s="128"/>
      <c r="AH659" s="122"/>
      <c r="AI659" s="122"/>
      <c r="AJ659" s="122"/>
      <c r="AK659" s="122"/>
      <c r="AL659" s="122"/>
      <c r="AM659" s="112"/>
      <c r="AN659" s="112"/>
      <c r="AO659" s="122"/>
      <c r="AP659" s="122"/>
      <c r="AQ659" s="122"/>
      <c r="AR659" s="122"/>
      <c r="AS659" s="112"/>
      <c r="AT659" s="116"/>
      <c r="AU659" s="74"/>
    </row>
    <row r="660" spans="1:47" ht="72" customHeight="1" x14ac:dyDescent="0.25">
      <c r="A660" s="732"/>
      <c r="B660" s="740"/>
      <c r="C660" s="45"/>
      <c r="D660" s="72"/>
      <c r="E660" s="123"/>
      <c r="F660" s="123"/>
      <c r="G660" s="132"/>
      <c r="H660" s="46"/>
      <c r="I660" s="46"/>
      <c r="J660" s="46"/>
      <c r="K660" s="46"/>
      <c r="L660" s="126"/>
      <c r="M660" s="137"/>
      <c r="N660" s="129" t="s">
        <v>916</v>
      </c>
      <c r="O660" s="125">
        <v>345000</v>
      </c>
      <c r="P660" s="129" t="s">
        <v>898</v>
      </c>
      <c r="Q660" s="127">
        <v>1</v>
      </c>
      <c r="R660" s="125"/>
      <c r="S660" s="128"/>
      <c r="T660" s="128">
        <v>276000</v>
      </c>
      <c r="U660" s="137">
        <v>276000</v>
      </c>
      <c r="V660" s="126"/>
      <c r="W660" s="125"/>
      <c r="X660" s="126"/>
      <c r="Y660" s="125"/>
      <c r="Z660" s="128"/>
      <c r="AA660" s="125">
        <v>276000</v>
      </c>
      <c r="AB660" s="742"/>
      <c r="AC660" s="126"/>
      <c r="AD660" s="128"/>
      <c r="AE660" s="745"/>
      <c r="AF660" s="745"/>
      <c r="AG660" s="128"/>
      <c r="AH660" s="122"/>
      <c r="AI660" s="122"/>
      <c r="AJ660" s="122"/>
      <c r="AK660" s="122"/>
      <c r="AL660" s="122"/>
      <c r="AM660" s="112"/>
      <c r="AN660" s="112"/>
      <c r="AO660" s="122"/>
      <c r="AP660" s="122"/>
      <c r="AQ660" s="122"/>
      <c r="AR660" s="122"/>
      <c r="AS660" s="112"/>
      <c r="AT660" s="116"/>
      <c r="AU660" s="74"/>
    </row>
    <row r="661" spans="1:47" ht="72" customHeight="1" x14ac:dyDescent="0.25">
      <c r="A661" s="732"/>
      <c r="B661" s="740"/>
      <c r="C661" s="45"/>
      <c r="D661" s="72"/>
      <c r="E661" s="123"/>
      <c r="F661" s="123"/>
      <c r="G661" s="132"/>
      <c r="H661" s="46"/>
      <c r="I661" s="46"/>
      <c r="J661" s="46"/>
      <c r="K661" s="46"/>
      <c r="L661" s="126"/>
      <c r="M661" s="137"/>
      <c r="N661" s="129" t="s">
        <v>917</v>
      </c>
      <c r="O661" s="125">
        <v>345000</v>
      </c>
      <c r="P661" s="129" t="s">
        <v>898</v>
      </c>
      <c r="Q661" s="127">
        <v>1</v>
      </c>
      <c r="R661" s="125"/>
      <c r="S661" s="128"/>
      <c r="T661" s="128">
        <v>0</v>
      </c>
      <c r="U661" s="137">
        <v>0</v>
      </c>
      <c r="V661" s="126"/>
      <c r="W661" s="125"/>
      <c r="X661" s="126"/>
      <c r="Y661" s="125"/>
      <c r="Z661" s="128"/>
      <c r="AA661" s="125">
        <v>0</v>
      </c>
      <c r="AB661" s="742"/>
      <c r="AC661" s="126"/>
      <c r="AD661" s="128"/>
      <c r="AE661" s="745"/>
      <c r="AF661" s="745"/>
      <c r="AG661" s="128"/>
      <c r="AH661" s="122"/>
      <c r="AI661" s="122"/>
      <c r="AJ661" s="122"/>
      <c r="AK661" s="122"/>
      <c r="AL661" s="122"/>
      <c r="AM661" s="112"/>
      <c r="AN661" s="112"/>
      <c r="AO661" s="122"/>
      <c r="AP661" s="122"/>
      <c r="AQ661" s="122"/>
      <c r="AR661" s="122"/>
      <c r="AS661" s="112"/>
      <c r="AT661" s="116"/>
      <c r="AU661" s="74"/>
    </row>
    <row r="662" spans="1:47" ht="72" customHeight="1" x14ac:dyDescent="0.25">
      <c r="A662" s="732"/>
      <c r="B662" s="740"/>
      <c r="C662" s="45"/>
      <c r="D662" s="72"/>
      <c r="E662" s="123"/>
      <c r="F662" s="123"/>
      <c r="G662" s="132"/>
      <c r="H662" s="46"/>
      <c r="I662" s="46"/>
      <c r="J662" s="46"/>
      <c r="K662" s="46"/>
      <c r="L662" s="126"/>
      <c r="M662" s="137"/>
      <c r="N662" s="129" t="s">
        <v>918</v>
      </c>
      <c r="O662" s="125">
        <v>40000</v>
      </c>
      <c r="P662" s="129" t="s">
        <v>898</v>
      </c>
      <c r="Q662" s="127">
        <v>6</v>
      </c>
      <c r="R662" s="125"/>
      <c r="S662" s="128"/>
      <c r="T662" s="128">
        <v>0</v>
      </c>
      <c r="U662" s="137">
        <v>0</v>
      </c>
      <c r="V662" s="126"/>
      <c r="W662" s="125"/>
      <c r="X662" s="126"/>
      <c r="Y662" s="125"/>
      <c r="Z662" s="128"/>
      <c r="AA662" s="125">
        <v>0</v>
      </c>
      <c r="AB662" s="742"/>
      <c r="AC662" s="126"/>
      <c r="AD662" s="128"/>
      <c r="AE662" s="745"/>
      <c r="AF662" s="745"/>
      <c r="AG662" s="128"/>
      <c r="AH662" s="122"/>
      <c r="AI662" s="122"/>
      <c r="AJ662" s="122"/>
      <c r="AK662" s="122"/>
      <c r="AL662" s="122"/>
      <c r="AM662" s="112"/>
      <c r="AN662" s="112"/>
      <c r="AO662" s="122"/>
      <c r="AP662" s="122"/>
      <c r="AQ662" s="122"/>
      <c r="AR662" s="122"/>
      <c r="AS662" s="112"/>
      <c r="AT662" s="116"/>
      <c r="AU662" s="74"/>
    </row>
    <row r="663" spans="1:47" ht="72" customHeight="1" x14ac:dyDescent="0.25">
      <c r="A663" s="732"/>
      <c r="B663" s="740"/>
      <c r="C663" s="45"/>
      <c r="D663" s="72"/>
      <c r="E663" s="123"/>
      <c r="F663" s="123"/>
      <c r="G663" s="132"/>
      <c r="H663" s="46"/>
      <c r="I663" s="46"/>
      <c r="J663" s="46"/>
      <c r="K663" s="46"/>
      <c r="L663" s="126"/>
      <c r="M663" s="137"/>
      <c r="N663" s="129" t="s">
        <v>919</v>
      </c>
      <c r="O663" s="125">
        <v>155000</v>
      </c>
      <c r="P663" s="129" t="s">
        <v>898</v>
      </c>
      <c r="Q663" s="127">
        <v>1</v>
      </c>
      <c r="R663" s="125"/>
      <c r="S663" s="128"/>
      <c r="T663" s="128">
        <v>0</v>
      </c>
      <c r="U663" s="137">
        <v>0</v>
      </c>
      <c r="V663" s="126"/>
      <c r="W663" s="125"/>
      <c r="X663" s="126"/>
      <c r="Y663" s="125"/>
      <c r="Z663" s="128"/>
      <c r="AA663" s="125">
        <v>0</v>
      </c>
      <c r="AB663" s="742"/>
      <c r="AC663" s="126"/>
      <c r="AD663" s="128"/>
      <c r="AE663" s="745"/>
      <c r="AF663" s="745"/>
      <c r="AG663" s="128"/>
      <c r="AH663" s="122"/>
      <c r="AI663" s="122"/>
      <c r="AJ663" s="122"/>
      <c r="AK663" s="122"/>
      <c r="AL663" s="122"/>
      <c r="AM663" s="112"/>
      <c r="AN663" s="112"/>
      <c r="AO663" s="122"/>
      <c r="AP663" s="122"/>
      <c r="AQ663" s="122"/>
      <c r="AR663" s="122"/>
      <c r="AS663" s="112"/>
      <c r="AT663" s="116"/>
      <c r="AU663" s="74"/>
    </row>
    <row r="664" spans="1:47" ht="72" customHeight="1" x14ac:dyDescent="0.25">
      <c r="A664" s="732"/>
      <c r="B664" s="740"/>
      <c r="C664" s="45"/>
      <c r="D664" s="72"/>
      <c r="E664" s="123"/>
      <c r="F664" s="123"/>
      <c r="G664" s="132"/>
      <c r="H664" s="46"/>
      <c r="I664" s="46"/>
      <c r="J664" s="46"/>
      <c r="K664" s="46"/>
      <c r="L664" s="126"/>
      <c r="M664" s="137"/>
      <c r="N664" s="129" t="s">
        <v>829</v>
      </c>
      <c r="O664" s="125">
        <v>87000</v>
      </c>
      <c r="P664" s="129" t="s">
        <v>920</v>
      </c>
      <c r="Q664" s="127">
        <v>19</v>
      </c>
      <c r="R664" s="125"/>
      <c r="S664" s="128"/>
      <c r="T664" s="128">
        <v>0</v>
      </c>
      <c r="U664" s="137">
        <v>0</v>
      </c>
      <c r="V664" s="126"/>
      <c r="W664" s="125"/>
      <c r="X664" s="126"/>
      <c r="Y664" s="125"/>
      <c r="Z664" s="128"/>
      <c r="AA664" s="125">
        <v>0</v>
      </c>
      <c r="AB664" s="742"/>
      <c r="AC664" s="126"/>
      <c r="AD664" s="128"/>
      <c r="AE664" s="745"/>
      <c r="AF664" s="745"/>
      <c r="AG664" s="128"/>
      <c r="AH664" s="122"/>
      <c r="AI664" s="122"/>
      <c r="AJ664" s="122"/>
      <c r="AK664" s="122"/>
      <c r="AL664" s="122"/>
      <c r="AM664" s="112"/>
      <c r="AN664" s="112"/>
      <c r="AO664" s="122"/>
      <c r="AP664" s="122"/>
      <c r="AQ664" s="122"/>
      <c r="AR664" s="122"/>
      <c r="AS664" s="112"/>
      <c r="AT664" s="116"/>
      <c r="AU664" s="74"/>
    </row>
    <row r="665" spans="1:47" ht="72" customHeight="1" x14ac:dyDescent="0.25">
      <c r="A665" s="732"/>
      <c r="B665" s="740"/>
      <c r="C665" s="45"/>
      <c r="D665" s="72"/>
      <c r="E665" s="123"/>
      <c r="F665" s="123"/>
      <c r="G665" s="132"/>
      <c r="H665" s="46"/>
      <c r="I665" s="46"/>
      <c r="J665" s="46"/>
      <c r="K665" s="46"/>
      <c r="L665" s="126"/>
      <c r="M665" s="137"/>
      <c r="N665" s="129" t="s">
        <v>921</v>
      </c>
      <c r="O665" s="125">
        <v>163000</v>
      </c>
      <c r="P665" s="129" t="s">
        <v>898</v>
      </c>
      <c r="Q665" s="127">
        <v>7</v>
      </c>
      <c r="R665" s="125"/>
      <c r="S665" s="128"/>
      <c r="T665" s="128">
        <v>0</v>
      </c>
      <c r="U665" s="137">
        <v>0</v>
      </c>
      <c r="V665" s="126"/>
      <c r="W665" s="125"/>
      <c r="X665" s="126"/>
      <c r="Y665" s="125"/>
      <c r="Z665" s="128"/>
      <c r="AA665" s="125">
        <v>0</v>
      </c>
      <c r="AB665" s="742"/>
      <c r="AC665" s="126"/>
      <c r="AD665" s="128"/>
      <c r="AE665" s="745"/>
      <c r="AF665" s="745"/>
      <c r="AG665" s="128"/>
      <c r="AH665" s="122"/>
      <c r="AI665" s="122"/>
      <c r="AJ665" s="122"/>
      <c r="AK665" s="122"/>
      <c r="AL665" s="122"/>
      <c r="AM665" s="112"/>
      <c r="AN665" s="112"/>
      <c r="AO665" s="122"/>
      <c r="AP665" s="122"/>
      <c r="AQ665" s="122"/>
      <c r="AR665" s="122"/>
      <c r="AS665" s="112"/>
      <c r="AT665" s="116"/>
      <c r="AU665" s="74"/>
    </row>
    <row r="666" spans="1:47" ht="72" customHeight="1" x14ac:dyDescent="0.25">
      <c r="A666" s="732"/>
      <c r="B666" s="740"/>
      <c r="C666" s="45"/>
      <c r="D666" s="72"/>
      <c r="E666" s="123"/>
      <c r="F666" s="123"/>
      <c r="G666" s="132"/>
      <c r="H666" s="46"/>
      <c r="I666" s="46"/>
      <c r="J666" s="46"/>
      <c r="K666" s="46"/>
      <c r="L666" s="126"/>
      <c r="M666" s="137"/>
      <c r="N666" s="129" t="s">
        <v>922</v>
      </c>
      <c r="O666" s="125">
        <v>118000</v>
      </c>
      <c r="P666" s="129" t="s">
        <v>898</v>
      </c>
      <c r="Q666" s="127">
        <v>4</v>
      </c>
      <c r="R666" s="125"/>
      <c r="S666" s="128"/>
      <c r="T666" s="128">
        <v>0</v>
      </c>
      <c r="U666" s="137">
        <v>0</v>
      </c>
      <c r="V666" s="126"/>
      <c r="W666" s="125"/>
      <c r="X666" s="126"/>
      <c r="Y666" s="125"/>
      <c r="Z666" s="128"/>
      <c r="AA666" s="125">
        <v>0</v>
      </c>
      <c r="AB666" s="742"/>
      <c r="AC666" s="126"/>
      <c r="AD666" s="128"/>
      <c r="AE666" s="745"/>
      <c r="AF666" s="745"/>
      <c r="AG666" s="128"/>
      <c r="AH666" s="122"/>
      <c r="AI666" s="122"/>
      <c r="AJ666" s="122"/>
      <c r="AK666" s="122"/>
      <c r="AL666" s="122"/>
      <c r="AM666" s="112"/>
      <c r="AN666" s="112"/>
      <c r="AO666" s="122"/>
      <c r="AP666" s="122"/>
      <c r="AQ666" s="122"/>
      <c r="AR666" s="122"/>
      <c r="AS666" s="112"/>
      <c r="AT666" s="116"/>
      <c r="AU666" s="74"/>
    </row>
    <row r="667" spans="1:47" ht="72" customHeight="1" x14ac:dyDescent="0.25">
      <c r="A667" s="732"/>
      <c r="B667" s="740"/>
      <c r="C667" s="45"/>
      <c r="D667" s="72"/>
      <c r="E667" s="123"/>
      <c r="F667" s="123"/>
      <c r="G667" s="132"/>
      <c r="H667" s="46"/>
      <c r="I667" s="46"/>
      <c r="J667" s="46"/>
      <c r="K667" s="46"/>
      <c r="L667" s="126"/>
      <c r="M667" s="137"/>
      <c r="N667" s="129" t="s">
        <v>923</v>
      </c>
      <c r="O667" s="125">
        <v>45000</v>
      </c>
      <c r="P667" s="129" t="s">
        <v>898</v>
      </c>
      <c r="Q667" s="127">
        <v>2</v>
      </c>
      <c r="R667" s="125"/>
      <c r="S667" s="128"/>
      <c r="T667" s="128">
        <v>0</v>
      </c>
      <c r="U667" s="137">
        <v>0</v>
      </c>
      <c r="V667" s="126"/>
      <c r="W667" s="125"/>
      <c r="X667" s="126"/>
      <c r="Y667" s="125"/>
      <c r="Z667" s="128"/>
      <c r="AA667" s="125">
        <v>0</v>
      </c>
      <c r="AB667" s="742"/>
      <c r="AC667" s="126"/>
      <c r="AD667" s="128"/>
      <c r="AE667" s="745"/>
      <c r="AF667" s="745"/>
      <c r="AG667" s="128"/>
      <c r="AH667" s="122"/>
      <c r="AI667" s="122"/>
      <c r="AJ667" s="122"/>
      <c r="AK667" s="122"/>
      <c r="AL667" s="122"/>
      <c r="AM667" s="112"/>
      <c r="AN667" s="112"/>
      <c r="AO667" s="122"/>
      <c r="AP667" s="122"/>
      <c r="AQ667" s="122"/>
      <c r="AR667" s="122"/>
      <c r="AS667" s="112"/>
      <c r="AT667" s="116"/>
      <c r="AU667" s="74"/>
    </row>
    <row r="668" spans="1:47" ht="72" customHeight="1" x14ac:dyDescent="0.25">
      <c r="A668" s="732"/>
      <c r="B668" s="740"/>
      <c r="C668" s="45"/>
      <c r="D668" s="72"/>
      <c r="E668" s="123"/>
      <c r="F668" s="123"/>
      <c r="G668" s="132"/>
      <c r="H668" s="46"/>
      <c r="I668" s="46"/>
      <c r="J668" s="46"/>
      <c r="K668" s="46"/>
      <c r="L668" s="126"/>
      <c r="M668" s="137"/>
      <c r="N668" s="129" t="s">
        <v>924</v>
      </c>
      <c r="O668" s="125">
        <v>118000</v>
      </c>
      <c r="P668" s="129" t="s">
        <v>898</v>
      </c>
      <c r="Q668" s="127">
        <v>1</v>
      </c>
      <c r="R668" s="125"/>
      <c r="S668" s="128"/>
      <c r="T668" s="128">
        <v>0</v>
      </c>
      <c r="U668" s="137">
        <v>0</v>
      </c>
      <c r="V668" s="126"/>
      <c r="W668" s="125"/>
      <c r="X668" s="126"/>
      <c r="Y668" s="125"/>
      <c r="Z668" s="128"/>
      <c r="AA668" s="125">
        <v>0</v>
      </c>
      <c r="AB668" s="742"/>
      <c r="AC668" s="126"/>
      <c r="AD668" s="128"/>
      <c r="AE668" s="745"/>
      <c r="AF668" s="745"/>
      <c r="AG668" s="128"/>
      <c r="AH668" s="122"/>
      <c r="AI668" s="122"/>
      <c r="AJ668" s="122"/>
      <c r="AK668" s="122"/>
      <c r="AL668" s="122"/>
      <c r="AM668" s="112"/>
      <c r="AN668" s="112"/>
      <c r="AO668" s="122"/>
      <c r="AP668" s="122"/>
      <c r="AQ668" s="122"/>
      <c r="AR668" s="122"/>
      <c r="AS668" s="112"/>
      <c r="AT668" s="116"/>
      <c r="AU668" s="74"/>
    </row>
    <row r="669" spans="1:47" ht="72" customHeight="1" x14ac:dyDescent="0.25">
      <c r="A669" s="732"/>
      <c r="B669" s="740"/>
      <c r="C669" s="45"/>
      <c r="D669" s="72"/>
      <c r="E669" s="123"/>
      <c r="F669" s="123"/>
      <c r="G669" s="132"/>
      <c r="H669" s="46"/>
      <c r="I669" s="46"/>
      <c r="J669" s="46"/>
      <c r="K669" s="46"/>
      <c r="L669" s="126"/>
      <c r="M669" s="137"/>
      <c r="N669" s="129" t="s">
        <v>925</v>
      </c>
      <c r="O669" s="125">
        <v>195000</v>
      </c>
      <c r="P669" s="129" t="s">
        <v>898</v>
      </c>
      <c r="Q669" s="127">
        <v>2</v>
      </c>
      <c r="R669" s="125"/>
      <c r="S669" s="128"/>
      <c r="T669" s="128">
        <v>0</v>
      </c>
      <c r="U669" s="137">
        <v>0</v>
      </c>
      <c r="V669" s="126"/>
      <c r="W669" s="125"/>
      <c r="X669" s="126"/>
      <c r="Y669" s="125"/>
      <c r="Z669" s="128"/>
      <c r="AA669" s="125">
        <v>0</v>
      </c>
      <c r="AB669" s="742"/>
      <c r="AC669" s="126"/>
      <c r="AD669" s="128"/>
      <c r="AE669" s="745"/>
      <c r="AF669" s="745"/>
      <c r="AG669" s="128"/>
      <c r="AH669" s="122"/>
      <c r="AI669" s="122"/>
      <c r="AJ669" s="122"/>
      <c r="AK669" s="122"/>
      <c r="AL669" s="122"/>
      <c r="AM669" s="112"/>
      <c r="AN669" s="112"/>
      <c r="AO669" s="122"/>
      <c r="AP669" s="122"/>
      <c r="AQ669" s="122"/>
      <c r="AR669" s="122"/>
      <c r="AS669" s="112"/>
      <c r="AT669" s="116"/>
      <c r="AU669" s="74"/>
    </row>
    <row r="670" spans="1:47" ht="72" customHeight="1" x14ac:dyDescent="0.25">
      <c r="A670" s="732"/>
      <c r="B670" s="740"/>
      <c r="C670" s="45"/>
      <c r="D670" s="72"/>
      <c r="E670" s="123"/>
      <c r="F670" s="123"/>
      <c r="G670" s="132"/>
      <c r="H670" s="46"/>
      <c r="I670" s="46"/>
      <c r="J670" s="46"/>
      <c r="K670" s="46"/>
      <c r="L670" s="126"/>
      <c r="M670" s="137"/>
      <c r="N670" s="129" t="s">
        <v>926</v>
      </c>
      <c r="O670" s="125">
        <v>295000</v>
      </c>
      <c r="P670" s="129" t="s">
        <v>898</v>
      </c>
      <c r="Q670" s="127">
        <v>3</v>
      </c>
      <c r="R670" s="125"/>
      <c r="S670" s="128"/>
      <c r="T670" s="128">
        <v>0</v>
      </c>
      <c r="U670" s="137">
        <v>0</v>
      </c>
      <c r="V670" s="126"/>
      <c r="W670" s="125"/>
      <c r="X670" s="126"/>
      <c r="Y670" s="125"/>
      <c r="Z670" s="128"/>
      <c r="AA670" s="125">
        <v>0</v>
      </c>
      <c r="AB670" s="742"/>
      <c r="AC670" s="126"/>
      <c r="AD670" s="128"/>
      <c r="AE670" s="745"/>
      <c r="AF670" s="745"/>
      <c r="AG670" s="128"/>
      <c r="AH670" s="122"/>
      <c r="AI670" s="122"/>
      <c r="AJ670" s="122"/>
      <c r="AK670" s="122"/>
      <c r="AL670" s="122"/>
      <c r="AM670" s="112"/>
      <c r="AN670" s="112"/>
      <c r="AO670" s="122"/>
      <c r="AP670" s="122"/>
      <c r="AQ670" s="122"/>
      <c r="AR670" s="122"/>
      <c r="AS670" s="112"/>
      <c r="AT670" s="116"/>
      <c r="AU670" s="74"/>
    </row>
    <row r="671" spans="1:47" ht="72" customHeight="1" x14ac:dyDescent="0.25">
      <c r="A671" s="732"/>
      <c r="B671" s="740"/>
      <c r="C671" s="45"/>
      <c r="D671" s="72"/>
      <c r="E671" s="123"/>
      <c r="F671" s="123"/>
      <c r="G671" s="132"/>
      <c r="H671" s="46"/>
      <c r="I671" s="46"/>
      <c r="J671" s="46"/>
      <c r="K671" s="46"/>
      <c r="L671" s="126"/>
      <c r="M671" s="137"/>
      <c r="N671" s="129" t="s">
        <v>921</v>
      </c>
      <c r="O671" s="125">
        <v>163000</v>
      </c>
      <c r="P671" s="129" t="s">
        <v>898</v>
      </c>
      <c r="Q671" s="127">
        <v>5</v>
      </c>
      <c r="R671" s="125"/>
      <c r="S671" s="128"/>
      <c r="T671" s="128">
        <v>0</v>
      </c>
      <c r="U671" s="137">
        <v>0</v>
      </c>
      <c r="V671" s="126"/>
      <c r="W671" s="125"/>
      <c r="X671" s="126"/>
      <c r="Y671" s="125"/>
      <c r="Z671" s="128"/>
      <c r="AA671" s="125">
        <v>0</v>
      </c>
      <c r="AB671" s="742"/>
      <c r="AC671" s="126"/>
      <c r="AD671" s="128"/>
      <c r="AE671" s="745"/>
      <c r="AF671" s="745"/>
      <c r="AG671" s="128"/>
      <c r="AH671" s="122"/>
      <c r="AI671" s="122"/>
      <c r="AJ671" s="122"/>
      <c r="AK671" s="122"/>
      <c r="AL671" s="122"/>
      <c r="AM671" s="112"/>
      <c r="AN671" s="112"/>
      <c r="AO671" s="122"/>
      <c r="AP671" s="122"/>
      <c r="AQ671" s="122"/>
      <c r="AR671" s="122"/>
      <c r="AS671" s="112"/>
      <c r="AT671" s="116"/>
      <c r="AU671" s="74"/>
    </row>
    <row r="672" spans="1:47" ht="72" customHeight="1" x14ac:dyDescent="0.25">
      <c r="A672" s="732"/>
      <c r="B672" s="740"/>
      <c r="C672" s="45"/>
      <c r="D672" s="72"/>
      <c r="E672" s="123"/>
      <c r="F672" s="123"/>
      <c r="G672" s="132"/>
      <c r="H672" s="46"/>
      <c r="I672" s="46"/>
      <c r="J672" s="46"/>
      <c r="K672" s="46"/>
      <c r="L672" s="126"/>
      <c r="M672" s="137"/>
      <c r="N672" s="129" t="s">
        <v>927</v>
      </c>
      <c r="O672" s="125"/>
      <c r="P672" s="129" t="s">
        <v>920</v>
      </c>
      <c r="Q672" s="127">
        <v>7</v>
      </c>
      <c r="R672" s="125"/>
      <c r="S672" s="128"/>
      <c r="T672" s="128">
        <v>0</v>
      </c>
      <c r="U672" s="137">
        <v>0</v>
      </c>
      <c r="V672" s="126"/>
      <c r="W672" s="125"/>
      <c r="X672" s="126"/>
      <c r="Y672" s="125"/>
      <c r="Z672" s="128"/>
      <c r="AA672" s="125">
        <v>0</v>
      </c>
      <c r="AB672" s="742"/>
      <c r="AC672" s="126"/>
      <c r="AD672" s="128"/>
      <c r="AE672" s="745"/>
      <c r="AF672" s="745"/>
      <c r="AG672" s="128"/>
      <c r="AH672" s="122"/>
      <c r="AI672" s="122"/>
      <c r="AJ672" s="122"/>
      <c r="AK672" s="122"/>
      <c r="AL672" s="122"/>
      <c r="AM672" s="112"/>
      <c r="AN672" s="112"/>
      <c r="AO672" s="122"/>
      <c r="AP672" s="122"/>
      <c r="AQ672" s="122"/>
      <c r="AR672" s="122"/>
      <c r="AS672" s="112"/>
      <c r="AT672" s="116"/>
      <c r="AU672" s="74"/>
    </row>
    <row r="673" spans="1:47" ht="72" customHeight="1" x14ac:dyDescent="0.25">
      <c r="A673" s="732"/>
      <c r="B673" s="740"/>
      <c r="C673" s="45"/>
      <c r="D673" s="72"/>
      <c r="E673" s="123"/>
      <c r="F673" s="123"/>
      <c r="G673" s="132"/>
      <c r="H673" s="46"/>
      <c r="I673" s="46"/>
      <c r="J673" s="46"/>
      <c r="K673" s="46"/>
      <c r="L673" s="126"/>
      <c r="M673" s="137"/>
      <c r="N673" s="129" t="s">
        <v>829</v>
      </c>
      <c r="O673" s="125">
        <v>87000</v>
      </c>
      <c r="P673" s="129" t="s">
        <v>898</v>
      </c>
      <c r="Q673" s="127">
        <v>17</v>
      </c>
      <c r="R673" s="125"/>
      <c r="S673" s="128"/>
      <c r="T673" s="128">
        <v>0</v>
      </c>
      <c r="U673" s="137">
        <v>0</v>
      </c>
      <c r="V673" s="126"/>
      <c r="W673" s="125"/>
      <c r="X673" s="126"/>
      <c r="Y673" s="125"/>
      <c r="Z673" s="128"/>
      <c r="AA673" s="125">
        <v>0</v>
      </c>
      <c r="AB673" s="742"/>
      <c r="AC673" s="126"/>
      <c r="AD673" s="128"/>
      <c r="AE673" s="745"/>
      <c r="AF673" s="745"/>
      <c r="AG673" s="128"/>
      <c r="AH673" s="122"/>
      <c r="AI673" s="122"/>
      <c r="AJ673" s="122"/>
      <c r="AK673" s="122"/>
      <c r="AL673" s="122"/>
      <c r="AM673" s="112"/>
      <c r="AN673" s="112"/>
      <c r="AO673" s="122"/>
      <c r="AP673" s="122"/>
      <c r="AQ673" s="122"/>
      <c r="AR673" s="122"/>
      <c r="AS673" s="112"/>
      <c r="AT673" s="116"/>
      <c r="AU673" s="74"/>
    </row>
    <row r="674" spans="1:47" ht="72" customHeight="1" x14ac:dyDescent="0.25">
      <c r="A674" s="732"/>
      <c r="B674" s="740"/>
      <c r="C674" s="45"/>
      <c r="D674" s="72"/>
      <c r="E674" s="123"/>
      <c r="F674" s="123"/>
      <c r="G674" s="132"/>
      <c r="H674" s="46"/>
      <c r="I674" s="46"/>
      <c r="J674" s="46"/>
      <c r="K674" s="46"/>
      <c r="L674" s="126"/>
      <c r="M674" s="137"/>
      <c r="N674" s="129" t="s">
        <v>928</v>
      </c>
      <c r="O674" s="125">
        <v>425000</v>
      </c>
      <c r="P674" s="129" t="s">
        <v>898</v>
      </c>
      <c r="Q674" s="127">
        <v>1</v>
      </c>
      <c r="R674" s="125"/>
      <c r="S674" s="128"/>
      <c r="T674" s="128">
        <v>0</v>
      </c>
      <c r="U674" s="137">
        <v>0</v>
      </c>
      <c r="V674" s="126"/>
      <c r="W674" s="125"/>
      <c r="X674" s="126"/>
      <c r="Y674" s="125"/>
      <c r="Z674" s="128"/>
      <c r="AA674" s="125">
        <v>0</v>
      </c>
      <c r="AB674" s="742"/>
      <c r="AC674" s="126"/>
      <c r="AD674" s="128"/>
      <c r="AE674" s="745"/>
      <c r="AF674" s="745"/>
      <c r="AG674" s="128"/>
      <c r="AH674" s="122"/>
      <c r="AI674" s="122"/>
      <c r="AJ674" s="122"/>
      <c r="AK674" s="122"/>
      <c r="AL674" s="122"/>
      <c r="AM674" s="112"/>
      <c r="AN674" s="112"/>
      <c r="AO674" s="122"/>
      <c r="AP674" s="122"/>
      <c r="AQ674" s="122"/>
      <c r="AR674" s="122"/>
      <c r="AS674" s="112"/>
      <c r="AT674" s="116"/>
      <c r="AU674" s="74"/>
    </row>
    <row r="675" spans="1:47" ht="72" customHeight="1" x14ac:dyDescent="0.25">
      <c r="A675" s="732"/>
      <c r="B675" s="740"/>
      <c r="C675" s="45"/>
      <c r="D675" s="72"/>
      <c r="E675" s="123"/>
      <c r="F675" s="123"/>
      <c r="G675" s="132"/>
      <c r="H675" s="46"/>
      <c r="I675" s="46"/>
      <c r="J675" s="46"/>
      <c r="K675" s="46"/>
      <c r="L675" s="126"/>
      <c r="M675" s="137"/>
      <c r="N675" s="129" t="s">
        <v>929</v>
      </c>
      <c r="O675" s="125">
        <v>11000</v>
      </c>
      <c r="P675" s="129" t="s">
        <v>930</v>
      </c>
      <c r="Q675" s="127">
        <v>1</v>
      </c>
      <c r="R675" s="125"/>
      <c r="S675" s="128"/>
      <c r="T675" s="128">
        <v>0</v>
      </c>
      <c r="U675" s="137">
        <v>0</v>
      </c>
      <c r="V675" s="126"/>
      <c r="W675" s="125"/>
      <c r="X675" s="126"/>
      <c r="Y675" s="125"/>
      <c r="Z675" s="128"/>
      <c r="AA675" s="125">
        <v>0</v>
      </c>
      <c r="AB675" s="742"/>
      <c r="AC675" s="126"/>
      <c r="AD675" s="128"/>
      <c r="AE675" s="745"/>
      <c r="AF675" s="745"/>
      <c r="AG675" s="128"/>
      <c r="AH675" s="122"/>
      <c r="AI675" s="122"/>
      <c r="AJ675" s="122"/>
      <c r="AK675" s="122"/>
      <c r="AL675" s="122"/>
      <c r="AM675" s="112"/>
      <c r="AN675" s="112"/>
      <c r="AO675" s="122"/>
      <c r="AP675" s="122"/>
      <c r="AQ675" s="122"/>
      <c r="AR675" s="122"/>
      <c r="AS675" s="112"/>
      <c r="AT675" s="116"/>
      <c r="AU675" s="74"/>
    </row>
    <row r="676" spans="1:47" ht="72" customHeight="1" x14ac:dyDescent="0.25">
      <c r="A676" s="732"/>
      <c r="B676" s="740"/>
      <c r="C676" s="45"/>
      <c r="D676" s="72"/>
      <c r="E676" s="123"/>
      <c r="F676" s="123"/>
      <c r="G676" s="132"/>
      <c r="H676" s="46"/>
      <c r="I676" s="46"/>
      <c r="J676" s="46"/>
      <c r="K676" s="46"/>
      <c r="L676" s="126"/>
      <c r="M676" s="137"/>
      <c r="N676" s="129" t="s">
        <v>931</v>
      </c>
      <c r="O676" s="125">
        <v>170000</v>
      </c>
      <c r="P676" s="129" t="s">
        <v>352</v>
      </c>
      <c r="Q676" s="127">
        <v>65</v>
      </c>
      <c r="R676" s="125"/>
      <c r="S676" s="128"/>
      <c r="T676" s="128">
        <v>136000</v>
      </c>
      <c r="U676" s="137">
        <v>8840000</v>
      </c>
      <c r="V676" s="126"/>
      <c r="W676" s="125"/>
      <c r="X676" s="126"/>
      <c r="Y676" s="125"/>
      <c r="Z676" s="128"/>
      <c r="AA676" s="125">
        <v>8840000</v>
      </c>
      <c r="AB676" s="742"/>
      <c r="AC676" s="126"/>
      <c r="AD676" s="128"/>
      <c r="AE676" s="745"/>
      <c r="AF676" s="745"/>
      <c r="AG676" s="128"/>
      <c r="AH676" s="122"/>
      <c r="AI676" s="122"/>
      <c r="AJ676" s="122"/>
      <c r="AK676" s="122"/>
      <c r="AL676" s="122"/>
      <c r="AM676" s="112"/>
      <c r="AN676" s="112"/>
      <c r="AO676" s="122"/>
      <c r="AP676" s="122"/>
      <c r="AQ676" s="122"/>
      <c r="AR676" s="122"/>
      <c r="AS676" s="112"/>
      <c r="AT676" s="116"/>
      <c r="AU676" s="74"/>
    </row>
    <row r="677" spans="1:47" ht="72" customHeight="1" x14ac:dyDescent="0.25">
      <c r="A677" s="732">
        <f>MAX(A$6:$A676)+1</f>
        <v>59</v>
      </c>
      <c r="B677" s="740" t="s">
        <v>932</v>
      </c>
      <c r="C677" s="45">
        <v>63</v>
      </c>
      <c r="D677" s="72">
        <v>363</v>
      </c>
      <c r="E677" s="123" t="s">
        <v>477</v>
      </c>
      <c r="F677" s="123" t="s">
        <v>12</v>
      </c>
      <c r="G677" s="132">
        <v>2017.3</v>
      </c>
      <c r="H677" s="46">
        <v>958.2</v>
      </c>
      <c r="I677" s="46">
        <v>0</v>
      </c>
      <c r="J677" s="46">
        <v>958.2</v>
      </c>
      <c r="K677" s="46">
        <v>1059.0999999999999</v>
      </c>
      <c r="L677" s="126">
        <v>70000</v>
      </c>
      <c r="M677" s="128">
        <v>67074000</v>
      </c>
      <c r="N677" s="129"/>
      <c r="O677" s="125"/>
      <c r="P677" s="129"/>
      <c r="Q677" s="127">
        <v>958.2</v>
      </c>
      <c r="R677" s="125"/>
      <c r="S677" s="128">
        <v>0</v>
      </c>
      <c r="T677" s="128"/>
      <c r="U677" s="137"/>
      <c r="V677" s="126">
        <v>10000</v>
      </c>
      <c r="W677" s="125">
        <v>9582000</v>
      </c>
      <c r="X677" s="126">
        <v>150000</v>
      </c>
      <c r="Y677" s="125">
        <v>143730000</v>
      </c>
      <c r="Z677" s="128"/>
      <c r="AA677" s="125">
        <v>220386000</v>
      </c>
      <c r="AB677" s="742">
        <v>243529450</v>
      </c>
      <c r="AC677" s="126">
        <v>40000</v>
      </c>
      <c r="AD677" s="128">
        <v>38328000</v>
      </c>
      <c r="AE677" s="745">
        <v>38328000</v>
      </c>
      <c r="AF677" s="745">
        <v>281857450</v>
      </c>
      <c r="AG677" s="128"/>
      <c r="AH677" s="122"/>
      <c r="AI677" s="122"/>
      <c r="AJ677" s="122"/>
      <c r="AK677" s="122"/>
      <c r="AL677" s="122"/>
      <c r="AM677" s="112"/>
      <c r="AN677" s="112"/>
      <c r="AO677" s="122"/>
      <c r="AP677" s="122"/>
      <c r="AQ677" s="122"/>
      <c r="AR677" s="122"/>
      <c r="AS677" s="112"/>
      <c r="AT677" s="116"/>
      <c r="AU677" s="74"/>
    </row>
    <row r="678" spans="1:47" ht="91.9" customHeight="1" x14ac:dyDescent="0.25">
      <c r="A678" s="732"/>
      <c r="B678" s="740"/>
      <c r="C678" s="45"/>
      <c r="D678" s="72"/>
      <c r="E678" s="123"/>
      <c r="F678" s="123"/>
      <c r="G678" s="132"/>
      <c r="H678" s="46"/>
      <c r="I678" s="46"/>
      <c r="J678" s="46"/>
      <c r="K678" s="46"/>
      <c r="L678" s="126"/>
      <c r="M678" s="137"/>
      <c r="N678" s="129" t="s">
        <v>933</v>
      </c>
      <c r="O678" s="125">
        <v>13700</v>
      </c>
      <c r="P678" s="129" t="s">
        <v>514</v>
      </c>
      <c r="Q678" s="127">
        <v>894.5</v>
      </c>
      <c r="R678" s="125">
        <v>13700</v>
      </c>
      <c r="S678" s="128">
        <v>12254650</v>
      </c>
      <c r="T678" s="128"/>
      <c r="U678" s="137"/>
      <c r="V678" s="126"/>
      <c r="W678" s="125"/>
      <c r="X678" s="126"/>
      <c r="Y678" s="125"/>
      <c r="Z678" s="128"/>
      <c r="AA678" s="125">
        <v>12254650</v>
      </c>
      <c r="AB678" s="742"/>
      <c r="AC678" s="126"/>
      <c r="AD678" s="128"/>
      <c r="AE678" s="745"/>
      <c r="AF678" s="745"/>
      <c r="AG678" s="128"/>
      <c r="AH678" s="122"/>
      <c r="AI678" s="122"/>
      <c r="AJ678" s="122"/>
      <c r="AK678" s="122"/>
      <c r="AL678" s="122"/>
      <c r="AM678" s="112"/>
      <c r="AN678" s="112"/>
      <c r="AO678" s="122"/>
      <c r="AP678" s="122"/>
      <c r="AQ678" s="122"/>
      <c r="AR678" s="122"/>
      <c r="AS678" s="112"/>
      <c r="AT678" s="116"/>
      <c r="AU678" s="74"/>
    </row>
    <row r="679" spans="1:47" ht="72" customHeight="1" x14ac:dyDescent="0.25">
      <c r="A679" s="732"/>
      <c r="B679" s="740"/>
      <c r="C679" s="45"/>
      <c r="D679" s="72"/>
      <c r="E679" s="123"/>
      <c r="F679" s="123"/>
      <c r="G679" s="132"/>
      <c r="H679" s="46"/>
      <c r="I679" s="46"/>
      <c r="J679" s="46"/>
      <c r="K679" s="46"/>
      <c r="L679" s="126"/>
      <c r="M679" s="137"/>
      <c r="N679" s="129" t="s">
        <v>934</v>
      </c>
      <c r="O679" s="125">
        <v>170000</v>
      </c>
      <c r="P679" s="129" t="s">
        <v>514</v>
      </c>
      <c r="Q679" s="127">
        <v>67.599999999999994</v>
      </c>
      <c r="R679" s="125"/>
      <c r="S679" s="128"/>
      <c r="T679" s="128">
        <v>136000</v>
      </c>
      <c r="U679" s="137">
        <v>9193600</v>
      </c>
      <c r="V679" s="126"/>
      <c r="W679" s="125"/>
      <c r="X679" s="126"/>
      <c r="Y679" s="125"/>
      <c r="Z679" s="128"/>
      <c r="AA679" s="125">
        <v>9193600</v>
      </c>
      <c r="AB679" s="742"/>
      <c r="AC679" s="126"/>
      <c r="AD679" s="128"/>
      <c r="AE679" s="745"/>
      <c r="AF679" s="745"/>
      <c r="AG679" s="128"/>
      <c r="AH679" s="122"/>
      <c r="AI679" s="122"/>
      <c r="AJ679" s="122"/>
      <c r="AK679" s="122"/>
      <c r="AL679" s="122"/>
      <c r="AM679" s="112"/>
      <c r="AN679" s="112"/>
      <c r="AO679" s="122"/>
      <c r="AP679" s="122"/>
      <c r="AQ679" s="122"/>
      <c r="AR679" s="122"/>
      <c r="AS679" s="112"/>
      <c r="AT679" s="116"/>
      <c r="AU679" s="74"/>
    </row>
    <row r="680" spans="1:47" ht="72" customHeight="1" x14ac:dyDescent="0.25">
      <c r="A680" s="732"/>
      <c r="B680" s="740"/>
      <c r="C680" s="45"/>
      <c r="D680" s="72"/>
      <c r="E680" s="123"/>
      <c r="F680" s="123"/>
      <c r="G680" s="132"/>
      <c r="H680" s="46"/>
      <c r="I680" s="46"/>
      <c r="J680" s="46"/>
      <c r="K680" s="46"/>
      <c r="L680" s="126"/>
      <c r="M680" s="137"/>
      <c r="N680" s="129" t="s">
        <v>935</v>
      </c>
      <c r="O680" s="125">
        <v>163000</v>
      </c>
      <c r="P680" s="129" t="s">
        <v>520</v>
      </c>
      <c r="Q680" s="127">
        <v>13</v>
      </c>
      <c r="R680" s="125"/>
      <c r="S680" s="128"/>
      <c r="T680" s="128">
        <v>130400</v>
      </c>
      <c r="U680" s="137">
        <v>1695200</v>
      </c>
      <c r="V680" s="126"/>
      <c r="W680" s="125"/>
      <c r="X680" s="126"/>
      <c r="Y680" s="125"/>
      <c r="Z680" s="128"/>
      <c r="AA680" s="125">
        <v>1695200</v>
      </c>
      <c r="AB680" s="742"/>
      <c r="AC680" s="126"/>
      <c r="AD680" s="128"/>
      <c r="AE680" s="745"/>
      <c r="AF680" s="745"/>
      <c r="AG680" s="128"/>
      <c r="AH680" s="122"/>
      <c r="AI680" s="122"/>
      <c r="AJ680" s="122"/>
      <c r="AK680" s="122"/>
      <c r="AL680" s="122"/>
      <c r="AM680" s="112"/>
      <c r="AN680" s="112"/>
      <c r="AO680" s="122"/>
      <c r="AP680" s="122"/>
      <c r="AQ680" s="122"/>
      <c r="AR680" s="122"/>
      <c r="AS680" s="112"/>
      <c r="AT680" s="116"/>
      <c r="AU680" s="74"/>
    </row>
    <row r="681" spans="1:47" ht="72" customHeight="1" x14ac:dyDescent="0.25">
      <c r="A681" s="732">
        <f>MAX(A$6:$A680)+1</f>
        <v>60</v>
      </c>
      <c r="B681" s="740" t="s">
        <v>936</v>
      </c>
      <c r="C681" s="45">
        <v>54</v>
      </c>
      <c r="D681" s="72">
        <v>108</v>
      </c>
      <c r="E681" s="123" t="s">
        <v>477</v>
      </c>
      <c r="F681" s="123" t="s">
        <v>12</v>
      </c>
      <c r="G681" s="132">
        <v>91.7</v>
      </c>
      <c r="H681" s="46">
        <v>91.7</v>
      </c>
      <c r="I681" s="46">
        <v>0</v>
      </c>
      <c r="J681" s="46">
        <v>91.7</v>
      </c>
      <c r="K681" s="46">
        <v>0</v>
      </c>
      <c r="L681" s="126">
        <v>70000</v>
      </c>
      <c r="M681" s="128">
        <v>6419000</v>
      </c>
      <c r="N681" s="129" t="s">
        <v>351</v>
      </c>
      <c r="O681" s="125">
        <v>9500</v>
      </c>
      <c r="P681" s="129" t="s">
        <v>352</v>
      </c>
      <c r="Q681" s="127">
        <v>91.7</v>
      </c>
      <c r="R681" s="125">
        <v>9500</v>
      </c>
      <c r="S681" s="128">
        <v>871150</v>
      </c>
      <c r="T681" s="128"/>
      <c r="U681" s="137"/>
      <c r="V681" s="126">
        <v>10000</v>
      </c>
      <c r="W681" s="125">
        <v>917000</v>
      </c>
      <c r="X681" s="126">
        <v>150000</v>
      </c>
      <c r="Y681" s="125">
        <v>13755000</v>
      </c>
      <c r="Z681" s="128"/>
      <c r="AA681" s="125">
        <v>21962150</v>
      </c>
      <c r="AB681" s="742">
        <v>273628750</v>
      </c>
      <c r="AC681" s="126">
        <v>40000</v>
      </c>
      <c r="AD681" s="128">
        <v>3668000</v>
      </c>
      <c r="AE681" s="745">
        <v>45700000</v>
      </c>
      <c r="AF681" s="745">
        <v>319328750</v>
      </c>
      <c r="AG681" s="128"/>
      <c r="AH681" s="117"/>
      <c r="AI681" s="138"/>
      <c r="AJ681" s="138"/>
      <c r="AK681" s="138"/>
      <c r="AL681" s="138"/>
      <c r="AM681" s="111"/>
      <c r="AN681" s="112"/>
      <c r="AO681" s="122"/>
      <c r="AP681" s="122"/>
      <c r="AQ681" s="122"/>
      <c r="AR681" s="122"/>
      <c r="AS681" s="112"/>
      <c r="AT681" s="116"/>
      <c r="AU681" s="74"/>
    </row>
    <row r="682" spans="1:47" ht="72" customHeight="1" x14ac:dyDescent="0.25">
      <c r="A682" s="732"/>
      <c r="B682" s="740"/>
      <c r="C682" s="45">
        <v>55</v>
      </c>
      <c r="D682" s="72">
        <v>464</v>
      </c>
      <c r="E682" s="123" t="s">
        <v>477</v>
      </c>
      <c r="F682" s="123" t="s">
        <v>12</v>
      </c>
      <c r="G682" s="132">
        <v>142.80000000000001</v>
      </c>
      <c r="H682" s="46">
        <v>133.80000000000001</v>
      </c>
      <c r="I682" s="46">
        <v>9</v>
      </c>
      <c r="J682" s="46">
        <v>142.80000000000001</v>
      </c>
      <c r="K682" s="46">
        <v>0</v>
      </c>
      <c r="L682" s="126">
        <v>70000</v>
      </c>
      <c r="M682" s="128">
        <v>9996000</v>
      </c>
      <c r="N682" s="129" t="s">
        <v>351</v>
      </c>
      <c r="O682" s="125">
        <v>9500</v>
      </c>
      <c r="P682" s="129" t="s">
        <v>352</v>
      </c>
      <c r="Q682" s="127">
        <v>142.80000000000001</v>
      </c>
      <c r="R682" s="125">
        <v>9500</v>
      </c>
      <c r="S682" s="128">
        <v>1356600</v>
      </c>
      <c r="T682" s="128"/>
      <c r="U682" s="137"/>
      <c r="V682" s="126">
        <v>10000</v>
      </c>
      <c r="W682" s="125">
        <v>1428000</v>
      </c>
      <c r="X682" s="126">
        <v>150000</v>
      </c>
      <c r="Y682" s="125">
        <v>21420000</v>
      </c>
      <c r="Z682" s="128"/>
      <c r="AA682" s="125">
        <v>34200600</v>
      </c>
      <c r="AB682" s="742"/>
      <c r="AC682" s="126">
        <v>40000</v>
      </c>
      <c r="AD682" s="128">
        <v>5712000</v>
      </c>
      <c r="AE682" s="745"/>
      <c r="AF682" s="745"/>
      <c r="AG682" s="128"/>
      <c r="AH682" s="765"/>
      <c r="AI682" s="765"/>
      <c r="AJ682" s="765"/>
      <c r="AK682" s="765"/>
      <c r="AL682" s="765"/>
      <c r="AM682" s="713"/>
      <c r="AN682" s="123">
        <v>7</v>
      </c>
      <c r="AO682" s="46">
        <v>216</v>
      </c>
      <c r="AP682" s="46">
        <v>142.80000000000001</v>
      </c>
      <c r="AQ682" s="46">
        <v>73.199999999999989</v>
      </c>
      <c r="AR682" s="46" t="s">
        <v>493</v>
      </c>
      <c r="AS682" s="123" t="s">
        <v>494</v>
      </c>
      <c r="AT682" s="124"/>
      <c r="AU682" s="74"/>
    </row>
    <row r="683" spans="1:47" ht="72" customHeight="1" x14ac:dyDescent="0.25">
      <c r="A683" s="732"/>
      <c r="B683" s="740"/>
      <c r="C683" s="45">
        <v>55</v>
      </c>
      <c r="D683" s="72">
        <v>506</v>
      </c>
      <c r="E683" s="123" t="s">
        <v>477</v>
      </c>
      <c r="F683" s="123" t="s">
        <v>12</v>
      </c>
      <c r="G683" s="132">
        <v>44</v>
      </c>
      <c r="H683" s="46">
        <v>44</v>
      </c>
      <c r="I683" s="46">
        <v>0</v>
      </c>
      <c r="J683" s="46">
        <v>44</v>
      </c>
      <c r="K683" s="46">
        <v>0</v>
      </c>
      <c r="L683" s="126">
        <v>70000</v>
      </c>
      <c r="M683" s="128">
        <v>3080000</v>
      </c>
      <c r="N683" s="129" t="s">
        <v>351</v>
      </c>
      <c r="O683" s="125">
        <v>9500</v>
      </c>
      <c r="P683" s="129" t="s">
        <v>352</v>
      </c>
      <c r="Q683" s="127">
        <v>44</v>
      </c>
      <c r="R683" s="125">
        <v>9500</v>
      </c>
      <c r="S683" s="128">
        <v>418000</v>
      </c>
      <c r="T683" s="128"/>
      <c r="U683" s="137"/>
      <c r="V683" s="126">
        <v>10000</v>
      </c>
      <c r="W683" s="125">
        <v>440000</v>
      </c>
      <c r="X683" s="126">
        <v>150000</v>
      </c>
      <c r="Y683" s="125">
        <v>6600000</v>
      </c>
      <c r="Z683" s="128"/>
      <c r="AA683" s="125">
        <v>10538000</v>
      </c>
      <c r="AB683" s="742"/>
      <c r="AC683" s="126">
        <v>40000</v>
      </c>
      <c r="AD683" s="128">
        <v>1760000</v>
      </c>
      <c r="AE683" s="745"/>
      <c r="AF683" s="745"/>
      <c r="AG683" s="128"/>
      <c r="AH683" s="765"/>
      <c r="AI683" s="765"/>
      <c r="AJ683" s="765"/>
      <c r="AK683" s="765"/>
      <c r="AL683" s="765"/>
      <c r="AM683" s="713"/>
      <c r="AN683" s="123"/>
      <c r="AO683" s="46"/>
      <c r="AP683" s="46"/>
      <c r="AQ683" s="46"/>
      <c r="AR683" s="46"/>
      <c r="AS683" s="123"/>
      <c r="AT683" s="124"/>
      <c r="AU683" s="74"/>
    </row>
    <row r="684" spans="1:47" ht="72" customHeight="1" x14ac:dyDescent="0.25">
      <c r="A684" s="732"/>
      <c r="B684" s="740"/>
      <c r="C684" s="45">
        <v>55</v>
      </c>
      <c r="D684" s="72">
        <v>552</v>
      </c>
      <c r="E684" s="123" t="s">
        <v>477</v>
      </c>
      <c r="F684" s="123" t="s">
        <v>12</v>
      </c>
      <c r="G684" s="132">
        <v>220.2</v>
      </c>
      <c r="H684" s="46">
        <v>220.2</v>
      </c>
      <c r="I684" s="46">
        <v>0</v>
      </c>
      <c r="J684" s="46">
        <v>220.2</v>
      </c>
      <c r="K684" s="46">
        <v>0</v>
      </c>
      <c r="L684" s="126">
        <v>70000</v>
      </c>
      <c r="M684" s="128">
        <v>15414000</v>
      </c>
      <c r="N684" s="129" t="s">
        <v>351</v>
      </c>
      <c r="O684" s="125">
        <v>9500</v>
      </c>
      <c r="P684" s="129" t="s">
        <v>352</v>
      </c>
      <c r="Q684" s="127">
        <v>220.2</v>
      </c>
      <c r="R684" s="125">
        <v>9500</v>
      </c>
      <c r="S684" s="128">
        <v>2091900</v>
      </c>
      <c r="T684" s="128"/>
      <c r="U684" s="137"/>
      <c r="V684" s="126">
        <v>10000</v>
      </c>
      <c r="W684" s="125">
        <v>2202000</v>
      </c>
      <c r="X684" s="126">
        <v>150000</v>
      </c>
      <c r="Y684" s="125">
        <v>33030000</v>
      </c>
      <c r="Z684" s="128"/>
      <c r="AA684" s="125">
        <v>52737900</v>
      </c>
      <c r="AB684" s="742"/>
      <c r="AC684" s="126">
        <v>40000</v>
      </c>
      <c r="AD684" s="128">
        <v>8808000</v>
      </c>
      <c r="AE684" s="745"/>
      <c r="AF684" s="745"/>
      <c r="AG684" s="128"/>
      <c r="AH684" s="765"/>
      <c r="AI684" s="765"/>
      <c r="AJ684" s="765"/>
      <c r="AK684" s="765"/>
      <c r="AL684" s="765"/>
      <c r="AM684" s="713"/>
      <c r="AN684" s="123">
        <v>7</v>
      </c>
      <c r="AO684" s="46">
        <v>216</v>
      </c>
      <c r="AP684" s="46">
        <v>220.2</v>
      </c>
      <c r="AQ684" s="46">
        <v>-4.1999999999999886</v>
      </c>
      <c r="AR684" s="46" t="s">
        <v>493</v>
      </c>
      <c r="AS684" s="123" t="s">
        <v>494</v>
      </c>
      <c r="AT684" s="124"/>
      <c r="AU684" s="74"/>
    </row>
    <row r="685" spans="1:47" ht="72" customHeight="1" x14ac:dyDescent="0.25">
      <c r="A685" s="732"/>
      <c r="B685" s="740"/>
      <c r="C685" s="45">
        <v>62</v>
      </c>
      <c r="D685" s="72">
        <v>47</v>
      </c>
      <c r="E685" s="123" t="s">
        <v>477</v>
      </c>
      <c r="F685" s="123" t="s">
        <v>12</v>
      </c>
      <c r="G685" s="132">
        <v>258.8</v>
      </c>
      <c r="H685" s="46">
        <v>258.8</v>
      </c>
      <c r="I685" s="46">
        <v>0</v>
      </c>
      <c r="J685" s="46">
        <v>258.8</v>
      </c>
      <c r="K685" s="46">
        <v>0</v>
      </c>
      <c r="L685" s="126">
        <v>70000</v>
      </c>
      <c r="M685" s="128">
        <v>18116000</v>
      </c>
      <c r="N685" s="129" t="s">
        <v>351</v>
      </c>
      <c r="O685" s="125">
        <v>9500</v>
      </c>
      <c r="P685" s="129" t="s">
        <v>352</v>
      </c>
      <c r="Q685" s="127">
        <v>258.8</v>
      </c>
      <c r="R685" s="125">
        <v>9500</v>
      </c>
      <c r="S685" s="128">
        <v>2458600</v>
      </c>
      <c r="T685" s="128"/>
      <c r="U685" s="137"/>
      <c r="V685" s="126">
        <v>10000</v>
      </c>
      <c r="W685" s="125">
        <v>2588000</v>
      </c>
      <c r="X685" s="126">
        <v>150000</v>
      </c>
      <c r="Y685" s="125">
        <v>38820000</v>
      </c>
      <c r="Z685" s="128"/>
      <c r="AA685" s="125">
        <v>61982600</v>
      </c>
      <c r="AB685" s="742"/>
      <c r="AC685" s="126">
        <v>40000</v>
      </c>
      <c r="AD685" s="128">
        <v>10352000</v>
      </c>
      <c r="AE685" s="745"/>
      <c r="AF685" s="745"/>
      <c r="AG685" s="128"/>
      <c r="AH685" s="138"/>
      <c r="AI685" s="138"/>
      <c r="AJ685" s="138"/>
      <c r="AK685" s="138"/>
      <c r="AL685" s="138"/>
      <c r="AM685" s="123">
        <v>31</v>
      </c>
      <c r="AN685" s="123">
        <v>534</v>
      </c>
      <c r="AO685" s="139">
        <v>130.1</v>
      </c>
      <c r="AP685" s="139">
        <v>130.1</v>
      </c>
      <c r="AQ685" s="46"/>
      <c r="AR685" s="46"/>
      <c r="AS685" s="46"/>
      <c r="AT685" s="124"/>
      <c r="AU685" s="74"/>
    </row>
    <row r="686" spans="1:47" ht="72" customHeight="1" x14ac:dyDescent="0.25">
      <c r="A686" s="732"/>
      <c r="B686" s="740"/>
      <c r="C686" s="45">
        <v>63</v>
      </c>
      <c r="D686" s="72">
        <v>60</v>
      </c>
      <c r="E686" s="123" t="s">
        <v>477</v>
      </c>
      <c r="F686" s="123" t="s">
        <v>12</v>
      </c>
      <c r="G686" s="132">
        <v>181</v>
      </c>
      <c r="H686" s="46">
        <v>181</v>
      </c>
      <c r="I686" s="46">
        <v>0</v>
      </c>
      <c r="J686" s="46">
        <v>181</v>
      </c>
      <c r="K686" s="46">
        <v>0</v>
      </c>
      <c r="L686" s="126">
        <v>70000</v>
      </c>
      <c r="M686" s="128">
        <v>12670000</v>
      </c>
      <c r="N686" s="129" t="s">
        <v>351</v>
      </c>
      <c r="O686" s="125">
        <v>9500</v>
      </c>
      <c r="P686" s="129" t="s">
        <v>352</v>
      </c>
      <c r="Q686" s="127">
        <v>181</v>
      </c>
      <c r="R686" s="125">
        <v>9500</v>
      </c>
      <c r="S686" s="128">
        <v>1719500</v>
      </c>
      <c r="T686" s="128"/>
      <c r="U686" s="137"/>
      <c r="V686" s="126">
        <v>10000</v>
      </c>
      <c r="W686" s="125">
        <v>1810000</v>
      </c>
      <c r="X686" s="126">
        <v>150000</v>
      </c>
      <c r="Y686" s="125">
        <v>27150000</v>
      </c>
      <c r="Z686" s="128"/>
      <c r="AA686" s="125">
        <v>43349500</v>
      </c>
      <c r="AB686" s="742"/>
      <c r="AC686" s="126">
        <v>40000</v>
      </c>
      <c r="AD686" s="128">
        <v>7240000</v>
      </c>
      <c r="AE686" s="745"/>
      <c r="AF686" s="745"/>
      <c r="AG686" s="128"/>
      <c r="AH686" s="138"/>
      <c r="AI686" s="138"/>
      <c r="AJ686" s="138"/>
      <c r="AK686" s="138"/>
      <c r="AL686" s="138"/>
      <c r="AM686" s="110"/>
      <c r="AN686" s="123">
        <v>6</v>
      </c>
      <c r="AO686" s="46">
        <v>168</v>
      </c>
      <c r="AP686" s="46">
        <v>168</v>
      </c>
      <c r="AQ686" s="46">
        <v>0</v>
      </c>
      <c r="AR686" s="46" t="s">
        <v>484</v>
      </c>
      <c r="AS686" s="123" t="s">
        <v>485</v>
      </c>
      <c r="AT686" s="124"/>
      <c r="AU686" s="74"/>
    </row>
    <row r="687" spans="1:47" ht="72" customHeight="1" x14ac:dyDescent="0.25">
      <c r="A687" s="732"/>
      <c r="B687" s="740"/>
      <c r="C687" s="45">
        <v>63</v>
      </c>
      <c r="D687" s="72">
        <v>219</v>
      </c>
      <c r="E687" s="123" t="s">
        <v>477</v>
      </c>
      <c r="F687" s="123" t="s">
        <v>12</v>
      </c>
      <c r="G687" s="132">
        <v>166.2</v>
      </c>
      <c r="H687" s="46">
        <v>166.2</v>
      </c>
      <c r="I687" s="46">
        <v>0</v>
      </c>
      <c r="J687" s="46">
        <v>166.2</v>
      </c>
      <c r="K687" s="46">
        <v>0</v>
      </c>
      <c r="L687" s="126">
        <v>70000</v>
      </c>
      <c r="M687" s="128">
        <v>11634000</v>
      </c>
      <c r="N687" s="129" t="s">
        <v>351</v>
      </c>
      <c r="O687" s="125">
        <v>9500</v>
      </c>
      <c r="P687" s="129" t="s">
        <v>352</v>
      </c>
      <c r="Q687" s="127">
        <v>166.2</v>
      </c>
      <c r="R687" s="125">
        <v>9500</v>
      </c>
      <c r="S687" s="128">
        <v>1578900</v>
      </c>
      <c r="T687" s="128"/>
      <c r="U687" s="137"/>
      <c r="V687" s="126">
        <v>10000</v>
      </c>
      <c r="W687" s="125">
        <v>1662000</v>
      </c>
      <c r="X687" s="126">
        <v>150000</v>
      </c>
      <c r="Y687" s="125">
        <v>24930000</v>
      </c>
      <c r="Z687" s="128"/>
      <c r="AA687" s="125">
        <v>39804900</v>
      </c>
      <c r="AB687" s="742"/>
      <c r="AC687" s="126">
        <v>40000</v>
      </c>
      <c r="AD687" s="128">
        <v>6648000</v>
      </c>
      <c r="AE687" s="745"/>
      <c r="AF687" s="745"/>
      <c r="AG687" s="128"/>
      <c r="AH687" s="138"/>
      <c r="AI687" s="138"/>
      <c r="AJ687" s="138"/>
      <c r="AK687" s="138"/>
      <c r="AL687" s="138"/>
      <c r="AM687" s="110"/>
      <c r="AN687" s="123">
        <v>6</v>
      </c>
      <c r="AO687" s="46">
        <v>168</v>
      </c>
      <c r="AP687" s="46">
        <v>168</v>
      </c>
      <c r="AQ687" s="46">
        <v>0</v>
      </c>
      <c r="AR687" s="46" t="s">
        <v>484</v>
      </c>
      <c r="AS687" s="123" t="s">
        <v>485</v>
      </c>
      <c r="AT687" s="124"/>
      <c r="AU687" s="74"/>
    </row>
    <row r="688" spans="1:47" ht="72" customHeight="1" x14ac:dyDescent="0.25">
      <c r="A688" s="732"/>
      <c r="B688" s="740"/>
      <c r="C688" s="45">
        <v>63</v>
      </c>
      <c r="D688" s="72">
        <v>221</v>
      </c>
      <c r="E688" s="123" t="s">
        <v>477</v>
      </c>
      <c r="F688" s="123" t="s">
        <v>12</v>
      </c>
      <c r="G688" s="132">
        <v>37.799999999999997</v>
      </c>
      <c r="H688" s="46">
        <v>37.799999999999997</v>
      </c>
      <c r="I688" s="46">
        <v>0</v>
      </c>
      <c r="J688" s="46">
        <v>37.799999999999997</v>
      </c>
      <c r="K688" s="46">
        <v>0</v>
      </c>
      <c r="L688" s="126">
        <v>70000</v>
      </c>
      <c r="M688" s="128">
        <v>2646000</v>
      </c>
      <c r="N688" s="129" t="s">
        <v>351</v>
      </c>
      <c r="O688" s="125">
        <v>9500</v>
      </c>
      <c r="P688" s="129" t="s">
        <v>352</v>
      </c>
      <c r="Q688" s="127">
        <v>37.799999999999997</v>
      </c>
      <c r="R688" s="125">
        <v>9500</v>
      </c>
      <c r="S688" s="128">
        <v>359100</v>
      </c>
      <c r="T688" s="128"/>
      <c r="U688" s="137"/>
      <c r="V688" s="126">
        <v>10000</v>
      </c>
      <c r="W688" s="125">
        <v>378000</v>
      </c>
      <c r="X688" s="126">
        <v>150000</v>
      </c>
      <c r="Y688" s="125">
        <v>5670000</v>
      </c>
      <c r="Z688" s="128"/>
      <c r="AA688" s="125">
        <v>9053100</v>
      </c>
      <c r="AB688" s="742"/>
      <c r="AC688" s="126">
        <v>40000</v>
      </c>
      <c r="AD688" s="128">
        <v>1512000</v>
      </c>
      <c r="AE688" s="745"/>
      <c r="AF688" s="745"/>
      <c r="AG688" s="128"/>
      <c r="AH688" s="138"/>
      <c r="AI688" s="138"/>
      <c r="AJ688" s="138"/>
      <c r="AK688" s="138"/>
      <c r="AL688" s="138"/>
      <c r="AM688" s="110"/>
      <c r="AN688" s="110">
        <v>6</v>
      </c>
      <c r="AO688" s="121">
        <v>168</v>
      </c>
      <c r="AP688" s="121">
        <v>168</v>
      </c>
      <c r="AQ688" s="121">
        <v>0</v>
      </c>
      <c r="AR688" s="121" t="s">
        <v>484</v>
      </c>
      <c r="AS688" s="110" t="s">
        <v>485</v>
      </c>
      <c r="AT688" s="115"/>
      <c r="AU688" s="74"/>
    </row>
    <row r="689" spans="1:47" s="67" customFormat="1" ht="72" customHeight="1" x14ac:dyDescent="0.25">
      <c r="A689" s="732">
        <f>MAX(A$6:$A688)+1</f>
        <v>61</v>
      </c>
      <c r="B689" s="740" t="s">
        <v>937</v>
      </c>
      <c r="C689" s="45">
        <v>55</v>
      </c>
      <c r="D689" s="72">
        <v>340</v>
      </c>
      <c r="E689" s="123" t="s">
        <v>477</v>
      </c>
      <c r="F689" s="123" t="s">
        <v>12</v>
      </c>
      <c r="G689" s="132">
        <v>287.8</v>
      </c>
      <c r="H689" s="46">
        <v>287.8</v>
      </c>
      <c r="I689" s="46">
        <v>0</v>
      </c>
      <c r="J689" s="46">
        <v>287.8</v>
      </c>
      <c r="K689" s="46">
        <v>0</v>
      </c>
      <c r="L689" s="126">
        <v>70000</v>
      </c>
      <c r="M689" s="128">
        <v>20146000</v>
      </c>
      <c r="N689" s="129"/>
      <c r="O689" s="125"/>
      <c r="P689" s="129" t="s">
        <v>352</v>
      </c>
      <c r="Q689" s="127">
        <v>287.8</v>
      </c>
      <c r="R689" s="125"/>
      <c r="S689" s="128"/>
      <c r="T689" s="128"/>
      <c r="U689" s="137"/>
      <c r="V689" s="126">
        <v>10000</v>
      </c>
      <c r="W689" s="125">
        <v>2878000</v>
      </c>
      <c r="X689" s="126">
        <v>150000</v>
      </c>
      <c r="Y689" s="125">
        <v>43170000</v>
      </c>
      <c r="Z689" s="128"/>
      <c r="AA689" s="125">
        <v>66194000</v>
      </c>
      <c r="AB689" s="742">
        <v>78683754.400000006</v>
      </c>
      <c r="AC689" s="126">
        <v>40000</v>
      </c>
      <c r="AD689" s="128">
        <v>11512000</v>
      </c>
      <c r="AE689" s="745">
        <v>11512000</v>
      </c>
      <c r="AF689" s="745">
        <v>90195754.400000006</v>
      </c>
      <c r="AG689" s="128"/>
      <c r="AH689" s="124"/>
      <c r="AI689" s="46"/>
      <c r="AJ689" s="46"/>
      <c r="AK689" s="46"/>
      <c r="AL689" s="46"/>
      <c r="AM689" s="123"/>
      <c r="AN689" s="123"/>
      <c r="AO689" s="46"/>
      <c r="AP689" s="46"/>
      <c r="AQ689" s="46"/>
      <c r="AR689" s="46"/>
      <c r="AS689" s="123"/>
      <c r="AT689" s="124"/>
      <c r="AU689" s="135"/>
    </row>
    <row r="690" spans="1:47" s="67" customFormat="1" ht="72" customHeight="1" x14ac:dyDescent="0.25">
      <c r="A690" s="732"/>
      <c r="B690" s="740"/>
      <c r="C690" s="45"/>
      <c r="D690" s="72"/>
      <c r="E690" s="123"/>
      <c r="F690" s="123"/>
      <c r="G690" s="132"/>
      <c r="H690" s="46"/>
      <c r="I690" s="46"/>
      <c r="J690" s="46"/>
      <c r="K690" s="46"/>
      <c r="L690" s="126"/>
      <c r="M690" s="128"/>
      <c r="N690" s="129" t="s">
        <v>938</v>
      </c>
      <c r="O690" s="153">
        <v>2754000</v>
      </c>
      <c r="P690" s="129" t="s">
        <v>520</v>
      </c>
      <c r="Q690" s="127">
        <v>1</v>
      </c>
      <c r="R690" s="125"/>
      <c r="S690" s="128"/>
      <c r="T690" s="128">
        <v>2203200</v>
      </c>
      <c r="U690" s="137">
        <v>2203200</v>
      </c>
      <c r="V690" s="126"/>
      <c r="W690" s="125"/>
      <c r="X690" s="126"/>
      <c r="Y690" s="125"/>
      <c r="Z690" s="128"/>
      <c r="AA690" s="125">
        <v>2203200</v>
      </c>
      <c r="AB690" s="742"/>
      <c r="AC690" s="126"/>
      <c r="AD690" s="128"/>
      <c r="AE690" s="745"/>
      <c r="AF690" s="745"/>
      <c r="AG690" s="128"/>
      <c r="AH690" s="764"/>
      <c r="AI690" s="764"/>
      <c r="AJ690" s="764"/>
      <c r="AK690" s="764"/>
      <c r="AL690" s="764"/>
      <c r="AM690" s="732"/>
      <c r="AN690" s="123"/>
      <c r="AO690" s="46"/>
      <c r="AP690" s="46"/>
      <c r="AQ690" s="46"/>
      <c r="AR690" s="46"/>
      <c r="AS690" s="123"/>
      <c r="AT690" s="124"/>
      <c r="AU690" s="135"/>
    </row>
    <row r="691" spans="1:47" s="67" customFormat="1" ht="72" customHeight="1" x14ac:dyDescent="0.25">
      <c r="A691" s="732"/>
      <c r="B691" s="740"/>
      <c r="C691" s="45"/>
      <c r="D691" s="72"/>
      <c r="E691" s="123"/>
      <c r="F691" s="123"/>
      <c r="G691" s="132"/>
      <c r="H691" s="46"/>
      <c r="I691" s="46"/>
      <c r="J691" s="46"/>
      <c r="K691" s="46"/>
      <c r="L691" s="126"/>
      <c r="M691" s="128"/>
      <c r="N691" s="129" t="s">
        <v>939</v>
      </c>
      <c r="O691" s="153">
        <v>455000</v>
      </c>
      <c r="P691" s="129" t="s">
        <v>520</v>
      </c>
      <c r="Q691" s="127">
        <v>1</v>
      </c>
      <c r="R691" s="125"/>
      <c r="S691" s="128"/>
      <c r="T691" s="128">
        <v>364000</v>
      </c>
      <c r="U691" s="137">
        <v>364000</v>
      </c>
      <c r="V691" s="126"/>
      <c r="W691" s="125"/>
      <c r="X691" s="126"/>
      <c r="Y691" s="125"/>
      <c r="Z691" s="128"/>
      <c r="AA691" s="125">
        <v>364000</v>
      </c>
      <c r="AB691" s="742"/>
      <c r="AC691" s="126"/>
      <c r="AD691" s="128"/>
      <c r="AE691" s="745"/>
      <c r="AF691" s="745"/>
      <c r="AG691" s="128"/>
      <c r="AH691" s="764"/>
      <c r="AI691" s="764"/>
      <c r="AJ691" s="764"/>
      <c r="AK691" s="764"/>
      <c r="AL691" s="764"/>
      <c r="AM691" s="732"/>
      <c r="AN691" s="123"/>
      <c r="AO691" s="46"/>
      <c r="AP691" s="46"/>
      <c r="AQ691" s="46"/>
      <c r="AR691" s="46"/>
      <c r="AS691" s="123"/>
      <c r="AT691" s="124"/>
      <c r="AU691" s="135"/>
    </row>
    <row r="692" spans="1:47" s="67" customFormat="1" ht="72" customHeight="1" x14ac:dyDescent="0.25">
      <c r="A692" s="732"/>
      <c r="B692" s="740"/>
      <c r="C692" s="45"/>
      <c r="D692" s="72"/>
      <c r="E692" s="123"/>
      <c r="F692" s="123"/>
      <c r="G692" s="132"/>
      <c r="H692" s="46"/>
      <c r="I692" s="46"/>
      <c r="J692" s="46"/>
      <c r="K692" s="46"/>
      <c r="L692" s="126"/>
      <c r="M692" s="128"/>
      <c r="N692" s="129" t="s">
        <v>940</v>
      </c>
      <c r="O692" s="153">
        <v>372500</v>
      </c>
      <c r="P692" s="129" t="s">
        <v>755</v>
      </c>
      <c r="Q692" s="127">
        <v>1</v>
      </c>
      <c r="R692" s="125"/>
      <c r="S692" s="128"/>
      <c r="T692" s="128">
        <v>298000</v>
      </c>
      <c r="U692" s="137">
        <v>298000</v>
      </c>
      <c r="V692" s="126"/>
      <c r="W692" s="125"/>
      <c r="X692" s="126"/>
      <c r="Y692" s="125"/>
      <c r="Z692" s="128"/>
      <c r="AA692" s="125">
        <v>298000</v>
      </c>
      <c r="AB692" s="742"/>
      <c r="AC692" s="126"/>
      <c r="AD692" s="128"/>
      <c r="AE692" s="745"/>
      <c r="AF692" s="745"/>
      <c r="AG692" s="128"/>
      <c r="AH692" s="764"/>
      <c r="AI692" s="764"/>
      <c r="AJ692" s="764"/>
      <c r="AK692" s="764"/>
      <c r="AL692" s="764"/>
      <c r="AM692" s="732"/>
      <c r="AN692" s="123"/>
      <c r="AO692" s="46"/>
      <c r="AP692" s="46"/>
      <c r="AQ692" s="46"/>
      <c r="AR692" s="46"/>
      <c r="AS692" s="123"/>
      <c r="AT692" s="124"/>
      <c r="AU692" s="135"/>
    </row>
    <row r="693" spans="1:47" s="67" customFormat="1" ht="72" customHeight="1" x14ac:dyDescent="0.25">
      <c r="A693" s="732"/>
      <c r="B693" s="740"/>
      <c r="C693" s="45"/>
      <c r="D693" s="72"/>
      <c r="E693" s="123"/>
      <c r="F693" s="123"/>
      <c r="G693" s="132"/>
      <c r="H693" s="46"/>
      <c r="I693" s="46"/>
      <c r="J693" s="46"/>
      <c r="K693" s="46"/>
      <c r="L693" s="126"/>
      <c r="M693" s="128"/>
      <c r="N693" s="129" t="s">
        <v>941</v>
      </c>
      <c r="O693" s="153">
        <v>433000</v>
      </c>
      <c r="P693" s="129" t="s">
        <v>755</v>
      </c>
      <c r="Q693" s="127">
        <v>1</v>
      </c>
      <c r="R693" s="125"/>
      <c r="S693" s="128"/>
      <c r="T693" s="128">
        <v>346400</v>
      </c>
      <c r="U693" s="137">
        <v>346400</v>
      </c>
      <c r="V693" s="126"/>
      <c r="W693" s="125"/>
      <c r="X693" s="126"/>
      <c r="Y693" s="125"/>
      <c r="Z693" s="128"/>
      <c r="AA693" s="125">
        <v>346400</v>
      </c>
      <c r="AB693" s="742"/>
      <c r="AC693" s="126"/>
      <c r="AD693" s="128"/>
      <c r="AE693" s="745"/>
      <c r="AF693" s="745"/>
      <c r="AG693" s="128"/>
      <c r="AH693" s="764"/>
      <c r="AI693" s="764"/>
      <c r="AJ693" s="764"/>
      <c r="AK693" s="764"/>
      <c r="AL693" s="764"/>
      <c r="AM693" s="732"/>
      <c r="AN693" s="123"/>
      <c r="AO693" s="46"/>
      <c r="AP693" s="46"/>
      <c r="AQ693" s="46"/>
      <c r="AR693" s="46"/>
      <c r="AS693" s="123"/>
      <c r="AT693" s="124"/>
      <c r="AU693" s="135"/>
    </row>
    <row r="694" spans="1:47" s="67" customFormat="1" ht="72" customHeight="1" x14ac:dyDescent="0.25">
      <c r="A694" s="732"/>
      <c r="B694" s="740"/>
      <c r="C694" s="45"/>
      <c r="D694" s="72"/>
      <c r="E694" s="123"/>
      <c r="F694" s="123"/>
      <c r="G694" s="132"/>
      <c r="H694" s="46"/>
      <c r="I694" s="46"/>
      <c r="J694" s="46"/>
      <c r="K694" s="46"/>
      <c r="L694" s="126"/>
      <c r="M694" s="128"/>
      <c r="N694" s="129" t="s">
        <v>942</v>
      </c>
      <c r="O694" s="153">
        <v>1270000</v>
      </c>
      <c r="P694" s="129" t="s">
        <v>755</v>
      </c>
      <c r="Q694" s="127">
        <v>3</v>
      </c>
      <c r="R694" s="125"/>
      <c r="S694" s="128"/>
      <c r="T694" s="128">
        <v>1016000</v>
      </c>
      <c r="U694" s="137">
        <v>3048000</v>
      </c>
      <c r="V694" s="126"/>
      <c r="W694" s="125"/>
      <c r="X694" s="126"/>
      <c r="Y694" s="125"/>
      <c r="Z694" s="128"/>
      <c r="AA694" s="125">
        <v>3048000</v>
      </c>
      <c r="AB694" s="742"/>
      <c r="AC694" s="126"/>
      <c r="AD694" s="128"/>
      <c r="AE694" s="745"/>
      <c r="AF694" s="745"/>
      <c r="AG694" s="128"/>
      <c r="AH694" s="764"/>
      <c r="AI694" s="764"/>
      <c r="AJ694" s="764"/>
      <c r="AK694" s="764"/>
      <c r="AL694" s="764"/>
      <c r="AM694" s="732"/>
      <c r="AN694" s="123"/>
      <c r="AO694" s="46"/>
      <c r="AP694" s="46"/>
      <c r="AQ694" s="46"/>
      <c r="AR694" s="46"/>
      <c r="AS694" s="123"/>
      <c r="AT694" s="124"/>
      <c r="AU694" s="135"/>
    </row>
    <row r="695" spans="1:47" s="67" customFormat="1" ht="72" customHeight="1" x14ac:dyDescent="0.25">
      <c r="A695" s="732"/>
      <c r="B695" s="740"/>
      <c r="C695" s="45"/>
      <c r="D695" s="72"/>
      <c r="E695" s="123"/>
      <c r="F695" s="123"/>
      <c r="G695" s="132"/>
      <c r="H695" s="46"/>
      <c r="I695" s="46"/>
      <c r="J695" s="46"/>
      <c r="K695" s="46"/>
      <c r="L695" s="126"/>
      <c r="M695" s="128"/>
      <c r="N695" s="129" t="s">
        <v>943</v>
      </c>
      <c r="O695" s="153">
        <v>640000</v>
      </c>
      <c r="P695" s="129" t="s">
        <v>755</v>
      </c>
      <c r="Q695" s="127">
        <v>3</v>
      </c>
      <c r="R695" s="125"/>
      <c r="S695" s="128"/>
      <c r="T695" s="128">
        <v>512000</v>
      </c>
      <c r="U695" s="137">
        <v>1536000</v>
      </c>
      <c r="V695" s="126"/>
      <c r="W695" s="125"/>
      <c r="X695" s="126"/>
      <c r="Y695" s="125"/>
      <c r="Z695" s="128"/>
      <c r="AA695" s="125">
        <v>1536000</v>
      </c>
      <c r="AB695" s="742"/>
      <c r="AC695" s="126"/>
      <c r="AD695" s="128"/>
      <c r="AE695" s="745"/>
      <c r="AF695" s="745"/>
      <c r="AG695" s="128"/>
      <c r="AH695" s="764"/>
      <c r="AI695" s="764"/>
      <c r="AJ695" s="764"/>
      <c r="AK695" s="764"/>
      <c r="AL695" s="764"/>
      <c r="AM695" s="732"/>
      <c r="AN695" s="123"/>
      <c r="AO695" s="46"/>
      <c r="AP695" s="46"/>
      <c r="AQ695" s="46"/>
      <c r="AR695" s="46"/>
      <c r="AS695" s="123"/>
      <c r="AT695" s="124"/>
      <c r="AU695" s="135"/>
    </row>
    <row r="696" spans="1:47" s="67" customFormat="1" ht="72" customHeight="1" x14ac:dyDescent="0.25">
      <c r="A696" s="732"/>
      <c r="B696" s="740"/>
      <c r="C696" s="45"/>
      <c r="D696" s="72"/>
      <c r="E696" s="123"/>
      <c r="F696" s="123"/>
      <c r="G696" s="132"/>
      <c r="H696" s="46"/>
      <c r="I696" s="46"/>
      <c r="J696" s="46"/>
      <c r="K696" s="46"/>
      <c r="L696" s="126"/>
      <c r="M696" s="128"/>
      <c r="N696" s="129" t="s">
        <v>944</v>
      </c>
      <c r="O696" s="153">
        <v>460000</v>
      </c>
      <c r="P696" s="129" t="s">
        <v>755</v>
      </c>
      <c r="Q696" s="127">
        <v>1</v>
      </c>
      <c r="R696" s="125"/>
      <c r="S696" s="128"/>
      <c r="T696" s="128">
        <v>368000</v>
      </c>
      <c r="U696" s="137">
        <v>368000</v>
      </c>
      <c r="V696" s="126"/>
      <c r="W696" s="125"/>
      <c r="X696" s="126"/>
      <c r="Y696" s="125"/>
      <c r="Z696" s="128"/>
      <c r="AA696" s="125">
        <v>368000</v>
      </c>
      <c r="AB696" s="742"/>
      <c r="AC696" s="126"/>
      <c r="AD696" s="128"/>
      <c r="AE696" s="745"/>
      <c r="AF696" s="745"/>
      <c r="AG696" s="128"/>
      <c r="AH696" s="764"/>
      <c r="AI696" s="764"/>
      <c r="AJ696" s="764"/>
      <c r="AK696" s="764"/>
      <c r="AL696" s="764"/>
      <c r="AM696" s="732"/>
      <c r="AN696" s="123"/>
      <c r="AO696" s="46"/>
      <c r="AP696" s="46"/>
      <c r="AQ696" s="46"/>
      <c r="AR696" s="46"/>
      <c r="AS696" s="123"/>
      <c r="AT696" s="124"/>
      <c r="AU696" s="135"/>
    </row>
    <row r="697" spans="1:47" s="67" customFormat="1" ht="72" customHeight="1" x14ac:dyDescent="0.25">
      <c r="A697" s="732"/>
      <c r="B697" s="740"/>
      <c r="C697" s="45"/>
      <c r="D697" s="72"/>
      <c r="E697" s="123"/>
      <c r="F697" s="123"/>
      <c r="G697" s="132"/>
      <c r="H697" s="46"/>
      <c r="I697" s="46"/>
      <c r="J697" s="46"/>
      <c r="K697" s="46"/>
      <c r="L697" s="126"/>
      <c r="M697" s="128"/>
      <c r="N697" s="129" t="s">
        <v>945</v>
      </c>
      <c r="O697" s="153">
        <v>310000</v>
      </c>
      <c r="P697" s="129" t="s">
        <v>755</v>
      </c>
      <c r="Q697" s="127">
        <v>4</v>
      </c>
      <c r="R697" s="125"/>
      <c r="S697" s="128"/>
      <c r="T697" s="128">
        <v>248000</v>
      </c>
      <c r="U697" s="137">
        <v>992000</v>
      </c>
      <c r="V697" s="126"/>
      <c r="W697" s="125"/>
      <c r="X697" s="126"/>
      <c r="Y697" s="125"/>
      <c r="Z697" s="128"/>
      <c r="AA697" s="125">
        <v>992000</v>
      </c>
      <c r="AB697" s="742"/>
      <c r="AC697" s="126"/>
      <c r="AD697" s="128"/>
      <c r="AE697" s="745"/>
      <c r="AF697" s="745"/>
      <c r="AG697" s="128"/>
      <c r="AH697" s="764"/>
      <c r="AI697" s="764"/>
      <c r="AJ697" s="764"/>
      <c r="AK697" s="764"/>
      <c r="AL697" s="764"/>
      <c r="AM697" s="732"/>
      <c r="AN697" s="123"/>
      <c r="AO697" s="46"/>
      <c r="AP697" s="46"/>
      <c r="AQ697" s="46"/>
      <c r="AR697" s="46"/>
      <c r="AS697" s="123"/>
      <c r="AT697" s="124"/>
      <c r="AU697" s="135"/>
    </row>
    <row r="698" spans="1:47" s="67" customFormat="1" ht="72" customHeight="1" x14ac:dyDescent="0.25">
      <c r="A698" s="732"/>
      <c r="B698" s="740"/>
      <c r="C698" s="45"/>
      <c r="D698" s="72"/>
      <c r="E698" s="123"/>
      <c r="F698" s="123"/>
      <c r="G698" s="132"/>
      <c r="H698" s="46"/>
      <c r="I698" s="46"/>
      <c r="J698" s="46"/>
      <c r="K698" s="46"/>
      <c r="L698" s="126"/>
      <c r="M698" s="128"/>
      <c r="N698" s="129" t="s">
        <v>946</v>
      </c>
      <c r="O698" s="153">
        <v>235000</v>
      </c>
      <c r="P698" s="129" t="s">
        <v>520</v>
      </c>
      <c r="Q698" s="127">
        <v>1</v>
      </c>
      <c r="R698" s="125"/>
      <c r="S698" s="128"/>
      <c r="T698" s="128">
        <v>188000</v>
      </c>
      <c r="U698" s="137">
        <v>188000</v>
      </c>
      <c r="V698" s="126"/>
      <c r="W698" s="125"/>
      <c r="X698" s="126"/>
      <c r="Y698" s="125"/>
      <c r="Z698" s="128"/>
      <c r="AA698" s="125">
        <v>188000</v>
      </c>
      <c r="AB698" s="742"/>
      <c r="AC698" s="126"/>
      <c r="AD698" s="128"/>
      <c r="AE698" s="745"/>
      <c r="AF698" s="745"/>
      <c r="AG698" s="128"/>
      <c r="AH698" s="764"/>
      <c r="AI698" s="764"/>
      <c r="AJ698" s="764"/>
      <c r="AK698" s="764"/>
      <c r="AL698" s="764"/>
      <c r="AM698" s="732"/>
      <c r="AN698" s="123"/>
      <c r="AO698" s="46"/>
      <c r="AP698" s="46"/>
      <c r="AQ698" s="46"/>
      <c r="AR698" s="46"/>
      <c r="AS698" s="123"/>
      <c r="AT698" s="124"/>
      <c r="AU698" s="135"/>
    </row>
    <row r="699" spans="1:47" s="67" customFormat="1" ht="72" customHeight="1" x14ac:dyDescent="0.25">
      <c r="A699" s="732"/>
      <c r="B699" s="740"/>
      <c r="C699" s="45"/>
      <c r="D699" s="72"/>
      <c r="E699" s="123"/>
      <c r="F699" s="123"/>
      <c r="G699" s="132"/>
      <c r="H699" s="46"/>
      <c r="I699" s="46"/>
      <c r="J699" s="46"/>
      <c r="K699" s="46"/>
      <c r="L699" s="126"/>
      <c r="M699" s="128"/>
      <c r="N699" s="129" t="s">
        <v>947</v>
      </c>
      <c r="O699" s="153">
        <v>415000</v>
      </c>
      <c r="P699" s="129" t="s">
        <v>755</v>
      </c>
      <c r="Q699" s="127">
        <v>1</v>
      </c>
      <c r="R699" s="125"/>
      <c r="S699" s="128"/>
      <c r="T699" s="128">
        <v>332000</v>
      </c>
      <c r="U699" s="137">
        <v>332000</v>
      </c>
      <c r="V699" s="126"/>
      <c r="W699" s="125"/>
      <c r="X699" s="126"/>
      <c r="Y699" s="125"/>
      <c r="Z699" s="128"/>
      <c r="AA699" s="125">
        <v>332000</v>
      </c>
      <c r="AB699" s="742"/>
      <c r="AC699" s="126"/>
      <c r="AD699" s="128"/>
      <c r="AE699" s="745"/>
      <c r="AF699" s="745"/>
      <c r="AG699" s="128"/>
      <c r="AH699" s="764"/>
      <c r="AI699" s="764"/>
      <c r="AJ699" s="764"/>
      <c r="AK699" s="764"/>
      <c r="AL699" s="764"/>
      <c r="AM699" s="732"/>
      <c r="AN699" s="123"/>
      <c r="AO699" s="46"/>
      <c r="AP699" s="46"/>
      <c r="AQ699" s="46"/>
      <c r="AR699" s="46"/>
      <c r="AS699" s="123"/>
      <c r="AT699" s="124"/>
      <c r="AU699" s="135"/>
    </row>
    <row r="700" spans="1:47" s="67" customFormat="1" ht="72" customHeight="1" x14ac:dyDescent="0.25">
      <c r="A700" s="732"/>
      <c r="B700" s="740"/>
      <c r="C700" s="45"/>
      <c r="D700" s="72"/>
      <c r="E700" s="123"/>
      <c r="F700" s="123"/>
      <c r="G700" s="132"/>
      <c r="H700" s="46"/>
      <c r="I700" s="46"/>
      <c r="J700" s="46"/>
      <c r="K700" s="46"/>
      <c r="L700" s="126"/>
      <c r="M700" s="128"/>
      <c r="N700" s="129" t="s">
        <v>948</v>
      </c>
      <c r="O700" s="153">
        <v>300000</v>
      </c>
      <c r="P700" s="129" t="s">
        <v>755</v>
      </c>
      <c r="Q700" s="127">
        <v>3</v>
      </c>
      <c r="R700" s="125"/>
      <c r="S700" s="128"/>
      <c r="T700" s="128">
        <v>240000</v>
      </c>
      <c r="U700" s="137">
        <v>720000</v>
      </c>
      <c r="V700" s="126"/>
      <c r="W700" s="125"/>
      <c r="X700" s="126"/>
      <c r="Y700" s="125"/>
      <c r="Z700" s="128"/>
      <c r="AA700" s="125">
        <v>720000</v>
      </c>
      <c r="AB700" s="742"/>
      <c r="AC700" s="126"/>
      <c r="AD700" s="128"/>
      <c r="AE700" s="745"/>
      <c r="AF700" s="745"/>
      <c r="AG700" s="128"/>
      <c r="AH700" s="764"/>
      <c r="AI700" s="764"/>
      <c r="AJ700" s="764"/>
      <c r="AK700" s="764"/>
      <c r="AL700" s="764"/>
      <c r="AM700" s="732"/>
      <c r="AN700" s="123"/>
      <c r="AO700" s="46"/>
      <c r="AP700" s="46"/>
      <c r="AQ700" s="46"/>
      <c r="AR700" s="46"/>
      <c r="AS700" s="123"/>
      <c r="AT700" s="124"/>
      <c r="AU700" s="135"/>
    </row>
    <row r="701" spans="1:47" s="67" customFormat="1" ht="72" customHeight="1" x14ac:dyDescent="0.25">
      <c r="A701" s="732"/>
      <c r="B701" s="740"/>
      <c r="C701" s="45"/>
      <c r="D701" s="72"/>
      <c r="E701" s="123"/>
      <c r="F701" s="123"/>
      <c r="G701" s="132"/>
      <c r="H701" s="46"/>
      <c r="I701" s="46"/>
      <c r="J701" s="46"/>
      <c r="K701" s="46"/>
      <c r="L701" s="126"/>
      <c r="M701" s="128"/>
      <c r="N701" s="129" t="s">
        <v>949</v>
      </c>
      <c r="O701" s="153">
        <v>125000</v>
      </c>
      <c r="P701" s="129" t="s">
        <v>755</v>
      </c>
      <c r="Q701" s="127">
        <v>3</v>
      </c>
      <c r="R701" s="125"/>
      <c r="S701" s="128"/>
      <c r="T701" s="128">
        <v>100000</v>
      </c>
      <c r="U701" s="137">
        <v>300000</v>
      </c>
      <c r="V701" s="126"/>
      <c r="W701" s="125"/>
      <c r="X701" s="126"/>
      <c r="Y701" s="125"/>
      <c r="Z701" s="128"/>
      <c r="AA701" s="125">
        <v>300000</v>
      </c>
      <c r="AB701" s="742"/>
      <c r="AC701" s="126"/>
      <c r="AD701" s="128"/>
      <c r="AE701" s="745"/>
      <c r="AF701" s="745"/>
      <c r="AG701" s="128"/>
      <c r="AH701" s="764"/>
      <c r="AI701" s="764"/>
      <c r="AJ701" s="764"/>
      <c r="AK701" s="764"/>
      <c r="AL701" s="764"/>
      <c r="AM701" s="732"/>
      <c r="AN701" s="123"/>
      <c r="AO701" s="46"/>
      <c r="AP701" s="46"/>
      <c r="AQ701" s="46"/>
      <c r="AR701" s="46"/>
      <c r="AS701" s="123"/>
      <c r="AT701" s="124"/>
      <c r="AU701" s="135"/>
    </row>
    <row r="702" spans="1:47" s="67" customFormat="1" ht="72" customHeight="1" x14ac:dyDescent="0.25">
      <c r="A702" s="732"/>
      <c r="B702" s="740"/>
      <c r="C702" s="45"/>
      <c r="D702" s="72"/>
      <c r="E702" s="123"/>
      <c r="F702" s="123"/>
      <c r="G702" s="132"/>
      <c r="H702" s="46"/>
      <c r="I702" s="46"/>
      <c r="J702" s="46"/>
      <c r="K702" s="46"/>
      <c r="L702" s="126"/>
      <c r="M702" s="128"/>
      <c r="N702" s="129" t="s">
        <v>950</v>
      </c>
      <c r="O702" s="153">
        <v>56193</v>
      </c>
      <c r="P702" s="129" t="s">
        <v>755</v>
      </c>
      <c r="Q702" s="127">
        <v>1</v>
      </c>
      <c r="R702" s="125"/>
      <c r="S702" s="128"/>
      <c r="T702" s="128">
        <v>44954.400000000001</v>
      </c>
      <c r="U702" s="137">
        <v>44954</v>
      </c>
      <c r="V702" s="126"/>
      <c r="W702" s="125"/>
      <c r="X702" s="126"/>
      <c r="Y702" s="125"/>
      <c r="Z702" s="128"/>
      <c r="AA702" s="125">
        <v>44954.400000000001</v>
      </c>
      <c r="AB702" s="742"/>
      <c r="AC702" s="126"/>
      <c r="AD702" s="128"/>
      <c r="AE702" s="745"/>
      <c r="AF702" s="745"/>
      <c r="AG702" s="128"/>
      <c r="AH702" s="764"/>
      <c r="AI702" s="764"/>
      <c r="AJ702" s="764"/>
      <c r="AK702" s="764"/>
      <c r="AL702" s="764"/>
      <c r="AM702" s="732"/>
      <c r="AN702" s="123"/>
      <c r="AO702" s="46"/>
      <c r="AP702" s="46"/>
      <c r="AQ702" s="46"/>
      <c r="AR702" s="46"/>
      <c r="AS702" s="123"/>
      <c r="AT702" s="124"/>
      <c r="AU702" s="135"/>
    </row>
    <row r="703" spans="1:47" s="67" customFormat="1" ht="72" customHeight="1" x14ac:dyDescent="0.25">
      <c r="A703" s="732"/>
      <c r="B703" s="740"/>
      <c r="C703" s="45"/>
      <c r="D703" s="72"/>
      <c r="E703" s="123"/>
      <c r="F703" s="123"/>
      <c r="G703" s="132"/>
      <c r="H703" s="46"/>
      <c r="I703" s="46"/>
      <c r="J703" s="46"/>
      <c r="K703" s="46"/>
      <c r="L703" s="126"/>
      <c r="M703" s="128"/>
      <c r="N703" s="129" t="s">
        <v>951</v>
      </c>
      <c r="O703" s="153">
        <v>118000</v>
      </c>
      <c r="P703" s="129" t="s">
        <v>520</v>
      </c>
      <c r="Q703" s="127">
        <v>1</v>
      </c>
      <c r="R703" s="125"/>
      <c r="S703" s="128"/>
      <c r="T703" s="128">
        <v>94400</v>
      </c>
      <c r="U703" s="137">
        <v>94400</v>
      </c>
      <c r="V703" s="126"/>
      <c r="W703" s="125"/>
      <c r="X703" s="126"/>
      <c r="Y703" s="125"/>
      <c r="Z703" s="128"/>
      <c r="AA703" s="125">
        <v>94400</v>
      </c>
      <c r="AB703" s="742"/>
      <c r="AC703" s="126"/>
      <c r="AD703" s="128"/>
      <c r="AE703" s="745"/>
      <c r="AF703" s="745"/>
      <c r="AG703" s="128"/>
      <c r="AH703" s="764"/>
      <c r="AI703" s="764"/>
      <c r="AJ703" s="764"/>
      <c r="AK703" s="764"/>
      <c r="AL703" s="764"/>
      <c r="AM703" s="732"/>
      <c r="AN703" s="123"/>
      <c r="AO703" s="46"/>
      <c r="AP703" s="46"/>
      <c r="AQ703" s="46"/>
      <c r="AR703" s="46"/>
      <c r="AS703" s="123"/>
      <c r="AT703" s="124"/>
      <c r="AU703" s="135"/>
    </row>
    <row r="704" spans="1:47" s="67" customFormat="1" ht="72" customHeight="1" x14ac:dyDescent="0.25">
      <c r="A704" s="732"/>
      <c r="B704" s="740"/>
      <c r="C704" s="45"/>
      <c r="D704" s="72"/>
      <c r="E704" s="123"/>
      <c r="F704" s="123"/>
      <c r="G704" s="132"/>
      <c r="H704" s="46"/>
      <c r="I704" s="46"/>
      <c r="J704" s="46"/>
      <c r="K704" s="46"/>
      <c r="L704" s="126"/>
      <c r="M704" s="128"/>
      <c r="N704" s="129" t="s">
        <v>952</v>
      </c>
      <c r="O704" s="153">
        <v>163000</v>
      </c>
      <c r="P704" s="129" t="s">
        <v>755</v>
      </c>
      <c r="Q704" s="127">
        <v>1</v>
      </c>
      <c r="R704" s="125"/>
      <c r="S704" s="128"/>
      <c r="T704" s="128">
        <v>130400</v>
      </c>
      <c r="U704" s="137">
        <v>130400</v>
      </c>
      <c r="V704" s="126"/>
      <c r="W704" s="125"/>
      <c r="X704" s="126"/>
      <c r="Y704" s="125"/>
      <c r="Z704" s="128"/>
      <c r="AA704" s="125">
        <v>130400</v>
      </c>
      <c r="AB704" s="742"/>
      <c r="AC704" s="126"/>
      <c r="AD704" s="128"/>
      <c r="AE704" s="745"/>
      <c r="AF704" s="745"/>
      <c r="AG704" s="128"/>
      <c r="AH704" s="764"/>
      <c r="AI704" s="764"/>
      <c r="AJ704" s="764"/>
      <c r="AK704" s="764"/>
      <c r="AL704" s="764"/>
      <c r="AM704" s="732"/>
      <c r="AN704" s="123"/>
      <c r="AO704" s="46"/>
      <c r="AP704" s="46"/>
      <c r="AQ704" s="46"/>
      <c r="AR704" s="46"/>
      <c r="AS704" s="123"/>
      <c r="AT704" s="124"/>
      <c r="AU704" s="135"/>
    </row>
    <row r="705" spans="1:47" s="67" customFormat="1" ht="72" customHeight="1" x14ac:dyDescent="0.25">
      <c r="A705" s="732"/>
      <c r="B705" s="740"/>
      <c r="C705" s="45"/>
      <c r="D705" s="72"/>
      <c r="E705" s="123"/>
      <c r="F705" s="123"/>
      <c r="G705" s="132"/>
      <c r="H705" s="46"/>
      <c r="I705" s="46"/>
      <c r="J705" s="46"/>
      <c r="K705" s="46"/>
      <c r="L705" s="126"/>
      <c r="M705" s="128"/>
      <c r="N705" s="129" t="s">
        <v>953</v>
      </c>
      <c r="O705" s="153">
        <v>163000</v>
      </c>
      <c r="P705" s="129" t="s">
        <v>755</v>
      </c>
      <c r="Q705" s="127">
        <v>1</v>
      </c>
      <c r="R705" s="125"/>
      <c r="S705" s="128"/>
      <c r="T705" s="128">
        <v>130400</v>
      </c>
      <c r="U705" s="137">
        <v>130400</v>
      </c>
      <c r="V705" s="126"/>
      <c r="W705" s="125"/>
      <c r="X705" s="126"/>
      <c r="Y705" s="125"/>
      <c r="Z705" s="128"/>
      <c r="AA705" s="125">
        <v>130400</v>
      </c>
      <c r="AB705" s="742"/>
      <c r="AC705" s="126"/>
      <c r="AD705" s="128"/>
      <c r="AE705" s="745"/>
      <c r="AF705" s="745"/>
      <c r="AG705" s="128"/>
      <c r="AH705" s="764"/>
      <c r="AI705" s="764"/>
      <c r="AJ705" s="764"/>
      <c r="AK705" s="764"/>
      <c r="AL705" s="764"/>
      <c r="AM705" s="732"/>
      <c r="AN705" s="123"/>
      <c r="AO705" s="46"/>
      <c r="AP705" s="46"/>
      <c r="AQ705" s="46"/>
      <c r="AR705" s="46"/>
      <c r="AS705" s="123"/>
      <c r="AT705" s="124"/>
      <c r="AU705" s="135"/>
    </row>
    <row r="706" spans="1:47" s="67" customFormat="1" ht="72" customHeight="1" x14ac:dyDescent="0.25">
      <c r="A706" s="732"/>
      <c r="B706" s="740"/>
      <c r="C706" s="45"/>
      <c r="D706" s="72"/>
      <c r="E706" s="123"/>
      <c r="F706" s="123"/>
      <c r="G706" s="132"/>
      <c r="H706" s="46"/>
      <c r="I706" s="46"/>
      <c r="J706" s="46"/>
      <c r="K706" s="46"/>
      <c r="L706" s="126"/>
      <c r="M706" s="128"/>
      <c r="N706" s="129" t="s">
        <v>954</v>
      </c>
      <c r="O706" s="153">
        <v>118000</v>
      </c>
      <c r="P706" s="129" t="s">
        <v>520</v>
      </c>
      <c r="Q706" s="127">
        <v>1</v>
      </c>
      <c r="R706" s="125"/>
      <c r="S706" s="128"/>
      <c r="T706" s="128">
        <v>94400</v>
      </c>
      <c r="U706" s="137">
        <v>94400</v>
      </c>
      <c r="V706" s="126"/>
      <c r="W706" s="125"/>
      <c r="X706" s="126"/>
      <c r="Y706" s="125"/>
      <c r="Z706" s="128"/>
      <c r="AA706" s="125">
        <v>94400</v>
      </c>
      <c r="AB706" s="742"/>
      <c r="AC706" s="126"/>
      <c r="AD706" s="128"/>
      <c r="AE706" s="745"/>
      <c r="AF706" s="745"/>
      <c r="AG706" s="128"/>
      <c r="AH706" s="764"/>
      <c r="AI706" s="764"/>
      <c r="AJ706" s="764"/>
      <c r="AK706" s="764"/>
      <c r="AL706" s="764"/>
      <c r="AM706" s="732"/>
      <c r="AN706" s="123"/>
      <c r="AO706" s="46"/>
      <c r="AP706" s="46"/>
      <c r="AQ706" s="46"/>
      <c r="AR706" s="46"/>
      <c r="AS706" s="123"/>
      <c r="AT706" s="124"/>
      <c r="AU706" s="135"/>
    </row>
    <row r="707" spans="1:47" s="67" customFormat="1" ht="72" customHeight="1" x14ac:dyDescent="0.25">
      <c r="A707" s="732"/>
      <c r="B707" s="740"/>
      <c r="C707" s="45"/>
      <c r="D707" s="72"/>
      <c r="E707" s="123"/>
      <c r="F707" s="123"/>
      <c r="G707" s="132"/>
      <c r="H707" s="46"/>
      <c r="I707" s="46"/>
      <c r="J707" s="46"/>
      <c r="K707" s="46"/>
      <c r="L707" s="126"/>
      <c r="M707" s="128"/>
      <c r="N707" s="129" t="s">
        <v>829</v>
      </c>
      <c r="O707" s="153">
        <v>87000</v>
      </c>
      <c r="P707" s="129" t="s">
        <v>806</v>
      </c>
      <c r="Q707" s="127">
        <v>18</v>
      </c>
      <c r="R707" s="125"/>
      <c r="S707" s="128"/>
      <c r="T707" s="128">
        <v>69600</v>
      </c>
      <c r="U707" s="137">
        <v>1252800</v>
      </c>
      <c r="V707" s="126"/>
      <c r="W707" s="125"/>
      <c r="X707" s="126"/>
      <c r="Y707" s="125"/>
      <c r="Z707" s="128"/>
      <c r="AA707" s="125">
        <v>1252800</v>
      </c>
      <c r="AB707" s="742"/>
      <c r="AC707" s="126"/>
      <c r="AD707" s="128"/>
      <c r="AE707" s="745"/>
      <c r="AF707" s="745"/>
      <c r="AG707" s="128"/>
      <c r="AH707" s="764"/>
      <c r="AI707" s="764"/>
      <c r="AJ707" s="764"/>
      <c r="AK707" s="764"/>
      <c r="AL707" s="764"/>
      <c r="AM707" s="732"/>
      <c r="AN707" s="123"/>
      <c r="AO707" s="46"/>
      <c r="AP707" s="46"/>
      <c r="AQ707" s="46"/>
      <c r="AR707" s="46"/>
      <c r="AS707" s="123"/>
      <c r="AT707" s="124"/>
      <c r="AU707" s="135"/>
    </row>
    <row r="708" spans="1:47" s="67" customFormat="1" ht="99" customHeight="1" x14ac:dyDescent="0.25">
      <c r="A708" s="732"/>
      <c r="B708" s="740"/>
      <c r="C708" s="45"/>
      <c r="D708" s="72"/>
      <c r="E708" s="123"/>
      <c r="F708" s="123"/>
      <c r="G708" s="132"/>
      <c r="H708" s="46"/>
      <c r="I708" s="46"/>
      <c r="J708" s="46"/>
      <c r="K708" s="46"/>
      <c r="L708" s="126"/>
      <c r="M708" s="128"/>
      <c r="N708" s="129" t="s">
        <v>955</v>
      </c>
      <c r="O708" s="153">
        <v>58500</v>
      </c>
      <c r="P708" s="129" t="s">
        <v>514</v>
      </c>
      <c r="Q708" s="127">
        <v>1</v>
      </c>
      <c r="R708" s="125"/>
      <c r="S708" s="128"/>
      <c r="T708" s="128">
        <v>46800</v>
      </c>
      <c r="U708" s="137">
        <v>46800</v>
      </c>
      <c r="V708" s="126"/>
      <c r="W708" s="125"/>
      <c r="X708" s="126"/>
      <c r="Y708" s="125"/>
      <c r="Z708" s="128"/>
      <c r="AA708" s="125">
        <v>46800</v>
      </c>
      <c r="AB708" s="742"/>
      <c r="AC708" s="126"/>
      <c r="AD708" s="128"/>
      <c r="AE708" s="745"/>
      <c r="AF708" s="745"/>
      <c r="AG708" s="128"/>
      <c r="AH708" s="764"/>
      <c r="AI708" s="764"/>
      <c r="AJ708" s="764"/>
      <c r="AK708" s="764"/>
      <c r="AL708" s="764"/>
      <c r="AM708" s="732"/>
      <c r="AN708" s="123"/>
      <c r="AO708" s="46"/>
      <c r="AP708" s="46"/>
      <c r="AQ708" s="46"/>
      <c r="AR708" s="46"/>
      <c r="AS708" s="123"/>
      <c r="AT708" s="124"/>
      <c r="AU708" s="135"/>
    </row>
    <row r="709" spans="1:47" s="67" customFormat="1" ht="94.15" customHeight="1" x14ac:dyDescent="0.25">
      <c r="A709" s="732"/>
      <c r="B709" s="740"/>
      <c r="C709" s="45"/>
      <c r="D709" s="72"/>
      <c r="E709" s="123"/>
      <c r="F709" s="123"/>
      <c r="G709" s="132"/>
      <c r="H709" s="46"/>
      <c r="I709" s="46"/>
      <c r="J709" s="46"/>
      <c r="K709" s="46"/>
      <c r="L709" s="126"/>
      <c r="M709" s="128"/>
      <c r="N709" s="129" t="s">
        <v>956</v>
      </c>
      <c r="O709" s="153"/>
      <c r="P709" s="129"/>
      <c r="Q709" s="127"/>
      <c r="R709" s="125"/>
      <c r="S709" s="128"/>
      <c r="T709" s="128"/>
      <c r="U709" s="137">
        <v>0</v>
      </c>
      <c r="V709" s="126"/>
      <c r="W709" s="125"/>
      <c r="X709" s="126"/>
      <c r="Y709" s="125"/>
      <c r="Z709" s="128"/>
      <c r="AA709" s="125">
        <v>0</v>
      </c>
      <c r="AB709" s="742"/>
      <c r="AC709" s="126"/>
      <c r="AD709" s="128"/>
      <c r="AE709" s="745"/>
      <c r="AF709" s="745"/>
      <c r="AG709" s="128"/>
      <c r="AH709" s="46"/>
      <c r="AI709" s="46"/>
      <c r="AJ709" s="46"/>
      <c r="AK709" s="46"/>
      <c r="AL709" s="46"/>
      <c r="AM709" s="123"/>
      <c r="AN709" s="123"/>
      <c r="AO709" s="46"/>
      <c r="AP709" s="46"/>
      <c r="AQ709" s="46"/>
      <c r="AR709" s="46"/>
      <c r="AS709" s="123"/>
      <c r="AT709" s="124"/>
      <c r="AU709" s="135"/>
    </row>
    <row r="710" spans="1:47" s="67" customFormat="1" ht="72" customHeight="1" x14ac:dyDescent="0.25">
      <c r="A710" s="732">
        <f>MAX(A$6:$A709)+1</f>
        <v>62</v>
      </c>
      <c r="B710" s="740" t="s">
        <v>957</v>
      </c>
      <c r="C710" s="45">
        <v>54</v>
      </c>
      <c r="D710" s="72">
        <v>9</v>
      </c>
      <c r="E710" s="732" t="s">
        <v>477</v>
      </c>
      <c r="F710" s="123" t="s">
        <v>12</v>
      </c>
      <c r="G710" s="132">
        <v>155</v>
      </c>
      <c r="H710" s="46">
        <v>155</v>
      </c>
      <c r="I710" s="46">
        <v>0</v>
      </c>
      <c r="J710" s="46">
        <v>155</v>
      </c>
      <c r="K710" s="46">
        <v>0</v>
      </c>
      <c r="L710" s="126">
        <v>70000</v>
      </c>
      <c r="M710" s="128">
        <v>10850000</v>
      </c>
      <c r="N710" s="129"/>
      <c r="O710" s="125"/>
      <c r="P710" s="129" t="s">
        <v>352</v>
      </c>
      <c r="Q710" s="127">
        <v>155</v>
      </c>
      <c r="R710" s="125"/>
      <c r="S710" s="128"/>
      <c r="T710" s="128"/>
      <c r="U710" s="137"/>
      <c r="V710" s="126">
        <v>10000</v>
      </c>
      <c r="W710" s="125">
        <v>1550000</v>
      </c>
      <c r="X710" s="126">
        <v>150000</v>
      </c>
      <c r="Y710" s="125">
        <v>23250000</v>
      </c>
      <c r="Z710" s="128"/>
      <c r="AA710" s="125">
        <v>35650000</v>
      </c>
      <c r="AB710" s="742">
        <v>68397200</v>
      </c>
      <c r="AC710" s="126">
        <v>40000</v>
      </c>
      <c r="AD710" s="128">
        <v>6200000</v>
      </c>
      <c r="AE710" s="745">
        <v>6200000</v>
      </c>
      <c r="AF710" s="745">
        <v>74597200</v>
      </c>
      <c r="AG710" s="745"/>
      <c r="AH710" s="124"/>
      <c r="AI710" s="46"/>
      <c r="AJ710" s="46"/>
      <c r="AK710" s="46"/>
      <c r="AL710" s="46"/>
      <c r="AM710" s="123"/>
      <c r="AN710" s="123"/>
      <c r="AO710" s="46"/>
      <c r="AP710" s="46"/>
      <c r="AQ710" s="46"/>
      <c r="AR710" s="46"/>
      <c r="AS710" s="123"/>
      <c r="AT710" s="124"/>
      <c r="AU710" s="135"/>
    </row>
    <row r="711" spans="1:47" s="67" customFormat="1" ht="72" customHeight="1" x14ac:dyDescent="0.25">
      <c r="A711" s="732"/>
      <c r="B711" s="740"/>
      <c r="C711" s="45"/>
      <c r="D711" s="72"/>
      <c r="E711" s="732"/>
      <c r="F711" s="123"/>
      <c r="G711" s="132"/>
      <c r="H711" s="46"/>
      <c r="I711" s="46"/>
      <c r="J711" s="46"/>
      <c r="K711" s="46"/>
      <c r="L711" s="126"/>
      <c r="M711" s="128"/>
      <c r="N711" s="129" t="s">
        <v>958</v>
      </c>
      <c r="O711" s="153">
        <v>290000</v>
      </c>
      <c r="P711" s="129" t="s">
        <v>514</v>
      </c>
      <c r="Q711" s="127">
        <v>86.5</v>
      </c>
      <c r="R711" s="125"/>
      <c r="S711" s="128"/>
      <c r="T711" s="128">
        <v>232000</v>
      </c>
      <c r="U711" s="137">
        <v>20068000</v>
      </c>
      <c r="V711" s="126"/>
      <c r="W711" s="125"/>
      <c r="X711" s="126"/>
      <c r="Y711" s="125"/>
      <c r="Z711" s="128"/>
      <c r="AA711" s="125">
        <v>20068000</v>
      </c>
      <c r="AB711" s="742"/>
      <c r="AC711" s="126"/>
      <c r="AD711" s="128"/>
      <c r="AE711" s="745"/>
      <c r="AF711" s="745"/>
      <c r="AG711" s="745"/>
      <c r="AH711" s="139"/>
      <c r="AI711" s="139"/>
      <c r="AJ711" s="139"/>
      <c r="AK711" s="139"/>
      <c r="AL711" s="139"/>
      <c r="AM711" s="90"/>
      <c r="AN711" s="123"/>
      <c r="AO711" s="46"/>
      <c r="AP711" s="46"/>
      <c r="AQ711" s="46"/>
      <c r="AR711" s="46"/>
      <c r="AS711" s="123"/>
      <c r="AT711" s="124"/>
      <c r="AU711" s="135"/>
    </row>
    <row r="712" spans="1:47" s="67" customFormat="1" ht="72" customHeight="1" x14ac:dyDescent="0.25">
      <c r="A712" s="732"/>
      <c r="B712" s="740"/>
      <c r="C712" s="45"/>
      <c r="D712" s="72"/>
      <c r="E712" s="732"/>
      <c r="F712" s="123"/>
      <c r="G712" s="132"/>
      <c r="H712" s="46"/>
      <c r="I712" s="46"/>
      <c r="J712" s="46"/>
      <c r="K712" s="46"/>
      <c r="L712" s="126"/>
      <c r="M712" s="128"/>
      <c r="N712" s="129" t="s">
        <v>959</v>
      </c>
      <c r="O712" s="153">
        <v>170000</v>
      </c>
      <c r="P712" s="129" t="s">
        <v>960</v>
      </c>
      <c r="Q712" s="127">
        <v>35</v>
      </c>
      <c r="R712" s="125"/>
      <c r="S712" s="128"/>
      <c r="T712" s="128">
        <v>136000</v>
      </c>
      <c r="U712" s="137">
        <v>4760000</v>
      </c>
      <c r="V712" s="126"/>
      <c r="W712" s="125"/>
      <c r="X712" s="126"/>
      <c r="Y712" s="125"/>
      <c r="Z712" s="128"/>
      <c r="AA712" s="125">
        <v>4760000</v>
      </c>
      <c r="AB712" s="742"/>
      <c r="AC712" s="126"/>
      <c r="AD712" s="128"/>
      <c r="AE712" s="745"/>
      <c r="AF712" s="745"/>
      <c r="AG712" s="745"/>
      <c r="AH712" s="139"/>
      <c r="AI712" s="139"/>
      <c r="AJ712" s="139"/>
      <c r="AK712" s="139"/>
      <c r="AL712" s="139"/>
      <c r="AM712" s="90"/>
      <c r="AN712" s="123"/>
      <c r="AO712" s="46"/>
      <c r="AP712" s="46"/>
      <c r="AQ712" s="46"/>
      <c r="AR712" s="46"/>
      <c r="AS712" s="123"/>
      <c r="AT712" s="124"/>
      <c r="AU712" s="135"/>
    </row>
    <row r="713" spans="1:47" s="67" customFormat="1" ht="124.9" customHeight="1" x14ac:dyDescent="0.25">
      <c r="A713" s="732"/>
      <c r="B713" s="740"/>
      <c r="C713" s="45"/>
      <c r="D713" s="72"/>
      <c r="E713" s="732"/>
      <c r="F713" s="123"/>
      <c r="G713" s="132"/>
      <c r="H713" s="46"/>
      <c r="I713" s="46"/>
      <c r="J713" s="46"/>
      <c r="K713" s="46"/>
      <c r="L713" s="126"/>
      <c r="M713" s="128"/>
      <c r="N713" s="129" t="s">
        <v>961</v>
      </c>
      <c r="O713" s="153">
        <v>1460000</v>
      </c>
      <c r="P713" s="129" t="s">
        <v>819</v>
      </c>
      <c r="Q713" s="127">
        <v>3.4</v>
      </c>
      <c r="R713" s="125"/>
      <c r="S713" s="128"/>
      <c r="T713" s="128">
        <v>1168000</v>
      </c>
      <c r="U713" s="137">
        <v>3971200</v>
      </c>
      <c r="V713" s="126"/>
      <c r="W713" s="125"/>
      <c r="X713" s="126"/>
      <c r="Y713" s="125"/>
      <c r="Z713" s="128"/>
      <c r="AA713" s="125">
        <v>3971200</v>
      </c>
      <c r="AB713" s="742"/>
      <c r="AC713" s="126"/>
      <c r="AD713" s="128"/>
      <c r="AE713" s="745"/>
      <c r="AF713" s="745"/>
      <c r="AG713" s="745"/>
      <c r="AH713" s="139"/>
      <c r="AI713" s="139"/>
      <c r="AJ713" s="139"/>
      <c r="AK713" s="139"/>
      <c r="AL713" s="139"/>
      <c r="AM713" s="90"/>
      <c r="AN713" s="123"/>
      <c r="AO713" s="46"/>
      <c r="AP713" s="46"/>
      <c r="AQ713" s="46"/>
      <c r="AR713" s="46"/>
      <c r="AS713" s="123"/>
      <c r="AT713" s="124"/>
      <c r="AU713" s="135"/>
    </row>
    <row r="714" spans="1:47" s="67" customFormat="1" ht="72" customHeight="1" x14ac:dyDescent="0.25">
      <c r="A714" s="732"/>
      <c r="B714" s="740"/>
      <c r="C714" s="45"/>
      <c r="D714" s="72"/>
      <c r="E714" s="732"/>
      <c r="F714" s="123"/>
      <c r="G714" s="132"/>
      <c r="H714" s="46"/>
      <c r="I714" s="46"/>
      <c r="J714" s="46"/>
      <c r="K714" s="46"/>
      <c r="L714" s="126"/>
      <c r="M714" s="128"/>
      <c r="N714" s="129" t="s">
        <v>962</v>
      </c>
      <c r="O714" s="153">
        <v>455000</v>
      </c>
      <c r="P714" s="129" t="s">
        <v>755</v>
      </c>
      <c r="Q714" s="127">
        <v>5</v>
      </c>
      <c r="R714" s="125"/>
      <c r="S714" s="128"/>
      <c r="T714" s="128">
        <v>364000</v>
      </c>
      <c r="U714" s="137">
        <v>1820000</v>
      </c>
      <c r="V714" s="126"/>
      <c r="W714" s="125"/>
      <c r="X714" s="126"/>
      <c r="Y714" s="125"/>
      <c r="Z714" s="128"/>
      <c r="AA714" s="125">
        <v>1820000</v>
      </c>
      <c r="AB714" s="742"/>
      <c r="AC714" s="126"/>
      <c r="AD714" s="128"/>
      <c r="AE714" s="745"/>
      <c r="AF714" s="745"/>
      <c r="AG714" s="745"/>
      <c r="AH714" s="139"/>
      <c r="AI714" s="139"/>
      <c r="AJ714" s="139"/>
      <c r="AK714" s="139"/>
      <c r="AL714" s="139"/>
      <c r="AM714" s="90"/>
      <c r="AN714" s="123"/>
      <c r="AO714" s="46"/>
      <c r="AP714" s="46"/>
      <c r="AQ714" s="46"/>
      <c r="AR714" s="46"/>
      <c r="AS714" s="123"/>
      <c r="AT714" s="124"/>
      <c r="AU714" s="135"/>
    </row>
    <row r="715" spans="1:47" s="67" customFormat="1" ht="72" customHeight="1" x14ac:dyDescent="0.25">
      <c r="A715" s="732"/>
      <c r="B715" s="740"/>
      <c r="C715" s="45"/>
      <c r="D715" s="72"/>
      <c r="E715" s="732"/>
      <c r="F715" s="123"/>
      <c r="G715" s="132"/>
      <c r="H715" s="46"/>
      <c r="I715" s="46"/>
      <c r="J715" s="46"/>
      <c r="K715" s="46"/>
      <c r="L715" s="126"/>
      <c r="M715" s="128"/>
      <c r="N715" s="129" t="s">
        <v>963</v>
      </c>
      <c r="O715" s="153">
        <v>320000</v>
      </c>
      <c r="P715" s="129" t="s">
        <v>755</v>
      </c>
      <c r="Q715" s="127">
        <v>1</v>
      </c>
      <c r="R715" s="125"/>
      <c r="S715" s="128"/>
      <c r="T715" s="128">
        <v>256000</v>
      </c>
      <c r="U715" s="137">
        <v>256000</v>
      </c>
      <c r="V715" s="126"/>
      <c r="W715" s="125"/>
      <c r="X715" s="126"/>
      <c r="Y715" s="125"/>
      <c r="Z715" s="128"/>
      <c r="AA715" s="125">
        <v>256000</v>
      </c>
      <c r="AB715" s="742"/>
      <c r="AC715" s="126"/>
      <c r="AD715" s="128"/>
      <c r="AE715" s="745"/>
      <c r="AF715" s="745"/>
      <c r="AG715" s="745"/>
      <c r="AH715" s="139"/>
      <c r="AI715" s="139"/>
      <c r="AJ715" s="139"/>
      <c r="AK715" s="139"/>
      <c r="AL715" s="139"/>
      <c r="AM715" s="90"/>
      <c r="AN715" s="123"/>
      <c r="AO715" s="46"/>
      <c r="AP715" s="46"/>
      <c r="AQ715" s="46"/>
      <c r="AR715" s="46"/>
      <c r="AS715" s="123"/>
      <c r="AT715" s="124"/>
      <c r="AU715" s="135"/>
    </row>
    <row r="716" spans="1:47" s="67" customFormat="1" ht="72" customHeight="1" x14ac:dyDescent="0.25">
      <c r="A716" s="732"/>
      <c r="B716" s="740"/>
      <c r="C716" s="45"/>
      <c r="D716" s="72"/>
      <c r="E716" s="732"/>
      <c r="F716" s="123"/>
      <c r="G716" s="132"/>
      <c r="H716" s="46"/>
      <c r="I716" s="46"/>
      <c r="J716" s="46"/>
      <c r="K716" s="46"/>
      <c r="L716" s="126"/>
      <c r="M716" s="128"/>
      <c r="N716" s="129" t="s">
        <v>964</v>
      </c>
      <c r="O716" s="153">
        <v>635000</v>
      </c>
      <c r="P716" s="129" t="s">
        <v>755</v>
      </c>
      <c r="Q716" s="127">
        <v>3</v>
      </c>
      <c r="R716" s="125"/>
      <c r="S716" s="128"/>
      <c r="T716" s="128">
        <v>508000</v>
      </c>
      <c r="U716" s="137">
        <v>1524000</v>
      </c>
      <c r="V716" s="126"/>
      <c r="W716" s="125"/>
      <c r="X716" s="126"/>
      <c r="Y716" s="125"/>
      <c r="Z716" s="128"/>
      <c r="AA716" s="125">
        <v>1524000</v>
      </c>
      <c r="AB716" s="742"/>
      <c r="AC716" s="126"/>
      <c r="AD716" s="128"/>
      <c r="AE716" s="745"/>
      <c r="AF716" s="745"/>
      <c r="AG716" s="745"/>
      <c r="AH716" s="139"/>
      <c r="AI716" s="139"/>
      <c r="AJ716" s="139"/>
      <c r="AK716" s="139"/>
      <c r="AL716" s="139"/>
      <c r="AM716" s="90"/>
      <c r="AN716" s="123"/>
      <c r="AO716" s="46"/>
      <c r="AP716" s="46"/>
      <c r="AQ716" s="46"/>
      <c r="AR716" s="46"/>
      <c r="AS716" s="123"/>
      <c r="AT716" s="124"/>
      <c r="AU716" s="135"/>
    </row>
    <row r="717" spans="1:47" s="157" customFormat="1" ht="72" customHeight="1" x14ac:dyDescent="0.25">
      <c r="A717" s="732"/>
      <c r="B717" s="740"/>
      <c r="C717" s="45"/>
      <c r="D717" s="72"/>
      <c r="E717" s="732"/>
      <c r="F717" s="123"/>
      <c r="G717" s="132"/>
      <c r="H717" s="46"/>
      <c r="I717" s="46"/>
      <c r="J717" s="46"/>
      <c r="K717" s="46"/>
      <c r="L717" s="126"/>
      <c r="M717" s="128"/>
      <c r="N717" s="129" t="s">
        <v>829</v>
      </c>
      <c r="O717" s="153">
        <v>87000</v>
      </c>
      <c r="P717" s="129" t="s">
        <v>755</v>
      </c>
      <c r="Q717" s="127">
        <v>5</v>
      </c>
      <c r="R717" s="125"/>
      <c r="S717" s="128"/>
      <c r="T717" s="128">
        <v>69600</v>
      </c>
      <c r="U717" s="137">
        <v>348000</v>
      </c>
      <c r="V717" s="126"/>
      <c r="W717" s="125"/>
      <c r="X717" s="126"/>
      <c r="Y717" s="125"/>
      <c r="Z717" s="128"/>
      <c r="AA717" s="125">
        <v>348000</v>
      </c>
      <c r="AB717" s="742"/>
      <c r="AC717" s="126"/>
      <c r="AD717" s="128"/>
      <c r="AE717" s="745"/>
      <c r="AF717" s="745"/>
      <c r="AG717" s="745"/>
      <c r="AH717" s="154"/>
      <c r="AI717" s="154"/>
      <c r="AJ717" s="154"/>
      <c r="AK717" s="154"/>
      <c r="AL717" s="154"/>
      <c r="AM717" s="155"/>
      <c r="AN717" s="110"/>
      <c r="AO717" s="121"/>
      <c r="AP717" s="121"/>
      <c r="AQ717" s="121"/>
      <c r="AR717" s="121"/>
      <c r="AS717" s="110"/>
      <c r="AT717" s="115"/>
      <c r="AU717" s="156"/>
    </row>
    <row r="718" spans="1:47" s="67" customFormat="1" ht="72" customHeight="1" x14ac:dyDescent="0.25">
      <c r="A718" s="732">
        <f>MAX(A$6:$A717)+1</f>
        <v>63</v>
      </c>
      <c r="B718" s="740" t="s">
        <v>965</v>
      </c>
      <c r="C718" s="45">
        <v>54</v>
      </c>
      <c r="D718" s="72">
        <v>10</v>
      </c>
      <c r="E718" s="732" t="s">
        <v>477</v>
      </c>
      <c r="F718" s="123" t="s">
        <v>12</v>
      </c>
      <c r="G718" s="132">
        <v>178.5</v>
      </c>
      <c r="H718" s="46">
        <v>178.5</v>
      </c>
      <c r="I718" s="46">
        <v>0</v>
      </c>
      <c r="J718" s="46">
        <v>178.5</v>
      </c>
      <c r="K718" s="46">
        <v>0</v>
      </c>
      <c r="L718" s="126">
        <v>70000</v>
      </c>
      <c r="M718" s="128">
        <v>12495000</v>
      </c>
      <c r="N718" s="129"/>
      <c r="O718" s="125"/>
      <c r="P718" s="129" t="s">
        <v>352</v>
      </c>
      <c r="Q718" s="127">
        <v>178.5</v>
      </c>
      <c r="R718" s="125"/>
      <c r="S718" s="128"/>
      <c r="T718" s="128"/>
      <c r="U718" s="137"/>
      <c r="V718" s="126">
        <v>10000</v>
      </c>
      <c r="W718" s="125">
        <v>1785000</v>
      </c>
      <c r="X718" s="126">
        <v>150000</v>
      </c>
      <c r="Y718" s="125">
        <v>26775000</v>
      </c>
      <c r="Z718" s="128"/>
      <c r="AA718" s="125">
        <v>41055000</v>
      </c>
      <c r="AB718" s="742">
        <v>52196600</v>
      </c>
      <c r="AC718" s="126">
        <v>40000</v>
      </c>
      <c r="AD718" s="128">
        <v>7140000</v>
      </c>
      <c r="AE718" s="745">
        <v>7140000</v>
      </c>
      <c r="AF718" s="745">
        <v>59336600</v>
      </c>
      <c r="AG718" s="745"/>
      <c r="AH718" s="139"/>
      <c r="AI718" s="139"/>
      <c r="AJ718" s="139"/>
      <c r="AK718" s="139"/>
      <c r="AL718" s="139"/>
      <c r="AM718" s="90"/>
      <c r="AN718" s="123"/>
      <c r="AO718" s="46"/>
      <c r="AP718" s="46"/>
      <c r="AQ718" s="46"/>
      <c r="AR718" s="46"/>
      <c r="AS718" s="123"/>
      <c r="AT718" s="124"/>
      <c r="AU718" s="135"/>
    </row>
    <row r="719" spans="1:47" s="67" customFormat="1" ht="72" customHeight="1" x14ac:dyDescent="0.25">
      <c r="A719" s="732"/>
      <c r="B719" s="740"/>
      <c r="C719" s="45"/>
      <c r="D719" s="72"/>
      <c r="E719" s="732"/>
      <c r="F719" s="123"/>
      <c r="G719" s="132"/>
      <c r="H719" s="46"/>
      <c r="I719" s="46"/>
      <c r="J719" s="46"/>
      <c r="K719" s="46"/>
      <c r="L719" s="126"/>
      <c r="M719" s="128"/>
      <c r="N719" s="129" t="s">
        <v>966</v>
      </c>
      <c r="O719" s="153">
        <v>6470000</v>
      </c>
      <c r="P719" s="129" t="s">
        <v>967</v>
      </c>
      <c r="Q719" s="127">
        <v>16.100000000000001</v>
      </c>
      <c r="R719" s="125"/>
      <c r="S719" s="128"/>
      <c r="T719" s="128"/>
      <c r="U719" s="137"/>
      <c r="V719" s="126"/>
      <c r="W719" s="125"/>
      <c r="X719" s="126"/>
      <c r="Y719" s="125"/>
      <c r="Z719" s="128"/>
      <c r="AA719" s="125">
        <v>0</v>
      </c>
      <c r="AB719" s="742"/>
      <c r="AC719" s="126"/>
      <c r="AD719" s="128"/>
      <c r="AE719" s="745"/>
      <c r="AF719" s="745"/>
      <c r="AG719" s="745"/>
      <c r="AH719" s="139"/>
      <c r="AI719" s="139"/>
      <c r="AJ719" s="139"/>
      <c r="AK719" s="139"/>
      <c r="AL719" s="139"/>
      <c r="AM719" s="90"/>
      <c r="AN719" s="123"/>
      <c r="AO719" s="46"/>
      <c r="AP719" s="46"/>
      <c r="AQ719" s="46"/>
      <c r="AR719" s="46"/>
      <c r="AS719" s="123"/>
      <c r="AT719" s="124"/>
      <c r="AU719" s="135"/>
    </row>
    <row r="720" spans="1:47" s="67" customFormat="1" ht="72" customHeight="1" x14ac:dyDescent="0.25">
      <c r="A720" s="732"/>
      <c r="B720" s="740"/>
      <c r="C720" s="45"/>
      <c r="D720" s="72"/>
      <c r="E720" s="732"/>
      <c r="F720" s="123"/>
      <c r="G720" s="132"/>
      <c r="H720" s="46"/>
      <c r="I720" s="46"/>
      <c r="J720" s="46"/>
      <c r="K720" s="46"/>
      <c r="L720" s="126"/>
      <c r="M720" s="128"/>
      <c r="N720" s="129" t="s">
        <v>968</v>
      </c>
      <c r="O720" s="153">
        <v>1280000</v>
      </c>
      <c r="P720" s="129" t="s">
        <v>969</v>
      </c>
      <c r="Q720" s="127">
        <v>19.3</v>
      </c>
      <c r="R720" s="125"/>
      <c r="S720" s="128"/>
      <c r="T720" s="128"/>
      <c r="U720" s="137"/>
      <c r="V720" s="126"/>
      <c r="W720" s="125"/>
      <c r="X720" s="126"/>
      <c r="Y720" s="125"/>
      <c r="Z720" s="128"/>
      <c r="AA720" s="125">
        <v>0</v>
      </c>
      <c r="AB720" s="742"/>
      <c r="AC720" s="126"/>
      <c r="AD720" s="128"/>
      <c r="AE720" s="745"/>
      <c r="AF720" s="745"/>
      <c r="AG720" s="745"/>
      <c r="AH720" s="139"/>
      <c r="AI720" s="139"/>
      <c r="AJ720" s="139"/>
      <c r="AK720" s="139"/>
      <c r="AL720" s="139"/>
      <c r="AM720" s="90"/>
      <c r="AN720" s="123"/>
      <c r="AO720" s="46"/>
      <c r="AP720" s="46"/>
      <c r="AQ720" s="46"/>
      <c r="AR720" s="46"/>
      <c r="AS720" s="123"/>
      <c r="AT720" s="124"/>
      <c r="AU720" s="135"/>
    </row>
    <row r="721" spans="1:47" s="67" customFormat="1" ht="96" customHeight="1" x14ac:dyDescent="0.25">
      <c r="A721" s="732"/>
      <c r="B721" s="740"/>
      <c r="C721" s="45"/>
      <c r="D721" s="72"/>
      <c r="E721" s="732"/>
      <c r="F721" s="123"/>
      <c r="G721" s="132"/>
      <c r="H721" s="46"/>
      <c r="I721" s="46"/>
      <c r="J721" s="46"/>
      <c r="K721" s="46"/>
      <c r="L721" s="126"/>
      <c r="M721" s="128"/>
      <c r="N721" s="129" t="s">
        <v>970</v>
      </c>
      <c r="O721" s="153">
        <v>1960000</v>
      </c>
      <c r="P721" s="129" t="s">
        <v>819</v>
      </c>
      <c r="Q721" s="127">
        <v>32.4</v>
      </c>
      <c r="R721" s="125"/>
      <c r="S721" s="128"/>
      <c r="T721" s="128"/>
      <c r="U721" s="137"/>
      <c r="V721" s="126"/>
      <c r="W721" s="125"/>
      <c r="X721" s="126"/>
      <c r="Y721" s="125"/>
      <c r="Z721" s="128"/>
      <c r="AA721" s="125">
        <v>0</v>
      </c>
      <c r="AB721" s="742"/>
      <c r="AC721" s="126"/>
      <c r="AD721" s="128"/>
      <c r="AE721" s="745"/>
      <c r="AF721" s="745"/>
      <c r="AG721" s="745"/>
      <c r="AH721" s="139"/>
      <c r="AI721" s="139"/>
      <c r="AJ721" s="139"/>
      <c r="AK721" s="139"/>
      <c r="AL721" s="139"/>
      <c r="AM721" s="90"/>
      <c r="AN721" s="123"/>
      <c r="AO721" s="46"/>
      <c r="AP721" s="46"/>
      <c r="AQ721" s="46"/>
      <c r="AR721" s="46"/>
      <c r="AS721" s="123"/>
      <c r="AT721" s="124"/>
      <c r="AU721" s="135"/>
    </row>
    <row r="722" spans="1:47" s="67" customFormat="1" ht="100.9" customHeight="1" x14ac:dyDescent="0.25">
      <c r="A722" s="732"/>
      <c r="B722" s="740"/>
      <c r="C722" s="45"/>
      <c r="D722" s="72"/>
      <c r="E722" s="732"/>
      <c r="F722" s="123"/>
      <c r="G722" s="132"/>
      <c r="H722" s="46"/>
      <c r="I722" s="46"/>
      <c r="J722" s="46"/>
      <c r="K722" s="46"/>
      <c r="L722" s="126"/>
      <c r="M722" s="128"/>
      <c r="N722" s="129" t="s">
        <v>971</v>
      </c>
      <c r="O722" s="153">
        <v>860000</v>
      </c>
      <c r="P722" s="129" t="s">
        <v>819</v>
      </c>
      <c r="Q722" s="127">
        <v>3.8</v>
      </c>
      <c r="R722" s="125"/>
      <c r="S722" s="128"/>
      <c r="T722" s="128"/>
      <c r="U722" s="137"/>
      <c r="V722" s="126"/>
      <c r="W722" s="125"/>
      <c r="X722" s="126"/>
      <c r="Y722" s="125"/>
      <c r="Z722" s="128"/>
      <c r="AA722" s="125">
        <v>0</v>
      </c>
      <c r="AB722" s="742"/>
      <c r="AC722" s="126"/>
      <c r="AD722" s="128"/>
      <c r="AE722" s="745"/>
      <c r="AF722" s="745"/>
      <c r="AG722" s="745"/>
      <c r="AH722" s="139"/>
      <c r="AI722" s="139"/>
      <c r="AJ722" s="139"/>
      <c r="AK722" s="139"/>
      <c r="AL722" s="139"/>
      <c r="AM722" s="90"/>
      <c r="AN722" s="123"/>
      <c r="AO722" s="46"/>
      <c r="AP722" s="46"/>
      <c r="AQ722" s="46"/>
      <c r="AR722" s="46"/>
      <c r="AS722" s="123"/>
      <c r="AT722" s="124"/>
      <c r="AU722" s="135"/>
    </row>
    <row r="723" spans="1:47" s="67" customFormat="1" ht="72" customHeight="1" x14ac:dyDescent="0.25">
      <c r="A723" s="732"/>
      <c r="B723" s="740"/>
      <c r="C723" s="45"/>
      <c r="D723" s="72"/>
      <c r="E723" s="732"/>
      <c r="F723" s="123"/>
      <c r="G723" s="132"/>
      <c r="H723" s="46"/>
      <c r="I723" s="46"/>
      <c r="J723" s="46"/>
      <c r="K723" s="46"/>
      <c r="L723" s="126"/>
      <c r="M723" s="128"/>
      <c r="N723" s="129" t="s">
        <v>958</v>
      </c>
      <c r="O723" s="153">
        <v>290000</v>
      </c>
      <c r="P723" s="129" t="s">
        <v>514</v>
      </c>
      <c r="Q723" s="127">
        <v>16</v>
      </c>
      <c r="R723" s="125"/>
      <c r="S723" s="128"/>
      <c r="T723" s="128">
        <v>232000</v>
      </c>
      <c r="U723" s="137">
        <v>3712000</v>
      </c>
      <c r="V723" s="126"/>
      <c r="W723" s="125"/>
      <c r="X723" s="126"/>
      <c r="Y723" s="125"/>
      <c r="Z723" s="128"/>
      <c r="AA723" s="125">
        <v>3712000</v>
      </c>
      <c r="AB723" s="742"/>
      <c r="AC723" s="126"/>
      <c r="AD723" s="128"/>
      <c r="AE723" s="745"/>
      <c r="AF723" s="745"/>
      <c r="AG723" s="745"/>
      <c r="AH723" s="139"/>
      <c r="AI723" s="139"/>
      <c r="AJ723" s="139"/>
      <c r="AK723" s="139"/>
      <c r="AL723" s="139"/>
      <c r="AM723" s="90"/>
      <c r="AN723" s="123"/>
      <c r="AO723" s="46"/>
      <c r="AP723" s="46"/>
      <c r="AQ723" s="46"/>
      <c r="AR723" s="46"/>
      <c r="AS723" s="123"/>
      <c r="AT723" s="124"/>
      <c r="AU723" s="135"/>
    </row>
    <row r="724" spans="1:47" s="67" customFormat="1" ht="72" customHeight="1" x14ac:dyDescent="0.25">
      <c r="A724" s="732"/>
      <c r="B724" s="740"/>
      <c r="C724" s="45"/>
      <c r="D724" s="72"/>
      <c r="E724" s="732"/>
      <c r="F724" s="123"/>
      <c r="G724" s="132"/>
      <c r="H724" s="46"/>
      <c r="I724" s="46"/>
      <c r="J724" s="46"/>
      <c r="K724" s="46"/>
      <c r="L724" s="126"/>
      <c r="M724" s="128"/>
      <c r="N724" s="129" t="s">
        <v>972</v>
      </c>
      <c r="O724" s="153">
        <v>425000</v>
      </c>
      <c r="P724" s="129" t="s">
        <v>755</v>
      </c>
      <c r="Q724" s="127">
        <v>1</v>
      </c>
      <c r="R724" s="125"/>
      <c r="S724" s="128"/>
      <c r="T724" s="128">
        <v>340000</v>
      </c>
      <c r="U724" s="137">
        <v>340000</v>
      </c>
      <c r="V724" s="126"/>
      <c r="W724" s="125"/>
      <c r="X724" s="126"/>
      <c r="Y724" s="125"/>
      <c r="Z724" s="128"/>
      <c r="AA724" s="125">
        <v>340000</v>
      </c>
      <c r="AB724" s="742"/>
      <c r="AC724" s="126"/>
      <c r="AD724" s="128"/>
      <c r="AE724" s="745"/>
      <c r="AF724" s="745"/>
      <c r="AG724" s="745"/>
      <c r="AH724" s="139"/>
      <c r="AI724" s="139"/>
      <c r="AJ724" s="139"/>
      <c r="AK724" s="139"/>
      <c r="AL724" s="139"/>
      <c r="AM724" s="90"/>
      <c r="AN724" s="123"/>
      <c r="AO724" s="46"/>
      <c r="AP724" s="46"/>
      <c r="AQ724" s="46"/>
      <c r="AR724" s="46"/>
      <c r="AS724" s="123"/>
      <c r="AT724" s="124"/>
      <c r="AU724" s="135"/>
    </row>
    <row r="725" spans="1:47" s="67" customFormat="1" ht="72" customHeight="1" x14ac:dyDescent="0.25">
      <c r="A725" s="732"/>
      <c r="B725" s="740"/>
      <c r="C725" s="45"/>
      <c r="D725" s="72"/>
      <c r="E725" s="732"/>
      <c r="F725" s="123"/>
      <c r="G725" s="132"/>
      <c r="H725" s="46"/>
      <c r="I725" s="46"/>
      <c r="J725" s="46"/>
      <c r="K725" s="46"/>
      <c r="L725" s="126"/>
      <c r="M725" s="128"/>
      <c r="N725" s="129" t="s">
        <v>973</v>
      </c>
      <c r="O725" s="153">
        <v>295000</v>
      </c>
      <c r="P725" s="129" t="s">
        <v>755</v>
      </c>
      <c r="Q725" s="127">
        <v>1</v>
      </c>
      <c r="R725" s="125"/>
      <c r="S725" s="128"/>
      <c r="T725" s="128">
        <v>236000</v>
      </c>
      <c r="U725" s="137">
        <v>236000</v>
      </c>
      <c r="V725" s="126"/>
      <c r="W725" s="125"/>
      <c r="X725" s="126"/>
      <c r="Y725" s="125"/>
      <c r="Z725" s="128"/>
      <c r="AA725" s="125">
        <v>236000</v>
      </c>
      <c r="AB725" s="742"/>
      <c r="AC725" s="126"/>
      <c r="AD725" s="128"/>
      <c r="AE725" s="745"/>
      <c r="AF725" s="745"/>
      <c r="AG725" s="745"/>
      <c r="AH725" s="139"/>
      <c r="AI725" s="139"/>
      <c r="AJ725" s="139"/>
      <c r="AK725" s="139"/>
      <c r="AL725" s="139"/>
      <c r="AM725" s="90"/>
      <c r="AN725" s="123"/>
      <c r="AO725" s="46"/>
      <c r="AP725" s="46"/>
      <c r="AQ725" s="46"/>
      <c r="AR725" s="46"/>
      <c r="AS725" s="123"/>
      <c r="AT725" s="124"/>
      <c r="AU725" s="135"/>
    </row>
    <row r="726" spans="1:47" s="67" customFormat="1" ht="72" customHeight="1" x14ac:dyDescent="0.25">
      <c r="A726" s="732"/>
      <c r="B726" s="740"/>
      <c r="C726" s="45"/>
      <c r="D726" s="72"/>
      <c r="E726" s="732"/>
      <c r="F726" s="123"/>
      <c r="G726" s="132"/>
      <c r="H726" s="46"/>
      <c r="I726" s="46"/>
      <c r="J726" s="46"/>
      <c r="K726" s="46"/>
      <c r="L726" s="126"/>
      <c r="M726" s="128"/>
      <c r="N726" s="129" t="s">
        <v>958</v>
      </c>
      <c r="O726" s="153">
        <v>290000</v>
      </c>
      <c r="P726" s="129" t="s">
        <v>514</v>
      </c>
      <c r="Q726" s="127">
        <v>12</v>
      </c>
      <c r="R726" s="125"/>
      <c r="S726" s="128"/>
      <c r="T726" s="128">
        <v>232000</v>
      </c>
      <c r="U726" s="137">
        <v>2784000</v>
      </c>
      <c r="V726" s="126"/>
      <c r="W726" s="125"/>
      <c r="X726" s="126"/>
      <c r="Y726" s="125"/>
      <c r="Z726" s="128"/>
      <c r="AA726" s="125">
        <v>2784000</v>
      </c>
      <c r="AB726" s="742"/>
      <c r="AC726" s="126"/>
      <c r="AD726" s="128"/>
      <c r="AE726" s="745"/>
      <c r="AF726" s="745"/>
      <c r="AG726" s="745"/>
      <c r="AH726" s="139"/>
      <c r="AI726" s="139"/>
      <c r="AJ726" s="139"/>
      <c r="AK726" s="139"/>
      <c r="AL726" s="139"/>
      <c r="AM726" s="90"/>
      <c r="AN726" s="123"/>
      <c r="AO726" s="46"/>
      <c r="AP726" s="46"/>
      <c r="AQ726" s="46"/>
      <c r="AR726" s="46"/>
      <c r="AS726" s="123"/>
      <c r="AT726" s="124"/>
      <c r="AU726" s="135"/>
    </row>
    <row r="727" spans="1:47" s="67" customFormat="1" ht="72" customHeight="1" x14ac:dyDescent="0.25">
      <c r="A727" s="732"/>
      <c r="B727" s="740"/>
      <c r="C727" s="45"/>
      <c r="D727" s="72"/>
      <c r="E727" s="732"/>
      <c r="F727" s="123"/>
      <c r="G727" s="132"/>
      <c r="H727" s="46"/>
      <c r="I727" s="46"/>
      <c r="J727" s="46"/>
      <c r="K727" s="46"/>
      <c r="L727" s="126"/>
      <c r="M727" s="128"/>
      <c r="N727" s="129" t="s">
        <v>972</v>
      </c>
      <c r="O727" s="153">
        <v>425000</v>
      </c>
      <c r="P727" s="129" t="s">
        <v>755</v>
      </c>
      <c r="Q727" s="127">
        <v>1</v>
      </c>
      <c r="R727" s="125"/>
      <c r="S727" s="128"/>
      <c r="T727" s="128">
        <v>340000</v>
      </c>
      <c r="U727" s="137">
        <v>340000</v>
      </c>
      <c r="V727" s="126"/>
      <c r="W727" s="125"/>
      <c r="X727" s="126"/>
      <c r="Y727" s="125"/>
      <c r="Z727" s="128"/>
      <c r="AA727" s="125">
        <v>340000</v>
      </c>
      <c r="AB727" s="742"/>
      <c r="AC727" s="126"/>
      <c r="AD727" s="128"/>
      <c r="AE727" s="745"/>
      <c r="AF727" s="745"/>
      <c r="AG727" s="745"/>
      <c r="AH727" s="139"/>
      <c r="AI727" s="139"/>
      <c r="AJ727" s="139"/>
      <c r="AK727" s="139"/>
      <c r="AL727" s="139"/>
      <c r="AM727" s="90"/>
      <c r="AN727" s="123"/>
      <c r="AO727" s="46"/>
      <c r="AP727" s="46"/>
      <c r="AQ727" s="46"/>
      <c r="AR727" s="46"/>
      <c r="AS727" s="123"/>
      <c r="AT727" s="124"/>
      <c r="AU727" s="135"/>
    </row>
    <row r="728" spans="1:47" s="67" customFormat="1" ht="72" customHeight="1" x14ac:dyDescent="0.25">
      <c r="A728" s="732"/>
      <c r="B728" s="740"/>
      <c r="C728" s="45"/>
      <c r="D728" s="72"/>
      <c r="E728" s="732"/>
      <c r="F728" s="123"/>
      <c r="G728" s="132"/>
      <c r="H728" s="46"/>
      <c r="I728" s="46"/>
      <c r="J728" s="46"/>
      <c r="K728" s="46"/>
      <c r="L728" s="126"/>
      <c r="M728" s="128"/>
      <c r="N728" s="129" t="s">
        <v>973</v>
      </c>
      <c r="O728" s="153">
        <v>295000</v>
      </c>
      <c r="P728" s="129" t="s">
        <v>755</v>
      </c>
      <c r="Q728" s="127">
        <v>2</v>
      </c>
      <c r="R728" s="125"/>
      <c r="S728" s="128"/>
      <c r="T728" s="128">
        <v>236000</v>
      </c>
      <c r="U728" s="137">
        <v>472000</v>
      </c>
      <c r="V728" s="126"/>
      <c r="W728" s="125"/>
      <c r="X728" s="126"/>
      <c r="Y728" s="125"/>
      <c r="Z728" s="128"/>
      <c r="AA728" s="125">
        <v>472000</v>
      </c>
      <c r="AB728" s="742"/>
      <c r="AC728" s="126"/>
      <c r="AD728" s="128"/>
      <c r="AE728" s="745"/>
      <c r="AF728" s="745"/>
      <c r="AG728" s="745"/>
      <c r="AH728" s="139"/>
      <c r="AI728" s="139"/>
      <c r="AJ728" s="139"/>
      <c r="AK728" s="139"/>
      <c r="AL728" s="139"/>
      <c r="AM728" s="90"/>
      <c r="AN728" s="123"/>
      <c r="AO728" s="46"/>
      <c r="AP728" s="46"/>
      <c r="AQ728" s="46"/>
      <c r="AR728" s="46"/>
      <c r="AS728" s="123"/>
      <c r="AT728" s="124"/>
      <c r="AU728" s="135"/>
    </row>
    <row r="729" spans="1:47" s="67" customFormat="1" ht="72" customHeight="1" x14ac:dyDescent="0.25">
      <c r="A729" s="732"/>
      <c r="B729" s="740"/>
      <c r="C729" s="45"/>
      <c r="D729" s="72"/>
      <c r="E729" s="732"/>
      <c r="F729" s="123"/>
      <c r="G729" s="132"/>
      <c r="H729" s="46"/>
      <c r="I729" s="46"/>
      <c r="J729" s="46"/>
      <c r="K729" s="46"/>
      <c r="L729" s="126"/>
      <c r="M729" s="128"/>
      <c r="N729" s="129" t="s">
        <v>974</v>
      </c>
      <c r="O729" s="153">
        <v>1835000</v>
      </c>
      <c r="P729" s="129" t="s">
        <v>755</v>
      </c>
      <c r="Q729" s="127">
        <v>2</v>
      </c>
      <c r="R729" s="125"/>
      <c r="S729" s="128"/>
      <c r="T729" s="128">
        <v>1468000</v>
      </c>
      <c r="U729" s="137">
        <v>2936000</v>
      </c>
      <c r="V729" s="126"/>
      <c r="W729" s="125"/>
      <c r="X729" s="126"/>
      <c r="Y729" s="125"/>
      <c r="Z729" s="128"/>
      <c r="AA729" s="125">
        <v>2936000</v>
      </c>
      <c r="AB729" s="742"/>
      <c r="AC729" s="126"/>
      <c r="AD729" s="128"/>
      <c r="AE729" s="745"/>
      <c r="AF729" s="745"/>
      <c r="AG729" s="745"/>
      <c r="AH729" s="139"/>
      <c r="AI729" s="139"/>
      <c r="AJ729" s="139"/>
      <c r="AK729" s="139"/>
      <c r="AL729" s="139"/>
      <c r="AM729" s="90"/>
      <c r="AN729" s="123"/>
      <c r="AO729" s="46"/>
      <c r="AP729" s="46"/>
      <c r="AQ729" s="46"/>
      <c r="AR729" s="46"/>
      <c r="AS729" s="123"/>
      <c r="AT729" s="124"/>
      <c r="AU729" s="135"/>
    </row>
    <row r="730" spans="1:47" s="67" customFormat="1" ht="72" customHeight="1" x14ac:dyDescent="0.25">
      <c r="A730" s="732"/>
      <c r="B730" s="740"/>
      <c r="C730" s="45"/>
      <c r="D730" s="72"/>
      <c r="E730" s="732"/>
      <c r="F730" s="123"/>
      <c r="G730" s="132"/>
      <c r="H730" s="46"/>
      <c r="I730" s="46"/>
      <c r="J730" s="46"/>
      <c r="K730" s="46"/>
      <c r="L730" s="126"/>
      <c r="M730" s="128"/>
      <c r="N730" s="129" t="s">
        <v>829</v>
      </c>
      <c r="O730" s="153">
        <v>87000</v>
      </c>
      <c r="P730" s="129" t="s">
        <v>806</v>
      </c>
      <c r="Q730" s="127">
        <v>3</v>
      </c>
      <c r="R730" s="125"/>
      <c r="S730" s="128"/>
      <c r="T730" s="128">
        <v>69600</v>
      </c>
      <c r="U730" s="137">
        <v>208800</v>
      </c>
      <c r="V730" s="126"/>
      <c r="W730" s="125"/>
      <c r="X730" s="126"/>
      <c r="Y730" s="125"/>
      <c r="Z730" s="128"/>
      <c r="AA730" s="125">
        <v>208800</v>
      </c>
      <c r="AB730" s="742"/>
      <c r="AC730" s="126"/>
      <c r="AD730" s="128"/>
      <c r="AE730" s="745"/>
      <c r="AF730" s="745"/>
      <c r="AG730" s="745"/>
      <c r="AH730" s="139"/>
      <c r="AI730" s="139"/>
      <c r="AJ730" s="139"/>
      <c r="AK730" s="139"/>
      <c r="AL730" s="139"/>
      <c r="AM730" s="90"/>
      <c r="AN730" s="123"/>
      <c r="AO730" s="46"/>
      <c r="AP730" s="46"/>
      <c r="AQ730" s="46"/>
      <c r="AR730" s="46"/>
      <c r="AS730" s="123"/>
      <c r="AT730" s="124"/>
      <c r="AU730" s="135"/>
    </row>
    <row r="731" spans="1:47" s="67" customFormat="1" ht="72" customHeight="1" x14ac:dyDescent="0.25">
      <c r="A731" s="732"/>
      <c r="B731" s="740"/>
      <c r="C731" s="45"/>
      <c r="D731" s="72"/>
      <c r="E731" s="732"/>
      <c r="F731" s="123"/>
      <c r="G731" s="132"/>
      <c r="H731" s="46"/>
      <c r="I731" s="46"/>
      <c r="J731" s="46"/>
      <c r="K731" s="46"/>
      <c r="L731" s="126"/>
      <c r="M731" s="128"/>
      <c r="N731" s="129" t="s">
        <v>975</v>
      </c>
      <c r="O731" s="153">
        <v>141000</v>
      </c>
      <c r="P731" s="129" t="s">
        <v>520</v>
      </c>
      <c r="Q731" s="127">
        <v>1</v>
      </c>
      <c r="R731" s="125"/>
      <c r="S731" s="128"/>
      <c r="T731" s="128">
        <v>112800</v>
      </c>
      <c r="U731" s="137">
        <v>112800</v>
      </c>
      <c r="V731" s="126"/>
      <c r="W731" s="125"/>
      <c r="X731" s="126"/>
      <c r="Y731" s="125"/>
      <c r="Z731" s="128"/>
      <c r="AA731" s="125">
        <v>112800</v>
      </c>
      <c r="AB731" s="742"/>
      <c r="AC731" s="126"/>
      <c r="AD731" s="128"/>
      <c r="AE731" s="745"/>
      <c r="AF731" s="745"/>
      <c r="AG731" s="745"/>
      <c r="AH731" s="139"/>
      <c r="AI731" s="139"/>
      <c r="AJ731" s="139"/>
      <c r="AK731" s="139"/>
      <c r="AL731" s="139"/>
      <c r="AM731" s="90"/>
      <c r="AN731" s="123"/>
      <c r="AO731" s="46"/>
      <c r="AP731" s="46"/>
      <c r="AQ731" s="46"/>
      <c r="AR731" s="46"/>
      <c r="AS731" s="123"/>
      <c r="AT731" s="124"/>
      <c r="AU731" s="135"/>
    </row>
    <row r="732" spans="1:47" s="67" customFormat="1" ht="72" customHeight="1" x14ac:dyDescent="0.25">
      <c r="A732" s="732"/>
      <c r="B732" s="740"/>
      <c r="C732" s="45"/>
      <c r="D732" s="72"/>
      <c r="E732" s="732"/>
      <c r="F732" s="123"/>
      <c r="G732" s="132"/>
      <c r="H732" s="46"/>
      <c r="I732" s="46"/>
      <c r="J732" s="46"/>
      <c r="K732" s="46"/>
      <c r="L732" s="126"/>
      <c r="M732" s="128"/>
      <c r="N732" s="129" t="s">
        <v>976</v>
      </c>
      <c r="O732" s="153"/>
      <c r="P732" s="129"/>
      <c r="Q732" s="127"/>
      <c r="R732" s="125"/>
      <c r="S732" s="128"/>
      <c r="T732" s="128"/>
      <c r="U732" s="137"/>
      <c r="V732" s="126"/>
      <c r="W732" s="125"/>
      <c r="X732" s="126"/>
      <c r="Y732" s="125"/>
      <c r="Z732" s="128"/>
      <c r="AA732" s="125"/>
      <c r="AB732" s="742"/>
      <c r="AC732" s="126"/>
      <c r="AD732" s="128"/>
      <c r="AE732" s="745"/>
      <c r="AF732" s="745"/>
      <c r="AG732" s="745"/>
      <c r="AH732" s="139"/>
      <c r="AI732" s="139"/>
      <c r="AJ732" s="139"/>
      <c r="AK732" s="139"/>
      <c r="AL732" s="139"/>
      <c r="AM732" s="90"/>
      <c r="AN732" s="123"/>
      <c r="AO732" s="46"/>
      <c r="AP732" s="46"/>
      <c r="AQ732" s="46"/>
      <c r="AR732" s="46"/>
      <c r="AS732" s="123"/>
      <c r="AT732" s="124"/>
      <c r="AU732" s="135"/>
    </row>
    <row r="733" spans="1:47" ht="72" customHeight="1" x14ac:dyDescent="0.25">
      <c r="A733" s="123">
        <f>MAX(A$6:$A732)+1</f>
        <v>64</v>
      </c>
      <c r="B733" s="124" t="s">
        <v>977</v>
      </c>
      <c r="C733" s="45">
        <v>55</v>
      </c>
      <c r="D733" s="72">
        <v>214</v>
      </c>
      <c r="E733" s="123" t="s">
        <v>477</v>
      </c>
      <c r="F733" s="123"/>
      <c r="G733" s="132">
        <v>19.3</v>
      </c>
      <c r="H733" s="46">
        <v>19.3</v>
      </c>
      <c r="I733" s="46">
        <v>0</v>
      </c>
      <c r="J733" s="46">
        <v>19.3</v>
      </c>
      <c r="K733" s="46"/>
      <c r="L733" s="126"/>
      <c r="M733" s="128"/>
      <c r="N733" s="129"/>
      <c r="O733" s="153"/>
      <c r="P733" s="129"/>
      <c r="Q733" s="127"/>
      <c r="R733" s="125"/>
      <c r="S733" s="128"/>
      <c r="T733" s="128"/>
      <c r="U733" s="137"/>
      <c r="V733" s="126"/>
      <c r="W733" s="125"/>
      <c r="X733" s="126"/>
      <c r="Y733" s="125"/>
      <c r="Z733" s="128"/>
      <c r="AA733" s="125"/>
      <c r="AB733" s="125"/>
      <c r="AC733" s="126"/>
      <c r="AD733" s="128">
        <v>0</v>
      </c>
      <c r="AE733" s="128"/>
      <c r="AF733" s="128"/>
      <c r="AG733" s="128"/>
      <c r="AH733" s="122"/>
      <c r="AI733" s="122"/>
      <c r="AJ733" s="122"/>
      <c r="AK733" s="122"/>
      <c r="AL733" s="122"/>
      <c r="AM733" s="112"/>
      <c r="AN733" s="112"/>
      <c r="AO733" s="122"/>
      <c r="AP733" s="122"/>
      <c r="AQ733" s="122"/>
      <c r="AR733" s="122"/>
      <c r="AS733" s="112"/>
      <c r="AT733" s="116"/>
      <c r="AU733" s="74"/>
    </row>
    <row r="734" spans="1:47" s="74" customFormat="1" ht="58.15" customHeight="1" x14ac:dyDescent="0.25">
      <c r="A734" s="732" t="s">
        <v>978</v>
      </c>
      <c r="B734" s="732"/>
      <c r="C734" s="45"/>
      <c r="D734" s="72"/>
      <c r="E734" s="123"/>
      <c r="F734" s="123"/>
      <c r="G734" s="46">
        <v>73446.500000000015</v>
      </c>
      <c r="H734" s="46">
        <v>68438.799999999974</v>
      </c>
      <c r="I734" s="46">
        <v>1193.3</v>
      </c>
      <c r="J734" s="46">
        <v>69632.100000000006</v>
      </c>
      <c r="K734" s="46">
        <v>3814.3999999999996</v>
      </c>
      <c r="L734" s="158"/>
      <c r="M734" s="43">
        <v>4872896000</v>
      </c>
      <c r="N734" s="43"/>
      <c r="O734" s="43"/>
      <c r="P734" s="43"/>
      <c r="Q734" s="43"/>
      <c r="R734" s="43"/>
      <c r="S734" s="43">
        <v>611123250</v>
      </c>
      <c r="T734" s="43"/>
      <c r="U734" s="136">
        <v>398522154</v>
      </c>
      <c r="V734" s="43"/>
      <c r="W734" s="43">
        <v>696128000</v>
      </c>
      <c r="X734" s="43"/>
      <c r="Y734" s="43">
        <v>10441920000</v>
      </c>
      <c r="Z734" s="43"/>
      <c r="AA734" s="43">
        <v>17020589404.4</v>
      </c>
      <c r="AB734" s="43">
        <v>17020589404.4</v>
      </c>
      <c r="AC734" s="43"/>
      <c r="AD734" s="43">
        <v>2784512000</v>
      </c>
      <c r="AE734" s="43">
        <v>2784512000</v>
      </c>
      <c r="AF734" s="43">
        <v>19805101404.400002</v>
      </c>
      <c r="AG734" s="46"/>
      <c r="AH734" s="122"/>
      <c r="AI734" s="122"/>
      <c r="AJ734" s="122"/>
      <c r="AK734" s="122"/>
      <c r="AL734" s="122"/>
      <c r="AM734" s="112"/>
      <c r="AN734" s="112"/>
      <c r="AO734" s="122"/>
      <c r="AP734" s="122"/>
      <c r="AQ734" s="122"/>
      <c r="AR734" s="122"/>
      <c r="AS734" s="122"/>
      <c r="AT734" s="116"/>
    </row>
    <row r="735" spans="1:47" ht="87.6" customHeight="1" x14ac:dyDescent="0.25">
      <c r="N735" s="161"/>
      <c r="O735" s="162"/>
      <c r="P735" s="161"/>
      <c r="Q735" s="163"/>
      <c r="R735" s="162"/>
      <c r="S735" s="114"/>
      <c r="T735" s="114"/>
      <c r="U735" s="164"/>
      <c r="V735" s="165"/>
      <c r="W735" s="118"/>
      <c r="X735" s="165"/>
      <c r="Y735" s="118"/>
      <c r="Z735" s="166"/>
      <c r="AA735" s="118"/>
    </row>
    <row r="736" spans="1:47" x14ac:dyDescent="0.25">
      <c r="N736" s="169"/>
      <c r="O736" s="169"/>
      <c r="P736" s="169"/>
      <c r="Q736" s="169"/>
      <c r="R736" s="169"/>
      <c r="S736" s="169"/>
      <c r="T736" s="169"/>
      <c r="U736" s="170"/>
      <c r="V736" s="169"/>
      <c r="W736" s="169"/>
      <c r="X736" s="169"/>
      <c r="Y736" s="169"/>
      <c r="Z736" s="169"/>
      <c r="AA736" s="169"/>
    </row>
    <row r="737" spans="28:28" x14ac:dyDescent="0.25">
      <c r="AB737" s="160" t="s">
        <v>979</v>
      </c>
    </row>
  </sheetData>
  <mergeCells count="503">
    <mergeCell ref="O3:O5"/>
    <mergeCell ref="P3:P5"/>
    <mergeCell ref="Q3:Q5"/>
    <mergeCell ref="R3:S3"/>
    <mergeCell ref="A1:AG2"/>
    <mergeCell ref="A3:A5"/>
    <mergeCell ref="B3:B5"/>
    <mergeCell ref="C3:C5"/>
    <mergeCell ref="D3:D5"/>
    <mergeCell ref="E3:E5"/>
    <mergeCell ref="F3:F5"/>
    <mergeCell ref="G3:G5"/>
    <mergeCell ref="H3:J4"/>
    <mergeCell ref="K3:K5"/>
    <mergeCell ref="AS4:AS5"/>
    <mergeCell ref="A7:A18"/>
    <mergeCell ref="B7:B18"/>
    <mergeCell ref="AB7:AB18"/>
    <mergeCell ref="AE7:AE18"/>
    <mergeCell ref="AF7:AF18"/>
    <mergeCell ref="AH7:AH18"/>
    <mergeCell ref="AI7:AI18"/>
    <mergeCell ref="AJ7:AJ18"/>
    <mergeCell ref="AK7:AK18"/>
    <mergeCell ref="AH3:AR4"/>
    <mergeCell ref="R4:S4"/>
    <mergeCell ref="T4:U4"/>
    <mergeCell ref="V4:W4"/>
    <mergeCell ref="X4:Y4"/>
    <mergeCell ref="Z4:Z5"/>
    <mergeCell ref="T3:Z3"/>
    <mergeCell ref="AA3:AA5"/>
    <mergeCell ref="AB3:AB5"/>
    <mergeCell ref="AC3:AE4"/>
    <mergeCell ref="AF3:AF5"/>
    <mergeCell ref="AG3:AG5"/>
    <mergeCell ref="L3:M4"/>
    <mergeCell ref="N3:N5"/>
    <mergeCell ref="AM19:AM23"/>
    <mergeCell ref="A29:A43"/>
    <mergeCell ref="B29:B43"/>
    <mergeCell ref="AB29:AB43"/>
    <mergeCell ref="AE29:AE43"/>
    <mergeCell ref="AF29:AF43"/>
    <mergeCell ref="AH29:AH31"/>
    <mergeCell ref="AI29:AI31"/>
    <mergeCell ref="AL7:AL18"/>
    <mergeCell ref="AM7:AM18"/>
    <mergeCell ref="A19:A28"/>
    <mergeCell ref="B19:B28"/>
    <mergeCell ref="AB19:AB27"/>
    <mergeCell ref="AE19:AE27"/>
    <mergeCell ref="AF19:AF27"/>
    <mergeCell ref="AH19:AH23"/>
    <mergeCell ref="AI19:AI23"/>
    <mergeCell ref="AJ19:AJ23"/>
    <mergeCell ref="AJ29:AJ31"/>
    <mergeCell ref="AK29:AK31"/>
    <mergeCell ref="AL29:AL31"/>
    <mergeCell ref="A44:A54"/>
    <mergeCell ref="B44:B54"/>
    <mergeCell ref="AB44:AB54"/>
    <mergeCell ref="AE44:AE54"/>
    <mergeCell ref="AF44:AF54"/>
    <mergeCell ref="AK19:AK23"/>
    <mergeCell ref="AL19:AL23"/>
    <mergeCell ref="AL55:AL58"/>
    <mergeCell ref="AM55:AM58"/>
    <mergeCell ref="AG60:AG73"/>
    <mergeCell ref="A55:A73"/>
    <mergeCell ref="B55:B73"/>
    <mergeCell ref="AB55:AB73"/>
    <mergeCell ref="AE55:AE73"/>
    <mergeCell ref="AF55:AF73"/>
    <mergeCell ref="AH55:AH58"/>
    <mergeCell ref="E61:E72"/>
    <mergeCell ref="A74:A77"/>
    <mergeCell ref="B74:B77"/>
    <mergeCell ref="AB74:AB77"/>
    <mergeCell ref="AE74:AE77"/>
    <mergeCell ref="AF74:AF77"/>
    <mergeCell ref="AG74:AG77"/>
    <mergeCell ref="AI55:AI58"/>
    <mergeCell ref="AJ55:AJ58"/>
    <mergeCell ref="AK55:AK58"/>
    <mergeCell ref="A78:A87"/>
    <mergeCell ref="B78:B87"/>
    <mergeCell ref="AB78:AB87"/>
    <mergeCell ref="AE78:AE87"/>
    <mergeCell ref="AF78:AF87"/>
    <mergeCell ref="A88:A89"/>
    <mergeCell ref="B88:B89"/>
    <mergeCell ref="AB88:AB89"/>
    <mergeCell ref="AE88:AE89"/>
    <mergeCell ref="AF88:AF89"/>
    <mergeCell ref="A90:A102"/>
    <mergeCell ref="B90:B102"/>
    <mergeCell ref="AB90:AB102"/>
    <mergeCell ref="AE90:AE102"/>
    <mergeCell ref="AF90:AF102"/>
    <mergeCell ref="A103:A107"/>
    <mergeCell ref="B103:B107"/>
    <mergeCell ref="T103:T107"/>
    <mergeCell ref="U103:U107"/>
    <mergeCell ref="Z103:Z107"/>
    <mergeCell ref="AB103:AB107"/>
    <mergeCell ref="AE103:AE107"/>
    <mergeCell ref="AF103:AF107"/>
    <mergeCell ref="AG103:AG107"/>
    <mergeCell ref="A109:A131"/>
    <mergeCell ref="B109:B131"/>
    <mergeCell ref="AB109:AB131"/>
    <mergeCell ref="AE109:AE131"/>
    <mergeCell ref="AF109:AF131"/>
    <mergeCell ref="AI132:AI133"/>
    <mergeCell ref="AJ132:AJ133"/>
    <mergeCell ref="AK132:AK133"/>
    <mergeCell ref="AH136:AH139"/>
    <mergeCell ref="AI136:AI139"/>
    <mergeCell ref="AJ136:AJ139"/>
    <mergeCell ref="AK136:AK139"/>
    <mergeCell ref="A132:A140"/>
    <mergeCell ref="B132:B140"/>
    <mergeCell ref="AB132:AB140"/>
    <mergeCell ref="AE132:AE140"/>
    <mergeCell ref="AF132:AF140"/>
    <mergeCell ref="AH132:AH133"/>
    <mergeCell ref="A147:A158"/>
    <mergeCell ref="B147:B158"/>
    <mergeCell ref="AB147:AB158"/>
    <mergeCell ref="AE147:AE158"/>
    <mergeCell ref="AF147:AF158"/>
    <mergeCell ref="AH148:AH151"/>
    <mergeCell ref="AL136:AL139"/>
    <mergeCell ref="AM136:AM139"/>
    <mergeCell ref="A141:A146"/>
    <mergeCell ref="B141:B146"/>
    <mergeCell ref="AB141:AB146"/>
    <mergeCell ref="AE141:AE146"/>
    <mergeCell ref="AF141:AF146"/>
    <mergeCell ref="AI148:AI151"/>
    <mergeCell ref="AJ148:AJ151"/>
    <mergeCell ref="AK148:AK151"/>
    <mergeCell ref="AL148:AL151"/>
    <mergeCell ref="AH152:AH155"/>
    <mergeCell ref="AI152:AI155"/>
    <mergeCell ref="AJ152:AJ155"/>
    <mergeCell ref="AK152:AK155"/>
    <mergeCell ref="AL152:AL155"/>
    <mergeCell ref="A159:A164"/>
    <mergeCell ref="B159:B164"/>
    <mergeCell ref="AB159:AB164"/>
    <mergeCell ref="AE159:AE164"/>
    <mergeCell ref="AF159:AF164"/>
    <mergeCell ref="A165:A177"/>
    <mergeCell ref="B165:B177"/>
    <mergeCell ref="AB165:AB177"/>
    <mergeCell ref="AE165:AE177"/>
    <mergeCell ref="AF165:AF177"/>
    <mergeCell ref="AI186:AI187"/>
    <mergeCell ref="AJ186:AJ187"/>
    <mergeCell ref="AK186:AK187"/>
    <mergeCell ref="AL186:AL187"/>
    <mergeCell ref="A191:A203"/>
    <mergeCell ref="B191:B203"/>
    <mergeCell ref="AB191:AB203"/>
    <mergeCell ref="AE191:AE203"/>
    <mergeCell ref="AF191:AF203"/>
    <mergeCell ref="A178:A190"/>
    <mergeCell ref="B178:B190"/>
    <mergeCell ref="AB178:AB190"/>
    <mergeCell ref="AE178:AE190"/>
    <mergeCell ref="AF178:AF190"/>
    <mergeCell ref="AH186:AH187"/>
    <mergeCell ref="AI210:AI211"/>
    <mergeCell ref="AJ210:AJ211"/>
    <mergeCell ref="AK210:AK211"/>
    <mergeCell ref="AL210:AL211"/>
    <mergeCell ref="AM210:AM211"/>
    <mergeCell ref="A216:A227"/>
    <mergeCell ref="B216:B227"/>
    <mergeCell ref="AB216:AB227"/>
    <mergeCell ref="AE216:AE227"/>
    <mergeCell ref="AF216:AF227"/>
    <mergeCell ref="A204:A215"/>
    <mergeCell ref="B204:B215"/>
    <mergeCell ref="AB204:AB215"/>
    <mergeCell ref="AE204:AE215"/>
    <mergeCell ref="AF204:AF215"/>
    <mergeCell ref="AH210:AH211"/>
    <mergeCell ref="A228:A237"/>
    <mergeCell ref="B228:B237"/>
    <mergeCell ref="AB228:AB236"/>
    <mergeCell ref="AE228:AE236"/>
    <mergeCell ref="AF228:AF236"/>
    <mergeCell ref="A238:A248"/>
    <mergeCell ref="B238:B248"/>
    <mergeCell ref="AB238:AB248"/>
    <mergeCell ref="AE238:AE248"/>
    <mergeCell ref="AF238:AF248"/>
    <mergeCell ref="AH241:AH244"/>
    <mergeCell ref="AI241:AI244"/>
    <mergeCell ref="AJ241:AJ244"/>
    <mergeCell ref="AK241:AK244"/>
    <mergeCell ref="AL241:AL244"/>
    <mergeCell ref="A249:A258"/>
    <mergeCell ref="B249:B258"/>
    <mergeCell ref="AB249:AB258"/>
    <mergeCell ref="AE249:AE258"/>
    <mergeCell ref="AF249:AF258"/>
    <mergeCell ref="A259:A277"/>
    <mergeCell ref="B259:B277"/>
    <mergeCell ref="AB259:AB277"/>
    <mergeCell ref="AE259:AE277"/>
    <mergeCell ref="AF259:AF277"/>
    <mergeCell ref="A278:A282"/>
    <mergeCell ref="B278:B282"/>
    <mergeCell ref="AB278:AB282"/>
    <mergeCell ref="AE278:AE282"/>
    <mergeCell ref="AF278:AF282"/>
    <mergeCell ref="AI285:AI289"/>
    <mergeCell ref="AJ285:AJ289"/>
    <mergeCell ref="AK285:AK289"/>
    <mergeCell ref="AL285:AL289"/>
    <mergeCell ref="AM285:AM289"/>
    <mergeCell ref="A292:A299"/>
    <mergeCell ref="B292:B299"/>
    <mergeCell ref="AB292:AB299"/>
    <mergeCell ref="AE292:AE299"/>
    <mergeCell ref="AF292:AF299"/>
    <mergeCell ref="A283:A291"/>
    <mergeCell ref="B283:B291"/>
    <mergeCell ref="AB283:AB291"/>
    <mergeCell ref="AE283:AE291"/>
    <mergeCell ref="AF283:AF291"/>
    <mergeCell ref="AH285:AH289"/>
    <mergeCell ref="A300:A308"/>
    <mergeCell ref="B300:B308"/>
    <mergeCell ref="AB300:AB308"/>
    <mergeCell ref="AE300:AE308"/>
    <mergeCell ref="AF300:AF308"/>
    <mergeCell ref="A309:A314"/>
    <mergeCell ref="B309:B314"/>
    <mergeCell ref="AB309:AB314"/>
    <mergeCell ref="AE309:AE314"/>
    <mergeCell ref="AF309:AF314"/>
    <mergeCell ref="A327:A338"/>
    <mergeCell ref="B327:B338"/>
    <mergeCell ref="AB327:AB338"/>
    <mergeCell ref="AE327:AE338"/>
    <mergeCell ref="AF327:AF338"/>
    <mergeCell ref="A315:A326"/>
    <mergeCell ref="B315:B326"/>
    <mergeCell ref="AB315:AB326"/>
    <mergeCell ref="AE315:AE326"/>
    <mergeCell ref="AF315:AF326"/>
    <mergeCell ref="AH327:AH332"/>
    <mergeCell ref="AI327:AI332"/>
    <mergeCell ref="AJ327:AJ332"/>
    <mergeCell ref="AK327:AK332"/>
    <mergeCell ref="AL327:AL332"/>
    <mergeCell ref="AM327:AM332"/>
    <mergeCell ref="AI316:AI326"/>
    <mergeCell ref="AJ316:AJ326"/>
    <mergeCell ref="AK316:AK326"/>
    <mergeCell ref="AL316:AL326"/>
    <mergeCell ref="AM316:AM326"/>
    <mergeCell ref="AH316:AH326"/>
    <mergeCell ref="A345:A353"/>
    <mergeCell ref="B345:B353"/>
    <mergeCell ref="AB345:AB353"/>
    <mergeCell ref="AE345:AE353"/>
    <mergeCell ref="AF345:AF353"/>
    <mergeCell ref="A339:A344"/>
    <mergeCell ref="B339:B344"/>
    <mergeCell ref="AB339:AB344"/>
    <mergeCell ref="AE339:AE344"/>
    <mergeCell ref="AF339:AF344"/>
    <mergeCell ref="AH345:AH347"/>
    <mergeCell ref="AI345:AI347"/>
    <mergeCell ref="AJ345:AJ347"/>
    <mergeCell ref="AK345:AK347"/>
    <mergeCell ref="AL345:AL347"/>
    <mergeCell ref="AM345:AM347"/>
    <mergeCell ref="AI339:AI344"/>
    <mergeCell ref="AJ339:AJ344"/>
    <mergeCell ref="AK339:AK344"/>
    <mergeCell ref="AL339:AL344"/>
    <mergeCell ref="AM339:AM344"/>
    <mergeCell ref="AH339:AH344"/>
    <mergeCell ref="AI355:AI362"/>
    <mergeCell ref="AJ355:AJ362"/>
    <mergeCell ref="AK355:AK362"/>
    <mergeCell ref="AL355:AL362"/>
    <mergeCell ref="A366:A377"/>
    <mergeCell ref="B366:B377"/>
    <mergeCell ref="AB366:AB377"/>
    <mergeCell ref="AE366:AE377"/>
    <mergeCell ref="AF366:AF377"/>
    <mergeCell ref="A354:A365"/>
    <mergeCell ref="B354:B365"/>
    <mergeCell ref="AB354:AB365"/>
    <mergeCell ref="AE354:AE365"/>
    <mergeCell ref="AF354:AF365"/>
    <mergeCell ref="AH355:AH362"/>
    <mergeCell ref="A378:A381"/>
    <mergeCell ref="B378:B381"/>
    <mergeCell ref="AB378:AB381"/>
    <mergeCell ref="AE378:AE381"/>
    <mergeCell ref="AF378:AF381"/>
    <mergeCell ref="A382:A394"/>
    <mergeCell ref="B382:B394"/>
    <mergeCell ref="AB382:AB394"/>
    <mergeCell ref="AE382:AE394"/>
    <mergeCell ref="AF382:AF394"/>
    <mergeCell ref="A395:A399"/>
    <mergeCell ref="B395:B399"/>
    <mergeCell ref="AB395:AB399"/>
    <mergeCell ref="AE395:AE399"/>
    <mergeCell ref="AF395:AF399"/>
    <mergeCell ref="A400:A405"/>
    <mergeCell ref="B400:B405"/>
    <mergeCell ref="AB400:AB405"/>
    <mergeCell ref="AE400:AE405"/>
    <mergeCell ref="AF400:AF405"/>
    <mergeCell ref="AU406:AU412"/>
    <mergeCell ref="A413:A432"/>
    <mergeCell ref="B413:B432"/>
    <mergeCell ref="AB413:AB431"/>
    <mergeCell ref="AE413:AE431"/>
    <mergeCell ref="AF413:AF431"/>
    <mergeCell ref="AG419:AG421"/>
    <mergeCell ref="A406:A412"/>
    <mergeCell ref="B406:B412"/>
    <mergeCell ref="AB406:AB412"/>
    <mergeCell ref="AE406:AE412"/>
    <mergeCell ref="AF406:AF412"/>
    <mergeCell ref="AG406:AG412"/>
    <mergeCell ref="A433:A441"/>
    <mergeCell ref="B433:B441"/>
    <mergeCell ref="AB433:AB441"/>
    <mergeCell ref="AE433:AE441"/>
    <mergeCell ref="AF433:AF441"/>
    <mergeCell ref="A442:A461"/>
    <mergeCell ref="B442:B461"/>
    <mergeCell ref="AB442:AB461"/>
    <mergeCell ref="AE442:AE461"/>
    <mergeCell ref="AF442:AF461"/>
    <mergeCell ref="A468:A471"/>
    <mergeCell ref="B468:B471"/>
    <mergeCell ref="AB468:AB471"/>
    <mergeCell ref="AE468:AE471"/>
    <mergeCell ref="AF468:AF471"/>
    <mergeCell ref="AG468:AG471"/>
    <mergeCell ref="AG444:AG459"/>
    <mergeCell ref="A462:A467"/>
    <mergeCell ref="B462:B467"/>
    <mergeCell ref="AB462:AB467"/>
    <mergeCell ref="AE462:AE467"/>
    <mergeCell ref="AF462:AF467"/>
    <mergeCell ref="AL477:AL478"/>
    <mergeCell ref="AM477:AM478"/>
    <mergeCell ref="A484:A503"/>
    <mergeCell ref="B484:B503"/>
    <mergeCell ref="AB484:AB503"/>
    <mergeCell ref="AE484:AE503"/>
    <mergeCell ref="AF484:AF503"/>
    <mergeCell ref="A472:A483"/>
    <mergeCell ref="B472:B483"/>
    <mergeCell ref="AB472:AB483"/>
    <mergeCell ref="AE472:AE483"/>
    <mergeCell ref="AF472:AF483"/>
    <mergeCell ref="AH477:AH478"/>
    <mergeCell ref="A504:A507"/>
    <mergeCell ref="B504:B507"/>
    <mergeCell ref="AB504:AB507"/>
    <mergeCell ref="AE504:AE507"/>
    <mergeCell ref="AF504:AF507"/>
    <mergeCell ref="AG504:AG507"/>
    <mergeCell ref="AI477:AI478"/>
    <mergeCell ref="AJ477:AJ478"/>
    <mergeCell ref="AK477:AK478"/>
    <mergeCell ref="AM511:AM525"/>
    <mergeCell ref="A532:A547"/>
    <mergeCell ref="B532:B547"/>
    <mergeCell ref="AB532:AB547"/>
    <mergeCell ref="AE532:AE547"/>
    <mergeCell ref="AF532:AF547"/>
    <mergeCell ref="E546:E547"/>
    <mergeCell ref="AG546:AG547"/>
    <mergeCell ref="AI508:AI509"/>
    <mergeCell ref="AJ508:AJ509"/>
    <mergeCell ref="AK508:AK509"/>
    <mergeCell ref="AL508:AL509"/>
    <mergeCell ref="AM508:AM509"/>
    <mergeCell ref="AH511:AH525"/>
    <mergeCell ref="AI511:AI525"/>
    <mergeCell ref="AJ511:AJ525"/>
    <mergeCell ref="AK511:AK525"/>
    <mergeCell ref="AL511:AL525"/>
    <mergeCell ref="A508:A531"/>
    <mergeCell ref="B508:B531"/>
    <mergeCell ref="AB508:AB531"/>
    <mergeCell ref="AE508:AE531"/>
    <mergeCell ref="AF508:AF531"/>
    <mergeCell ref="AH508:AH509"/>
    <mergeCell ref="AI548:AI550"/>
    <mergeCell ref="AJ548:AJ550"/>
    <mergeCell ref="AK548:AK550"/>
    <mergeCell ref="AL548:AL550"/>
    <mergeCell ref="A563:A576"/>
    <mergeCell ref="B563:B576"/>
    <mergeCell ref="AB563:AB576"/>
    <mergeCell ref="AE563:AE576"/>
    <mergeCell ref="AF563:AF576"/>
    <mergeCell ref="AG567:AG575"/>
    <mergeCell ref="A548:A562"/>
    <mergeCell ref="B548:B562"/>
    <mergeCell ref="AB548:AB562"/>
    <mergeCell ref="AE548:AE562"/>
    <mergeCell ref="AF548:AF562"/>
    <mergeCell ref="AH548:AH550"/>
    <mergeCell ref="AR584:AR589"/>
    <mergeCell ref="A590:A594"/>
    <mergeCell ref="B590:B594"/>
    <mergeCell ref="AB590:AB594"/>
    <mergeCell ref="AE590:AE594"/>
    <mergeCell ref="AF590:AF594"/>
    <mergeCell ref="AG590:AG594"/>
    <mergeCell ref="AI584:AI589"/>
    <mergeCell ref="AJ584:AJ589"/>
    <mergeCell ref="AK584:AK589"/>
    <mergeCell ref="AL584:AL589"/>
    <mergeCell ref="AM584:AM589"/>
    <mergeCell ref="AN584:AN589"/>
    <mergeCell ref="A577:A589"/>
    <mergeCell ref="B577:B589"/>
    <mergeCell ref="AB577:AB589"/>
    <mergeCell ref="AE577:AE589"/>
    <mergeCell ref="AF577:AF589"/>
    <mergeCell ref="AH581:AH582"/>
    <mergeCell ref="AH584:AH589"/>
    <mergeCell ref="A595:A606"/>
    <mergeCell ref="B595:B606"/>
    <mergeCell ref="AB595:AB606"/>
    <mergeCell ref="AE595:AE606"/>
    <mergeCell ref="AF595:AF606"/>
    <mergeCell ref="AG595:AG606"/>
    <mergeCell ref="AO584:AO589"/>
    <mergeCell ref="AP584:AP589"/>
    <mergeCell ref="AQ584:AQ589"/>
    <mergeCell ref="A607:A638"/>
    <mergeCell ref="B607:B638"/>
    <mergeCell ref="AB607:AB638"/>
    <mergeCell ref="AE607:AE638"/>
    <mergeCell ref="AF607:AF638"/>
    <mergeCell ref="A639:A676"/>
    <mergeCell ref="B639:B676"/>
    <mergeCell ref="AB639:AB676"/>
    <mergeCell ref="AE639:AE676"/>
    <mergeCell ref="AF639:AF676"/>
    <mergeCell ref="AH682:AH684"/>
    <mergeCell ref="AI682:AI684"/>
    <mergeCell ref="AJ682:AJ684"/>
    <mergeCell ref="AK682:AK684"/>
    <mergeCell ref="AL682:AL684"/>
    <mergeCell ref="AM682:AM684"/>
    <mergeCell ref="A677:A680"/>
    <mergeCell ref="B677:B680"/>
    <mergeCell ref="AB677:AB680"/>
    <mergeCell ref="AE677:AE680"/>
    <mergeCell ref="AF677:AF680"/>
    <mergeCell ref="A681:A688"/>
    <mergeCell ref="B681:B688"/>
    <mergeCell ref="AB681:AB688"/>
    <mergeCell ref="AE681:AE688"/>
    <mergeCell ref="AF681:AF688"/>
    <mergeCell ref="AI690:AI708"/>
    <mergeCell ref="AJ690:AJ708"/>
    <mergeCell ref="AK690:AK708"/>
    <mergeCell ref="AL690:AL708"/>
    <mergeCell ref="AM690:AM708"/>
    <mergeCell ref="A710:A717"/>
    <mergeCell ref="B710:B717"/>
    <mergeCell ref="E710:E717"/>
    <mergeCell ref="AB710:AB717"/>
    <mergeCell ref="AE710:AE717"/>
    <mergeCell ref="A689:A709"/>
    <mergeCell ref="B689:B709"/>
    <mergeCell ref="AB689:AB709"/>
    <mergeCell ref="AE689:AE709"/>
    <mergeCell ref="AF689:AF709"/>
    <mergeCell ref="AH690:AH708"/>
    <mergeCell ref="A734:B734"/>
    <mergeCell ref="AF710:AF717"/>
    <mergeCell ref="AG710:AG717"/>
    <mergeCell ref="A718:A732"/>
    <mergeCell ref="B718:B732"/>
    <mergeCell ref="E718:E732"/>
    <mergeCell ref="AB718:AB732"/>
    <mergeCell ref="AE718:AE732"/>
    <mergeCell ref="AF718:AF732"/>
    <mergeCell ref="AG718:AG732"/>
  </mergeCells>
  <conditionalFormatting sqref="AK228:AL228">
    <cfRule type="duplicateValues" dxfId="35" priority="11" stopIfTrue="1"/>
  </conditionalFormatting>
  <conditionalFormatting sqref="AK236:AL237">
    <cfRule type="duplicateValues" dxfId="34" priority="10" stopIfTrue="1"/>
  </conditionalFormatting>
  <conditionalFormatting sqref="AK230:AL230">
    <cfRule type="duplicateValues" dxfId="33" priority="9" stopIfTrue="1"/>
  </conditionalFormatting>
  <conditionalFormatting sqref="AH210">
    <cfRule type="duplicateValues" dxfId="32" priority="8"/>
  </conditionalFormatting>
  <conditionalFormatting sqref="B159">
    <cfRule type="duplicateValues" dxfId="31" priority="7"/>
  </conditionalFormatting>
  <conditionalFormatting sqref="B563">
    <cfRule type="duplicateValues" dxfId="30" priority="6"/>
  </conditionalFormatting>
  <conditionalFormatting sqref="B309">
    <cfRule type="duplicateValues" dxfId="29" priority="5"/>
  </conditionalFormatting>
  <conditionalFormatting sqref="B681">
    <cfRule type="duplicateValues" dxfId="28" priority="12"/>
  </conditionalFormatting>
  <conditionalFormatting sqref="B345">
    <cfRule type="duplicateValues" dxfId="27" priority="4"/>
  </conditionalFormatting>
  <conditionalFormatting sqref="B339">
    <cfRule type="duplicateValues" dxfId="26" priority="3"/>
  </conditionalFormatting>
  <conditionalFormatting sqref="B689">
    <cfRule type="duplicateValues" dxfId="25" priority="2"/>
  </conditionalFormatting>
  <conditionalFormatting sqref="B710">
    <cfRule type="duplicateValues" dxfId="24" priority="1"/>
  </conditionalFormatting>
  <conditionalFormatting sqref="B548:B549">
    <cfRule type="duplicateValues" dxfId="23" priority="13"/>
  </conditionalFormatting>
  <conditionalFormatting sqref="B292">
    <cfRule type="duplicateValues" dxfId="22" priority="14"/>
  </conditionalFormatting>
  <conditionalFormatting sqref="B7:B8">
    <cfRule type="duplicateValues" dxfId="21" priority="15"/>
  </conditionalFormatting>
  <conditionalFormatting sqref="B88">
    <cfRule type="duplicateValues" dxfId="20" priority="16"/>
  </conditionalFormatting>
  <conditionalFormatting sqref="B315">
    <cfRule type="duplicateValues" dxfId="19" priority="17"/>
  </conditionalFormatting>
  <conditionalFormatting sqref="B29">
    <cfRule type="duplicateValues" dxfId="18" priority="18"/>
  </conditionalFormatting>
  <conditionalFormatting sqref="B327">
    <cfRule type="duplicateValues" dxfId="17" priority="19"/>
  </conditionalFormatting>
  <conditionalFormatting sqref="B508">
    <cfRule type="duplicateValues" dxfId="16" priority="20"/>
  </conditionalFormatting>
  <conditionalFormatting sqref="B19:B20">
    <cfRule type="duplicateValues" dxfId="15" priority="21"/>
  </conditionalFormatting>
  <conditionalFormatting sqref="B44:B45">
    <cfRule type="duplicateValues" dxfId="14" priority="22"/>
  </conditionalFormatting>
  <conditionalFormatting sqref="B178">
    <cfRule type="duplicateValues" dxfId="13" priority="23"/>
  </conditionalFormatting>
  <conditionalFormatting sqref="B366">
    <cfRule type="duplicateValues" dxfId="12" priority="24"/>
  </conditionalFormatting>
  <conditionalFormatting sqref="B382">
    <cfRule type="duplicateValues" dxfId="11" priority="25"/>
  </conditionalFormatting>
  <conditionalFormatting sqref="B406">
    <cfRule type="duplicateValues" dxfId="10" priority="26"/>
  </conditionalFormatting>
  <conditionalFormatting sqref="B413">
    <cfRule type="duplicateValues" dxfId="9" priority="27"/>
  </conditionalFormatting>
  <conditionalFormatting sqref="B462">
    <cfRule type="duplicateValues" dxfId="8" priority="28"/>
  </conditionalFormatting>
  <conditionalFormatting sqref="B378">
    <cfRule type="duplicateValues" dxfId="7" priority="29"/>
  </conditionalFormatting>
  <conditionalFormatting sqref="B400">
    <cfRule type="duplicateValues" dxfId="6" priority="30"/>
  </conditionalFormatting>
  <conditionalFormatting sqref="B484">
    <cfRule type="duplicateValues" dxfId="5" priority="31"/>
  </conditionalFormatting>
  <conditionalFormatting sqref="B468">
    <cfRule type="duplicateValues" dxfId="4" priority="32"/>
  </conditionalFormatting>
  <conditionalFormatting sqref="B238 B141 B132 B109 B283 B278 B90 B228 B204 B577:B578 B55 B354">
    <cfRule type="duplicateValues" dxfId="3" priority="33"/>
  </conditionalFormatting>
  <pageMargins left="0.19685039370078741" right="0.19685039370078741" top="0.31496062992125984" bottom="0.35433070866141736"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T167"/>
  <sheetViews>
    <sheetView showZeros="0" zoomScale="40" zoomScaleNormal="40" zoomScaleSheetLayoutView="20" workbookViewId="0">
      <pane ySplit="5" topLeftCell="A105" activePane="bottomLeft" state="frozen"/>
      <selection pane="bottomLeft" activeCell="AD105" sqref="AD105"/>
    </sheetView>
  </sheetViews>
  <sheetFormatPr defaultColWidth="9.140625" defaultRowHeight="16.5" x14ac:dyDescent="0.25"/>
  <cols>
    <col min="1" max="1" width="7.140625" style="243" customWidth="1"/>
    <col min="2" max="2" width="28.5703125" style="244" customWidth="1"/>
    <col min="3" max="3" width="7.5703125" style="245" customWidth="1"/>
    <col min="4" max="4" width="7.140625" style="245" customWidth="1"/>
    <col min="5" max="5" width="12.28515625" style="245" customWidth="1"/>
    <col min="6" max="6" width="11.28515625" style="245" customWidth="1"/>
    <col min="7" max="7" width="7.5703125" style="246" customWidth="1"/>
    <col min="8" max="8" width="11.28515625" style="175" customWidth="1"/>
    <col min="9" max="9" width="11.140625" style="175" customWidth="1"/>
    <col min="10" max="10" width="9" style="175" customWidth="1"/>
    <col min="11" max="11" width="11.7109375" style="175" customWidth="1"/>
    <col min="12" max="12" width="10.140625" style="247" customWidth="1"/>
    <col min="13" max="13" width="12.5703125" style="246" customWidth="1"/>
    <col min="14" max="14" width="19.42578125" style="248" customWidth="1"/>
    <col min="15" max="15" width="18.42578125" style="245" customWidth="1"/>
    <col min="16" max="16" width="8.28515625" style="248" customWidth="1"/>
    <col min="17" max="17" width="6.7109375" style="245" customWidth="1"/>
    <col min="18" max="18" width="9.7109375" style="249" customWidth="1"/>
    <col min="19" max="19" width="16.7109375" style="250" customWidth="1"/>
    <col min="20" max="20" width="15.140625" style="248" hidden="1" customWidth="1"/>
    <col min="21" max="21" width="17" style="248" hidden="1" customWidth="1"/>
    <col min="22" max="22" width="12" style="251" customWidth="1"/>
    <col min="23" max="23" width="15.85546875" style="250" customWidth="1"/>
    <col min="24" max="24" width="12.85546875" style="251" customWidth="1"/>
    <col min="25" max="25" width="20" style="248" customWidth="1"/>
    <col min="26" max="26" width="12.7109375" style="252" hidden="1" customWidth="1"/>
    <col min="27" max="27" width="16.85546875" style="248" customWidth="1"/>
    <col min="28" max="28" width="18.140625" style="248" customWidth="1"/>
    <col min="29" max="29" width="11.7109375" style="246" customWidth="1"/>
    <col min="30" max="31" width="15.42578125" style="253" customWidth="1"/>
    <col min="32" max="32" width="16.85546875" style="258" customWidth="1"/>
    <col min="33" max="33" width="20.42578125" style="259" customWidth="1"/>
    <col min="34" max="34" width="49.7109375" style="245" hidden="1" customWidth="1"/>
    <col min="35" max="35" width="17.28515625" style="175" bestFit="1" customWidth="1"/>
    <col min="36" max="16384" width="9.140625" style="175"/>
  </cols>
  <sheetData>
    <row r="1" spans="1:34" ht="34.5" customHeight="1" x14ac:dyDescent="0.25">
      <c r="A1" s="825" t="s">
        <v>2424</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175"/>
    </row>
    <row r="2" spans="1:34" s="176" customFormat="1" ht="90.6" customHeight="1" x14ac:dyDescent="0.25">
      <c r="A2" s="826"/>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row>
    <row r="3" spans="1:34" s="177" customFormat="1" ht="41.45" customHeight="1" x14ac:dyDescent="0.25">
      <c r="A3" s="802" t="s">
        <v>980</v>
      </c>
      <c r="B3" s="803" t="s">
        <v>981</v>
      </c>
      <c r="C3" s="821" t="s">
        <v>1</v>
      </c>
      <c r="D3" s="821" t="s">
        <v>2</v>
      </c>
      <c r="E3" s="821" t="s">
        <v>3</v>
      </c>
      <c r="F3" s="821" t="s">
        <v>982</v>
      </c>
      <c r="G3" s="823" t="s">
        <v>983</v>
      </c>
      <c r="H3" s="821" t="s">
        <v>5</v>
      </c>
      <c r="I3" s="821" t="s">
        <v>6</v>
      </c>
      <c r="J3" s="821"/>
      <c r="K3" s="821" t="s">
        <v>10</v>
      </c>
      <c r="L3" s="824" t="s">
        <v>7</v>
      </c>
      <c r="M3" s="823" t="s">
        <v>327</v>
      </c>
      <c r="N3" s="817" t="s">
        <v>328</v>
      </c>
      <c r="O3" s="822" t="s">
        <v>315</v>
      </c>
      <c r="P3" s="822" t="s">
        <v>457</v>
      </c>
      <c r="Q3" s="823" t="s">
        <v>316</v>
      </c>
      <c r="R3" s="821" t="s">
        <v>984</v>
      </c>
      <c r="S3" s="821"/>
      <c r="T3" s="821"/>
      <c r="U3" s="821"/>
      <c r="V3" s="821"/>
      <c r="W3" s="821"/>
      <c r="X3" s="821"/>
      <c r="Y3" s="821"/>
      <c r="Z3" s="821"/>
      <c r="AA3" s="822" t="s">
        <v>320</v>
      </c>
      <c r="AB3" s="822" t="s">
        <v>458</v>
      </c>
      <c r="AC3" s="823" t="s">
        <v>321</v>
      </c>
      <c r="AD3" s="823"/>
      <c r="AE3" s="823"/>
      <c r="AF3" s="817" t="s">
        <v>985</v>
      </c>
      <c r="AG3" s="817" t="s">
        <v>322</v>
      </c>
      <c r="AH3" s="818" t="s">
        <v>460</v>
      </c>
    </row>
    <row r="4" spans="1:34" s="177" customFormat="1" ht="75.599999999999994" customHeight="1" x14ac:dyDescent="0.25">
      <c r="A4" s="802"/>
      <c r="B4" s="803"/>
      <c r="C4" s="821"/>
      <c r="D4" s="821"/>
      <c r="E4" s="821"/>
      <c r="F4" s="821"/>
      <c r="G4" s="823"/>
      <c r="H4" s="821"/>
      <c r="I4" s="821"/>
      <c r="J4" s="821"/>
      <c r="K4" s="821"/>
      <c r="L4" s="824"/>
      <c r="M4" s="823"/>
      <c r="N4" s="817"/>
      <c r="O4" s="822"/>
      <c r="P4" s="822"/>
      <c r="Q4" s="823"/>
      <c r="R4" s="821" t="s">
        <v>323</v>
      </c>
      <c r="S4" s="821"/>
      <c r="T4" s="821" t="s">
        <v>986</v>
      </c>
      <c r="U4" s="821"/>
      <c r="V4" s="822" t="s">
        <v>324</v>
      </c>
      <c r="W4" s="822"/>
      <c r="X4" s="822" t="s">
        <v>325</v>
      </c>
      <c r="Y4" s="822"/>
      <c r="Z4" s="823" t="s">
        <v>987</v>
      </c>
      <c r="AA4" s="822"/>
      <c r="AB4" s="822"/>
      <c r="AC4" s="823"/>
      <c r="AD4" s="823"/>
      <c r="AE4" s="823"/>
      <c r="AF4" s="817"/>
      <c r="AG4" s="817"/>
      <c r="AH4" s="819"/>
    </row>
    <row r="5" spans="1:34" s="177" customFormat="1" ht="87.6" customHeight="1" x14ac:dyDescent="0.25">
      <c r="A5" s="802"/>
      <c r="B5" s="803"/>
      <c r="C5" s="821"/>
      <c r="D5" s="821"/>
      <c r="E5" s="821"/>
      <c r="F5" s="821"/>
      <c r="G5" s="823"/>
      <c r="H5" s="821"/>
      <c r="I5" s="178" t="s">
        <v>8</v>
      </c>
      <c r="J5" s="178" t="s">
        <v>9</v>
      </c>
      <c r="K5" s="821"/>
      <c r="L5" s="824"/>
      <c r="M5" s="823"/>
      <c r="N5" s="817"/>
      <c r="O5" s="822"/>
      <c r="P5" s="822"/>
      <c r="Q5" s="823"/>
      <c r="R5" s="179" t="s">
        <v>329</v>
      </c>
      <c r="S5" s="180" t="s">
        <v>330</v>
      </c>
      <c r="T5" s="179" t="s">
        <v>988</v>
      </c>
      <c r="U5" s="179" t="s">
        <v>328</v>
      </c>
      <c r="V5" s="181" t="s">
        <v>331</v>
      </c>
      <c r="W5" s="181" t="s">
        <v>332</v>
      </c>
      <c r="X5" s="181" t="s">
        <v>331</v>
      </c>
      <c r="Y5" s="182" t="s">
        <v>333</v>
      </c>
      <c r="Z5" s="823"/>
      <c r="AA5" s="822"/>
      <c r="AB5" s="822"/>
      <c r="AC5" s="181" t="s">
        <v>334</v>
      </c>
      <c r="AD5" s="183" t="s">
        <v>989</v>
      </c>
      <c r="AE5" s="183" t="s">
        <v>990</v>
      </c>
      <c r="AF5" s="817"/>
      <c r="AG5" s="817"/>
      <c r="AH5" s="820"/>
    </row>
    <row r="6" spans="1:34" s="192" customFormat="1" ht="23.45" hidden="1" customHeight="1" x14ac:dyDescent="0.25">
      <c r="A6" s="184">
        <v>-1</v>
      </c>
      <c r="B6" s="185" t="s">
        <v>991</v>
      </c>
      <c r="C6" s="185" t="s">
        <v>992</v>
      </c>
      <c r="D6" s="185" t="s">
        <v>992</v>
      </c>
      <c r="E6" s="185" t="s">
        <v>993</v>
      </c>
      <c r="F6" s="185" t="s">
        <v>994</v>
      </c>
      <c r="G6" s="185" t="s">
        <v>995</v>
      </c>
      <c r="H6" s="185" t="s">
        <v>996</v>
      </c>
      <c r="I6" s="185" t="s">
        <v>997</v>
      </c>
      <c r="J6" s="185" t="s">
        <v>998</v>
      </c>
      <c r="K6" s="185" t="s">
        <v>999</v>
      </c>
      <c r="L6" s="185" t="s">
        <v>1000</v>
      </c>
      <c r="M6" s="185" t="s">
        <v>337</v>
      </c>
      <c r="N6" s="186" t="s">
        <v>338</v>
      </c>
      <c r="O6" s="185" t="s">
        <v>339</v>
      </c>
      <c r="P6" s="185" t="s">
        <v>1001</v>
      </c>
      <c r="Q6" s="185" t="s">
        <v>340</v>
      </c>
      <c r="R6" s="185" t="s">
        <v>342</v>
      </c>
      <c r="S6" s="185" t="s">
        <v>343</v>
      </c>
      <c r="T6" s="187">
        <v>27</v>
      </c>
      <c r="U6" s="187">
        <v>28</v>
      </c>
      <c r="V6" s="185" t="s">
        <v>344</v>
      </c>
      <c r="W6" s="185" t="s">
        <v>345</v>
      </c>
      <c r="X6" s="185" t="s">
        <v>346</v>
      </c>
      <c r="Y6" s="186" t="s">
        <v>347</v>
      </c>
      <c r="Z6" s="185" t="s">
        <v>348</v>
      </c>
      <c r="AA6" s="186" t="s">
        <v>349</v>
      </c>
      <c r="AB6" s="186" t="s">
        <v>350</v>
      </c>
      <c r="AC6" s="188"/>
      <c r="AD6" s="189"/>
      <c r="AE6" s="189"/>
      <c r="AF6" s="189"/>
      <c r="AG6" s="190"/>
      <c r="AH6" s="191" t="s">
        <v>991</v>
      </c>
    </row>
    <row r="7" spans="1:34" s="203" customFormat="1" ht="55.9" customHeight="1" x14ac:dyDescent="0.25">
      <c r="A7" s="193">
        <v>1</v>
      </c>
      <c r="B7" s="194" t="s">
        <v>1002</v>
      </c>
      <c r="C7" s="195">
        <v>63</v>
      </c>
      <c r="D7" s="195">
        <v>375</v>
      </c>
      <c r="E7" s="195" t="s">
        <v>1003</v>
      </c>
      <c r="F7" s="195" t="s">
        <v>1004</v>
      </c>
      <c r="G7" s="188" t="s">
        <v>12</v>
      </c>
      <c r="H7" s="196">
        <v>350.3</v>
      </c>
      <c r="I7" s="196">
        <v>311.7</v>
      </c>
      <c r="J7" s="196">
        <v>38.600000000000023</v>
      </c>
      <c r="K7" s="196">
        <v>350.3</v>
      </c>
      <c r="L7" s="196">
        <v>0</v>
      </c>
      <c r="M7" s="188">
        <v>70000</v>
      </c>
      <c r="N7" s="189">
        <v>24521000</v>
      </c>
      <c r="O7" s="195" t="s">
        <v>1005</v>
      </c>
      <c r="P7" s="197">
        <v>9500</v>
      </c>
      <c r="Q7" s="198" t="s">
        <v>352</v>
      </c>
      <c r="R7" s="197">
        <v>9500</v>
      </c>
      <c r="S7" s="188">
        <v>3327850</v>
      </c>
      <c r="T7" s="197"/>
      <c r="U7" s="197"/>
      <c r="V7" s="188">
        <v>10000</v>
      </c>
      <c r="W7" s="199">
        <v>3503000</v>
      </c>
      <c r="X7" s="188">
        <v>150000</v>
      </c>
      <c r="Y7" s="197">
        <v>52545000</v>
      </c>
      <c r="Z7" s="187"/>
      <c r="AA7" s="197">
        <v>83896850</v>
      </c>
      <c r="AB7" s="200">
        <v>83896850</v>
      </c>
      <c r="AC7" s="188">
        <v>40000</v>
      </c>
      <c r="AD7" s="189">
        <v>14012000</v>
      </c>
      <c r="AE7" s="189">
        <v>14012000</v>
      </c>
      <c r="AF7" s="189">
        <v>97908850</v>
      </c>
      <c r="AG7" s="201"/>
      <c r="AH7" s="202" t="s">
        <v>1006</v>
      </c>
    </row>
    <row r="8" spans="1:34" s="203" customFormat="1" ht="55.9" customHeight="1" x14ac:dyDescent="0.25">
      <c r="A8" s="193">
        <v>2</v>
      </c>
      <c r="B8" s="194" t="s">
        <v>1007</v>
      </c>
      <c r="C8" s="195">
        <v>63</v>
      </c>
      <c r="D8" s="195">
        <v>306</v>
      </c>
      <c r="E8" s="195" t="s">
        <v>1003</v>
      </c>
      <c r="F8" s="195" t="s">
        <v>1004</v>
      </c>
      <c r="G8" s="188" t="s">
        <v>12</v>
      </c>
      <c r="H8" s="196">
        <v>201.2</v>
      </c>
      <c r="I8" s="196">
        <v>201.2</v>
      </c>
      <c r="J8" s="196">
        <v>0</v>
      </c>
      <c r="K8" s="196">
        <v>201.2</v>
      </c>
      <c r="L8" s="196">
        <v>0</v>
      </c>
      <c r="M8" s="188">
        <v>70000</v>
      </c>
      <c r="N8" s="189">
        <v>14084000</v>
      </c>
      <c r="O8" s="195" t="s">
        <v>1005</v>
      </c>
      <c r="P8" s="197">
        <v>9500</v>
      </c>
      <c r="Q8" s="195" t="s">
        <v>352</v>
      </c>
      <c r="R8" s="197">
        <v>9500</v>
      </c>
      <c r="S8" s="188">
        <v>1911400</v>
      </c>
      <c r="T8" s="197"/>
      <c r="U8" s="197"/>
      <c r="V8" s="188">
        <v>10000</v>
      </c>
      <c r="W8" s="199">
        <v>2012000</v>
      </c>
      <c r="X8" s="188">
        <v>150000</v>
      </c>
      <c r="Y8" s="197">
        <v>30180000</v>
      </c>
      <c r="Z8" s="187"/>
      <c r="AA8" s="197">
        <v>48187400</v>
      </c>
      <c r="AB8" s="200">
        <v>48187400</v>
      </c>
      <c r="AC8" s="188">
        <v>40000</v>
      </c>
      <c r="AD8" s="189">
        <v>8048000</v>
      </c>
      <c r="AE8" s="189">
        <v>8048000</v>
      </c>
      <c r="AF8" s="189">
        <v>56235400</v>
      </c>
      <c r="AG8" s="190"/>
      <c r="AH8" s="194" t="s">
        <v>1008</v>
      </c>
    </row>
    <row r="9" spans="1:34" s="203" customFormat="1" ht="55.9" customHeight="1" x14ac:dyDescent="0.25">
      <c r="A9" s="812">
        <v>3</v>
      </c>
      <c r="B9" s="784" t="s">
        <v>1009</v>
      </c>
      <c r="C9" s="195">
        <v>55</v>
      </c>
      <c r="D9" s="195">
        <v>234</v>
      </c>
      <c r="E9" s="195" t="s">
        <v>1003</v>
      </c>
      <c r="F9" s="195" t="s">
        <v>1004</v>
      </c>
      <c r="G9" s="188" t="s">
        <v>12</v>
      </c>
      <c r="H9" s="196">
        <v>133.19999999999999</v>
      </c>
      <c r="I9" s="196">
        <v>44.3</v>
      </c>
      <c r="J9" s="196"/>
      <c r="K9" s="196">
        <v>44.3</v>
      </c>
      <c r="L9" s="196">
        <v>88.899999999999991</v>
      </c>
      <c r="M9" s="188">
        <v>70000</v>
      </c>
      <c r="N9" s="189">
        <v>3101000</v>
      </c>
      <c r="O9" s="195" t="s">
        <v>1005</v>
      </c>
      <c r="P9" s="197">
        <v>9500</v>
      </c>
      <c r="Q9" s="195" t="s">
        <v>352</v>
      </c>
      <c r="R9" s="197">
        <v>9500</v>
      </c>
      <c r="S9" s="188">
        <v>420850</v>
      </c>
      <c r="T9" s="197"/>
      <c r="U9" s="197"/>
      <c r="V9" s="188">
        <v>10000</v>
      </c>
      <c r="W9" s="199">
        <v>443000</v>
      </c>
      <c r="X9" s="188">
        <v>150000</v>
      </c>
      <c r="Y9" s="197">
        <v>6645000</v>
      </c>
      <c r="Z9" s="204"/>
      <c r="AA9" s="197">
        <v>10609850</v>
      </c>
      <c r="AB9" s="791">
        <v>76041250</v>
      </c>
      <c r="AC9" s="188">
        <v>40000</v>
      </c>
      <c r="AD9" s="189">
        <v>1772000</v>
      </c>
      <c r="AE9" s="794">
        <v>12700000</v>
      </c>
      <c r="AF9" s="794">
        <v>88741250</v>
      </c>
      <c r="AG9" s="771"/>
      <c r="AH9" s="205"/>
    </row>
    <row r="10" spans="1:34" s="203" customFormat="1" ht="55.9" customHeight="1" x14ac:dyDescent="0.25">
      <c r="A10" s="813"/>
      <c r="B10" s="785"/>
      <c r="C10" s="195">
        <v>63</v>
      </c>
      <c r="D10" s="195">
        <v>373</v>
      </c>
      <c r="E10" s="195" t="s">
        <v>1003</v>
      </c>
      <c r="F10" s="195" t="s">
        <v>1004</v>
      </c>
      <c r="G10" s="188" t="s">
        <v>12</v>
      </c>
      <c r="H10" s="196">
        <v>273.2</v>
      </c>
      <c r="I10" s="196">
        <v>273.2</v>
      </c>
      <c r="J10" s="196">
        <v>0</v>
      </c>
      <c r="K10" s="196">
        <v>273.2</v>
      </c>
      <c r="L10" s="196">
        <v>0</v>
      </c>
      <c r="M10" s="188">
        <v>70000</v>
      </c>
      <c r="N10" s="189">
        <v>19124000</v>
      </c>
      <c r="O10" s="195" t="s">
        <v>1005</v>
      </c>
      <c r="P10" s="197">
        <v>9500</v>
      </c>
      <c r="Q10" s="195" t="s">
        <v>352</v>
      </c>
      <c r="R10" s="197">
        <v>9500</v>
      </c>
      <c r="S10" s="188">
        <v>2595400</v>
      </c>
      <c r="T10" s="197"/>
      <c r="U10" s="197"/>
      <c r="V10" s="188">
        <v>10000</v>
      </c>
      <c r="W10" s="199">
        <v>2732000</v>
      </c>
      <c r="X10" s="188">
        <v>150000</v>
      </c>
      <c r="Y10" s="197">
        <v>40980000</v>
      </c>
      <c r="Z10" s="204"/>
      <c r="AA10" s="197">
        <v>65431400</v>
      </c>
      <c r="AB10" s="793"/>
      <c r="AC10" s="188">
        <v>40000</v>
      </c>
      <c r="AD10" s="189">
        <v>10928000</v>
      </c>
      <c r="AE10" s="796"/>
      <c r="AF10" s="796"/>
      <c r="AG10" s="772"/>
      <c r="AH10" s="205"/>
    </row>
    <row r="11" spans="1:34" s="203" customFormat="1" ht="63.6" customHeight="1" x14ac:dyDescent="0.25">
      <c r="A11" s="812">
        <v>4</v>
      </c>
      <c r="B11" s="784" t="s">
        <v>1010</v>
      </c>
      <c r="C11" s="195">
        <v>63</v>
      </c>
      <c r="D11" s="195">
        <v>372</v>
      </c>
      <c r="E11" s="195" t="s">
        <v>1003</v>
      </c>
      <c r="F11" s="195" t="s">
        <v>1004</v>
      </c>
      <c r="G11" s="188" t="s">
        <v>12</v>
      </c>
      <c r="H11" s="196">
        <v>176</v>
      </c>
      <c r="I11" s="196">
        <v>176</v>
      </c>
      <c r="J11" s="196">
        <v>0</v>
      </c>
      <c r="K11" s="196">
        <v>176</v>
      </c>
      <c r="L11" s="196">
        <v>0</v>
      </c>
      <c r="M11" s="188">
        <v>70000</v>
      </c>
      <c r="N11" s="189">
        <v>12320000</v>
      </c>
      <c r="O11" s="195" t="s">
        <v>1005</v>
      </c>
      <c r="P11" s="197">
        <v>9500</v>
      </c>
      <c r="Q11" s="198" t="s">
        <v>352</v>
      </c>
      <c r="R11" s="197">
        <v>9500</v>
      </c>
      <c r="S11" s="188">
        <v>1672000</v>
      </c>
      <c r="T11" s="197"/>
      <c r="U11" s="197"/>
      <c r="V11" s="188">
        <v>10000</v>
      </c>
      <c r="W11" s="199">
        <v>1760000</v>
      </c>
      <c r="X11" s="188">
        <v>150000</v>
      </c>
      <c r="Y11" s="197">
        <v>26400000</v>
      </c>
      <c r="Z11" s="187"/>
      <c r="AA11" s="197">
        <v>42152000</v>
      </c>
      <c r="AB11" s="791">
        <v>46319300</v>
      </c>
      <c r="AC11" s="188">
        <v>40000</v>
      </c>
      <c r="AD11" s="189">
        <v>7040000</v>
      </c>
      <c r="AE11" s="794">
        <v>7736000</v>
      </c>
      <c r="AF11" s="794">
        <v>54055300</v>
      </c>
      <c r="AG11" s="815"/>
      <c r="AH11" s="784" t="s">
        <v>1011</v>
      </c>
    </row>
    <row r="12" spans="1:34" s="206" customFormat="1" ht="55.9" customHeight="1" x14ac:dyDescent="0.25">
      <c r="A12" s="816"/>
      <c r="B12" s="789"/>
      <c r="C12" s="195">
        <v>63</v>
      </c>
      <c r="D12" s="195">
        <v>371</v>
      </c>
      <c r="E12" s="195" t="s">
        <v>1003</v>
      </c>
      <c r="F12" s="195" t="s">
        <v>1004</v>
      </c>
      <c r="G12" s="188" t="s">
        <v>12</v>
      </c>
      <c r="H12" s="196">
        <v>17.399999999999999</v>
      </c>
      <c r="I12" s="196">
        <v>17.399999999999999</v>
      </c>
      <c r="J12" s="196">
        <v>0</v>
      </c>
      <c r="K12" s="196">
        <v>17.399999999999999</v>
      </c>
      <c r="L12" s="196">
        <v>0</v>
      </c>
      <c r="M12" s="188">
        <v>70000</v>
      </c>
      <c r="N12" s="189">
        <v>1218000</v>
      </c>
      <c r="O12" s="195" t="s">
        <v>1005</v>
      </c>
      <c r="P12" s="197">
        <v>9500</v>
      </c>
      <c r="Q12" s="198" t="s">
        <v>352</v>
      </c>
      <c r="R12" s="197">
        <v>9500</v>
      </c>
      <c r="S12" s="188">
        <v>165300</v>
      </c>
      <c r="T12" s="197"/>
      <c r="U12" s="197"/>
      <c r="V12" s="188">
        <v>10000</v>
      </c>
      <c r="W12" s="199">
        <v>174000</v>
      </c>
      <c r="X12" s="188">
        <v>150000</v>
      </c>
      <c r="Y12" s="197">
        <v>2610000</v>
      </c>
      <c r="Z12" s="187"/>
      <c r="AA12" s="197">
        <v>4167300</v>
      </c>
      <c r="AB12" s="793"/>
      <c r="AC12" s="188">
        <v>40000</v>
      </c>
      <c r="AD12" s="189">
        <v>696000</v>
      </c>
      <c r="AE12" s="796"/>
      <c r="AF12" s="796"/>
      <c r="AG12" s="815"/>
      <c r="AH12" s="785"/>
    </row>
    <row r="13" spans="1:34" s="203" customFormat="1" ht="55.9" customHeight="1" x14ac:dyDescent="0.25">
      <c r="A13" s="816"/>
      <c r="B13" s="785"/>
      <c r="C13" s="195">
        <v>55</v>
      </c>
      <c r="D13" s="195">
        <v>303</v>
      </c>
      <c r="E13" s="195" t="s">
        <v>1003</v>
      </c>
      <c r="F13" s="195" t="s">
        <v>1004</v>
      </c>
      <c r="G13" s="188" t="s">
        <v>12</v>
      </c>
      <c r="H13" s="196">
        <v>203.3</v>
      </c>
      <c r="I13" s="196">
        <v>2.8</v>
      </c>
      <c r="J13" s="196">
        <v>0</v>
      </c>
      <c r="K13" s="196">
        <v>2.8</v>
      </c>
      <c r="L13" s="196">
        <v>200.5</v>
      </c>
      <c r="M13" s="188">
        <v>70000</v>
      </c>
      <c r="N13" s="189">
        <v>196000</v>
      </c>
      <c r="O13" s="195" t="s">
        <v>1005</v>
      </c>
      <c r="P13" s="197">
        <v>9500</v>
      </c>
      <c r="Q13" s="195" t="s">
        <v>352</v>
      </c>
      <c r="R13" s="197">
        <v>9500</v>
      </c>
      <c r="S13" s="188">
        <v>26600</v>
      </c>
      <c r="T13" s="197"/>
      <c r="U13" s="197"/>
      <c r="V13" s="188">
        <v>10000</v>
      </c>
      <c r="W13" s="199">
        <v>28000</v>
      </c>
      <c r="X13" s="188">
        <v>150000</v>
      </c>
      <c r="Y13" s="197">
        <v>420000</v>
      </c>
      <c r="Z13" s="187"/>
      <c r="AA13" s="197">
        <v>670600</v>
      </c>
      <c r="AB13" s="200">
        <v>670600</v>
      </c>
      <c r="AC13" s="188">
        <v>40000</v>
      </c>
      <c r="AD13" s="189">
        <v>112000</v>
      </c>
      <c r="AE13" s="189">
        <v>112000</v>
      </c>
      <c r="AF13" s="189">
        <v>782600</v>
      </c>
      <c r="AG13" s="201"/>
      <c r="AH13" s="202" t="s">
        <v>1012</v>
      </c>
    </row>
    <row r="14" spans="1:34" s="203" customFormat="1" ht="55.9" customHeight="1" x14ac:dyDescent="0.25">
      <c r="A14" s="193">
        <v>5</v>
      </c>
      <c r="B14" s="194" t="s">
        <v>1013</v>
      </c>
      <c r="C14" s="195">
        <v>63</v>
      </c>
      <c r="D14" s="195">
        <v>325</v>
      </c>
      <c r="E14" s="195" t="s">
        <v>1003</v>
      </c>
      <c r="F14" s="195" t="s">
        <v>1004</v>
      </c>
      <c r="G14" s="188" t="s">
        <v>12</v>
      </c>
      <c r="H14" s="196">
        <v>245.1</v>
      </c>
      <c r="I14" s="196">
        <v>245.1</v>
      </c>
      <c r="J14" s="196">
        <v>0</v>
      </c>
      <c r="K14" s="196">
        <v>245.1</v>
      </c>
      <c r="L14" s="196">
        <v>0</v>
      </c>
      <c r="M14" s="188">
        <v>70000</v>
      </c>
      <c r="N14" s="189">
        <v>17157000</v>
      </c>
      <c r="O14" s="195" t="s">
        <v>1005</v>
      </c>
      <c r="P14" s="197">
        <v>9500</v>
      </c>
      <c r="Q14" s="195" t="s">
        <v>352</v>
      </c>
      <c r="R14" s="197">
        <v>9500</v>
      </c>
      <c r="S14" s="188">
        <v>2328450</v>
      </c>
      <c r="T14" s="197"/>
      <c r="U14" s="197"/>
      <c r="V14" s="188">
        <v>10000</v>
      </c>
      <c r="W14" s="199">
        <v>2451000</v>
      </c>
      <c r="X14" s="188">
        <v>150000</v>
      </c>
      <c r="Y14" s="197">
        <v>36765000</v>
      </c>
      <c r="Z14" s="187"/>
      <c r="AA14" s="197">
        <v>58701450</v>
      </c>
      <c r="AB14" s="200">
        <v>58701450</v>
      </c>
      <c r="AC14" s="188">
        <v>40000</v>
      </c>
      <c r="AD14" s="189">
        <v>9804000</v>
      </c>
      <c r="AE14" s="189">
        <v>9804000</v>
      </c>
      <c r="AF14" s="189">
        <v>68505450</v>
      </c>
      <c r="AG14" s="201"/>
      <c r="AH14" s="202" t="s">
        <v>1012</v>
      </c>
    </row>
    <row r="15" spans="1:34" s="203" customFormat="1" ht="55.9" customHeight="1" x14ac:dyDescent="0.25">
      <c r="A15" s="801">
        <v>6</v>
      </c>
      <c r="B15" s="803" t="s">
        <v>1014</v>
      </c>
      <c r="C15" s="195">
        <v>63</v>
      </c>
      <c r="D15" s="195">
        <v>262</v>
      </c>
      <c r="E15" s="195" t="s">
        <v>1003</v>
      </c>
      <c r="F15" s="195" t="s">
        <v>1004</v>
      </c>
      <c r="G15" s="188" t="s">
        <v>12</v>
      </c>
      <c r="H15" s="196">
        <v>204</v>
      </c>
      <c r="I15" s="196">
        <v>204</v>
      </c>
      <c r="J15" s="196">
        <v>0</v>
      </c>
      <c r="K15" s="196">
        <v>204</v>
      </c>
      <c r="L15" s="196">
        <v>0</v>
      </c>
      <c r="M15" s="188">
        <v>70000</v>
      </c>
      <c r="N15" s="189">
        <v>14280000</v>
      </c>
      <c r="O15" s="195" t="s">
        <v>1005</v>
      </c>
      <c r="P15" s="197">
        <v>9500</v>
      </c>
      <c r="Q15" s="198" t="s">
        <v>352</v>
      </c>
      <c r="R15" s="197">
        <v>9500</v>
      </c>
      <c r="S15" s="188">
        <v>1938000</v>
      </c>
      <c r="T15" s="197"/>
      <c r="U15" s="197"/>
      <c r="V15" s="188">
        <v>10000</v>
      </c>
      <c r="W15" s="199">
        <v>2040000</v>
      </c>
      <c r="X15" s="188">
        <v>150000</v>
      </c>
      <c r="Y15" s="197">
        <v>30600000</v>
      </c>
      <c r="Z15" s="780"/>
      <c r="AA15" s="197">
        <v>48858000</v>
      </c>
      <c r="AB15" s="782">
        <v>83585500</v>
      </c>
      <c r="AC15" s="188">
        <v>40000</v>
      </c>
      <c r="AD15" s="189">
        <v>8160000</v>
      </c>
      <c r="AE15" s="783">
        <v>13960000</v>
      </c>
      <c r="AF15" s="783">
        <v>97545500</v>
      </c>
      <c r="AG15" s="815"/>
      <c r="AH15" s="784" t="s">
        <v>1015</v>
      </c>
    </row>
    <row r="16" spans="1:34" s="203" customFormat="1" ht="55.9" customHeight="1" x14ac:dyDescent="0.25">
      <c r="A16" s="802"/>
      <c r="B16" s="803"/>
      <c r="C16" s="195">
        <v>55</v>
      </c>
      <c r="D16" s="195">
        <v>400</v>
      </c>
      <c r="E16" s="195" t="s">
        <v>1003</v>
      </c>
      <c r="F16" s="195" t="s">
        <v>1004</v>
      </c>
      <c r="G16" s="188" t="s">
        <v>12</v>
      </c>
      <c r="H16" s="196">
        <v>145</v>
      </c>
      <c r="I16" s="196">
        <v>145</v>
      </c>
      <c r="J16" s="196">
        <v>0</v>
      </c>
      <c r="K16" s="196">
        <v>145</v>
      </c>
      <c r="L16" s="196">
        <v>0</v>
      </c>
      <c r="M16" s="188">
        <v>70000</v>
      </c>
      <c r="N16" s="189">
        <v>10150000</v>
      </c>
      <c r="O16" s="195" t="s">
        <v>1005</v>
      </c>
      <c r="P16" s="197">
        <v>9500</v>
      </c>
      <c r="Q16" s="195" t="s">
        <v>352</v>
      </c>
      <c r="R16" s="197">
        <v>9500</v>
      </c>
      <c r="S16" s="188">
        <v>1377500</v>
      </c>
      <c r="T16" s="197"/>
      <c r="U16" s="197"/>
      <c r="V16" s="188">
        <v>10000</v>
      </c>
      <c r="W16" s="199">
        <v>1450000</v>
      </c>
      <c r="X16" s="188">
        <v>150000</v>
      </c>
      <c r="Y16" s="197">
        <v>21750000</v>
      </c>
      <c r="Z16" s="781"/>
      <c r="AA16" s="197">
        <v>34727500</v>
      </c>
      <c r="AB16" s="782"/>
      <c r="AC16" s="188">
        <v>40000</v>
      </c>
      <c r="AD16" s="189">
        <v>5800000</v>
      </c>
      <c r="AE16" s="783"/>
      <c r="AF16" s="783"/>
      <c r="AG16" s="815"/>
      <c r="AH16" s="785"/>
    </row>
    <row r="17" spans="1:34" s="203" customFormat="1" ht="55.9" customHeight="1" x14ac:dyDescent="0.25">
      <c r="A17" s="193">
        <v>7</v>
      </c>
      <c r="B17" s="194" t="s">
        <v>1016</v>
      </c>
      <c r="C17" s="195">
        <v>55</v>
      </c>
      <c r="D17" s="195">
        <v>400</v>
      </c>
      <c r="E17" s="195" t="s">
        <v>1003</v>
      </c>
      <c r="F17" s="195" t="s">
        <v>1004</v>
      </c>
      <c r="G17" s="188" t="s">
        <v>12</v>
      </c>
      <c r="H17" s="196">
        <v>169.4</v>
      </c>
      <c r="I17" s="196">
        <v>169.4</v>
      </c>
      <c r="J17" s="196">
        <v>0</v>
      </c>
      <c r="K17" s="196">
        <v>169.4</v>
      </c>
      <c r="L17" s="196">
        <v>0</v>
      </c>
      <c r="M17" s="188">
        <v>70000</v>
      </c>
      <c r="N17" s="189">
        <v>11858000</v>
      </c>
      <c r="O17" s="195" t="s">
        <v>1005</v>
      </c>
      <c r="P17" s="197">
        <v>9500</v>
      </c>
      <c r="Q17" s="198" t="s">
        <v>352</v>
      </c>
      <c r="R17" s="197">
        <v>9500</v>
      </c>
      <c r="S17" s="188">
        <v>1609300</v>
      </c>
      <c r="T17" s="197"/>
      <c r="U17" s="197"/>
      <c r="V17" s="188">
        <v>10000</v>
      </c>
      <c r="W17" s="199">
        <v>1694000</v>
      </c>
      <c r="X17" s="188">
        <v>150000</v>
      </c>
      <c r="Y17" s="197">
        <v>25410000</v>
      </c>
      <c r="Z17" s="187"/>
      <c r="AA17" s="197">
        <v>40571300</v>
      </c>
      <c r="AB17" s="200">
        <v>40571300</v>
      </c>
      <c r="AC17" s="188">
        <v>40000</v>
      </c>
      <c r="AD17" s="189">
        <v>6776000</v>
      </c>
      <c r="AE17" s="189">
        <v>6776000</v>
      </c>
      <c r="AF17" s="189">
        <v>47347300</v>
      </c>
      <c r="AG17" s="201"/>
      <c r="AH17" s="202" t="s">
        <v>1017</v>
      </c>
    </row>
    <row r="18" spans="1:34" s="203" customFormat="1" ht="55.9" customHeight="1" x14ac:dyDescent="0.25">
      <c r="A18" s="801">
        <v>8</v>
      </c>
      <c r="B18" s="803" t="s">
        <v>1018</v>
      </c>
      <c r="C18" s="195">
        <v>55</v>
      </c>
      <c r="D18" s="195">
        <v>400</v>
      </c>
      <c r="E18" s="195" t="s">
        <v>1003</v>
      </c>
      <c r="F18" s="195" t="s">
        <v>1004</v>
      </c>
      <c r="G18" s="188" t="s">
        <v>12</v>
      </c>
      <c r="H18" s="196">
        <v>110</v>
      </c>
      <c r="I18" s="196">
        <v>110</v>
      </c>
      <c r="J18" s="196">
        <v>0</v>
      </c>
      <c r="K18" s="196">
        <v>110</v>
      </c>
      <c r="L18" s="196">
        <v>0</v>
      </c>
      <c r="M18" s="188">
        <v>70000</v>
      </c>
      <c r="N18" s="189">
        <v>7700000</v>
      </c>
      <c r="O18" s="195" t="s">
        <v>1005</v>
      </c>
      <c r="P18" s="197">
        <v>9500</v>
      </c>
      <c r="Q18" s="195" t="s">
        <v>352</v>
      </c>
      <c r="R18" s="197">
        <v>9500</v>
      </c>
      <c r="S18" s="188">
        <v>1045000</v>
      </c>
      <c r="T18" s="197"/>
      <c r="U18" s="197"/>
      <c r="V18" s="188">
        <v>10000</v>
      </c>
      <c r="W18" s="199">
        <v>1100000</v>
      </c>
      <c r="X18" s="188">
        <v>150000</v>
      </c>
      <c r="Y18" s="197">
        <v>16500000</v>
      </c>
      <c r="Z18" s="780"/>
      <c r="AA18" s="197">
        <v>26345000</v>
      </c>
      <c r="AB18" s="782">
        <v>71394950</v>
      </c>
      <c r="AC18" s="188">
        <v>40000</v>
      </c>
      <c r="AD18" s="189">
        <v>4400000</v>
      </c>
      <c r="AE18" s="783">
        <v>11924000</v>
      </c>
      <c r="AF18" s="783">
        <v>83318950</v>
      </c>
      <c r="AG18" s="815"/>
      <c r="AH18" s="784" t="s">
        <v>1019</v>
      </c>
    </row>
    <row r="19" spans="1:34" s="203" customFormat="1" ht="55.9" customHeight="1" x14ac:dyDescent="0.25">
      <c r="A19" s="802"/>
      <c r="B19" s="803"/>
      <c r="C19" s="195">
        <v>63</v>
      </c>
      <c r="D19" s="195">
        <v>289</v>
      </c>
      <c r="E19" s="195" t="s">
        <v>1003</v>
      </c>
      <c r="F19" s="195" t="s">
        <v>1004</v>
      </c>
      <c r="G19" s="188" t="s">
        <v>12</v>
      </c>
      <c r="H19" s="196">
        <v>188.1</v>
      </c>
      <c r="I19" s="196">
        <v>188.1</v>
      </c>
      <c r="J19" s="196">
        <v>0</v>
      </c>
      <c r="K19" s="196">
        <v>188.1</v>
      </c>
      <c r="L19" s="196">
        <v>0</v>
      </c>
      <c r="M19" s="188">
        <v>70000</v>
      </c>
      <c r="N19" s="189">
        <v>13167000</v>
      </c>
      <c r="O19" s="195" t="s">
        <v>1005</v>
      </c>
      <c r="P19" s="197">
        <v>9500</v>
      </c>
      <c r="Q19" s="198" t="s">
        <v>352</v>
      </c>
      <c r="R19" s="197">
        <v>9500</v>
      </c>
      <c r="S19" s="188">
        <v>1786950</v>
      </c>
      <c r="T19" s="197"/>
      <c r="U19" s="197"/>
      <c r="V19" s="188">
        <v>10000</v>
      </c>
      <c r="W19" s="199">
        <v>1881000</v>
      </c>
      <c r="X19" s="188">
        <v>150000</v>
      </c>
      <c r="Y19" s="197">
        <v>28215000</v>
      </c>
      <c r="Z19" s="781"/>
      <c r="AA19" s="197">
        <v>45049950</v>
      </c>
      <c r="AB19" s="782"/>
      <c r="AC19" s="188">
        <v>40000</v>
      </c>
      <c r="AD19" s="189">
        <v>7524000</v>
      </c>
      <c r="AE19" s="783"/>
      <c r="AF19" s="783"/>
      <c r="AG19" s="815"/>
      <c r="AH19" s="785"/>
    </row>
    <row r="20" spans="1:34" s="203" customFormat="1" ht="55.9" customHeight="1" x14ac:dyDescent="0.25">
      <c r="A20" s="193">
        <v>9</v>
      </c>
      <c r="B20" s="194" t="s">
        <v>1020</v>
      </c>
      <c r="C20" s="195">
        <v>63</v>
      </c>
      <c r="D20" s="195">
        <v>287</v>
      </c>
      <c r="E20" s="195" t="s">
        <v>1003</v>
      </c>
      <c r="F20" s="195" t="s">
        <v>1004</v>
      </c>
      <c r="G20" s="188" t="s">
        <v>12</v>
      </c>
      <c r="H20" s="196">
        <v>268.39999999999998</v>
      </c>
      <c r="I20" s="196">
        <v>268.39999999999998</v>
      </c>
      <c r="J20" s="196">
        <v>0</v>
      </c>
      <c r="K20" s="196">
        <v>268.39999999999998</v>
      </c>
      <c r="L20" s="196">
        <v>0</v>
      </c>
      <c r="M20" s="188">
        <v>70000</v>
      </c>
      <c r="N20" s="189">
        <v>18788000</v>
      </c>
      <c r="O20" s="195" t="s">
        <v>1005</v>
      </c>
      <c r="P20" s="197">
        <v>9500</v>
      </c>
      <c r="Q20" s="195" t="s">
        <v>352</v>
      </c>
      <c r="R20" s="197">
        <v>9500</v>
      </c>
      <c r="S20" s="188">
        <v>2549800</v>
      </c>
      <c r="T20" s="197"/>
      <c r="U20" s="197"/>
      <c r="V20" s="188">
        <v>10000</v>
      </c>
      <c r="W20" s="199">
        <v>2684000</v>
      </c>
      <c r="X20" s="188">
        <v>150000</v>
      </c>
      <c r="Y20" s="197">
        <v>40260000</v>
      </c>
      <c r="Z20" s="187"/>
      <c r="AA20" s="197">
        <v>64281800</v>
      </c>
      <c r="AB20" s="200">
        <v>64281800</v>
      </c>
      <c r="AC20" s="188">
        <v>40000</v>
      </c>
      <c r="AD20" s="189">
        <v>10736000</v>
      </c>
      <c r="AE20" s="189">
        <v>10736000</v>
      </c>
      <c r="AF20" s="189">
        <v>75017800</v>
      </c>
      <c r="AG20" s="201"/>
      <c r="AH20" s="202" t="s">
        <v>1021</v>
      </c>
    </row>
    <row r="21" spans="1:34" s="203" customFormat="1" ht="54.6" customHeight="1" x14ac:dyDescent="0.25">
      <c r="A21" s="786">
        <v>10</v>
      </c>
      <c r="B21" s="784" t="s">
        <v>1022</v>
      </c>
      <c r="C21" s="195">
        <v>63</v>
      </c>
      <c r="D21" s="195">
        <v>305</v>
      </c>
      <c r="E21" s="195" t="s">
        <v>1003</v>
      </c>
      <c r="F21" s="195" t="s">
        <v>1004</v>
      </c>
      <c r="G21" s="188" t="s">
        <v>12</v>
      </c>
      <c r="H21" s="196">
        <v>212.3</v>
      </c>
      <c r="I21" s="196">
        <v>212.3</v>
      </c>
      <c r="J21" s="196">
        <v>0</v>
      </c>
      <c r="K21" s="196">
        <v>212.3</v>
      </c>
      <c r="L21" s="196">
        <v>0</v>
      </c>
      <c r="M21" s="188">
        <v>70000</v>
      </c>
      <c r="N21" s="189">
        <v>14861000</v>
      </c>
      <c r="O21" s="195" t="s">
        <v>1005</v>
      </c>
      <c r="P21" s="197">
        <v>9500</v>
      </c>
      <c r="Q21" s="198" t="s">
        <v>352</v>
      </c>
      <c r="R21" s="197">
        <v>9500</v>
      </c>
      <c r="S21" s="188">
        <v>2016850</v>
      </c>
      <c r="T21" s="197"/>
      <c r="U21" s="197"/>
      <c r="V21" s="188">
        <v>10000</v>
      </c>
      <c r="W21" s="199">
        <v>2123000</v>
      </c>
      <c r="X21" s="188">
        <v>150000</v>
      </c>
      <c r="Y21" s="197">
        <v>31845000</v>
      </c>
      <c r="Z21" s="780"/>
      <c r="AA21" s="197">
        <v>50845850</v>
      </c>
      <c r="AB21" s="791">
        <v>89596950</v>
      </c>
      <c r="AC21" s="188">
        <v>40000</v>
      </c>
      <c r="AD21" s="189">
        <v>8492000</v>
      </c>
      <c r="AE21" s="794">
        <v>14964000</v>
      </c>
      <c r="AF21" s="794">
        <v>104560950</v>
      </c>
      <c r="AG21" s="771"/>
      <c r="AH21" s="784" t="s">
        <v>1023</v>
      </c>
    </row>
    <row r="22" spans="1:34" s="207" customFormat="1" ht="54.6" customHeight="1" x14ac:dyDescent="0.25">
      <c r="A22" s="788"/>
      <c r="B22" s="785"/>
      <c r="C22" s="195">
        <v>63</v>
      </c>
      <c r="D22" s="195">
        <v>247</v>
      </c>
      <c r="E22" s="195" t="s">
        <v>1003</v>
      </c>
      <c r="F22" s="195" t="s">
        <v>1004</v>
      </c>
      <c r="G22" s="188" t="s">
        <v>12</v>
      </c>
      <c r="H22" s="196">
        <v>161.80000000000001</v>
      </c>
      <c r="I22" s="196">
        <v>161.80000000000001</v>
      </c>
      <c r="J22" s="196">
        <v>0</v>
      </c>
      <c r="K22" s="196">
        <v>161.80000000000001</v>
      </c>
      <c r="L22" s="196">
        <v>0</v>
      </c>
      <c r="M22" s="188">
        <v>70000</v>
      </c>
      <c r="N22" s="189">
        <v>11326000</v>
      </c>
      <c r="O22" s="195" t="s">
        <v>1005</v>
      </c>
      <c r="P22" s="197">
        <v>9500</v>
      </c>
      <c r="Q22" s="195" t="s">
        <v>352</v>
      </c>
      <c r="R22" s="197">
        <v>9500</v>
      </c>
      <c r="S22" s="188">
        <v>1537100</v>
      </c>
      <c r="T22" s="197"/>
      <c r="U22" s="197"/>
      <c r="V22" s="188">
        <v>10000</v>
      </c>
      <c r="W22" s="199">
        <v>1618000</v>
      </c>
      <c r="X22" s="188">
        <v>150000</v>
      </c>
      <c r="Y22" s="197">
        <v>24270000</v>
      </c>
      <c r="Z22" s="781"/>
      <c r="AA22" s="197">
        <v>38751100</v>
      </c>
      <c r="AB22" s="793"/>
      <c r="AC22" s="188">
        <v>40000</v>
      </c>
      <c r="AD22" s="189">
        <v>6472000</v>
      </c>
      <c r="AE22" s="796"/>
      <c r="AF22" s="796"/>
      <c r="AG22" s="772"/>
      <c r="AH22" s="785"/>
    </row>
    <row r="23" spans="1:34" s="207" customFormat="1" ht="55.9" customHeight="1" x14ac:dyDescent="0.25">
      <c r="A23" s="801">
        <v>11</v>
      </c>
      <c r="B23" s="803" t="s">
        <v>1024</v>
      </c>
      <c r="C23" s="195">
        <v>63</v>
      </c>
      <c r="D23" s="195">
        <v>297</v>
      </c>
      <c r="E23" s="195" t="s">
        <v>1003</v>
      </c>
      <c r="F23" s="195" t="s">
        <v>1004</v>
      </c>
      <c r="G23" s="188" t="s">
        <v>12</v>
      </c>
      <c r="H23" s="196">
        <v>162.19999999999999</v>
      </c>
      <c r="I23" s="196">
        <v>162.19999999999999</v>
      </c>
      <c r="J23" s="196">
        <v>0</v>
      </c>
      <c r="K23" s="196">
        <v>162.19999999999999</v>
      </c>
      <c r="L23" s="196">
        <v>0</v>
      </c>
      <c r="M23" s="188">
        <v>70000</v>
      </c>
      <c r="N23" s="189">
        <v>11354000</v>
      </c>
      <c r="O23" s="195" t="s">
        <v>1005</v>
      </c>
      <c r="P23" s="197">
        <v>9500</v>
      </c>
      <c r="Q23" s="198" t="s">
        <v>352</v>
      </c>
      <c r="R23" s="197">
        <v>9500</v>
      </c>
      <c r="S23" s="188">
        <v>1540900</v>
      </c>
      <c r="T23" s="197"/>
      <c r="U23" s="197"/>
      <c r="V23" s="188">
        <v>10000</v>
      </c>
      <c r="W23" s="199">
        <v>1622000</v>
      </c>
      <c r="X23" s="188">
        <v>150000</v>
      </c>
      <c r="Y23" s="197">
        <v>24330000</v>
      </c>
      <c r="Z23" s="780"/>
      <c r="AA23" s="197">
        <v>38846900</v>
      </c>
      <c r="AB23" s="782">
        <v>80064850</v>
      </c>
      <c r="AC23" s="188">
        <v>40000</v>
      </c>
      <c r="AD23" s="189">
        <v>6488000</v>
      </c>
      <c r="AE23" s="783">
        <v>13372000</v>
      </c>
      <c r="AF23" s="783">
        <v>93436850</v>
      </c>
      <c r="AG23" s="814"/>
      <c r="AH23" s="784" t="s">
        <v>1025</v>
      </c>
    </row>
    <row r="24" spans="1:34" s="207" customFormat="1" ht="55.9" customHeight="1" x14ac:dyDescent="0.25">
      <c r="A24" s="802"/>
      <c r="B24" s="803"/>
      <c r="C24" s="195">
        <v>63</v>
      </c>
      <c r="D24" s="195">
        <v>298</v>
      </c>
      <c r="E24" s="195" t="s">
        <v>1003</v>
      </c>
      <c r="F24" s="195" t="s">
        <v>1004</v>
      </c>
      <c r="G24" s="188" t="s">
        <v>12</v>
      </c>
      <c r="H24" s="196">
        <v>172.1</v>
      </c>
      <c r="I24" s="196">
        <v>172.1</v>
      </c>
      <c r="J24" s="196">
        <v>0</v>
      </c>
      <c r="K24" s="196">
        <v>172.1</v>
      </c>
      <c r="L24" s="196">
        <v>0</v>
      </c>
      <c r="M24" s="188">
        <v>70000</v>
      </c>
      <c r="N24" s="189">
        <v>12047000</v>
      </c>
      <c r="O24" s="195" t="s">
        <v>1005</v>
      </c>
      <c r="P24" s="197">
        <v>9500</v>
      </c>
      <c r="Q24" s="195" t="s">
        <v>352</v>
      </c>
      <c r="R24" s="197">
        <v>9500</v>
      </c>
      <c r="S24" s="188">
        <v>1634950</v>
      </c>
      <c r="T24" s="197"/>
      <c r="U24" s="197"/>
      <c r="V24" s="188">
        <v>10000</v>
      </c>
      <c r="W24" s="199">
        <v>1721000</v>
      </c>
      <c r="X24" s="188">
        <v>150000</v>
      </c>
      <c r="Y24" s="197">
        <v>25815000</v>
      </c>
      <c r="Z24" s="781"/>
      <c r="AA24" s="197">
        <v>41217950</v>
      </c>
      <c r="AB24" s="782"/>
      <c r="AC24" s="188">
        <v>40000</v>
      </c>
      <c r="AD24" s="189">
        <v>6884000</v>
      </c>
      <c r="AE24" s="783"/>
      <c r="AF24" s="783"/>
      <c r="AG24" s="814"/>
      <c r="AH24" s="785"/>
    </row>
    <row r="25" spans="1:34" s="203" customFormat="1" ht="55.9" customHeight="1" x14ac:dyDescent="0.25">
      <c r="A25" s="193">
        <v>12</v>
      </c>
      <c r="B25" s="194" t="s">
        <v>1026</v>
      </c>
      <c r="C25" s="195">
        <v>63</v>
      </c>
      <c r="D25" s="195">
        <v>382</v>
      </c>
      <c r="E25" s="195" t="s">
        <v>1003</v>
      </c>
      <c r="F25" s="195" t="s">
        <v>1004</v>
      </c>
      <c r="G25" s="188" t="s">
        <v>12</v>
      </c>
      <c r="H25" s="196">
        <v>261</v>
      </c>
      <c r="I25" s="196">
        <v>111</v>
      </c>
      <c r="J25" s="196"/>
      <c r="K25" s="196">
        <v>111</v>
      </c>
      <c r="L25" s="196">
        <v>150</v>
      </c>
      <c r="M25" s="188">
        <v>70000</v>
      </c>
      <c r="N25" s="189">
        <v>7770000</v>
      </c>
      <c r="O25" s="195" t="s">
        <v>1005</v>
      </c>
      <c r="P25" s="197">
        <v>9500</v>
      </c>
      <c r="Q25" s="198" t="s">
        <v>352</v>
      </c>
      <c r="R25" s="197">
        <v>9500</v>
      </c>
      <c r="S25" s="188">
        <v>1054500</v>
      </c>
      <c r="T25" s="197"/>
      <c r="U25" s="197"/>
      <c r="V25" s="188">
        <v>10000</v>
      </c>
      <c r="W25" s="199">
        <v>1110000</v>
      </c>
      <c r="X25" s="188">
        <v>150000</v>
      </c>
      <c r="Y25" s="197">
        <v>16650000</v>
      </c>
      <c r="Z25" s="187"/>
      <c r="AA25" s="197">
        <v>26584500</v>
      </c>
      <c r="AB25" s="200">
        <v>26584500</v>
      </c>
      <c r="AC25" s="188">
        <v>40000</v>
      </c>
      <c r="AD25" s="189">
        <v>4440000</v>
      </c>
      <c r="AE25" s="189">
        <v>4440000</v>
      </c>
      <c r="AF25" s="189">
        <v>31024500</v>
      </c>
      <c r="AG25" s="201"/>
      <c r="AH25" s="202" t="s">
        <v>1027</v>
      </c>
    </row>
    <row r="26" spans="1:34" s="203" customFormat="1" ht="55.9" customHeight="1" x14ac:dyDescent="0.25">
      <c r="A26" s="193">
        <v>13</v>
      </c>
      <c r="B26" s="194" t="s">
        <v>1028</v>
      </c>
      <c r="C26" s="195">
        <v>63</v>
      </c>
      <c r="D26" s="195">
        <v>313</v>
      </c>
      <c r="E26" s="195" t="s">
        <v>1003</v>
      </c>
      <c r="F26" s="195" t="s">
        <v>1004</v>
      </c>
      <c r="G26" s="188" t="s">
        <v>12</v>
      </c>
      <c r="H26" s="196">
        <v>172.9</v>
      </c>
      <c r="I26" s="196">
        <v>172.9</v>
      </c>
      <c r="J26" s="196">
        <v>0</v>
      </c>
      <c r="K26" s="196">
        <v>172.9</v>
      </c>
      <c r="L26" s="196">
        <v>0</v>
      </c>
      <c r="M26" s="188">
        <v>70000</v>
      </c>
      <c r="N26" s="189">
        <v>12103000</v>
      </c>
      <c r="O26" s="195" t="s">
        <v>1005</v>
      </c>
      <c r="P26" s="197">
        <v>9500</v>
      </c>
      <c r="Q26" s="195" t="s">
        <v>352</v>
      </c>
      <c r="R26" s="197">
        <v>9500</v>
      </c>
      <c r="S26" s="188">
        <v>1642550</v>
      </c>
      <c r="T26" s="197"/>
      <c r="U26" s="197"/>
      <c r="V26" s="188">
        <v>10000</v>
      </c>
      <c r="W26" s="199">
        <v>1729000</v>
      </c>
      <c r="X26" s="188">
        <v>150000</v>
      </c>
      <c r="Y26" s="197">
        <v>25935000</v>
      </c>
      <c r="Z26" s="187"/>
      <c r="AA26" s="197">
        <v>41409550</v>
      </c>
      <c r="AB26" s="200">
        <v>41409550</v>
      </c>
      <c r="AC26" s="188">
        <v>40000</v>
      </c>
      <c r="AD26" s="189">
        <v>6916000</v>
      </c>
      <c r="AE26" s="189">
        <v>6916000</v>
      </c>
      <c r="AF26" s="189">
        <v>48325550</v>
      </c>
      <c r="AG26" s="201"/>
      <c r="AH26" s="202" t="s">
        <v>1029</v>
      </c>
    </row>
    <row r="27" spans="1:34" s="203" customFormat="1" ht="55.9" customHeight="1" x14ac:dyDescent="0.25">
      <c r="A27" s="193">
        <v>14</v>
      </c>
      <c r="B27" s="194" t="s">
        <v>1030</v>
      </c>
      <c r="C27" s="195">
        <v>63</v>
      </c>
      <c r="D27" s="195">
        <v>307</v>
      </c>
      <c r="E27" s="195" t="s">
        <v>1003</v>
      </c>
      <c r="F27" s="195" t="s">
        <v>1004</v>
      </c>
      <c r="G27" s="188" t="s">
        <v>12</v>
      </c>
      <c r="H27" s="196">
        <v>252.9</v>
      </c>
      <c r="I27" s="196">
        <v>252.9</v>
      </c>
      <c r="J27" s="196">
        <v>0</v>
      </c>
      <c r="K27" s="196">
        <v>252.9</v>
      </c>
      <c r="L27" s="196">
        <v>0</v>
      </c>
      <c r="M27" s="188">
        <v>70000</v>
      </c>
      <c r="N27" s="189">
        <v>17703000</v>
      </c>
      <c r="O27" s="195" t="s">
        <v>1005</v>
      </c>
      <c r="P27" s="197">
        <v>9500</v>
      </c>
      <c r="Q27" s="198" t="s">
        <v>352</v>
      </c>
      <c r="R27" s="197">
        <v>9500</v>
      </c>
      <c r="S27" s="188">
        <v>2402550</v>
      </c>
      <c r="T27" s="197"/>
      <c r="U27" s="197"/>
      <c r="V27" s="188">
        <v>10000</v>
      </c>
      <c r="W27" s="199">
        <v>2529000</v>
      </c>
      <c r="X27" s="188">
        <v>150000</v>
      </c>
      <c r="Y27" s="197">
        <v>37935000</v>
      </c>
      <c r="Z27" s="187"/>
      <c r="AA27" s="197">
        <v>60569550</v>
      </c>
      <c r="AB27" s="200">
        <v>60569550</v>
      </c>
      <c r="AC27" s="188">
        <v>40000</v>
      </c>
      <c r="AD27" s="189">
        <v>10116000</v>
      </c>
      <c r="AE27" s="189">
        <v>10116000</v>
      </c>
      <c r="AF27" s="189">
        <v>70685550</v>
      </c>
      <c r="AG27" s="201"/>
      <c r="AH27" s="202" t="s">
        <v>1031</v>
      </c>
    </row>
    <row r="28" spans="1:34" s="203" customFormat="1" ht="73.150000000000006" customHeight="1" x14ac:dyDescent="0.25">
      <c r="A28" s="193">
        <v>15</v>
      </c>
      <c r="B28" s="194" t="s">
        <v>1032</v>
      </c>
      <c r="C28" s="195">
        <v>64</v>
      </c>
      <c r="D28" s="195">
        <v>404</v>
      </c>
      <c r="E28" s="195" t="s">
        <v>1003</v>
      </c>
      <c r="F28" s="195" t="s">
        <v>1004</v>
      </c>
      <c r="G28" s="188" t="s">
        <v>12</v>
      </c>
      <c r="H28" s="196">
        <v>166.9</v>
      </c>
      <c r="I28" s="196">
        <v>103.9</v>
      </c>
      <c r="J28" s="196">
        <v>63</v>
      </c>
      <c r="K28" s="196">
        <v>166.9</v>
      </c>
      <c r="L28" s="196">
        <v>0</v>
      </c>
      <c r="M28" s="188">
        <v>70000</v>
      </c>
      <c r="N28" s="189">
        <v>11683000</v>
      </c>
      <c r="O28" s="195" t="s">
        <v>1005</v>
      </c>
      <c r="P28" s="197">
        <v>9500</v>
      </c>
      <c r="Q28" s="195" t="s">
        <v>352</v>
      </c>
      <c r="R28" s="197">
        <v>9500</v>
      </c>
      <c r="S28" s="188">
        <v>1585550</v>
      </c>
      <c r="T28" s="197"/>
      <c r="U28" s="197"/>
      <c r="V28" s="188">
        <v>10000</v>
      </c>
      <c r="W28" s="199">
        <v>1669000</v>
      </c>
      <c r="X28" s="188">
        <v>150000</v>
      </c>
      <c r="Y28" s="197">
        <v>25035000</v>
      </c>
      <c r="Z28" s="187"/>
      <c r="AA28" s="197">
        <v>39972550</v>
      </c>
      <c r="AB28" s="200">
        <v>39972550</v>
      </c>
      <c r="AC28" s="188">
        <v>40000</v>
      </c>
      <c r="AD28" s="189">
        <v>6676000</v>
      </c>
      <c r="AE28" s="189">
        <v>6676000</v>
      </c>
      <c r="AF28" s="189">
        <v>46648550</v>
      </c>
      <c r="AG28" s="201"/>
      <c r="AH28" s="202" t="s">
        <v>1033</v>
      </c>
    </row>
    <row r="29" spans="1:34" s="203" customFormat="1" ht="55.9" customHeight="1" x14ac:dyDescent="0.25">
      <c r="A29" s="193">
        <v>16</v>
      </c>
      <c r="B29" s="194" t="s">
        <v>1026</v>
      </c>
      <c r="C29" s="195">
        <v>55</v>
      </c>
      <c r="D29" s="195">
        <v>232</v>
      </c>
      <c r="E29" s="195" t="s">
        <v>1003</v>
      </c>
      <c r="F29" s="195" t="s">
        <v>1004</v>
      </c>
      <c r="G29" s="188" t="s">
        <v>12</v>
      </c>
      <c r="H29" s="196">
        <v>157.4</v>
      </c>
      <c r="I29" s="196">
        <v>157.4</v>
      </c>
      <c r="J29" s="196">
        <v>0</v>
      </c>
      <c r="K29" s="196">
        <v>157.4</v>
      </c>
      <c r="L29" s="196">
        <v>0</v>
      </c>
      <c r="M29" s="188">
        <v>70000</v>
      </c>
      <c r="N29" s="189">
        <v>11018000</v>
      </c>
      <c r="O29" s="195" t="s">
        <v>1005</v>
      </c>
      <c r="P29" s="197">
        <v>9500</v>
      </c>
      <c r="Q29" s="198" t="s">
        <v>352</v>
      </c>
      <c r="R29" s="197">
        <v>9500</v>
      </c>
      <c r="S29" s="188">
        <v>1495300</v>
      </c>
      <c r="T29" s="197"/>
      <c r="U29" s="197"/>
      <c r="V29" s="188">
        <v>10000</v>
      </c>
      <c r="W29" s="199">
        <v>1574000</v>
      </c>
      <c r="X29" s="188">
        <v>150000</v>
      </c>
      <c r="Y29" s="197">
        <v>23610000</v>
      </c>
      <c r="Z29" s="187"/>
      <c r="AA29" s="197">
        <v>37697300</v>
      </c>
      <c r="AB29" s="200">
        <v>37697300</v>
      </c>
      <c r="AC29" s="188">
        <v>40000</v>
      </c>
      <c r="AD29" s="189">
        <v>6296000</v>
      </c>
      <c r="AE29" s="189">
        <v>6296000</v>
      </c>
      <c r="AF29" s="189">
        <v>43993300</v>
      </c>
      <c r="AG29" s="201"/>
      <c r="AH29" s="202" t="s">
        <v>1027</v>
      </c>
    </row>
    <row r="30" spans="1:34" s="203" customFormat="1" ht="55.9" customHeight="1" x14ac:dyDescent="0.25">
      <c r="A30" s="193">
        <v>17</v>
      </c>
      <c r="B30" s="194" t="s">
        <v>1034</v>
      </c>
      <c r="C30" s="195">
        <v>55</v>
      </c>
      <c r="D30" s="195">
        <v>332</v>
      </c>
      <c r="E30" s="195" t="s">
        <v>1003</v>
      </c>
      <c r="F30" s="195" t="s">
        <v>1004</v>
      </c>
      <c r="G30" s="188" t="s">
        <v>12</v>
      </c>
      <c r="H30" s="196">
        <v>168.3</v>
      </c>
      <c r="I30" s="196">
        <v>168.3</v>
      </c>
      <c r="J30" s="196">
        <v>0</v>
      </c>
      <c r="K30" s="196">
        <v>168.3</v>
      </c>
      <c r="L30" s="196">
        <v>0</v>
      </c>
      <c r="M30" s="188">
        <v>70000</v>
      </c>
      <c r="N30" s="189">
        <v>11781000</v>
      </c>
      <c r="O30" s="195" t="s">
        <v>1005</v>
      </c>
      <c r="P30" s="197">
        <v>9500</v>
      </c>
      <c r="Q30" s="195" t="s">
        <v>352</v>
      </c>
      <c r="R30" s="197">
        <v>9500</v>
      </c>
      <c r="S30" s="188">
        <v>1598850</v>
      </c>
      <c r="T30" s="197"/>
      <c r="U30" s="197"/>
      <c r="V30" s="188">
        <v>10000</v>
      </c>
      <c r="W30" s="199">
        <v>1683000</v>
      </c>
      <c r="X30" s="188">
        <v>150000</v>
      </c>
      <c r="Y30" s="197">
        <v>25245000</v>
      </c>
      <c r="Z30" s="187"/>
      <c r="AA30" s="197">
        <v>40307850</v>
      </c>
      <c r="AB30" s="200">
        <v>40307850</v>
      </c>
      <c r="AC30" s="188">
        <v>40000</v>
      </c>
      <c r="AD30" s="189">
        <v>6732000</v>
      </c>
      <c r="AE30" s="189">
        <v>6732000</v>
      </c>
      <c r="AF30" s="189">
        <v>47039850</v>
      </c>
      <c r="AG30" s="201"/>
      <c r="AH30" s="202" t="s">
        <v>1034</v>
      </c>
    </row>
    <row r="31" spans="1:34" s="203" customFormat="1" ht="55.9" customHeight="1" x14ac:dyDescent="0.25">
      <c r="A31" s="193">
        <v>18</v>
      </c>
      <c r="B31" s="194" t="s">
        <v>1035</v>
      </c>
      <c r="C31" s="195">
        <v>55</v>
      </c>
      <c r="D31" s="195">
        <v>332</v>
      </c>
      <c r="E31" s="195" t="s">
        <v>1003</v>
      </c>
      <c r="F31" s="195" t="s">
        <v>1004</v>
      </c>
      <c r="G31" s="188" t="s">
        <v>12</v>
      </c>
      <c r="H31" s="196">
        <v>168.3</v>
      </c>
      <c r="I31" s="196">
        <v>168.3</v>
      </c>
      <c r="J31" s="196">
        <v>0</v>
      </c>
      <c r="K31" s="196">
        <v>168.3</v>
      </c>
      <c r="L31" s="196">
        <v>0</v>
      </c>
      <c r="M31" s="188">
        <v>70000</v>
      </c>
      <c r="N31" s="189">
        <v>11781000</v>
      </c>
      <c r="O31" s="195" t="s">
        <v>1005</v>
      </c>
      <c r="P31" s="197">
        <v>9500</v>
      </c>
      <c r="Q31" s="198" t="s">
        <v>352</v>
      </c>
      <c r="R31" s="197">
        <v>9500</v>
      </c>
      <c r="S31" s="188">
        <v>1598850</v>
      </c>
      <c r="T31" s="197"/>
      <c r="U31" s="197"/>
      <c r="V31" s="188">
        <v>10000</v>
      </c>
      <c r="W31" s="199">
        <v>1683000</v>
      </c>
      <c r="X31" s="188">
        <v>150000</v>
      </c>
      <c r="Y31" s="197">
        <v>25245000</v>
      </c>
      <c r="Z31" s="187"/>
      <c r="AA31" s="197">
        <v>40307850</v>
      </c>
      <c r="AB31" s="200">
        <v>40307850</v>
      </c>
      <c r="AC31" s="188">
        <v>40000</v>
      </c>
      <c r="AD31" s="189">
        <v>6732000</v>
      </c>
      <c r="AE31" s="189">
        <v>6732000</v>
      </c>
      <c r="AF31" s="189">
        <v>47039850</v>
      </c>
      <c r="AG31" s="201"/>
      <c r="AH31" s="202" t="s">
        <v>1035</v>
      </c>
    </row>
    <row r="32" spans="1:34" s="203" customFormat="1" ht="55.9" customHeight="1" x14ac:dyDescent="0.25">
      <c r="A32" s="193">
        <v>19</v>
      </c>
      <c r="B32" s="194" t="s">
        <v>1036</v>
      </c>
      <c r="C32" s="195">
        <v>55</v>
      </c>
      <c r="D32" s="195">
        <v>332</v>
      </c>
      <c r="E32" s="195" t="s">
        <v>1003</v>
      </c>
      <c r="F32" s="195" t="s">
        <v>1004</v>
      </c>
      <c r="G32" s="188" t="s">
        <v>12</v>
      </c>
      <c r="H32" s="196">
        <v>112.2</v>
      </c>
      <c r="I32" s="196">
        <v>112.2</v>
      </c>
      <c r="J32" s="196">
        <v>0</v>
      </c>
      <c r="K32" s="196">
        <v>112.2</v>
      </c>
      <c r="L32" s="196">
        <v>0</v>
      </c>
      <c r="M32" s="188">
        <v>70000</v>
      </c>
      <c r="N32" s="189">
        <v>7854000</v>
      </c>
      <c r="O32" s="195" t="s">
        <v>1005</v>
      </c>
      <c r="P32" s="197">
        <v>9500</v>
      </c>
      <c r="Q32" s="195" t="s">
        <v>352</v>
      </c>
      <c r="R32" s="197">
        <v>9500</v>
      </c>
      <c r="S32" s="188">
        <v>1065900</v>
      </c>
      <c r="T32" s="197"/>
      <c r="U32" s="197"/>
      <c r="V32" s="188">
        <v>10000</v>
      </c>
      <c r="W32" s="199">
        <v>1122000</v>
      </c>
      <c r="X32" s="188">
        <v>150000</v>
      </c>
      <c r="Y32" s="197">
        <v>16830000</v>
      </c>
      <c r="Z32" s="187"/>
      <c r="AA32" s="197">
        <v>26871900</v>
      </c>
      <c r="AB32" s="200">
        <v>26871900</v>
      </c>
      <c r="AC32" s="188">
        <v>40000</v>
      </c>
      <c r="AD32" s="189">
        <v>4488000</v>
      </c>
      <c r="AE32" s="189">
        <v>4488000</v>
      </c>
      <c r="AF32" s="189">
        <v>31359900</v>
      </c>
      <c r="AG32" s="201"/>
      <c r="AH32" s="202" t="s">
        <v>1037</v>
      </c>
    </row>
    <row r="33" spans="1:34" s="203" customFormat="1" ht="55.9" customHeight="1" x14ac:dyDescent="0.25">
      <c r="A33" s="801">
        <v>20</v>
      </c>
      <c r="B33" s="803" t="s">
        <v>1038</v>
      </c>
      <c r="C33" s="195">
        <v>63</v>
      </c>
      <c r="D33" s="195">
        <v>309</v>
      </c>
      <c r="E33" s="195" t="s">
        <v>1003</v>
      </c>
      <c r="F33" s="195" t="s">
        <v>1004</v>
      </c>
      <c r="G33" s="188" t="s">
        <v>12</v>
      </c>
      <c r="H33" s="196">
        <v>258.8</v>
      </c>
      <c r="I33" s="196">
        <v>258.8</v>
      </c>
      <c r="J33" s="196">
        <v>0</v>
      </c>
      <c r="K33" s="196">
        <v>258.8</v>
      </c>
      <c r="L33" s="196">
        <v>0</v>
      </c>
      <c r="M33" s="188">
        <v>70000</v>
      </c>
      <c r="N33" s="189">
        <v>18116000</v>
      </c>
      <c r="O33" s="195" t="s">
        <v>1005</v>
      </c>
      <c r="P33" s="197">
        <v>9500</v>
      </c>
      <c r="Q33" s="198" t="s">
        <v>352</v>
      </c>
      <c r="R33" s="197">
        <v>9500</v>
      </c>
      <c r="S33" s="188">
        <v>2458600</v>
      </c>
      <c r="T33" s="197"/>
      <c r="U33" s="197"/>
      <c r="V33" s="188">
        <v>10000</v>
      </c>
      <c r="W33" s="199">
        <v>2588000</v>
      </c>
      <c r="X33" s="188">
        <v>150000</v>
      </c>
      <c r="Y33" s="197">
        <v>38820000</v>
      </c>
      <c r="Z33" s="780"/>
      <c r="AA33" s="197">
        <v>61982600</v>
      </c>
      <c r="AB33" s="782">
        <v>98075250</v>
      </c>
      <c r="AC33" s="188">
        <v>40000</v>
      </c>
      <c r="AD33" s="189">
        <v>10352000</v>
      </c>
      <c r="AE33" s="783">
        <v>16380000</v>
      </c>
      <c r="AF33" s="783">
        <v>114455250</v>
      </c>
      <c r="AG33" s="771"/>
      <c r="AH33" s="784" t="s">
        <v>1039</v>
      </c>
    </row>
    <row r="34" spans="1:34" s="203" customFormat="1" ht="55.9" customHeight="1" x14ac:dyDescent="0.25">
      <c r="A34" s="802"/>
      <c r="B34" s="803"/>
      <c r="C34" s="195">
        <v>63</v>
      </c>
      <c r="D34" s="195">
        <v>165</v>
      </c>
      <c r="E34" s="195" t="s">
        <v>1003</v>
      </c>
      <c r="F34" s="195" t="s">
        <v>1004</v>
      </c>
      <c r="G34" s="188" t="s">
        <v>12</v>
      </c>
      <c r="H34" s="196">
        <v>150.69999999999999</v>
      </c>
      <c r="I34" s="196">
        <v>150.69999999999999</v>
      </c>
      <c r="J34" s="196">
        <v>0</v>
      </c>
      <c r="K34" s="196">
        <v>150.69999999999999</v>
      </c>
      <c r="L34" s="196">
        <v>0</v>
      </c>
      <c r="M34" s="188">
        <v>70000</v>
      </c>
      <c r="N34" s="189">
        <v>10549000</v>
      </c>
      <c r="O34" s="195" t="s">
        <v>1005</v>
      </c>
      <c r="P34" s="197">
        <v>9500</v>
      </c>
      <c r="Q34" s="195" t="s">
        <v>352</v>
      </c>
      <c r="R34" s="197">
        <v>9500</v>
      </c>
      <c r="S34" s="188">
        <v>1431650</v>
      </c>
      <c r="T34" s="197"/>
      <c r="U34" s="197"/>
      <c r="V34" s="188">
        <v>10000</v>
      </c>
      <c r="W34" s="199">
        <v>1507000</v>
      </c>
      <c r="X34" s="188">
        <v>150000</v>
      </c>
      <c r="Y34" s="197">
        <v>22605000</v>
      </c>
      <c r="Z34" s="781"/>
      <c r="AA34" s="197">
        <v>36092650</v>
      </c>
      <c r="AB34" s="782"/>
      <c r="AC34" s="188">
        <v>40000</v>
      </c>
      <c r="AD34" s="189">
        <v>6028000</v>
      </c>
      <c r="AE34" s="783"/>
      <c r="AF34" s="783"/>
      <c r="AG34" s="772"/>
      <c r="AH34" s="785"/>
    </row>
    <row r="35" spans="1:34" s="203" customFormat="1" ht="74.45" customHeight="1" x14ac:dyDescent="0.25">
      <c r="A35" s="193">
        <v>21</v>
      </c>
      <c r="B35" s="194" t="s">
        <v>1040</v>
      </c>
      <c r="C35" s="195">
        <v>63</v>
      </c>
      <c r="D35" s="195">
        <v>378</v>
      </c>
      <c r="E35" s="195" t="s">
        <v>1003</v>
      </c>
      <c r="F35" s="195" t="s">
        <v>1004</v>
      </c>
      <c r="G35" s="188" t="s">
        <v>12</v>
      </c>
      <c r="H35" s="196">
        <v>325.60000000000002</v>
      </c>
      <c r="I35" s="196">
        <v>20</v>
      </c>
      <c r="J35" s="196">
        <v>0</v>
      </c>
      <c r="K35" s="196">
        <v>20</v>
      </c>
      <c r="L35" s="196">
        <v>305.60000000000002</v>
      </c>
      <c r="M35" s="188">
        <v>70000</v>
      </c>
      <c r="N35" s="189">
        <v>1400000</v>
      </c>
      <c r="O35" s="195" t="s">
        <v>1005</v>
      </c>
      <c r="P35" s="197">
        <v>9500</v>
      </c>
      <c r="Q35" s="198" t="s">
        <v>352</v>
      </c>
      <c r="R35" s="197">
        <v>9500</v>
      </c>
      <c r="S35" s="188">
        <v>190000</v>
      </c>
      <c r="T35" s="197"/>
      <c r="U35" s="197"/>
      <c r="V35" s="188">
        <v>10000</v>
      </c>
      <c r="W35" s="199">
        <v>200000</v>
      </c>
      <c r="X35" s="188">
        <v>150000</v>
      </c>
      <c r="Y35" s="197">
        <v>3000000</v>
      </c>
      <c r="Z35" s="187"/>
      <c r="AA35" s="197">
        <v>4790000</v>
      </c>
      <c r="AB35" s="200">
        <v>4790000</v>
      </c>
      <c r="AC35" s="188">
        <v>40000</v>
      </c>
      <c r="AD35" s="189">
        <v>800000</v>
      </c>
      <c r="AE35" s="189">
        <v>800000</v>
      </c>
      <c r="AF35" s="189">
        <v>5590000</v>
      </c>
      <c r="AG35" s="201"/>
      <c r="AH35" s="202" t="s">
        <v>1041</v>
      </c>
    </row>
    <row r="36" spans="1:34" s="203" customFormat="1" ht="55.9" customHeight="1" x14ac:dyDescent="0.25">
      <c r="A36" s="193">
        <v>22</v>
      </c>
      <c r="B36" s="194" t="s">
        <v>1042</v>
      </c>
      <c r="C36" s="195">
        <v>63</v>
      </c>
      <c r="D36" s="195">
        <v>303</v>
      </c>
      <c r="E36" s="195" t="s">
        <v>1003</v>
      </c>
      <c r="F36" s="195" t="s">
        <v>1004</v>
      </c>
      <c r="G36" s="188" t="s">
        <v>12</v>
      </c>
      <c r="H36" s="196">
        <v>117.3</v>
      </c>
      <c r="I36" s="196">
        <v>117.3</v>
      </c>
      <c r="J36" s="196">
        <v>0</v>
      </c>
      <c r="K36" s="196">
        <v>117.3</v>
      </c>
      <c r="L36" s="196">
        <v>0</v>
      </c>
      <c r="M36" s="188">
        <v>70000</v>
      </c>
      <c r="N36" s="189">
        <v>8211000</v>
      </c>
      <c r="O36" s="195" t="s">
        <v>1005</v>
      </c>
      <c r="P36" s="197">
        <v>9500</v>
      </c>
      <c r="Q36" s="195" t="s">
        <v>352</v>
      </c>
      <c r="R36" s="197">
        <v>9500</v>
      </c>
      <c r="S36" s="188">
        <v>1114350</v>
      </c>
      <c r="T36" s="197"/>
      <c r="U36" s="197"/>
      <c r="V36" s="188">
        <v>10000</v>
      </c>
      <c r="W36" s="199">
        <v>1173000</v>
      </c>
      <c r="X36" s="188">
        <v>150000</v>
      </c>
      <c r="Y36" s="197">
        <v>17595000</v>
      </c>
      <c r="Z36" s="187"/>
      <c r="AA36" s="197">
        <v>28093350</v>
      </c>
      <c r="AB36" s="200">
        <v>28093350</v>
      </c>
      <c r="AC36" s="188">
        <v>40000</v>
      </c>
      <c r="AD36" s="189">
        <v>4692000</v>
      </c>
      <c r="AE36" s="189">
        <v>4692000</v>
      </c>
      <c r="AF36" s="189">
        <v>32785350</v>
      </c>
      <c r="AG36" s="201"/>
      <c r="AH36" s="202" t="s">
        <v>1043</v>
      </c>
    </row>
    <row r="37" spans="1:34" s="203" customFormat="1" ht="55.9" customHeight="1" x14ac:dyDescent="0.25">
      <c r="A37" s="801">
        <v>23</v>
      </c>
      <c r="B37" s="803" t="s">
        <v>1044</v>
      </c>
      <c r="C37" s="195">
        <v>63</v>
      </c>
      <c r="D37" s="195">
        <v>237</v>
      </c>
      <c r="E37" s="195" t="s">
        <v>1003</v>
      </c>
      <c r="F37" s="195" t="s">
        <v>1004</v>
      </c>
      <c r="G37" s="188" t="s">
        <v>12</v>
      </c>
      <c r="H37" s="196">
        <v>133.19999999999999</v>
      </c>
      <c r="I37" s="196">
        <v>133.19999999999999</v>
      </c>
      <c r="J37" s="196">
        <v>0</v>
      </c>
      <c r="K37" s="196">
        <v>133.19999999999999</v>
      </c>
      <c r="L37" s="196">
        <v>0</v>
      </c>
      <c r="M37" s="188">
        <v>70000</v>
      </c>
      <c r="N37" s="189">
        <v>9324000</v>
      </c>
      <c r="O37" s="195" t="s">
        <v>1005</v>
      </c>
      <c r="P37" s="197">
        <v>9500</v>
      </c>
      <c r="Q37" s="198" t="s">
        <v>352</v>
      </c>
      <c r="R37" s="197">
        <v>9500</v>
      </c>
      <c r="S37" s="188">
        <v>1265400</v>
      </c>
      <c r="T37" s="197"/>
      <c r="U37" s="197"/>
      <c r="V37" s="188">
        <v>10000</v>
      </c>
      <c r="W37" s="199">
        <v>1332000</v>
      </c>
      <c r="X37" s="188">
        <v>150000</v>
      </c>
      <c r="Y37" s="197">
        <v>19980000</v>
      </c>
      <c r="Z37" s="780"/>
      <c r="AA37" s="197">
        <v>31901400</v>
      </c>
      <c r="AB37" s="782">
        <v>75250900</v>
      </c>
      <c r="AC37" s="188">
        <v>40000</v>
      </c>
      <c r="AD37" s="189">
        <v>5328000</v>
      </c>
      <c r="AE37" s="783">
        <v>12568000</v>
      </c>
      <c r="AF37" s="783">
        <v>87818900</v>
      </c>
      <c r="AG37" s="771"/>
      <c r="AH37" s="784" t="s">
        <v>1045</v>
      </c>
    </row>
    <row r="38" spans="1:34" s="203" customFormat="1" ht="55.9" customHeight="1" x14ac:dyDescent="0.25">
      <c r="A38" s="802"/>
      <c r="B38" s="803"/>
      <c r="C38" s="195">
        <v>63</v>
      </c>
      <c r="D38" s="195">
        <v>238</v>
      </c>
      <c r="E38" s="195" t="s">
        <v>1003</v>
      </c>
      <c r="F38" s="195" t="s">
        <v>1004</v>
      </c>
      <c r="G38" s="188" t="s">
        <v>12</v>
      </c>
      <c r="H38" s="196">
        <v>181</v>
      </c>
      <c r="I38" s="196">
        <v>181</v>
      </c>
      <c r="J38" s="196">
        <v>0</v>
      </c>
      <c r="K38" s="196">
        <v>181</v>
      </c>
      <c r="L38" s="196">
        <v>0</v>
      </c>
      <c r="M38" s="188">
        <v>70000</v>
      </c>
      <c r="N38" s="189">
        <v>12670000</v>
      </c>
      <c r="O38" s="195" t="s">
        <v>1005</v>
      </c>
      <c r="P38" s="197">
        <v>9500</v>
      </c>
      <c r="Q38" s="195" t="s">
        <v>352</v>
      </c>
      <c r="R38" s="197">
        <v>9500</v>
      </c>
      <c r="S38" s="188">
        <v>1719500</v>
      </c>
      <c r="T38" s="197"/>
      <c r="U38" s="197"/>
      <c r="V38" s="188">
        <v>10000</v>
      </c>
      <c r="W38" s="199">
        <v>1810000</v>
      </c>
      <c r="X38" s="188">
        <v>150000</v>
      </c>
      <c r="Y38" s="197">
        <v>27150000</v>
      </c>
      <c r="Z38" s="781"/>
      <c r="AA38" s="197">
        <v>43349500</v>
      </c>
      <c r="AB38" s="782"/>
      <c r="AC38" s="188">
        <v>40000</v>
      </c>
      <c r="AD38" s="189">
        <v>7240000</v>
      </c>
      <c r="AE38" s="783"/>
      <c r="AF38" s="783"/>
      <c r="AG38" s="772"/>
      <c r="AH38" s="785"/>
    </row>
    <row r="39" spans="1:34" s="203" customFormat="1" ht="62.45" customHeight="1" x14ac:dyDescent="0.25">
      <c r="A39" s="812">
        <v>24</v>
      </c>
      <c r="B39" s="784" t="s">
        <v>1046</v>
      </c>
      <c r="C39" s="195">
        <v>63</v>
      </c>
      <c r="D39" s="195">
        <v>242</v>
      </c>
      <c r="E39" s="195" t="s">
        <v>1003</v>
      </c>
      <c r="F39" s="195" t="s">
        <v>1004</v>
      </c>
      <c r="G39" s="188" t="s">
        <v>12</v>
      </c>
      <c r="H39" s="196">
        <v>289.5</v>
      </c>
      <c r="I39" s="196">
        <v>289.5</v>
      </c>
      <c r="J39" s="196">
        <v>0</v>
      </c>
      <c r="K39" s="196">
        <v>289.5</v>
      </c>
      <c r="L39" s="196">
        <v>0</v>
      </c>
      <c r="M39" s="188">
        <v>70000</v>
      </c>
      <c r="N39" s="189">
        <v>20265000</v>
      </c>
      <c r="O39" s="195" t="s">
        <v>1005</v>
      </c>
      <c r="P39" s="197">
        <v>9500</v>
      </c>
      <c r="Q39" s="198" t="s">
        <v>352</v>
      </c>
      <c r="R39" s="197">
        <v>9500</v>
      </c>
      <c r="S39" s="188">
        <v>2750250</v>
      </c>
      <c r="T39" s="197"/>
      <c r="U39" s="197"/>
      <c r="V39" s="188">
        <v>10000</v>
      </c>
      <c r="W39" s="199">
        <v>2895000</v>
      </c>
      <c r="X39" s="188">
        <v>150000</v>
      </c>
      <c r="Y39" s="197">
        <v>43425000</v>
      </c>
      <c r="Z39" s="208"/>
      <c r="AA39" s="197">
        <v>69335250</v>
      </c>
      <c r="AB39" s="791">
        <v>121402550</v>
      </c>
      <c r="AC39" s="188">
        <v>40000</v>
      </c>
      <c r="AD39" s="189">
        <v>11580000</v>
      </c>
      <c r="AE39" s="794">
        <v>20276000</v>
      </c>
      <c r="AF39" s="794">
        <v>141678550</v>
      </c>
      <c r="AG39" s="209" t="s">
        <v>1047</v>
      </c>
      <c r="AH39" s="202" t="s">
        <v>1048</v>
      </c>
    </row>
    <row r="40" spans="1:34" s="203" customFormat="1" ht="55.9" customHeight="1" x14ac:dyDescent="0.25">
      <c r="A40" s="813"/>
      <c r="B40" s="785"/>
      <c r="C40" s="195">
        <v>55</v>
      </c>
      <c r="D40" s="195">
        <v>211</v>
      </c>
      <c r="E40" s="195" t="s">
        <v>1003</v>
      </c>
      <c r="F40" s="195" t="s">
        <v>1004</v>
      </c>
      <c r="G40" s="188" t="s">
        <v>12</v>
      </c>
      <c r="H40" s="196">
        <v>217.4</v>
      </c>
      <c r="I40" s="196">
        <v>163.80000000000001</v>
      </c>
      <c r="J40" s="196">
        <v>53.599999999999994</v>
      </c>
      <c r="K40" s="196">
        <v>217.4</v>
      </c>
      <c r="L40" s="196">
        <v>0</v>
      </c>
      <c r="M40" s="188">
        <v>70000</v>
      </c>
      <c r="N40" s="189">
        <v>15218000</v>
      </c>
      <c r="O40" s="195" t="s">
        <v>1005</v>
      </c>
      <c r="P40" s="197">
        <v>9500</v>
      </c>
      <c r="Q40" s="195" t="s">
        <v>352</v>
      </c>
      <c r="R40" s="197">
        <v>9500</v>
      </c>
      <c r="S40" s="188">
        <v>2065300</v>
      </c>
      <c r="T40" s="197"/>
      <c r="U40" s="197"/>
      <c r="V40" s="188">
        <v>10000</v>
      </c>
      <c r="W40" s="199">
        <v>2174000</v>
      </c>
      <c r="X40" s="188">
        <v>150000</v>
      </c>
      <c r="Y40" s="197">
        <v>32610000</v>
      </c>
      <c r="Z40" s="204"/>
      <c r="AA40" s="197">
        <v>52067300</v>
      </c>
      <c r="AB40" s="793"/>
      <c r="AC40" s="188">
        <v>40000</v>
      </c>
      <c r="AD40" s="189">
        <v>8696000</v>
      </c>
      <c r="AE40" s="796"/>
      <c r="AF40" s="796"/>
      <c r="AG40" s="210"/>
      <c r="AH40" s="205"/>
    </row>
    <row r="41" spans="1:34" s="203" customFormat="1" ht="55.9" customHeight="1" x14ac:dyDescent="0.25">
      <c r="A41" s="211">
        <v>25</v>
      </c>
      <c r="B41" s="194" t="s">
        <v>1049</v>
      </c>
      <c r="C41" s="195">
        <v>63</v>
      </c>
      <c r="D41" s="195">
        <v>240</v>
      </c>
      <c r="E41" s="195" t="s">
        <v>1003</v>
      </c>
      <c r="F41" s="195" t="s">
        <v>1004</v>
      </c>
      <c r="G41" s="188" t="s">
        <v>12</v>
      </c>
      <c r="H41" s="196">
        <v>214.9</v>
      </c>
      <c r="I41" s="196">
        <v>214.9</v>
      </c>
      <c r="J41" s="196">
        <v>0</v>
      </c>
      <c r="K41" s="196">
        <v>214.9</v>
      </c>
      <c r="L41" s="196">
        <v>0</v>
      </c>
      <c r="M41" s="188">
        <v>70000</v>
      </c>
      <c r="N41" s="189">
        <v>15043000</v>
      </c>
      <c r="O41" s="195" t="s">
        <v>1005</v>
      </c>
      <c r="P41" s="197">
        <v>9500</v>
      </c>
      <c r="Q41" s="195" t="s">
        <v>352</v>
      </c>
      <c r="R41" s="197">
        <v>9500</v>
      </c>
      <c r="S41" s="188">
        <v>2041550</v>
      </c>
      <c r="T41" s="197"/>
      <c r="U41" s="197"/>
      <c r="V41" s="188">
        <v>10000</v>
      </c>
      <c r="W41" s="199">
        <v>2149000</v>
      </c>
      <c r="X41" s="188">
        <v>150000</v>
      </c>
      <c r="Y41" s="197">
        <v>32235000</v>
      </c>
      <c r="Z41" s="204"/>
      <c r="AA41" s="197">
        <v>51468550</v>
      </c>
      <c r="AB41" s="212">
        <v>51468550</v>
      </c>
      <c r="AC41" s="188">
        <v>40000</v>
      </c>
      <c r="AD41" s="189">
        <v>8596000</v>
      </c>
      <c r="AE41" s="213">
        <v>8596000</v>
      </c>
      <c r="AF41" s="189">
        <v>60064550</v>
      </c>
      <c r="AG41" s="210"/>
      <c r="AH41" s="205"/>
    </row>
    <row r="42" spans="1:34" s="203" customFormat="1" ht="55.9" customHeight="1" x14ac:dyDescent="0.25">
      <c r="A42" s="193">
        <v>26</v>
      </c>
      <c r="B42" s="194" t="s">
        <v>1050</v>
      </c>
      <c r="C42" s="195">
        <v>63</v>
      </c>
      <c r="D42" s="195">
        <v>311</v>
      </c>
      <c r="E42" s="195" t="s">
        <v>1003</v>
      </c>
      <c r="F42" s="195" t="s">
        <v>1004</v>
      </c>
      <c r="G42" s="188" t="s">
        <v>12</v>
      </c>
      <c r="H42" s="196">
        <v>179.6</v>
      </c>
      <c r="I42" s="196">
        <v>179.6</v>
      </c>
      <c r="J42" s="196">
        <v>0</v>
      </c>
      <c r="K42" s="196">
        <v>179.6</v>
      </c>
      <c r="L42" s="196">
        <v>0</v>
      </c>
      <c r="M42" s="188">
        <v>70000</v>
      </c>
      <c r="N42" s="189">
        <v>12572000</v>
      </c>
      <c r="O42" s="195" t="s">
        <v>1005</v>
      </c>
      <c r="P42" s="197">
        <v>9500</v>
      </c>
      <c r="Q42" s="198" t="s">
        <v>352</v>
      </c>
      <c r="R42" s="197">
        <v>9500</v>
      </c>
      <c r="S42" s="188">
        <v>1706200</v>
      </c>
      <c r="T42" s="197"/>
      <c r="U42" s="197"/>
      <c r="V42" s="188">
        <v>10000</v>
      </c>
      <c r="W42" s="199">
        <v>1796000</v>
      </c>
      <c r="X42" s="188">
        <v>150000</v>
      </c>
      <c r="Y42" s="197">
        <v>26940000</v>
      </c>
      <c r="Z42" s="187"/>
      <c r="AA42" s="197">
        <v>43014200</v>
      </c>
      <c r="AB42" s="200">
        <v>43014200</v>
      </c>
      <c r="AC42" s="188">
        <v>40000</v>
      </c>
      <c r="AD42" s="189">
        <v>7184000</v>
      </c>
      <c r="AE42" s="189">
        <v>7184000</v>
      </c>
      <c r="AF42" s="189">
        <v>50198200</v>
      </c>
      <c r="AG42" s="201"/>
      <c r="AH42" s="202" t="s">
        <v>1051</v>
      </c>
    </row>
    <row r="43" spans="1:34" s="203" customFormat="1" ht="72" customHeight="1" x14ac:dyDescent="0.25">
      <c r="A43" s="193">
        <v>27</v>
      </c>
      <c r="B43" s="194" t="s">
        <v>1052</v>
      </c>
      <c r="C43" s="195">
        <v>63</v>
      </c>
      <c r="D43" s="195">
        <v>241</v>
      </c>
      <c r="E43" s="195" t="s">
        <v>1003</v>
      </c>
      <c r="F43" s="195" t="s">
        <v>1004</v>
      </c>
      <c r="G43" s="188" t="s">
        <v>12</v>
      </c>
      <c r="H43" s="196">
        <v>153.1</v>
      </c>
      <c r="I43" s="196">
        <v>153.1</v>
      </c>
      <c r="J43" s="196">
        <v>0</v>
      </c>
      <c r="K43" s="196">
        <v>153.1</v>
      </c>
      <c r="L43" s="196">
        <v>0</v>
      </c>
      <c r="M43" s="188">
        <v>70000</v>
      </c>
      <c r="N43" s="189">
        <v>10717000</v>
      </c>
      <c r="O43" s="195" t="s">
        <v>1005</v>
      </c>
      <c r="P43" s="197">
        <v>9500</v>
      </c>
      <c r="Q43" s="195" t="s">
        <v>352</v>
      </c>
      <c r="R43" s="197">
        <v>9500</v>
      </c>
      <c r="S43" s="188">
        <v>1454450</v>
      </c>
      <c r="T43" s="197"/>
      <c r="U43" s="197"/>
      <c r="V43" s="188">
        <v>10000</v>
      </c>
      <c r="W43" s="199">
        <v>1531000</v>
      </c>
      <c r="X43" s="188">
        <v>150000</v>
      </c>
      <c r="Y43" s="197">
        <v>22965000</v>
      </c>
      <c r="Z43" s="187"/>
      <c r="AA43" s="197">
        <v>36667450</v>
      </c>
      <c r="AB43" s="200">
        <v>36667450</v>
      </c>
      <c r="AC43" s="188">
        <v>40000</v>
      </c>
      <c r="AD43" s="189">
        <v>6124000</v>
      </c>
      <c r="AE43" s="189">
        <v>6124000</v>
      </c>
      <c r="AF43" s="189">
        <v>42791450</v>
      </c>
      <c r="AG43" s="201"/>
      <c r="AH43" s="202" t="s">
        <v>1053</v>
      </c>
    </row>
    <row r="44" spans="1:34" s="203" customFormat="1" ht="55.9" customHeight="1" x14ac:dyDescent="0.25">
      <c r="A44" s="193">
        <v>28</v>
      </c>
      <c r="B44" s="194" t="s">
        <v>1054</v>
      </c>
      <c r="C44" s="195">
        <v>55</v>
      </c>
      <c r="D44" s="195">
        <v>399</v>
      </c>
      <c r="E44" s="195" t="s">
        <v>1003</v>
      </c>
      <c r="F44" s="195" t="s">
        <v>1004</v>
      </c>
      <c r="G44" s="188" t="s">
        <v>12</v>
      </c>
      <c r="H44" s="196">
        <v>183.9</v>
      </c>
      <c r="I44" s="196">
        <v>183.9</v>
      </c>
      <c r="J44" s="196">
        <v>0</v>
      </c>
      <c r="K44" s="196">
        <v>183.9</v>
      </c>
      <c r="L44" s="196">
        <v>0</v>
      </c>
      <c r="M44" s="188">
        <v>70000</v>
      </c>
      <c r="N44" s="189">
        <v>12873000</v>
      </c>
      <c r="O44" s="195" t="s">
        <v>1005</v>
      </c>
      <c r="P44" s="197">
        <v>9500</v>
      </c>
      <c r="Q44" s="198" t="s">
        <v>352</v>
      </c>
      <c r="R44" s="197">
        <v>9500</v>
      </c>
      <c r="S44" s="188">
        <v>1747050</v>
      </c>
      <c r="T44" s="197"/>
      <c r="U44" s="197"/>
      <c r="V44" s="188">
        <v>10000</v>
      </c>
      <c r="W44" s="199">
        <v>1839000</v>
      </c>
      <c r="X44" s="188">
        <v>150000</v>
      </c>
      <c r="Y44" s="197">
        <v>27585000</v>
      </c>
      <c r="Z44" s="187"/>
      <c r="AA44" s="197">
        <v>44044050</v>
      </c>
      <c r="AB44" s="200">
        <v>44044050</v>
      </c>
      <c r="AC44" s="188">
        <v>40000</v>
      </c>
      <c r="AD44" s="189">
        <v>7356000</v>
      </c>
      <c r="AE44" s="189">
        <v>7356000</v>
      </c>
      <c r="AF44" s="189">
        <v>51400050</v>
      </c>
      <c r="AG44" s="201"/>
      <c r="AH44" s="202" t="s">
        <v>1055</v>
      </c>
    </row>
    <row r="45" spans="1:34" s="203" customFormat="1" ht="55.9" customHeight="1" x14ac:dyDescent="0.25">
      <c r="A45" s="193">
        <v>29</v>
      </c>
      <c r="B45" s="194" t="s">
        <v>1056</v>
      </c>
      <c r="C45" s="195">
        <v>55</v>
      </c>
      <c r="D45" s="195">
        <v>363</v>
      </c>
      <c r="E45" s="195" t="s">
        <v>1003</v>
      </c>
      <c r="F45" s="195" t="s">
        <v>1004</v>
      </c>
      <c r="G45" s="188" t="s">
        <v>12</v>
      </c>
      <c r="H45" s="196">
        <v>206.1</v>
      </c>
      <c r="I45" s="196">
        <v>206.1</v>
      </c>
      <c r="J45" s="196">
        <v>0</v>
      </c>
      <c r="K45" s="196">
        <v>206.1</v>
      </c>
      <c r="L45" s="196">
        <v>0</v>
      </c>
      <c r="M45" s="188">
        <v>70000</v>
      </c>
      <c r="N45" s="189">
        <v>14427000</v>
      </c>
      <c r="O45" s="195" t="s">
        <v>1005</v>
      </c>
      <c r="P45" s="197">
        <v>9500</v>
      </c>
      <c r="Q45" s="195" t="s">
        <v>352</v>
      </c>
      <c r="R45" s="197">
        <v>9500</v>
      </c>
      <c r="S45" s="188">
        <v>1957950</v>
      </c>
      <c r="T45" s="197"/>
      <c r="U45" s="197"/>
      <c r="V45" s="188">
        <v>10000</v>
      </c>
      <c r="W45" s="199">
        <v>2061000</v>
      </c>
      <c r="X45" s="188">
        <v>150000</v>
      </c>
      <c r="Y45" s="197">
        <v>30915000</v>
      </c>
      <c r="Z45" s="187"/>
      <c r="AA45" s="197">
        <v>49360950</v>
      </c>
      <c r="AB45" s="200">
        <v>49360950</v>
      </c>
      <c r="AC45" s="188">
        <v>40000</v>
      </c>
      <c r="AD45" s="189">
        <v>8244000</v>
      </c>
      <c r="AE45" s="189">
        <v>8244000</v>
      </c>
      <c r="AF45" s="189">
        <v>57604950</v>
      </c>
      <c r="AG45" s="201"/>
      <c r="AH45" s="202" t="s">
        <v>1057</v>
      </c>
    </row>
    <row r="46" spans="1:34" s="203" customFormat="1" ht="46.15" customHeight="1" x14ac:dyDescent="0.25">
      <c r="A46" s="777">
        <v>30</v>
      </c>
      <c r="B46" s="779" t="s">
        <v>1058</v>
      </c>
      <c r="C46" s="195">
        <v>55</v>
      </c>
      <c r="D46" s="195">
        <v>300</v>
      </c>
      <c r="E46" s="195" t="s">
        <v>1003</v>
      </c>
      <c r="F46" s="195" t="s">
        <v>1004</v>
      </c>
      <c r="G46" s="188" t="s">
        <v>12</v>
      </c>
      <c r="H46" s="196">
        <v>79.3</v>
      </c>
      <c r="I46" s="196">
        <v>79.3</v>
      </c>
      <c r="J46" s="196">
        <v>0</v>
      </c>
      <c r="K46" s="196">
        <v>79.3</v>
      </c>
      <c r="L46" s="196">
        <v>0</v>
      </c>
      <c r="M46" s="188">
        <v>70000</v>
      </c>
      <c r="N46" s="189">
        <v>5551000</v>
      </c>
      <c r="O46" s="195" t="s">
        <v>1005</v>
      </c>
      <c r="P46" s="197">
        <v>9500</v>
      </c>
      <c r="Q46" s="198" t="s">
        <v>352</v>
      </c>
      <c r="R46" s="197">
        <v>9500</v>
      </c>
      <c r="S46" s="188">
        <v>753350</v>
      </c>
      <c r="T46" s="197"/>
      <c r="U46" s="197"/>
      <c r="V46" s="188">
        <v>10000</v>
      </c>
      <c r="W46" s="199">
        <v>793000</v>
      </c>
      <c r="X46" s="188">
        <v>150000</v>
      </c>
      <c r="Y46" s="197">
        <v>11895000</v>
      </c>
      <c r="Z46" s="780"/>
      <c r="AA46" s="197">
        <v>18992350</v>
      </c>
      <c r="AB46" s="782">
        <v>39182200</v>
      </c>
      <c r="AC46" s="188">
        <v>40000</v>
      </c>
      <c r="AD46" s="189">
        <v>3172000</v>
      </c>
      <c r="AE46" s="783">
        <v>6544000</v>
      </c>
      <c r="AF46" s="783">
        <v>45726200</v>
      </c>
      <c r="AG46" s="771"/>
      <c r="AH46" s="811" t="s">
        <v>1059</v>
      </c>
    </row>
    <row r="47" spans="1:34" s="203" customFormat="1" ht="46.15" customHeight="1" x14ac:dyDescent="0.25">
      <c r="A47" s="778"/>
      <c r="B47" s="779"/>
      <c r="C47" s="195">
        <v>55</v>
      </c>
      <c r="D47" s="195">
        <v>332</v>
      </c>
      <c r="E47" s="195" t="s">
        <v>1003</v>
      </c>
      <c r="F47" s="195" t="s">
        <v>1004</v>
      </c>
      <c r="G47" s="188" t="s">
        <v>12</v>
      </c>
      <c r="H47" s="196">
        <v>84.3</v>
      </c>
      <c r="I47" s="196">
        <v>84.3</v>
      </c>
      <c r="J47" s="196">
        <v>0</v>
      </c>
      <c r="K47" s="196">
        <v>84.3</v>
      </c>
      <c r="L47" s="196">
        <v>0</v>
      </c>
      <c r="M47" s="188">
        <v>70000</v>
      </c>
      <c r="N47" s="189">
        <v>5901000</v>
      </c>
      <c r="O47" s="195" t="s">
        <v>1005</v>
      </c>
      <c r="P47" s="197">
        <v>9500</v>
      </c>
      <c r="Q47" s="195" t="s">
        <v>352</v>
      </c>
      <c r="R47" s="197">
        <v>9500</v>
      </c>
      <c r="S47" s="188">
        <v>800850</v>
      </c>
      <c r="T47" s="197"/>
      <c r="U47" s="197"/>
      <c r="V47" s="188">
        <v>10000</v>
      </c>
      <c r="W47" s="199">
        <v>843000</v>
      </c>
      <c r="X47" s="188">
        <v>150000</v>
      </c>
      <c r="Y47" s="197">
        <v>12645000</v>
      </c>
      <c r="Z47" s="781"/>
      <c r="AA47" s="197">
        <v>20189850</v>
      </c>
      <c r="AB47" s="782"/>
      <c r="AC47" s="188">
        <v>40000</v>
      </c>
      <c r="AD47" s="189">
        <v>3372000</v>
      </c>
      <c r="AE47" s="783"/>
      <c r="AF47" s="783"/>
      <c r="AG47" s="772"/>
      <c r="AH47" s="811"/>
    </row>
    <row r="48" spans="1:34" s="203" customFormat="1" ht="46.15" customHeight="1" x14ac:dyDescent="0.25">
      <c r="A48" s="805">
        <v>31</v>
      </c>
      <c r="B48" s="807" t="s">
        <v>1060</v>
      </c>
      <c r="C48" s="195">
        <v>55</v>
      </c>
      <c r="D48" s="195">
        <v>297</v>
      </c>
      <c r="E48" s="195" t="s">
        <v>1003</v>
      </c>
      <c r="F48" s="195" t="s">
        <v>1004</v>
      </c>
      <c r="G48" s="188" t="s">
        <v>12</v>
      </c>
      <c r="H48" s="196">
        <v>66.5</v>
      </c>
      <c r="I48" s="196">
        <v>66.5</v>
      </c>
      <c r="J48" s="196">
        <v>0</v>
      </c>
      <c r="K48" s="196">
        <v>66.5</v>
      </c>
      <c r="L48" s="196">
        <v>0</v>
      </c>
      <c r="M48" s="188">
        <v>70000</v>
      </c>
      <c r="N48" s="189">
        <v>4655000</v>
      </c>
      <c r="O48" s="195" t="s">
        <v>1005</v>
      </c>
      <c r="P48" s="197">
        <v>9500</v>
      </c>
      <c r="Q48" s="198" t="s">
        <v>352</v>
      </c>
      <c r="R48" s="197">
        <v>9500</v>
      </c>
      <c r="S48" s="188">
        <v>631750</v>
      </c>
      <c r="T48" s="197"/>
      <c r="U48" s="197"/>
      <c r="V48" s="188">
        <v>10000</v>
      </c>
      <c r="W48" s="199">
        <v>665000</v>
      </c>
      <c r="X48" s="188">
        <v>150000</v>
      </c>
      <c r="Y48" s="197">
        <v>9975000</v>
      </c>
      <c r="Z48" s="780"/>
      <c r="AA48" s="197">
        <v>15926750</v>
      </c>
      <c r="AB48" s="791">
        <v>52187050</v>
      </c>
      <c r="AC48" s="188">
        <v>40000</v>
      </c>
      <c r="AD48" s="189">
        <v>2660000</v>
      </c>
      <c r="AE48" s="794">
        <v>8716000</v>
      </c>
      <c r="AF48" s="794">
        <v>60903050</v>
      </c>
      <c r="AG48" s="771"/>
      <c r="AH48" s="773" t="s">
        <v>1061</v>
      </c>
    </row>
    <row r="49" spans="1:34" s="203" customFormat="1" ht="46.15" customHeight="1" x14ac:dyDescent="0.25">
      <c r="A49" s="809"/>
      <c r="B49" s="810"/>
      <c r="C49" s="195">
        <v>55</v>
      </c>
      <c r="D49" s="195">
        <v>296</v>
      </c>
      <c r="E49" s="195" t="s">
        <v>1003</v>
      </c>
      <c r="F49" s="195" t="s">
        <v>1004</v>
      </c>
      <c r="G49" s="188" t="s">
        <v>12</v>
      </c>
      <c r="H49" s="196">
        <v>39.200000000000003</v>
      </c>
      <c r="I49" s="196">
        <v>39.200000000000003</v>
      </c>
      <c r="J49" s="196">
        <v>0</v>
      </c>
      <c r="K49" s="196">
        <v>39.200000000000003</v>
      </c>
      <c r="L49" s="196">
        <v>0</v>
      </c>
      <c r="M49" s="188">
        <v>70000</v>
      </c>
      <c r="N49" s="189">
        <v>2744000</v>
      </c>
      <c r="O49" s="195" t="s">
        <v>1005</v>
      </c>
      <c r="P49" s="197">
        <v>9500</v>
      </c>
      <c r="Q49" s="195" t="s">
        <v>352</v>
      </c>
      <c r="R49" s="197">
        <v>9500</v>
      </c>
      <c r="S49" s="188">
        <v>372400</v>
      </c>
      <c r="T49" s="197"/>
      <c r="U49" s="197"/>
      <c r="V49" s="188">
        <v>10000</v>
      </c>
      <c r="W49" s="199">
        <v>392000</v>
      </c>
      <c r="X49" s="188">
        <v>150000</v>
      </c>
      <c r="Y49" s="197">
        <v>5880000</v>
      </c>
      <c r="Z49" s="790"/>
      <c r="AA49" s="197">
        <v>9388400</v>
      </c>
      <c r="AB49" s="792"/>
      <c r="AC49" s="188">
        <v>40000</v>
      </c>
      <c r="AD49" s="189">
        <v>1568000</v>
      </c>
      <c r="AE49" s="795"/>
      <c r="AF49" s="795"/>
      <c r="AG49" s="797"/>
      <c r="AH49" s="804"/>
    </row>
    <row r="50" spans="1:34" s="203" customFormat="1" ht="46.15" customHeight="1" x14ac:dyDescent="0.25">
      <c r="A50" s="806"/>
      <c r="B50" s="808"/>
      <c r="C50" s="195">
        <v>55</v>
      </c>
      <c r="D50" s="195">
        <v>332</v>
      </c>
      <c r="E50" s="195" t="s">
        <v>1003</v>
      </c>
      <c r="F50" s="195" t="s">
        <v>1004</v>
      </c>
      <c r="G50" s="188" t="s">
        <v>12</v>
      </c>
      <c r="H50" s="196">
        <v>112.2</v>
      </c>
      <c r="I50" s="196">
        <v>112.2</v>
      </c>
      <c r="J50" s="196">
        <v>0</v>
      </c>
      <c r="K50" s="196">
        <v>112.2</v>
      </c>
      <c r="L50" s="196">
        <v>0</v>
      </c>
      <c r="M50" s="188">
        <v>70000</v>
      </c>
      <c r="N50" s="189">
        <v>7854000</v>
      </c>
      <c r="O50" s="195" t="s">
        <v>1005</v>
      </c>
      <c r="P50" s="197">
        <v>9500</v>
      </c>
      <c r="Q50" s="198" t="s">
        <v>352</v>
      </c>
      <c r="R50" s="197">
        <v>9500</v>
      </c>
      <c r="S50" s="188">
        <v>1065900</v>
      </c>
      <c r="T50" s="197"/>
      <c r="U50" s="197"/>
      <c r="V50" s="188">
        <v>10000</v>
      </c>
      <c r="W50" s="199">
        <v>1122000</v>
      </c>
      <c r="X50" s="188">
        <v>150000</v>
      </c>
      <c r="Y50" s="197">
        <v>16830000</v>
      </c>
      <c r="Z50" s="781"/>
      <c r="AA50" s="197">
        <v>26871900</v>
      </c>
      <c r="AB50" s="793"/>
      <c r="AC50" s="188">
        <v>40000</v>
      </c>
      <c r="AD50" s="189">
        <v>4488000</v>
      </c>
      <c r="AE50" s="796"/>
      <c r="AF50" s="796"/>
      <c r="AG50" s="772"/>
      <c r="AH50" s="774"/>
    </row>
    <row r="51" spans="1:34" s="203" customFormat="1" ht="46.15" customHeight="1" x14ac:dyDescent="0.25">
      <c r="A51" s="805">
        <v>32</v>
      </c>
      <c r="B51" s="807" t="s">
        <v>1062</v>
      </c>
      <c r="C51" s="195">
        <v>55</v>
      </c>
      <c r="D51" s="195">
        <v>298</v>
      </c>
      <c r="E51" s="195" t="s">
        <v>1003</v>
      </c>
      <c r="F51" s="195" t="s">
        <v>1004</v>
      </c>
      <c r="G51" s="188" t="s">
        <v>12</v>
      </c>
      <c r="H51" s="196">
        <v>4.8</v>
      </c>
      <c r="I51" s="196">
        <v>4.8</v>
      </c>
      <c r="J51" s="196">
        <v>0</v>
      </c>
      <c r="K51" s="196">
        <v>4.8</v>
      </c>
      <c r="L51" s="196">
        <v>0</v>
      </c>
      <c r="M51" s="188">
        <v>70000</v>
      </c>
      <c r="N51" s="189">
        <v>336000</v>
      </c>
      <c r="O51" s="195" t="s">
        <v>1005</v>
      </c>
      <c r="P51" s="197">
        <v>9500</v>
      </c>
      <c r="Q51" s="195" t="s">
        <v>352</v>
      </c>
      <c r="R51" s="197">
        <v>9500</v>
      </c>
      <c r="S51" s="188">
        <v>45600</v>
      </c>
      <c r="T51" s="197"/>
      <c r="U51" s="197"/>
      <c r="V51" s="188">
        <v>10000</v>
      </c>
      <c r="W51" s="199">
        <v>48000</v>
      </c>
      <c r="X51" s="188">
        <v>150000</v>
      </c>
      <c r="Y51" s="197">
        <v>720000</v>
      </c>
      <c r="Z51" s="780"/>
      <c r="AA51" s="197">
        <v>1149600</v>
      </c>
      <c r="AB51" s="791">
        <v>46678550</v>
      </c>
      <c r="AC51" s="188">
        <v>40000</v>
      </c>
      <c r="AD51" s="189">
        <v>192000</v>
      </c>
      <c r="AE51" s="794">
        <v>7796000</v>
      </c>
      <c r="AF51" s="794">
        <v>54474550</v>
      </c>
      <c r="AG51" s="771"/>
      <c r="AH51" s="773" t="s">
        <v>1063</v>
      </c>
    </row>
    <row r="52" spans="1:34" s="203" customFormat="1" ht="46.15" customHeight="1" x14ac:dyDescent="0.25">
      <c r="A52" s="809"/>
      <c r="B52" s="810"/>
      <c r="C52" s="195">
        <v>55</v>
      </c>
      <c r="D52" s="195">
        <v>297</v>
      </c>
      <c r="E52" s="195" t="s">
        <v>1003</v>
      </c>
      <c r="F52" s="195" t="s">
        <v>1004</v>
      </c>
      <c r="G52" s="188" t="s">
        <v>12</v>
      </c>
      <c r="H52" s="196">
        <v>190.1</v>
      </c>
      <c r="I52" s="196">
        <v>190.1</v>
      </c>
      <c r="J52" s="196">
        <v>0</v>
      </c>
      <c r="K52" s="196">
        <v>190.1</v>
      </c>
      <c r="L52" s="196">
        <v>0</v>
      </c>
      <c r="M52" s="188">
        <v>70000</v>
      </c>
      <c r="N52" s="189">
        <v>13307000</v>
      </c>
      <c r="O52" s="195" t="s">
        <v>1005</v>
      </c>
      <c r="P52" s="197">
        <v>9500</v>
      </c>
      <c r="Q52" s="198" t="s">
        <v>352</v>
      </c>
      <c r="R52" s="197">
        <v>9500</v>
      </c>
      <c r="S52" s="188">
        <v>1805950</v>
      </c>
      <c r="T52" s="197"/>
      <c r="U52" s="197"/>
      <c r="V52" s="188">
        <v>10000</v>
      </c>
      <c r="W52" s="199">
        <v>1901000</v>
      </c>
      <c r="X52" s="188">
        <v>150000</v>
      </c>
      <c r="Y52" s="197">
        <v>28515000</v>
      </c>
      <c r="Z52" s="790"/>
      <c r="AA52" s="197">
        <v>45528950</v>
      </c>
      <c r="AB52" s="792"/>
      <c r="AC52" s="188">
        <v>40000</v>
      </c>
      <c r="AD52" s="189">
        <v>7604000</v>
      </c>
      <c r="AE52" s="795"/>
      <c r="AF52" s="795"/>
      <c r="AG52" s="797"/>
      <c r="AH52" s="804"/>
    </row>
    <row r="53" spans="1:34" s="203" customFormat="1" ht="46.15" customHeight="1" x14ac:dyDescent="0.25">
      <c r="A53" s="805">
        <v>33</v>
      </c>
      <c r="B53" s="807" t="s">
        <v>1064</v>
      </c>
      <c r="C53" s="195">
        <v>55</v>
      </c>
      <c r="D53" s="195">
        <v>298</v>
      </c>
      <c r="E53" s="195" t="s">
        <v>1003</v>
      </c>
      <c r="F53" s="195" t="s">
        <v>1004</v>
      </c>
      <c r="G53" s="188" t="s">
        <v>12</v>
      </c>
      <c r="H53" s="196">
        <v>158.19999999999999</v>
      </c>
      <c r="I53" s="196">
        <v>158.19999999999999</v>
      </c>
      <c r="J53" s="196">
        <v>0</v>
      </c>
      <c r="K53" s="196">
        <v>158.19999999999999</v>
      </c>
      <c r="L53" s="196">
        <v>0</v>
      </c>
      <c r="M53" s="188">
        <v>70000</v>
      </c>
      <c r="N53" s="189">
        <v>11074000</v>
      </c>
      <c r="O53" s="195" t="s">
        <v>1005</v>
      </c>
      <c r="P53" s="197">
        <v>9500</v>
      </c>
      <c r="Q53" s="198" t="s">
        <v>352</v>
      </c>
      <c r="R53" s="197">
        <v>9500</v>
      </c>
      <c r="S53" s="188">
        <v>1502900</v>
      </c>
      <c r="T53" s="197"/>
      <c r="U53" s="197"/>
      <c r="V53" s="188">
        <v>10000</v>
      </c>
      <c r="W53" s="199">
        <v>1582000</v>
      </c>
      <c r="X53" s="188">
        <v>150000</v>
      </c>
      <c r="Y53" s="197">
        <v>23730000</v>
      </c>
      <c r="Z53" s="780"/>
      <c r="AA53" s="197">
        <v>37888900</v>
      </c>
      <c r="AB53" s="791">
        <v>48283200</v>
      </c>
      <c r="AC53" s="188">
        <v>40000</v>
      </c>
      <c r="AD53" s="189">
        <v>6328000</v>
      </c>
      <c r="AE53" s="794">
        <v>8064000</v>
      </c>
      <c r="AF53" s="794">
        <v>56347200</v>
      </c>
      <c r="AG53" s="771"/>
      <c r="AH53" s="773" t="s">
        <v>1065</v>
      </c>
    </row>
    <row r="54" spans="1:34" s="203" customFormat="1" ht="43.9" customHeight="1" x14ac:dyDescent="0.25">
      <c r="A54" s="806"/>
      <c r="B54" s="808"/>
      <c r="C54" s="195">
        <v>55</v>
      </c>
      <c r="D54" s="195">
        <v>299</v>
      </c>
      <c r="E54" s="195" t="s">
        <v>1003</v>
      </c>
      <c r="F54" s="195" t="s">
        <v>1004</v>
      </c>
      <c r="G54" s="188" t="s">
        <v>12</v>
      </c>
      <c r="H54" s="196">
        <v>43.4</v>
      </c>
      <c r="I54" s="196">
        <v>43.4</v>
      </c>
      <c r="J54" s="196">
        <v>0</v>
      </c>
      <c r="K54" s="196">
        <v>43.4</v>
      </c>
      <c r="L54" s="196">
        <v>0</v>
      </c>
      <c r="M54" s="188">
        <v>70000</v>
      </c>
      <c r="N54" s="189">
        <v>3038000</v>
      </c>
      <c r="O54" s="195" t="s">
        <v>1005</v>
      </c>
      <c r="P54" s="197">
        <v>9500</v>
      </c>
      <c r="Q54" s="195" t="s">
        <v>352</v>
      </c>
      <c r="R54" s="197">
        <v>9500</v>
      </c>
      <c r="S54" s="188">
        <v>412300</v>
      </c>
      <c r="T54" s="197"/>
      <c r="U54" s="197"/>
      <c r="V54" s="188">
        <v>10000</v>
      </c>
      <c r="W54" s="199">
        <v>434000</v>
      </c>
      <c r="X54" s="188">
        <v>150000</v>
      </c>
      <c r="Y54" s="197">
        <v>6510000</v>
      </c>
      <c r="Z54" s="781"/>
      <c r="AA54" s="197">
        <v>10394300</v>
      </c>
      <c r="AB54" s="793"/>
      <c r="AC54" s="188">
        <v>40000</v>
      </c>
      <c r="AD54" s="189">
        <v>1736000</v>
      </c>
      <c r="AE54" s="796"/>
      <c r="AF54" s="796"/>
      <c r="AG54" s="772"/>
      <c r="AH54" s="774"/>
    </row>
    <row r="55" spans="1:34" s="203" customFormat="1" ht="55.9" customHeight="1" x14ac:dyDescent="0.25">
      <c r="A55" s="214">
        <v>34</v>
      </c>
      <c r="B55" s="215" t="s">
        <v>1066</v>
      </c>
      <c r="C55" s="195">
        <v>55</v>
      </c>
      <c r="D55" s="195">
        <v>296</v>
      </c>
      <c r="E55" s="195" t="s">
        <v>1003</v>
      </c>
      <c r="F55" s="195" t="s">
        <v>1004</v>
      </c>
      <c r="G55" s="188" t="s">
        <v>12</v>
      </c>
      <c r="H55" s="196">
        <v>211.5</v>
      </c>
      <c r="I55" s="196">
        <v>211.5</v>
      </c>
      <c r="J55" s="196">
        <v>0</v>
      </c>
      <c r="K55" s="196">
        <v>211.5</v>
      </c>
      <c r="L55" s="196">
        <v>0</v>
      </c>
      <c r="M55" s="188">
        <v>70000</v>
      </c>
      <c r="N55" s="189">
        <v>14805000</v>
      </c>
      <c r="O55" s="195" t="s">
        <v>1005</v>
      </c>
      <c r="P55" s="197">
        <v>9500</v>
      </c>
      <c r="Q55" s="198" t="s">
        <v>352</v>
      </c>
      <c r="R55" s="197">
        <v>9500</v>
      </c>
      <c r="S55" s="188">
        <v>2009250</v>
      </c>
      <c r="T55" s="197"/>
      <c r="U55" s="197"/>
      <c r="V55" s="188">
        <v>10000</v>
      </c>
      <c r="W55" s="199">
        <v>2115000</v>
      </c>
      <c r="X55" s="188">
        <v>150000</v>
      </c>
      <c r="Y55" s="197">
        <v>31725000</v>
      </c>
      <c r="Z55" s="187"/>
      <c r="AA55" s="197">
        <v>50654250</v>
      </c>
      <c r="AB55" s="200">
        <v>50654250</v>
      </c>
      <c r="AC55" s="188">
        <v>40000</v>
      </c>
      <c r="AD55" s="189">
        <v>8460000</v>
      </c>
      <c r="AE55" s="189">
        <v>8460000</v>
      </c>
      <c r="AF55" s="189">
        <v>59114250</v>
      </c>
      <c r="AG55" s="201"/>
      <c r="AH55" s="216" t="s">
        <v>1067</v>
      </c>
    </row>
    <row r="56" spans="1:34" s="203" customFormat="1" ht="94.9" customHeight="1" x14ac:dyDescent="0.25">
      <c r="A56" s="214">
        <v>35</v>
      </c>
      <c r="B56" s="215" t="s">
        <v>1068</v>
      </c>
      <c r="C56" s="195">
        <v>55</v>
      </c>
      <c r="D56" s="195">
        <v>296</v>
      </c>
      <c r="E56" s="195" t="s">
        <v>1003</v>
      </c>
      <c r="F56" s="195" t="s">
        <v>1004</v>
      </c>
      <c r="G56" s="188" t="s">
        <v>12</v>
      </c>
      <c r="H56" s="196">
        <v>132.1</v>
      </c>
      <c r="I56" s="196">
        <v>132.1</v>
      </c>
      <c r="J56" s="196">
        <v>0</v>
      </c>
      <c r="K56" s="196">
        <v>132.1</v>
      </c>
      <c r="L56" s="196">
        <v>0</v>
      </c>
      <c r="M56" s="188">
        <v>70000</v>
      </c>
      <c r="N56" s="189">
        <v>9247000</v>
      </c>
      <c r="O56" s="195" t="s">
        <v>1005</v>
      </c>
      <c r="P56" s="197">
        <v>9500</v>
      </c>
      <c r="Q56" s="195" t="s">
        <v>352</v>
      </c>
      <c r="R56" s="197">
        <v>9500</v>
      </c>
      <c r="S56" s="188">
        <v>1254950</v>
      </c>
      <c r="T56" s="197"/>
      <c r="U56" s="197"/>
      <c r="V56" s="188">
        <v>10000</v>
      </c>
      <c r="W56" s="199">
        <v>1321000</v>
      </c>
      <c r="X56" s="188">
        <v>150000</v>
      </c>
      <c r="Y56" s="197">
        <v>19815000</v>
      </c>
      <c r="Z56" s="187"/>
      <c r="AA56" s="197">
        <v>31637950</v>
      </c>
      <c r="AB56" s="200">
        <v>31637950</v>
      </c>
      <c r="AC56" s="188">
        <v>40000</v>
      </c>
      <c r="AD56" s="189">
        <v>5284000</v>
      </c>
      <c r="AE56" s="189">
        <v>5284000</v>
      </c>
      <c r="AF56" s="189">
        <v>36921950</v>
      </c>
      <c r="AG56" s="201"/>
      <c r="AH56" s="217" t="s">
        <v>1069</v>
      </c>
    </row>
    <row r="57" spans="1:34" s="203" customFormat="1" ht="55.9" customHeight="1" x14ac:dyDescent="0.25">
      <c r="A57" s="801">
        <v>36</v>
      </c>
      <c r="B57" s="803" t="s">
        <v>1070</v>
      </c>
      <c r="C57" s="195">
        <v>63</v>
      </c>
      <c r="D57" s="195">
        <v>384</v>
      </c>
      <c r="E57" s="195" t="s">
        <v>1003</v>
      </c>
      <c r="F57" s="195" t="s">
        <v>1004</v>
      </c>
      <c r="G57" s="188" t="s">
        <v>12</v>
      </c>
      <c r="H57" s="196">
        <v>243.3</v>
      </c>
      <c r="I57" s="196">
        <v>32.5</v>
      </c>
      <c r="J57" s="196">
        <v>0</v>
      </c>
      <c r="K57" s="196">
        <v>32.5</v>
      </c>
      <c r="L57" s="196">
        <v>210.8</v>
      </c>
      <c r="M57" s="188">
        <v>70000</v>
      </c>
      <c r="N57" s="189">
        <v>2275000</v>
      </c>
      <c r="O57" s="195" t="s">
        <v>1005</v>
      </c>
      <c r="P57" s="197">
        <v>9500</v>
      </c>
      <c r="Q57" s="198" t="s">
        <v>352</v>
      </c>
      <c r="R57" s="197">
        <v>9500</v>
      </c>
      <c r="S57" s="188">
        <v>308750</v>
      </c>
      <c r="T57" s="197"/>
      <c r="U57" s="197"/>
      <c r="V57" s="188">
        <v>10000</v>
      </c>
      <c r="W57" s="199">
        <v>325000</v>
      </c>
      <c r="X57" s="188">
        <v>150000</v>
      </c>
      <c r="Y57" s="197">
        <v>4875000</v>
      </c>
      <c r="Z57" s="780"/>
      <c r="AA57" s="197">
        <v>7783750</v>
      </c>
      <c r="AB57" s="782">
        <v>46822250</v>
      </c>
      <c r="AC57" s="188">
        <v>40000</v>
      </c>
      <c r="AD57" s="189">
        <v>1300000</v>
      </c>
      <c r="AE57" s="783">
        <v>7820000</v>
      </c>
      <c r="AF57" s="783">
        <v>54642250</v>
      </c>
      <c r="AG57" s="771"/>
      <c r="AH57" s="784" t="s">
        <v>1071</v>
      </c>
    </row>
    <row r="58" spans="1:34" s="203" customFormat="1" ht="55.9" customHeight="1" x14ac:dyDescent="0.25">
      <c r="A58" s="802"/>
      <c r="B58" s="803"/>
      <c r="C58" s="195">
        <v>63</v>
      </c>
      <c r="D58" s="195">
        <v>244</v>
      </c>
      <c r="E58" s="195" t="s">
        <v>1003</v>
      </c>
      <c r="F58" s="195" t="s">
        <v>1004</v>
      </c>
      <c r="G58" s="188" t="s">
        <v>12</v>
      </c>
      <c r="H58" s="196">
        <v>163</v>
      </c>
      <c r="I58" s="196">
        <v>163</v>
      </c>
      <c r="J58" s="196">
        <v>0</v>
      </c>
      <c r="K58" s="196">
        <v>163</v>
      </c>
      <c r="L58" s="196">
        <v>0</v>
      </c>
      <c r="M58" s="188">
        <v>70000</v>
      </c>
      <c r="N58" s="189">
        <v>11410000</v>
      </c>
      <c r="O58" s="195" t="s">
        <v>1005</v>
      </c>
      <c r="P58" s="197">
        <v>9500</v>
      </c>
      <c r="Q58" s="195" t="s">
        <v>352</v>
      </c>
      <c r="R58" s="197">
        <v>9500</v>
      </c>
      <c r="S58" s="188">
        <v>1548500</v>
      </c>
      <c r="T58" s="197"/>
      <c r="U58" s="197"/>
      <c r="V58" s="188">
        <v>10000</v>
      </c>
      <c r="W58" s="199">
        <v>1630000</v>
      </c>
      <c r="X58" s="188">
        <v>150000</v>
      </c>
      <c r="Y58" s="197">
        <v>24450000</v>
      </c>
      <c r="Z58" s="781"/>
      <c r="AA58" s="197">
        <v>39038500</v>
      </c>
      <c r="AB58" s="782"/>
      <c r="AC58" s="188">
        <v>40000</v>
      </c>
      <c r="AD58" s="189">
        <v>6520000</v>
      </c>
      <c r="AE58" s="783"/>
      <c r="AF58" s="783"/>
      <c r="AG58" s="772"/>
      <c r="AH58" s="785"/>
    </row>
    <row r="59" spans="1:34" s="203" customFormat="1" ht="70.150000000000006" customHeight="1" x14ac:dyDescent="0.25">
      <c r="A59" s="193">
        <v>37</v>
      </c>
      <c r="B59" s="194" t="s">
        <v>1072</v>
      </c>
      <c r="C59" s="195">
        <v>63</v>
      </c>
      <c r="D59" s="195">
        <v>299</v>
      </c>
      <c r="E59" s="195" t="s">
        <v>1003</v>
      </c>
      <c r="F59" s="195" t="s">
        <v>1004</v>
      </c>
      <c r="G59" s="188" t="s">
        <v>12</v>
      </c>
      <c r="H59" s="196">
        <v>321.10000000000002</v>
      </c>
      <c r="I59" s="196">
        <v>321.10000000000002</v>
      </c>
      <c r="J59" s="196">
        <v>0</v>
      </c>
      <c r="K59" s="196">
        <v>321.10000000000002</v>
      </c>
      <c r="L59" s="196">
        <v>0</v>
      </c>
      <c r="M59" s="188">
        <v>70000</v>
      </c>
      <c r="N59" s="189">
        <v>22477000</v>
      </c>
      <c r="O59" s="195" t="s">
        <v>1005</v>
      </c>
      <c r="P59" s="197">
        <v>9500</v>
      </c>
      <c r="Q59" s="198" t="s">
        <v>352</v>
      </c>
      <c r="R59" s="197">
        <v>9500</v>
      </c>
      <c r="S59" s="188">
        <v>3050450</v>
      </c>
      <c r="T59" s="197"/>
      <c r="U59" s="197"/>
      <c r="V59" s="188">
        <v>10000</v>
      </c>
      <c r="W59" s="199">
        <v>3211000</v>
      </c>
      <c r="X59" s="188">
        <v>150000</v>
      </c>
      <c r="Y59" s="197">
        <v>48165000</v>
      </c>
      <c r="Z59" s="187"/>
      <c r="AA59" s="197">
        <v>76903450</v>
      </c>
      <c r="AB59" s="200">
        <v>76903450</v>
      </c>
      <c r="AC59" s="188">
        <v>40000</v>
      </c>
      <c r="AD59" s="189">
        <v>12844000</v>
      </c>
      <c r="AE59" s="189">
        <v>12844000</v>
      </c>
      <c r="AF59" s="189">
        <v>89747450</v>
      </c>
      <c r="AG59" s="201"/>
      <c r="AH59" s="202" t="s">
        <v>1073</v>
      </c>
    </row>
    <row r="60" spans="1:34" s="203" customFormat="1" ht="55.9" customHeight="1" x14ac:dyDescent="0.25">
      <c r="A60" s="193">
        <v>38</v>
      </c>
      <c r="B60" s="194" t="s">
        <v>1074</v>
      </c>
      <c r="C60" s="195">
        <v>55</v>
      </c>
      <c r="D60" s="195">
        <v>362</v>
      </c>
      <c r="E60" s="195" t="s">
        <v>1003</v>
      </c>
      <c r="F60" s="195" t="s">
        <v>1004</v>
      </c>
      <c r="G60" s="188" t="s">
        <v>12</v>
      </c>
      <c r="H60" s="196">
        <v>117.1</v>
      </c>
      <c r="I60" s="196">
        <v>117.1</v>
      </c>
      <c r="J60" s="196">
        <v>0</v>
      </c>
      <c r="K60" s="196">
        <v>117.1</v>
      </c>
      <c r="L60" s="196">
        <v>0</v>
      </c>
      <c r="M60" s="188">
        <v>70000</v>
      </c>
      <c r="N60" s="189">
        <v>8197000</v>
      </c>
      <c r="O60" s="195" t="s">
        <v>1005</v>
      </c>
      <c r="P60" s="197">
        <v>9500</v>
      </c>
      <c r="Q60" s="195" t="s">
        <v>352</v>
      </c>
      <c r="R60" s="197">
        <v>9500</v>
      </c>
      <c r="S60" s="188">
        <v>1112450</v>
      </c>
      <c r="T60" s="197"/>
      <c r="U60" s="197"/>
      <c r="V60" s="188">
        <v>10000</v>
      </c>
      <c r="W60" s="199">
        <v>1171000</v>
      </c>
      <c r="X60" s="188">
        <v>150000</v>
      </c>
      <c r="Y60" s="197">
        <v>17565000</v>
      </c>
      <c r="Z60" s="187"/>
      <c r="AA60" s="197">
        <v>28045450</v>
      </c>
      <c r="AB60" s="200">
        <v>28045450</v>
      </c>
      <c r="AC60" s="188">
        <v>40000</v>
      </c>
      <c r="AD60" s="189">
        <v>4684000</v>
      </c>
      <c r="AE60" s="189">
        <v>4684000</v>
      </c>
      <c r="AF60" s="189">
        <v>32729450</v>
      </c>
      <c r="AG60" s="201"/>
      <c r="AH60" s="202" t="s">
        <v>1075</v>
      </c>
    </row>
    <row r="61" spans="1:34" s="203" customFormat="1" ht="66.599999999999994" customHeight="1" x14ac:dyDescent="0.25">
      <c r="A61" s="193">
        <v>39</v>
      </c>
      <c r="B61" s="194" t="s">
        <v>1076</v>
      </c>
      <c r="C61" s="195">
        <v>55</v>
      </c>
      <c r="D61" s="195">
        <v>362</v>
      </c>
      <c r="E61" s="195" t="s">
        <v>1003</v>
      </c>
      <c r="F61" s="195" t="s">
        <v>1004</v>
      </c>
      <c r="G61" s="188" t="s">
        <v>12</v>
      </c>
      <c r="H61" s="196">
        <v>75.8</v>
      </c>
      <c r="I61" s="196">
        <v>75.8</v>
      </c>
      <c r="J61" s="196">
        <v>0</v>
      </c>
      <c r="K61" s="196">
        <v>75.8</v>
      </c>
      <c r="L61" s="196">
        <v>0</v>
      </c>
      <c r="M61" s="188">
        <v>70000</v>
      </c>
      <c r="N61" s="189">
        <v>5306000</v>
      </c>
      <c r="O61" s="195" t="s">
        <v>1005</v>
      </c>
      <c r="P61" s="197">
        <v>9500</v>
      </c>
      <c r="Q61" s="198" t="s">
        <v>352</v>
      </c>
      <c r="R61" s="197">
        <v>9500</v>
      </c>
      <c r="S61" s="188">
        <v>720100</v>
      </c>
      <c r="T61" s="197"/>
      <c r="U61" s="197"/>
      <c r="V61" s="188">
        <v>10000</v>
      </c>
      <c r="W61" s="199">
        <v>758000</v>
      </c>
      <c r="X61" s="188">
        <v>150000</v>
      </c>
      <c r="Y61" s="197">
        <v>11370000</v>
      </c>
      <c r="Z61" s="187"/>
      <c r="AA61" s="197">
        <v>18154100</v>
      </c>
      <c r="AB61" s="200">
        <v>18154100</v>
      </c>
      <c r="AC61" s="188">
        <v>40000</v>
      </c>
      <c r="AD61" s="189">
        <v>3032000</v>
      </c>
      <c r="AE61" s="189">
        <v>3032000</v>
      </c>
      <c r="AF61" s="189">
        <v>21186100</v>
      </c>
      <c r="AG61" s="201"/>
      <c r="AH61" s="202" t="s">
        <v>1077</v>
      </c>
    </row>
    <row r="62" spans="1:34" s="203" customFormat="1" ht="55.9" customHeight="1" x14ac:dyDescent="0.25">
      <c r="A62" s="193">
        <v>40</v>
      </c>
      <c r="B62" s="194" t="s">
        <v>1078</v>
      </c>
      <c r="C62" s="195">
        <v>63</v>
      </c>
      <c r="D62" s="195">
        <v>370</v>
      </c>
      <c r="E62" s="195" t="s">
        <v>1003</v>
      </c>
      <c r="F62" s="195" t="s">
        <v>1004</v>
      </c>
      <c r="G62" s="188" t="s">
        <v>12</v>
      </c>
      <c r="H62" s="196">
        <v>264.2</v>
      </c>
      <c r="I62" s="196">
        <v>264.2</v>
      </c>
      <c r="J62" s="196">
        <v>0</v>
      </c>
      <c r="K62" s="196">
        <v>264.2</v>
      </c>
      <c r="L62" s="196">
        <v>0</v>
      </c>
      <c r="M62" s="188">
        <v>70000</v>
      </c>
      <c r="N62" s="189">
        <v>18494000</v>
      </c>
      <c r="O62" s="195" t="s">
        <v>1005</v>
      </c>
      <c r="P62" s="197">
        <v>9500</v>
      </c>
      <c r="Q62" s="195" t="s">
        <v>352</v>
      </c>
      <c r="R62" s="197">
        <v>9500</v>
      </c>
      <c r="S62" s="188">
        <v>2509900</v>
      </c>
      <c r="T62" s="197"/>
      <c r="U62" s="197"/>
      <c r="V62" s="188">
        <v>10000</v>
      </c>
      <c r="W62" s="199">
        <v>2642000</v>
      </c>
      <c r="X62" s="188">
        <v>150000</v>
      </c>
      <c r="Y62" s="197">
        <v>39630000</v>
      </c>
      <c r="Z62" s="187"/>
      <c r="AA62" s="197">
        <v>63275900</v>
      </c>
      <c r="AB62" s="200">
        <v>63275900</v>
      </c>
      <c r="AC62" s="188">
        <v>40000</v>
      </c>
      <c r="AD62" s="189">
        <v>10568000</v>
      </c>
      <c r="AE62" s="189">
        <v>10568000</v>
      </c>
      <c r="AF62" s="189">
        <v>73843900</v>
      </c>
      <c r="AG62" s="201"/>
      <c r="AH62" s="202" t="s">
        <v>1079</v>
      </c>
    </row>
    <row r="63" spans="1:34" s="203" customFormat="1" ht="55.9" customHeight="1" x14ac:dyDescent="0.25">
      <c r="A63" s="218">
        <v>41</v>
      </c>
      <c r="B63" s="219" t="s">
        <v>1080</v>
      </c>
      <c r="C63" s="220">
        <v>63</v>
      </c>
      <c r="D63" s="220">
        <v>371</v>
      </c>
      <c r="E63" s="220" t="s">
        <v>1003</v>
      </c>
      <c r="F63" s="220" t="s">
        <v>1004</v>
      </c>
      <c r="G63" s="221" t="s">
        <v>12</v>
      </c>
      <c r="H63" s="222">
        <v>200</v>
      </c>
      <c r="I63" s="222">
        <v>200</v>
      </c>
      <c r="J63" s="222">
        <v>0</v>
      </c>
      <c r="K63" s="222">
        <v>200</v>
      </c>
      <c r="L63" s="222">
        <v>0</v>
      </c>
      <c r="M63" s="221">
        <v>70000</v>
      </c>
      <c r="N63" s="223">
        <v>14000000</v>
      </c>
      <c r="O63" s="220" t="s">
        <v>1005</v>
      </c>
      <c r="P63" s="224">
        <v>9500</v>
      </c>
      <c r="Q63" s="225" t="s">
        <v>352</v>
      </c>
      <c r="R63" s="224">
        <v>9500</v>
      </c>
      <c r="S63" s="221">
        <v>1900000</v>
      </c>
      <c r="T63" s="224"/>
      <c r="U63" s="224"/>
      <c r="V63" s="221">
        <v>10000</v>
      </c>
      <c r="W63" s="226">
        <v>2000000</v>
      </c>
      <c r="X63" s="221">
        <v>150000</v>
      </c>
      <c r="Y63" s="224">
        <v>30000000</v>
      </c>
      <c r="Z63" s="227"/>
      <c r="AA63" s="224">
        <v>47900000</v>
      </c>
      <c r="AB63" s="228">
        <v>47900000</v>
      </c>
      <c r="AC63" s="221">
        <v>40000</v>
      </c>
      <c r="AD63" s="223">
        <v>8000000</v>
      </c>
      <c r="AE63" s="223">
        <v>8000000</v>
      </c>
      <c r="AF63" s="223">
        <v>55900000</v>
      </c>
      <c r="AG63" s="229"/>
      <c r="AH63" s="230" t="s">
        <v>1081</v>
      </c>
    </row>
    <row r="64" spans="1:34" s="203" customFormat="1" ht="55.9" customHeight="1" x14ac:dyDescent="0.25">
      <c r="A64" s="193">
        <v>42</v>
      </c>
      <c r="B64" s="194" t="s">
        <v>1082</v>
      </c>
      <c r="C64" s="195">
        <v>55</v>
      </c>
      <c r="D64" s="195">
        <v>328</v>
      </c>
      <c r="E64" s="195" t="s">
        <v>1003</v>
      </c>
      <c r="F64" s="195" t="s">
        <v>1004</v>
      </c>
      <c r="G64" s="188" t="s">
        <v>12</v>
      </c>
      <c r="H64" s="196">
        <v>359.5</v>
      </c>
      <c r="I64" s="196">
        <v>114.4</v>
      </c>
      <c r="J64" s="196">
        <v>0</v>
      </c>
      <c r="K64" s="196">
        <v>114.4</v>
      </c>
      <c r="L64" s="196">
        <v>245.1</v>
      </c>
      <c r="M64" s="188">
        <v>70000</v>
      </c>
      <c r="N64" s="189">
        <v>8008000</v>
      </c>
      <c r="O64" s="195" t="s">
        <v>1005</v>
      </c>
      <c r="P64" s="197">
        <v>9500</v>
      </c>
      <c r="Q64" s="195" t="s">
        <v>352</v>
      </c>
      <c r="R64" s="197">
        <v>9500</v>
      </c>
      <c r="S64" s="188">
        <v>1086800</v>
      </c>
      <c r="T64" s="197"/>
      <c r="U64" s="197"/>
      <c r="V64" s="188">
        <v>10000</v>
      </c>
      <c r="W64" s="199">
        <v>1144000</v>
      </c>
      <c r="X64" s="188">
        <v>150000</v>
      </c>
      <c r="Y64" s="197">
        <v>17160000</v>
      </c>
      <c r="Z64" s="187"/>
      <c r="AA64" s="197">
        <v>27398800</v>
      </c>
      <c r="AB64" s="200">
        <v>27398800</v>
      </c>
      <c r="AC64" s="188">
        <v>40000</v>
      </c>
      <c r="AD64" s="189">
        <v>4576000</v>
      </c>
      <c r="AE64" s="189">
        <v>4576000</v>
      </c>
      <c r="AF64" s="189">
        <v>31974800</v>
      </c>
      <c r="AG64" s="201"/>
      <c r="AH64" s="202" t="s">
        <v>1083</v>
      </c>
    </row>
    <row r="65" spans="1:34" s="203" customFormat="1" ht="55.9" customHeight="1" x14ac:dyDescent="0.25">
      <c r="A65" s="786">
        <v>43</v>
      </c>
      <c r="B65" s="784" t="s">
        <v>1084</v>
      </c>
      <c r="C65" s="195">
        <v>63</v>
      </c>
      <c r="D65" s="195">
        <v>288</v>
      </c>
      <c r="E65" s="195" t="s">
        <v>1003</v>
      </c>
      <c r="F65" s="195" t="s">
        <v>1004</v>
      </c>
      <c r="G65" s="188" t="s">
        <v>12</v>
      </c>
      <c r="H65" s="196">
        <v>177.5</v>
      </c>
      <c r="I65" s="196">
        <v>177.5</v>
      </c>
      <c r="J65" s="196">
        <v>0</v>
      </c>
      <c r="K65" s="196">
        <v>177.5</v>
      </c>
      <c r="L65" s="196">
        <v>0</v>
      </c>
      <c r="M65" s="188">
        <v>70000</v>
      </c>
      <c r="N65" s="189">
        <v>12425000</v>
      </c>
      <c r="O65" s="195" t="s">
        <v>1005</v>
      </c>
      <c r="P65" s="197">
        <v>9500</v>
      </c>
      <c r="Q65" s="198" t="s">
        <v>352</v>
      </c>
      <c r="R65" s="197">
        <v>9500</v>
      </c>
      <c r="S65" s="188">
        <v>1686250</v>
      </c>
      <c r="T65" s="197"/>
      <c r="U65" s="197"/>
      <c r="V65" s="188">
        <v>10000</v>
      </c>
      <c r="W65" s="199">
        <v>1775000</v>
      </c>
      <c r="X65" s="188">
        <v>150000</v>
      </c>
      <c r="Y65" s="197">
        <v>26625000</v>
      </c>
      <c r="Z65" s="780"/>
      <c r="AA65" s="197">
        <v>42511250</v>
      </c>
      <c r="AB65" s="791">
        <v>49720200</v>
      </c>
      <c r="AC65" s="188">
        <v>40000</v>
      </c>
      <c r="AD65" s="189">
        <v>7100000</v>
      </c>
      <c r="AE65" s="794">
        <v>8304000</v>
      </c>
      <c r="AF65" s="794">
        <v>58024200</v>
      </c>
      <c r="AG65" s="771" t="s">
        <v>1047</v>
      </c>
      <c r="AH65" s="784" t="s">
        <v>1085</v>
      </c>
    </row>
    <row r="66" spans="1:34" s="203" customFormat="1" ht="55.9" customHeight="1" x14ac:dyDescent="0.25">
      <c r="A66" s="788"/>
      <c r="B66" s="785"/>
      <c r="C66" s="195">
        <v>63</v>
      </c>
      <c r="D66" s="195">
        <v>323</v>
      </c>
      <c r="E66" s="195" t="s">
        <v>1003</v>
      </c>
      <c r="F66" s="195" t="s">
        <v>1004</v>
      </c>
      <c r="G66" s="188" t="s">
        <v>12</v>
      </c>
      <c r="H66" s="196">
        <v>30.1</v>
      </c>
      <c r="I66" s="196">
        <v>30.1</v>
      </c>
      <c r="J66" s="196">
        <v>0</v>
      </c>
      <c r="K66" s="196">
        <v>30.1</v>
      </c>
      <c r="L66" s="196">
        <v>0</v>
      </c>
      <c r="M66" s="188">
        <v>70000</v>
      </c>
      <c r="N66" s="189">
        <v>2107000</v>
      </c>
      <c r="O66" s="195" t="s">
        <v>1005</v>
      </c>
      <c r="P66" s="197">
        <v>9500</v>
      </c>
      <c r="Q66" s="195" t="s">
        <v>352</v>
      </c>
      <c r="R66" s="197">
        <v>9500</v>
      </c>
      <c r="S66" s="188">
        <v>285950</v>
      </c>
      <c r="T66" s="197"/>
      <c r="U66" s="197"/>
      <c r="V66" s="188">
        <v>10000</v>
      </c>
      <c r="W66" s="199">
        <v>301000</v>
      </c>
      <c r="X66" s="188">
        <v>150000</v>
      </c>
      <c r="Y66" s="197">
        <v>4515000</v>
      </c>
      <c r="Z66" s="781"/>
      <c r="AA66" s="197">
        <v>7208950</v>
      </c>
      <c r="AB66" s="793"/>
      <c r="AC66" s="188">
        <v>40000</v>
      </c>
      <c r="AD66" s="189">
        <v>1204000</v>
      </c>
      <c r="AE66" s="796"/>
      <c r="AF66" s="796"/>
      <c r="AG66" s="772"/>
      <c r="AH66" s="785"/>
    </row>
    <row r="67" spans="1:34" s="203" customFormat="1" ht="55.9" customHeight="1" x14ac:dyDescent="0.25">
      <c r="A67" s="193">
        <v>44</v>
      </c>
      <c r="B67" s="194" t="s">
        <v>1086</v>
      </c>
      <c r="C67" s="195">
        <v>63</v>
      </c>
      <c r="D67" s="195">
        <v>323</v>
      </c>
      <c r="E67" s="195" t="s">
        <v>1003</v>
      </c>
      <c r="F67" s="195" t="s">
        <v>1004</v>
      </c>
      <c r="G67" s="188" t="s">
        <v>12</v>
      </c>
      <c r="H67" s="196">
        <v>138.4</v>
      </c>
      <c r="I67" s="196">
        <v>138.4</v>
      </c>
      <c r="J67" s="196">
        <v>0</v>
      </c>
      <c r="K67" s="196">
        <v>138.4</v>
      </c>
      <c r="L67" s="196">
        <v>0</v>
      </c>
      <c r="M67" s="188">
        <v>70000</v>
      </c>
      <c r="N67" s="189">
        <v>9688000</v>
      </c>
      <c r="O67" s="195" t="s">
        <v>1005</v>
      </c>
      <c r="P67" s="197">
        <v>9500</v>
      </c>
      <c r="Q67" s="198" t="s">
        <v>352</v>
      </c>
      <c r="R67" s="197">
        <v>9500</v>
      </c>
      <c r="S67" s="188">
        <v>1314800</v>
      </c>
      <c r="T67" s="197"/>
      <c r="U67" s="197"/>
      <c r="V67" s="188">
        <v>10000</v>
      </c>
      <c r="W67" s="199">
        <v>1384000</v>
      </c>
      <c r="X67" s="188">
        <v>150000</v>
      </c>
      <c r="Y67" s="197">
        <v>20760000</v>
      </c>
      <c r="Z67" s="187"/>
      <c r="AA67" s="197">
        <v>33146800</v>
      </c>
      <c r="AB67" s="200">
        <v>33146800</v>
      </c>
      <c r="AC67" s="188">
        <v>40000</v>
      </c>
      <c r="AD67" s="189">
        <v>5536000</v>
      </c>
      <c r="AE67" s="189">
        <v>5536000</v>
      </c>
      <c r="AF67" s="189">
        <v>38682800</v>
      </c>
      <c r="AG67" s="201"/>
      <c r="AH67" s="202" t="s">
        <v>1087</v>
      </c>
    </row>
    <row r="68" spans="1:34" s="203" customFormat="1" ht="55.9" customHeight="1" x14ac:dyDescent="0.25">
      <c r="A68" s="193">
        <v>45</v>
      </c>
      <c r="B68" s="194" t="s">
        <v>1088</v>
      </c>
      <c r="C68" s="195">
        <v>63</v>
      </c>
      <c r="D68" s="195">
        <v>374</v>
      </c>
      <c r="E68" s="195" t="s">
        <v>1003</v>
      </c>
      <c r="F68" s="195" t="s">
        <v>1004</v>
      </c>
      <c r="G68" s="188" t="s">
        <v>12</v>
      </c>
      <c r="H68" s="196">
        <v>184.3</v>
      </c>
      <c r="I68" s="196">
        <v>31</v>
      </c>
      <c r="J68" s="196">
        <v>0</v>
      </c>
      <c r="K68" s="196">
        <v>31</v>
      </c>
      <c r="L68" s="196">
        <v>153.30000000000001</v>
      </c>
      <c r="M68" s="188">
        <v>70000</v>
      </c>
      <c r="N68" s="189">
        <v>2170000</v>
      </c>
      <c r="O68" s="195" t="s">
        <v>1005</v>
      </c>
      <c r="P68" s="197">
        <v>9500</v>
      </c>
      <c r="Q68" s="195" t="s">
        <v>352</v>
      </c>
      <c r="R68" s="197">
        <v>9500</v>
      </c>
      <c r="S68" s="188">
        <v>294500</v>
      </c>
      <c r="T68" s="197"/>
      <c r="U68" s="197"/>
      <c r="V68" s="188">
        <v>10000</v>
      </c>
      <c r="W68" s="199">
        <v>310000</v>
      </c>
      <c r="X68" s="188">
        <v>150000</v>
      </c>
      <c r="Y68" s="197">
        <v>4650000</v>
      </c>
      <c r="Z68" s="187"/>
      <c r="AA68" s="197">
        <v>7424500</v>
      </c>
      <c r="AB68" s="200">
        <v>7424500</v>
      </c>
      <c r="AC68" s="188">
        <v>40000</v>
      </c>
      <c r="AD68" s="189">
        <v>1240000</v>
      </c>
      <c r="AE68" s="189">
        <v>1240000</v>
      </c>
      <c r="AF68" s="189">
        <v>8664500</v>
      </c>
      <c r="AG68" s="201"/>
      <c r="AH68" s="202" t="s">
        <v>1089</v>
      </c>
    </row>
    <row r="69" spans="1:34" s="203" customFormat="1" ht="55.9" customHeight="1" x14ac:dyDescent="0.25">
      <c r="A69" s="193">
        <v>46</v>
      </c>
      <c r="B69" s="194" t="s">
        <v>1090</v>
      </c>
      <c r="C69" s="195">
        <v>63</v>
      </c>
      <c r="D69" s="195">
        <v>300</v>
      </c>
      <c r="E69" s="195" t="s">
        <v>1003</v>
      </c>
      <c r="F69" s="195" t="s">
        <v>1004</v>
      </c>
      <c r="G69" s="188" t="s">
        <v>12</v>
      </c>
      <c r="H69" s="196">
        <v>179.7</v>
      </c>
      <c r="I69" s="196">
        <v>179.7</v>
      </c>
      <c r="J69" s="196">
        <v>0</v>
      </c>
      <c r="K69" s="196">
        <v>179.7</v>
      </c>
      <c r="L69" s="196">
        <v>0</v>
      </c>
      <c r="M69" s="188">
        <v>70000</v>
      </c>
      <c r="N69" s="189">
        <v>12579000</v>
      </c>
      <c r="O69" s="195" t="s">
        <v>1005</v>
      </c>
      <c r="P69" s="197">
        <v>9500</v>
      </c>
      <c r="Q69" s="198" t="s">
        <v>352</v>
      </c>
      <c r="R69" s="197">
        <v>9500</v>
      </c>
      <c r="S69" s="188">
        <v>1707150</v>
      </c>
      <c r="T69" s="197"/>
      <c r="U69" s="197"/>
      <c r="V69" s="188">
        <v>10000</v>
      </c>
      <c r="W69" s="199">
        <v>1797000</v>
      </c>
      <c r="X69" s="188">
        <v>150000</v>
      </c>
      <c r="Y69" s="197">
        <v>26955000</v>
      </c>
      <c r="Z69" s="187"/>
      <c r="AA69" s="197">
        <v>43038150</v>
      </c>
      <c r="AB69" s="200">
        <v>43038150</v>
      </c>
      <c r="AC69" s="188">
        <v>40000</v>
      </c>
      <c r="AD69" s="189">
        <v>7188000</v>
      </c>
      <c r="AE69" s="189">
        <v>7188000</v>
      </c>
      <c r="AF69" s="189">
        <v>50226150</v>
      </c>
      <c r="AG69" s="201"/>
      <c r="AH69" s="202" t="s">
        <v>1091</v>
      </c>
    </row>
    <row r="70" spans="1:34" s="203" customFormat="1" ht="55.9" customHeight="1" x14ac:dyDescent="0.25">
      <c r="A70" s="786">
        <v>47</v>
      </c>
      <c r="B70" s="784" t="s">
        <v>1092</v>
      </c>
      <c r="C70" s="195">
        <v>63</v>
      </c>
      <c r="D70" s="195">
        <v>368</v>
      </c>
      <c r="E70" s="195" t="s">
        <v>1003</v>
      </c>
      <c r="F70" s="195" t="s">
        <v>1004</v>
      </c>
      <c r="G70" s="188" t="s">
        <v>12</v>
      </c>
      <c r="H70" s="196">
        <v>162.5</v>
      </c>
      <c r="I70" s="196">
        <v>162.5</v>
      </c>
      <c r="J70" s="196">
        <v>0</v>
      </c>
      <c r="K70" s="196">
        <v>162.5</v>
      </c>
      <c r="L70" s="196">
        <v>0</v>
      </c>
      <c r="M70" s="188">
        <v>70000</v>
      </c>
      <c r="N70" s="189">
        <v>11375000</v>
      </c>
      <c r="O70" s="195" t="s">
        <v>1005</v>
      </c>
      <c r="P70" s="197">
        <v>9500</v>
      </c>
      <c r="Q70" s="195" t="s">
        <v>352</v>
      </c>
      <c r="R70" s="197">
        <v>9500</v>
      </c>
      <c r="S70" s="188">
        <v>1543750</v>
      </c>
      <c r="T70" s="197"/>
      <c r="U70" s="197"/>
      <c r="V70" s="188">
        <v>10000</v>
      </c>
      <c r="W70" s="199">
        <v>1625000</v>
      </c>
      <c r="X70" s="188">
        <v>150000</v>
      </c>
      <c r="Y70" s="197">
        <v>24375000</v>
      </c>
      <c r="Z70" s="780"/>
      <c r="AA70" s="197">
        <v>38918750</v>
      </c>
      <c r="AB70" s="782">
        <v>127893000</v>
      </c>
      <c r="AC70" s="188">
        <v>40000</v>
      </c>
      <c r="AD70" s="189">
        <v>6500000</v>
      </c>
      <c r="AE70" s="782">
        <v>21360000</v>
      </c>
      <c r="AF70" s="782">
        <v>149253000</v>
      </c>
      <c r="AG70" s="771"/>
      <c r="AH70" s="784" t="s">
        <v>1093</v>
      </c>
    </row>
    <row r="71" spans="1:34" s="203" customFormat="1" ht="55.9" customHeight="1" x14ac:dyDescent="0.25">
      <c r="A71" s="787"/>
      <c r="B71" s="789"/>
      <c r="C71" s="195">
        <v>63</v>
      </c>
      <c r="D71" s="195">
        <v>379</v>
      </c>
      <c r="E71" s="195" t="s">
        <v>1003</v>
      </c>
      <c r="F71" s="195" t="s">
        <v>1004</v>
      </c>
      <c r="G71" s="188" t="s">
        <v>12</v>
      </c>
      <c r="H71" s="196">
        <v>185.8</v>
      </c>
      <c r="I71" s="196">
        <v>86.5</v>
      </c>
      <c r="J71" s="196">
        <v>99.3</v>
      </c>
      <c r="K71" s="196">
        <v>185.8</v>
      </c>
      <c r="L71" s="196">
        <v>0</v>
      </c>
      <c r="M71" s="188">
        <v>70000</v>
      </c>
      <c r="N71" s="189">
        <v>13006000</v>
      </c>
      <c r="O71" s="195" t="s">
        <v>1005</v>
      </c>
      <c r="P71" s="197">
        <v>9500</v>
      </c>
      <c r="Q71" s="198" t="s">
        <v>352</v>
      </c>
      <c r="R71" s="197">
        <v>9500</v>
      </c>
      <c r="S71" s="188">
        <v>1765100</v>
      </c>
      <c r="T71" s="197"/>
      <c r="U71" s="197"/>
      <c r="V71" s="188">
        <v>10000</v>
      </c>
      <c r="W71" s="199">
        <v>1858000</v>
      </c>
      <c r="X71" s="188">
        <v>150000</v>
      </c>
      <c r="Y71" s="197">
        <v>27870000</v>
      </c>
      <c r="Z71" s="790"/>
      <c r="AA71" s="197">
        <v>44499100</v>
      </c>
      <c r="AB71" s="782"/>
      <c r="AC71" s="188">
        <v>40000</v>
      </c>
      <c r="AD71" s="189">
        <v>7432000</v>
      </c>
      <c r="AE71" s="782"/>
      <c r="AF71" s="782"/>
      <c r="AG71" s="797"/>
      <c r="AH71" s="789"/>
    </row>
    <row r="72" spans="1:34" s="203" customFormat="1" ht="55.9" customHeight="1" x14ac:dyDescent="0.25">
      <c r="A72" s="787"/>
      <c r="B72" s="785"/>
      <c r="C72" s="195">
        <v>63</v>
      </c>
      <c r="D72" s="195">
        <v>380</v>
      </c>
      <c r="E72" s="195" t="s">
        <v>1003</v>
      </c>
      <c r="F72" s="195" t="s">
        <v>1004</v>
      </c>
      <c r="G72" s="188" t="s">
        <v>12</v>
      </c>
      <c r="H72" s="196">
        <v>185.7</v>
      </c>
      <c r="I72" s="196">
        <v>158.19999999999999</v>
      </c>
      <c r="J72" s="196">
        <v>27.5</v>
      </c>
      <c r="K72" s="196">
        <v>185.7</v>
      </c>
      <c r="L72" s="196">
        <v>0</v>
      </c>
      <c r="M72" s="188">
        <v>70000</v>
      </c>
      <c r="N72" s="189">
        <v>12999000</v>
      </c>
      <c r="O72" s="195" t="s">
        <v>1005</v>
      </c>
      <c r="P72" s="197">
        <v>9500</v>
      </c>
      <c r="Q72" s="195" t="s">
        <v>352</v>
      </c>
      <c r="R72" s="197">
        <v>9500</v>
      </c>
      <c r="S72" s="188">
        <v>1764150</v>
      </c>
      <c r="T72" s="197"/>
      <c r="U72" s="197"/>
      <c r="V72" s="188">
        <v>10000</v>
      </c>
      <c r="W72" s="199">
        <v>1857000</v>
      </c>
      <c r="X72" s="188">
        <v>150000</v>
      </c>
      <c r="Y72" s="197">
        <v>27855000</v>
      </c>
      <c r="Z72" s="781"/>
      <c r="AA72" s="197">
        <v>44475150</v>
      </c>
      <c r="AB72" s="782"/>
      <c r="AC72" s="188">
        <v>40000</v>
      </c>
      <c r="AD72" s="189">
        <v>7428000</v>
      </c>
      <c r="AE72" s="782"/>
      <c r="AF72" s="782"/>
      <c r="AG72" s="772"/>
      <c r="AH72" s="785"/>
    </row>
    <row r="73" spans="1:34" s="203" customFormat="1" ht="43.9" customHeight="1" x14ac:dyDescent="0.25">
      <c r="A73" s="788"/>
      <c r="B73" s="194" t="s">
        <v>1094</v>
      </c>
      <c r="C73" s="195">
        <v>63</v>
      </c>
      <c r="D73" s="195">
        <v>327</v>
      </c>
      <c r="E73" s="195" t="s">
        <v>1003</v>
      </c>
      <c r="F73" s="195" t="s">
        <v>1004</v>
      </c>
      <c r="G73" s="188" t="s">
        <v>12</v>
      </c>
      <c r="H73" s="196">
        <v>128.1</v>
      </c>
      <c r="I73" s="196">
        <v>128.1</v>
      </c>
      <c r="J73" s="196">
        <v>0</v>
      </c>
      <c r="K73" s="196">
        <v>128.1</v>
      </c>
      <c r="L73" s="196">
        <v>0</v>
      </c>
      <c r="M73" s="188">
        <v>70000</v>
      </c>
      <c r="N73" s="189">
        <v>8967000</v>
      </c>
      <c r="O73" s="195" t="s">
        <v>1005</v>
      </c>
      <c r="P73" s="197">
        <v>9500</v>
      </c>
      <c r="Q73" s="195" t="s">
        <v>352</v>
      </c>
      <c r="R73" s="197">
        <v>9500</v>
      </c>
      <c r="S73" s="188">
        <v>1216950</v>
      </c>
      <c r="T73" s="197"/>
      <c r="U73" s="197"/>
      <c r="V73" s="188">
        <v>10000</v>
      </c>
      <c r="W73" s="199">
        <v>1281000</v>
      </c>
      <c r="X73" s="188">
        <v>150000</v>
      </c>
      <c r="Y73" s="197">
        <v>19215000</v>
      </c>
      <c r="Z73" s="204"/>
      <c r="AA73" s="197">
        <v>30679950</v>
      </c>
      <c r="AB73" s="200">
        <v>30679950</v>
      </c>
      <c r="AC73" s="188">
        <v>40000</v>
      </c>
      <c r="AD73" s="189">
        <v>5124000</v>
      </c>
      <c r="AE73" s="189">
        <v>5124000</v>
      </c>
      <c r="AF73" s="189">
        <v>35803950</v>
      </c>
      <c r="AG73" s="231"/>
      <c r="AH73" s="232"/>
    </row>
    <row r="74" spans="1:34" s="203" customFormat="1" ht="55.9" customHeight="1" x14ac:dyDescent="0.25">
      <c r="A74" s="193">
        <v>48</v>
      </c>
      <c r="B74" s="194" t="s">
        <v>1095</v>
      </c>
      <c r="C74" s="195">
        <v>63</v>
      </c>
      <c r="D74" s="195">
        <v>337</v>
      </c>
      <c r="E74" s="195" t="s">
        <v>1003</v>
      </c>
      <c r="F74" s="195" t="s">
        <v>1004</v>
      </c>
      <c r="G74" s="188" t="s">
        <v>12</v>
      </c>
      <c r="H74" s="196">
        <v>473.4</v>
      </c>
      <c r="I74" s="196">
        <v>116.2</v>
      </c>
      <c r="J74" s="196">
        <v>0</v>
      </c>
      <c r="K74" s="196">
        <v>116.2</v>
      </c>
      <c r="L74" s="196">
        <v>357.2</v>
      </c>
      <c r="M74" s="188">
        <v>70000</v>
      </c>
      <c r="N74" s="189">
        <v>8134000</v>
      </c>
      <c r="O74" s="195" t="s">
        <v>1005</v>
      </c>
      <c r="P74" s="197">
        <v>9500</v>
      </c>
      <c r="Q74" s="198" t="s">
        <v>352</v>
      </c>
      <c r="R74" s="197">
        <v>9500</v>
      </c>
      <c r="S74" s="188">
        <v>1103900</v>
      </c>
      <c r="T74" s="197"/>
      <c r="U74" s="197"/>
      <c r="V74" s="188">
        <v>10000</v>
      </c>
      <c r="W74" s="199">
        <v>1162000</v>
      </c>
      <c r="X74" s="188">
        <v>150000</v>
      </c>
      <c r="Y74" s="197">
        <v>17430000</v>
      </c>
      <c r="Z74" s="187"/>
      <c r="AA74" s="197">
        <v>27829900</v>
      </c>
      <c r="AB74" s="200">
        <v>27829900</v>
      </c>
      <c r="AC74" s="188">
        <v>40000</v>
      </c>
      <c r="AD74" s="189">
        <v>4648000</v>
      </c>
      <c r="AE74" s="189">
        <v>4648000</v>
      </c>
      <c r="AF74" s="189">
        <v>32477900</v>
      </c>
      <c r="AG74" s="201"/>
      <c r="AH74" s="202" t="s">
        <v>1096</v>
      </c>
    </row>
    <row r="75" spans="1:34" s="203" customFormat="1" ht="50.45" customHeight="1" x14ac:dyDescent="0.25">
      <c r="A75" s="193">
        <v>49</v>
      </c>
      <c r="B75" s="194" t="s">
        <v>1097</v>
      </c>
      <c r="C75" s="195">
        <v>63</v>
      </c>
      <c r="D75" s="195">
        <v>369</v>
      </c>
      <c r="E75" s="195" t="s">
        <v>1003</v>
      </c>
      <c r="F75" s="195" t="s">
        <v>1004</v>
      </c>
      <c r="G75" s="188" t="s">
        <v>12</v>
      </c>
      <c r="H75" s="196">
        <v>411.9</v>
      </c>
      <c r="I75" s="196">
        <v>411.9</v>
      </c>
      <c r="J75" s="196">
        <v>0</v>
      </c>
      <c r="K75" s="196">
        <v>411.9</v>
      </c>
      <c r="L75" s="196">
        <v>0</v>
      </c>
      <c r="M75" s="188">
        <v>70000</v>
      </c>
      <c r="N75" s="189">
        <v>28833000</v>
      </c>
      <c r="O75" s="195" t="s">
        <v>1005</v>
      </c>
      <c r="P75" s="197">
        <v>9500</v>
      </c>
      <c r="Q75" s="195" t="s">
        <v>352</v>
      </c>
      <c r="R75" s="197">
        <v>9500</v>
      </c>
      <c r="S75" s="188">
        <v>3913050</v>
      </c>
      <c r="T75" s="197"/>
      <c r="U75" s="197"/>
      <c r="V75" s="188">
        <v>10000</v>
      </c>
      <c r="W75" s="199">
        <v>4119000</v>
      </c>
      <c r="X75" s="188">
        <v>150000</v>
      </c>
      <c r="Y75" s="197">
        <v>61785000</v>
      </c>
      <c r="Z75" s="187"/>
      <c r="AA75" s="197">
        <v>98650050</v>
      </c>
      <c r="AB75" s="200">
        <v>98650050</v>
      </c>
      <c r="AC75" s="188">
        <v>40000</v>
      </c>
      <c r="AD75" s="189">
        <v>16476000</v>
      </c>
      <c r="AE75" s="189">
        <v>16476000</v>
      </c>
      <c r="AF75" s="189">
        <v>115126050</v>
      </c>
      <c r="AG75" s="201"/>
      <c r="AH75" s="202" t="s">
        <v>1098</v>
      </c>
    </row>
    <row r="76" spans="1:34" s="203" customFormat="1" ht="50.45" customHeight="1" x14ac:dyDescent="0.25">
      <c r="A76" s="193">
        <v>50</v>
      </c>
      <c r="B76" s="194" t="s">
        <v>1099</v>
      </c>
      <c r="C76" s="195">
        <v>63</v>
      </c>
      <c r="D76" s="195">
        <v>324</v>
      </c>
      <c r="E76" s="195" t="s">
        <v>1003</v>
      </c>
      <c r="F76" s="195" t="s">
        <v>1004</v>
      </c>
      <c r="G76" s="188" t="s">
        <v>12</v>
      </c>
      <c r="H76" s="196">
        <v>250</v>
      </c>
      <c r="I76" s="196">
        <v>250</v>
      </c>
      <c r="J76" s="196">
        <v>0</v>
      </c>
      <c r="K76" s="196">
        <v>250</v>
      </c>
      <c r="L76" s="196">
        <v>0</v>
      </c>
      <c r="M76" s="188">
        <v>70000</v>
      </c>
      <c r="N76" s="189">
        <v>17500000</v>
      </c>
      <c r="O76" s="195" t="s">
        <v>1005</v>
      </c>
      <c r="P76" s="197">
        <v>9500</v>
      </c>
      <c r="Q76" s="198" t="s">
        <v>352</v>
      </c>
      <c r="R76" s="197">
        <v>9500</v>
      </c>
      <c r="S76" s="188">
        <v>2375000</v>
      </c>
      <c r="T76" s="197"/>
      <c r="U76" s="197"/>
      <c r="V76" s="188">
        <v>10000</v>
      </c>
      <c r="W76" s="199">
        <v>2500000</v>
      </c>
      <c r="X76" s="188">
        <v>150000</v>
      </c>
      <c r="Y76" s="197">
        <v>37500000</v>
      </c>
      <c r="Z76" s="187"/>
      <c r="AA76" s="197">
        <v>59875000</v>
      </c>
      <c r="AB76" s="200">
        <v>59875000</v>
      </c>
      <c r="AC76" s="188">
        <v>40000</v>
      </c>
      <c r="AD76" s="189">
        <v>10000000</v>
      </c>
      <c r="AE76" s="189">
        <v>10000000</v>
      </c>
      <c r="AF76" s="189">
        <v>69875000</v>
      </c>
      <c r="AG76" s="201"/>
      <c r="AH76" s="202" t="s">
        <v>1100</v>
      </c>
    </row>
    <row r="77" spans="1:34" s="203" customFormat="1" ht="50.45" customHeight="1" x14ac:dyDescent="0.25">
      <c r="A77" s="193">
        <v>51</v>
      </c>
      <c r="B77" s="194" t="s">
        <v>1050</v>
      </c>
      <c r="C77" s="195">
        <v>63</v>
      </c>
      <c r="D77" s="195">
        <v>366</v>
      </c>
      <c r="E77" s="195" t="s">
        <v>1003</v>
      </c>
      <c r="F77" s="195" t="s">
        <v>1004</v>
      </c>
      <c r="G77" s="188" t="s">
        <v>12</v>
      </c>
      <c r="H77" s="196">
        <v>188.9</v>
      </c>
      <c r="I77" s="196">
        <v>188.9</v>
      </c>
      <c r="J77" s="196">
        <v>0</v>
      </c>
      <c r="K77" s="196">
        <v>188.9</v>
      </c>
      <c r="L77" s="196">
        <v>0</v>
      </c>
      <c r="M77" s="188">
        <v>70000</v>
      </c>
      <c r="N77" s="189">
        <v>13223000</v>
      </c>
      <c r="O77" s="195" t="s">
        <v>1005</v>
      </c>
      <c r="P77" s="197">
        <v>9500</v>
      </c>
      <c r="Q77" s="195" t="s">
        <v>352</v>
      </c>
      <c r="R77" s="197">
        <v>9500</v>
      </c>
      <c r="S77" s="188">
        <v>1794550</v>
      </c>
      <c r="T77" s="197"/>
      <c r="U77" s="197"/>
      <c r="V77" s="188">
        <v>10000</v>
      </c>
      <c r="W77" s="199">
        <v>1889000</v>
      </c>
      <c r="X77" s="188">
        <v>150000</v>
      </c>
      <c r="Y77" s="197">
        <v>28335000</v>
      </c>
      <c r="Z77" s="187"/>
      <c r="AA77" s="197">
        <v>45241550</v>
      </c>
      <c r="AB77" s="200">
        <v>45241550</v>
      </c>
      <c r="AC77" s="188">
        <v>40000</v>
      </c>
      <c r="AD77" s="189">
        <v>7556000</v>
      </c>
      <c r="AE77" s="189">
        <v>7556000</v>
      </c>
      <c r="AF77" s="189">
        <v>52797550</v>
      </c>
      <c r="AG77" s="201"/>
      <c r="AH77" s="202" t="s">
        <v>1101</v>
      </c>
    </row>
    <row r="78" spans="1:34" s="233" customFormat="1" ht="41.45" customHeight="1" x14ac:dyDescent="0.25">
      <c r="A78" s="801">
        <v>52</v>
      </c>
      <c r="B78" s="803" t="s">
        <v>1102</v>
      </c>
      <c r="C78" s="195">
        <v>63</v>
      </c>
      <c r="D78" s="195">
        <v>245</v>
      </c>
      <c r="E78" s="195" t="s">
        <v>1003</v>
      </c>
      <c r="F78" s="195" t="s">
        <v>1004</v>
      </c>
      <c r="G78" s="188" t="s">
        <v>12</v>
      </c>
      <c r="H78" s="196">
        <v>278.10000000000002</v>
      </c>
      <c r="I78" s="196">
        <v>278.10000000000002</v>
      </c>
      <c r="J78" s="196">
        <v>0</v>
      </c>
      <c r="K78" s="196">
        <v>278.10000000000002</v>
      </c>
      <c r="L78" s="196">
        <v>0</v>
      </c>
      <c r="M78" s="188">
        <v>70000</v>
      </c>
      <c r="N78" s="189">
        <v>19467000</v>
      </c>
      <c r="O78" s="195" t="s">
        <v>1005</v>
      </c>
      <c r="P78" s="197">
        <v>9500</v>
      </c>
      <c r="Q78" s="198" t="s">
        <v>352</v>
      </c>
      <c r="R78" s="197">
        <v>9500</v>
      </c>
      <c r="S78" s="188">
        <v>2641950</v>
      </c>
      <c r="T78" s="197"/>
      <c r="U78" s="197"/>
      <c r="V78" s="188">
        <v>10000</v>
      </c>
      <c r="W78" s="199">
        <v>2781000</v>
      </c>
      <c r="X78" s="188">
        <v>150000</v>
      </c>
      <c r="Y78" s="197">
        <v>41715000</v>
      </c>
      <c r="Z78" s="780"/>
      <c r="AA78" s="197">
        <v>66604950</v>
      </c>
      <c r="AB78" s="782">
        <v>96302950</v>
      </c>
      <c r="AC78" s="188">
        <v>40000</v>
      </c>
      <c r="AD78" s="189">
        <v>11124000</v>
      </c>
      <c r="AE78" s="783">
        <v>16084000</v>
      </c>
      <c r="AF78" s="783">
        <v>112386950</v>
      </c>
      <c r="AG78" s="771"/>
      <c r="AH78" s="784" t="s">
        <v>1103</v>
      </c>
    </row>
    <row r="79" spans="1:34" s="203" customFormat="1" ht="41.45" customHeight="1" x14ac:dyDescent="0.25">
      <c r="A79" s="802"/>
      <c r="B79" s="803"/>
      <c r="C79" s="195">
        <v>63</v>
      </c>
      <c r="D79" s="195">
        <v>336</v>
      </c>
      <c r="E79" s="195" t="s">
        <v>1003</v>
      </c>
      <c r="F79" s="195" t="s">
        <v>1004</v>
      </c>
      <c r="G79" s="188" t="s">
        <v>12</v>
      </c>
      <c r="H79" s="196">
        <v>124</v>
      </c>
      <c r="I79" s="196">
        <v>124</v>
      </c>
      <c r="J79" s="196">
        <v>0</v>
      </c>
      <c r="K79" s="196">
        <v>124</v>
      </c>
      <c r="L79" s="196">
        <v>0</v>
      </c>
      <c r="M79" s="188">
        <v>70000</v>
      </c>
      <c r="N79" s="189">
        <v>8680000</v>
      </c>
      <c r="O79" s="195" t="s">
        <v>1005</v>
      </c>
      <c r="P79" s="197">
        <v>9500</v>
      </c>
      <c r="Q79" s="195" t="s">
        <v>352</v>
      </c>
      <c r="R79" s="197">
        <v>9500</v>
      </c>
      <c r="S79" s="188">
        <v>1178000</v>
      </c>
      <c r="T79" s="197"/>
      <c r="U79" s="197"/>
      <c r="V79" s="188">
        <v>10000</v>
      </c>
      <c r="W79" s="199">
        <v>1240000</v>
      </c>
      <c r="X79" s="188">
        <v>150000</v>
      </c>
      <c r="Y79" s="197">
        <v>18600000</v>
      </c>
      <c r="Z79" s="781"/>
      <c r="AA79" s="197">
        <v>29698000</v>
      </c>
      <c r="AB79" s="782"/>
      <c r="AC79" s="188">
        <v>40000</v>
      </c>
      <c r="AD79" s="189">
        <v>4960000</v>
      </c>
      <c r="AE79" s="783"/>
      <c r="AF79" s="783"/>
      <c r="AG79" s="772"/>
      <c r="AH79" s="785"/>
    </row>
    <row r="80" spans="1:34" s="203" customFormat="1" ht="55.9" customHeight="1" x14ac:dyDescent="0.25">
      <c r="A80" s="193">
        <v>53</v>
      </c>
      <c r="B80" s="194" t="s">
        <v>1104</v>
      </c>
      <c r="C80" s="195">
        <v>55</v>
      </c>
      <c r="D80" s="195">
        <v>401</v>
      </c>
      <c r="E80" s="195" t="s">
        <v>1003</v>
      </c>
      <c r="F80" s="195" t="s">
        <v>1004</v>
      </c>
      <c r="G80" s="188" t="s">
        <v>12</v>
      </c>
      <c r="H80" s="196">
        <v>126.7</v>
      </c>
      <c r="I80" s="196">
        <v>126.7</v>
      </c>
      <c r="J80" s="196">
        <v>0</v>
      </c>
      <c r="K80" s="196">
        <v>126.7</v>
      </c>
      <c r="L80" s="196">
        <v>0</v>
      </c>
      <c r="M80" s="188">
        <v>70000</v>
      </c>
      <c r="N80" s="189">
        <v>8869000</v>
      </c>
      <c r="O80" s="195" t="s">
        <v>1005</v>
      </c>
      <c r="P80" s="197">
        <v>9500</v>
      </c>
      <c r="Q80" s="198" t="s">
        <v>352</v>
      </c>
      <c r="R80" s="197">
        <v>9500</v>
      </c>
      <c r="S80" s="188">
        <v>1203650</v>
      </c>
      <c r="T80" s="197"/>
      <c r="U80" s="197"/>
      <c r="V80" s="188">
        <v>10000</v>
      </c>
      <c r="W80" s="199">
        <v>1267000</v>
      </c>
      <c r="X80" s="188">
        <v>150000</v>
      </c>
      <c r="Y80" s="197">
        <v>19005000</v>
      </c>
      <c r="Z80" s="187"/>
      <c r="AA80" s="197">
        <v>30344650</v>
      </c>
      <c r="AB80" s="200">
        <v>30344650</v>
      </c>
      <c r="AC80" s="188">
        <v>40000</v>
      </c>
      <c r="AD80" s="189">
        <v>5068000</v>
      </c>
      <c r="AE80" s="189">
        <v>5068000</v>
      </c>
      <c r="AF80" s="189">
        <v>35412650</v>
      </c>
      <c r="AG80" s="201"/>
      <c r="AH80" s="194" t="s">
        <v>1105</v>
      </c>
    </row>
    <row r="81" spans="1:34" s="203" customFormat="1" ht="55.9" customHeight="1" x14ac:dyDescent="0.25">
      <c r="A81" s="193">
        <v>54</v>
      </c>
      <c r="B81" s="194" t="s">
        <v>1106</v>
      </c>
      <c r="C81" s="195">
        <v>63</v>
      </c>
      <c r="D81" s="195">
        <v>243</v>
      </c>
      <c r="E81" s="195" t="s">
        <v>1003</v>
      </c>
      <c r="F81" s="195" t="s">
        <v>1004</v>
      </c>
      <c r="G81" s="188" t="s">
        <v>12</v>
      </c>
      <c r="H81" s="196">
        <v>174.7</v>
      </c>
      <c r="I81" s="196">
        <v>174.7</v>
      </c>
      <c r="J81" s="196">
        <v>0</v>
      </c>
      <c r="K81" s="196">
        <v>174.7</v>
      </c>
      <c r="L81" s="196">
        <v>0</v>
      </c>
      <c r="M81" s="188">
        <v>70000</v>
      </c>
      <c r="N81" s="189">
        <v>12229000</v>
      </c>
      <c r="O81" s="195" t="s">
        <v>1005</v>
      </c>
      <c r="P81" s="197">
        <v>9500</v>
      </c>
      <c r="Q81" s="195" t="s">
        <v>352</v>
      </c>
      <c r="R81" s="197">
        <v>9500</v>
      </c>
      <c r="S81" s="188">
        <v>1659650</v>
      </c>
      <c r="T81" s="197"/>
      <c r="U81" s="197"/>
      <c r="V81" s="188">
        <v>10000</v>
      </c>
      <c r="W81" s="199">
        <v>1747000</v>
      </c>
      <c r="X81" s="188">
        <v>150000</v>
      </c>
      <c r="Y81" s="197">
        <v>26205000</v>
      </c>
      <c r="Z81" s="187"/>
      <c r="AA81" s="197">
        <v>41840650</v>
      </c>
      <c r="AB81" s="200">
        <v>41840650</v>
      </c>
      <c r="AC81" s="188">
        <v>40000</v>
      </c>
      <c r="AD81" s="189">
        <v>6988000</v>
      </c>
      <c r="AE81" s="189">
        <v>6988000</v>
      </c>
      <c r="AF81" s="189">
        <v>48828650</v>
      </c>
      <c r="AG81" s="201"/>
      <c r="AH81" s="202" t="s">
        <v>1107</v>
      </c>
    </row>
    <row r="82" spans="1:34" s="203" customFormat="1" ht="55.9" customHeight="1" x14ac:dyDescent="0.25">
      <c r="A82" s="193">
        <v>55</v>
      </c>
      <c r="B82" s="194" t="s">
        <v>1108</v>
      </c>
      <c r="C82" s="195">
        <v>63</v>
      </c>
      <c r="D82" s="195">
        <v>310</v>
      </c>
      <c r="E82" s="195" t="s">
        <v>1003</v>
      </c>
      <c r="F82" s="195" t="s">
        <v>1004</v>
      </c>
      <c r="G82" s="188" t="s">
        <v>12</v>
      </c>
      <c r="H82" s="196">
        <v>233.3</v>
      </c>
      <c r="I82" s="196">
        <v>233.3</v>
      </c>
      <c r="J82" s="196">
        <v>0</v>
      </c>
      <c r="K82" s="196">
        <v>233.3</v>
      </c>
      <c r="L82" s="196">
        <v>0</v>
      </c>
      <c r="M82" s="188">
        <v>70000</v>
      </c>
      <c r="N82" s="189">
        <v>16331000</v>
      </c>
      <c r="O82" s="195" t="s">
        <v>1005</v>
      </c>
      <c r="P82" s="197">
        <v>9500</v>
      </c>
      <c r="Q82" s="198" t="s">
        <v>352</v>
      </c>
      <c r="R82" s="197">
        <v>9500</v>
      </c>
      <c r="S82" s="188">
        <v>2216350</v>
      </c>
      <c r="T82" s="197"/>
      <c r="U82" s="197"/>
      <c r="V82" s="188">
        <v>10000</v>
      </c>
      <c r="W82" s="199">
        <v>2333000</v>
      </c>
      <c r="X82" s="188">
        <v>150000</v>
      </c>
      <c r="Y82" s="197">
        <v>34995000</v>
      </c>
      <c r="Z82" s="187"/>
      <c r="AA82" s="197">
        <v>55875350</v>
      </c>
      <c r="AB82" s="200">
        <v>55875350</v>
      </c>
      <c r="AC82" s="188">
        <v>40000</v>
      </c>
      <c r="AD82" s="189">
        <v>9332000</v>
      </c>
      <c r="AE82" s="189">
        <v>9332000</v>
      </c>
      <c r="AF82" s="189">
        <v>65207350</v>
      </c>
      <c r="AG82" s="201"/>
      <c r="AH82" s="232" t="s">
        <v>1109</v>
      </c>
    </row>
    <row r="83" spans="1:34" s="203" customFormat="1" ht="55.9" customHeight="1" x14ac:dyDescent="0.25">
      <c r="A83" s="193">
        <v>56</v>
      </c>
      <c r="B83" s="194" t="s">
        <v>1110</v>
      </c>
      <c r="C83" s="195">
        <v>63</v>
      </c>
      <c r="D83" s="195">
        <v>301</v>
      </c>
      <c r="E83" s="195" t="s">
        <v>1003</v>
      </c>
      <c r="F83" s="195" t="s">
        <v>1004</v>
      </c>
      <c r="G83" s="188" t="s">
        <v>12</v>
      </c>
      <c r="H83" s="196">
        <v>270.39999999999998</v>
      </c>
      <c r="I83" s="196">
        <v>270.39999999999998</v>
      </c>
      <c r="J83" s="196">
        <v>0</v>
      </c>
      <c r="K83" s="196">
        <v>270.39999999999998</v>
      </c>
      <c r="L83" s="196">
        <v>0</v>
      </c>
      <c r="M83" s="188">
        <v>70000</v>
      </c>
      <c r="N83" s="189">
        <v>18928000</v>
      </c>
      <c r="O83" s="195" t="s">
        <v>1005</v>
      </c>
      <c r="P83" s="197">
        <v>9500</v>
      </c>
      <c r="Q83" s="195" t="s">
        <v>352</v>
      </c>
      <c r="R83" s="197">
        <v>9500</v>
      </c>
      <c r="S83" s="188">
        <v>2568800</v>
      </c>
      <c r="T83" s="197"/>
      <c r="U83" s="197"/>
      <c r="V83" s="188">
        <v>10000</v>
      </c>
      <c r="W83" s="199">
        <v>2704000</v>
      </c>
      <c r="X83" s="188">
        <v>150000</v>
      </c>
      <c r="Y83" s="197">
        <v>40560000</v>
      </c>
      <c r="Z83" s="187"/>
      <c r="AA83" s="197">
        <v>64760800</v>
      </c>
      <c r="AB83" s="200">
        <v>64760800</v>
      </c>
      <c r="AC83" s="188">
        <v>40000</v>
      </c>
      <c r="AD83" s="189">
        <v>10816000</v>
      </c>
      <c r="AE83" s="189">
        <v>10816000</v>
      </c>
      <c r="AF83" s="189">
        <v>75576800</v>
      </c>
      <c r="AG83" s="201"/>
      <c r="AH83" s="202" t="s">
        <v>1111</v>
      </c>
    </row>
    <row r="84" spans="1:34" s="203" customFormat="1" ht="55.9" customHeight="1" x14ac:dyDescent="0.25">
      <c r="A84" s="193">
        <v>57</v>
      </c>
      <c r="B84" s="194" t="s">
        <v>1112</v>
      </c>
      <c r="C84" s="195">
        <v>63</v>
      </c>
      <c r="D84" s="195">
        <v>302</v>
      </c>
      <c r="E84" s="195" t="s">
        <v>1003</v>
      </c>
      <c r="F84" s="195" t="s">
        <v>1004</v>
      </c>
      <c r="G84" s="188" t="s">
        <v>12</v>
      </c>
      <c r="H84" s="196">
        <v>502.5</v>
      </c>
      <c r="I84" s="196">
        <v>502.5</v>
      </c>
      <c r="J84" s="196">
        <v>0</v>
      </c>
      <c r="K84" s="196">
        <v>502.5</v>
      </c>
      <c r="L84" s="196">
        <v>0</v>
      </c>
      <c r="M84" s="188">
        <v>70000</v>
      </c>
      <c r="N84" s="189">
        <v>35175000</v>
      </c>
      <c r="O84" s="195" t="s">
        <v>1005</v>
      </c>
      <c r="P84" s="197">
        <v>9500</v>
      </c>
      <c r="Q84" s="198" t="s">
        <v>352</v>
      </c>
      <c r="R84" s="197">
        <v>9500</v>
      </c>
      <c r="S84" s="188">
        <v>4773750</v>
      </c>
      <c r="T84" s="197"/>
      <c r="U84" s="197"/>
      <c r="V84" s="188">
        <v>10000</v>
      </c>
      <c r="W84" s="199">
        <v>5025000</v>
      </c>
      <c r="X84" s="188">
        <v>150000</v>
      </c>
      <c r="Y84" s="197">
        <v>75375000</v>
      </c>
      <c r="Z84" s="187"/>
      <c r="AA84" s="197">
        <v>120348750</v>
      </c>
      <c r="AB84" s="200">
        <v>120348750</v>
      </c>
      <c r="AC84" s="188">
        <v>40000</v>
      </c>
      <c r="AD84" s="189">
        <v>20100000</v>
      </c>
      <c r="AE84" s="189">
        <v>20100000</v>
      </c>
      <c r="AF84" s="189">
        <v>140448750</v>
      </c>
      <c r="AG84" s="201"/>
      <c r="AH84" s="202" t="s">
        <v>1113</v>
      </c>
    </row>
    <row r="85" spans="1:34" s="203" customFormat="1" ht="55.9" customHeight="1" x14ac:dyDescent="0.25">
      <c r="A85" s="193">
        <v>58</v>
      </c>
      <c r="B85" s="194" t="s">
        <v>1114</v>
      </c>
      <c r="C85" s="195">
        <v>63</v>
      </c>
      <c r="D85" s="195">
        <v>334</v>
      </c>
      <c r="E85" s="195" t="s">
        <v>1003</v>
      </c>
      <c r="F85" s="195" t="s">
        <v>1004</v>
      </c>
      <c r="G85" s="188" t="s">
        <v>12</v>
      </c>
      <c r="H85" s="196">
        <v>153.9</v>
      </c>
      <c r="I85" s="196">
        <v>72.599999999999994</v>
      </c>
      <c r="J85" s="196">
        <v>81.3</v>
      </c>
      <c r="K85" s="196">
        <v>153.89999999999998</v>
      </c>
      <c r="L85" s="196">
        <v>0</v>
      </c>
      <c r="M85" s="188">
        <v>70000</v>
      </c>
      <c r="N85" s="189">
        <v>10772999.999999998</v>
      </c>
      <c r="O85" s="195" t="s">
        <v>1005</v>
      </c>
      <c r="P85" s="197">
        <v>9500</v>
      </c>
      <c r="Q85" s="195" t="s">
        <v>352</v>
      </c>
      <c r="R85" s="197">
        <v>9500</v>
      </c>
      <c r="S85" s="188">
        <v>1462049.9999999998</v>
      </c>
      <c r="T85" s="197"/>
      <c r="U85" s="197"/>
      <c r="V85" s="188">
        <v>10000</v>
      </c>
      <c r="W85" s="199">
        <v>1538999.9999999998</v>
      </c>
      <c r="X85" s="188">
        <v>150000</v>
      </c>
      <c r="Y85" s="197">
        <v>23084999.999999996</v>
      </c>
      <c r="Z85" s="187"/>
      <c r="AA85" s="197">
        <v>36859049.999999993</v>
      </c>
      <c r="AB85" s="200">
        <v>36859049.999999993</v>
      </c>
      <c r="AC85" s="188">
        <v>40000</v>
      </c>
      <c r="AD85" s="189">
        <v>6155999.9999999991</v>
      </c>
      <c r="AE85" s="189">
        <v>6155999.9999999991</v>
      </c>
      <c r="AF85" s="189">
        <v>43015049.999999993</v>
      </c>
      <c r="AG85" s="201"/>
      <c r="AH85" s="202" t="s">
        <v>1115</v>
      </c>
    </row>
    <row r="86" spans="1:34" s="203" customFormat="1" ht="60" customHeight="1" x14ac:dyDescent="0.25">
      <c r="A86" s="193">
        <v>59</v>
      </c>
      <c r="B86" s="194" t="s">
        <v>1116</v>
      </c>
      <c r="C86" s="195">
        <v>55</v>
      </c>
      <c r="D86" s="195">
        <v>233</v>
      </c>
      <c r="E86" s="195" t="s">
        <v>1003</v>
      </c>
      <c r="F86" s="195" t="s">
        <v>1004</v>
      </c>
      <c r="G86" s="188" t="s">
        <v>12</v>
      </c>
      <c r="H86" s="196">
        <v>213.6</v>
      </c>
      <c r="I86" s="196">
        <v>199.5</v>
      </c>
      <c r="J86" s="196"/>
      <c r="K86" s="196">
        <v>199.5</v>
      </c>
      <c r="L86" s="196">
        <v>14.099999999999994</v>
      </c>
      <c r="M86" s="188">
        <v>70000</v>
      </c>
      <c r="N86" s="189">
        <v>13965000</v>
      </c>
      <c r="O86" s="195" t="s">
        <v>1005</v>
      </c>
      <c r="P86" s="197">
        <v>9500</v>
      </c>
      <c r="Q86" s="198" t="s">
        <v>352</v>
      </c>
      <c r="R86" s="197">
        <v>9500</v>
      </c>
      <c r="S86" s="188">
        <v>1895250</v>
      </c>
      <c r="T86" s="197"/>
      <c r="U86" s="197"/>
      <c r="V86" s="188">
        <v>10000</v>
      </c>
      <c r="W86" s="199">
        <v>1995000</v>
      </c>
      <c r="X86" s="188">
        <v>150000</v>
      </c>
      <c r="Y86" s="197">
        <v>29925000</v>
      </c>
      <c r="Z86" s="187"/>
      <c r="AA86" s="197">
        <v>47780250</v>
      </c>
      <c r="AB86" s="200">
        <v>47780250</v>
      </c>
      <c r="AC86" s="188">
        <v>40000</v>
      </c>
      <c r="AD86" s="189">
        <v>7980000</v>
      </c>
      <c r="AE86" s="189">
        <v>7980000</v>
      </c>
      <c r="AF86" s="189">
        <v>55760250</v>
      </c>
      <c r="AG86" s="234" t="s">
        <v>1117</v>
      </c>
      <c r="AH86" s="202" t="s">
        <v>1118</v>
      </c>
    </row>
    <row r="87" spans="1:34" s="203" customFormat="1" ht="55.9" customHeight="1" x14ac:dyDescent="0.25">
      <c r="A87" s="193">
        <v>60</v>
      </c>
      <c r="B87" s="194" t="s">
        <v>1119</v>
      </c>
      <c r="C87" s="195">
        <v>63</v>
      </c>
      <c r="D87" s="195">
        <v>367</v>
      </c>
      <c r="E87" s="195" t="s">
        <v>1003</v>
      </c>
      <c r="F87" s="195" t="s">
        <v>1004</v>
      </c>
      <c r="G87" s="188" t="s">
        <v>12</v>
      </c>
      <c r="H87" s="196">
        <v>235.5</v>
      </c>
      <c r="I87" s="196">
        <v>235.5</v>
      </c>
      <c r="J87" s="196">
        <v>0</v>
      </c>
      <c r="K87" s="196">
        <v>235.5</v>
      </c>
      <c r="L87" s="196">
        <v>0</v>
      </c>
      <c r="M87" s="188">
        <v>70000</v>
      </c>
      <c r="N87" s="189">
        <v>16485000</v>
      </c>
      <c r="O87" s="195" t="s">
        <v>1005</v>
      </c>
      <c r="P87" s="197">
        <v>9500</v>
      </c>
      <c r="Q87" s="195" t="s">
        <v>352</v>
      </c>
      <c r="R87" s="197">
        <v>9500</v>
      </c>
      <c r="S87" s="188">
        <v>2237250</v>
      </c>
      <c r="T87" s="197"/>
      <c r="U87" s="197"/>
      <c r="V87" s="188">
        <v>10000</v>
      </c>
      <c r="W87" s="199">
        <v>2355000</v>
      </c>
      <c r="X87" s="188">
        <v>150000</v>
      </c>
      <c r="Y87" s="197">
        <v>35325000</v>
      </c>
      <c r="Z87" s="187"/>
      <c r="AA87" s="197">
        <v>56402250</v>
      </c>
      <c r="AB87" s="200">
        <v>56402250</v>
      </c>
      <c r="AC87" s="188">
        <v>40000</v>
      </c>
      <c r="AD87" s="189">
        <v>9420000</v>
      </c>
      <c r="AE87" s="189">
        <v>9420000</v>
      </c>
      <c r="AF87" s="189">
        <v>65822250</v>
      </c>
      <c r="AG87" s="201"/>
      <c r="AH87" s="202" t="s">
        <v>1120</v>
      </c>
    </row>
    <row r="88" spans="1:34" s="203" customFormat="1" ht="55.9" customHeight="1" x14ac:dyDescent="0.25">
      <c r="A88" s="786">
        <v>61</v>
      </c>
      <c r="B88" s="784" t="s">
        <v>1121</v>
      </c>
      <c r="C88" s="195">
        <v>55</v>
      </c>
      <c r="D88" s="195">
        <v>301</v>
      </c>
      <c r="E88" s="195" t="s">
        <v>1003</v>
      </c>
      <c r="F88" s="195" t="s">
        <v>1004</v>
      </c>
      <c r="G88" s="188" t="s">
        <v>12</v>
      </c>
      <c r="H88" s="196">
        <v>136.9</v>
      </c>
      <c r="I88" s="196">
        <v>136.9</v>
      </c>
      <c r="J88" s="196">
        <v>0</v>
      </c>
      <c r="K88" s="196">
        <v>136.9</v>
      </c>
      <c r="L88" s="196">
        <v>0</v>
      </c>
      <c r="M88" s="188">
        <v>70000</v>
      </c>
      <c r="N88" s="189">
        <v>9583000</v>
      </c>
      <c r="O88" s="195" t="s">
        <v>1005</v>
      </c>
      <c r="P88" s="197">
        <v>9500</v>
      </c>
      <c r="Q88" s="198" t="s">
        <v>352</v>
      </c>
      <c r="R88" s="197">
        <v>9500</v>
      </c>
      <c r="S88" s="188">
        <v>1300550</v>
      </c>
      <c r="T88" s="197"/>
      <c r="U88" s="197"/>
      <c r="V88" s="188">
        <v>10000</v>
      </c>
      <c r="W88" s="199">
        <v>1369000</v>
      </c>
      <c r="X88" s="188">
        <v>150000</v>
      </c>
      <c r="Y88" s="197">
        <v>20535000</v>
      </c>
      <c r="Z88" s="780"/>
      <c r="AA88" s="197">
        <v>32787550</v>
      </c>
      <c r="AB88" s="791">
        <v>63491450</v>
      </c>
      <c r="AC88" s="188">
        <v>40000</v>
      </c>
      <c r="AD88" s="189">
        <v>5476000</v>
      </c>
      <c r="AE88" s="794">
        <v>10604000</v>
      </c>
      <c r="AF88" s="794">
        <v>74095450</v>
      </c>
      <c r="AG88" s="798"/>
      <c r="AH88" s="784" t="s">
        <v>1122</v>
      </c>
    </row>
    <row r="89" spans="1:34" s="203" customFormat="1" ht="55.9" customHeight="1" x14ac:dyDescent="0.25">
      <c r="A89" s="787"/>
      <c r="B89" s="789"/>
      <c r="C89" s="195">
        <v>55</v>
      </c>
      <c r="D89" s="195">
        <v>300</v>
      </c>
      <c r="E89" s="195" t="s">
        <v>1003</v>
      </c>
      <c r="F89" s="195" t="s">
        <v>1004</v>
      </c>
      <c r="G89" s="188" t="s">
        <v>12</v>
      </c>
      <c r="H89" s="196">
        <v>26.1</v>
      </c>
      <c r="I89" s="196">
        <v>26.1</v>
      </c>
      <c r="J89" s="196">
        <v>0</v>
      </c>
      <c r="K89" s="196">
        <v>26.1</v>
      </c>
      <c r="L89" s="196">
        <v>0</v>
      </c>
      <c r="M89" s="188">
        <v>70000</v>
      </c>
      <c r="N89" s="189">
        <v>1827000</v>
      </c>
      <c r="O89" s="195" t="s">
        <v>1005</v>
      </c>
      <c r="P89" s="197">
        <v>9500</v>
      </c>
      <c r="Q89" s="195" t="s">
        <v>352</v>
      </c>
      <c r="R89" s="197">
        <v>9500</v>
      </c>
      <c r="S89" s="188">
        <v>247950</v>
      </c>
      <c r="T89" s="197"/>
      <c r="U89" s="197"/>
      <c r="V89" s="188">
        <v>10000</v>
      </c>
      <c r="W89" s="199">
        <v>261000</v>
      </c>
      <c r="X89" s="188">
        <v>150000</v>
      </c>
      <c r="Y89" s="197">
        <v>3915000</v>
      </c>
      <c r="Z89" s="790"/>
      <c r="AA89" s="197">
        <v>6250950</v>
      </c>
      <c r="AB89" s="792"/>
      <c r="AC89" s="188">
        <v>40000</v>
      </c>
      <c r="AD89" s="189">
        <v>1044000</v>
      </c>
      <c r="AE89" s="795"/>
      <c r="AF89" s="795"/>
      <c r="AG89" s="799"/>
      <c r="AH89" s="789"/>
    </row>
    <row r="90" spans="1:34" s="235" customFormat="1" ht="55.9" customHeight="1" x14ac:dyDescent="0.25">
      <c r="A90" s="788"/>
      <c r="B90" s="785"/>
      <c r="C90" s="195">
        <v>55</v>
      </c>
      <c r="D90" s="195">
        <v>364</v>
      </c>
      <c r="E90" s="195" t="s">
        <v>1003</v>
      </c>
      <c r="F90" s="195" t="s">
        <v>1004</v>
      </c>
      <c r="G90" s="188" t="s">
        <v>12</v>
      </c>
      <c r="H90" s="196">
        <v>102.1</v>
      </c>
      <c r="I90" s="196">
        <v>102.1</v>
      </c>
      <c r="J90" s="196">
        <v>0</v>
      </c>
      <c r="K90" s="196">
        <v>102.1</v>
      </c>
      <c r="L90" s="196">
        <v>0</v>
      </c>
      <c r="M90" s="188">
        <v>70000</v>
      </c>
      <c r="N90" s="189">
        <v>7147000</v>
      </c>
      <c r="O90" s="195" t="s">
        <v>1005</v>
      </c>
      <c r="P90" s="197">
        <v>9500</v>
      </c>
      <c r="Q90" s="195" t="s">
        <v>352</v>
      </c>
      <c r="R90" s="197">
        <v>9500</v>
      </c>
      <c r="S90" s="188">
        <v>969950</v>
      </c>
      <c r="T90" s="197"/>
      <c r="U90" s="197"/>
      <c r="V90" s="188">
        <v>10000</v>
      </c>
      <c r="W90" s="199">
        <v>1021000</v>
      </c>
      <c r="X90" s="188">
        <v>150000</v>
      </c>
      <c r="Y90" s="197">
        <v>15315000</v>
      </c>
      <c r="Z90" s="781"/>
      <c r="AA90" s="197">
        <v>24452950</v>
      </c>
      <c r="AB90" s="793"/>
      <c r="AC90" s="188">
        <v>40000</v>
      </c>
      <c r="AD90" s="189">
        <v>4084000</v>
      </c>
      <c r="AE90" s="796"/>
      <c r="AF90" s="796"/>
      <c r="AG90" s="800"/>
      <c r="AH90" s="785"/>
    </row>
    <row r="91" spans="1:34" s="235" customFormat="1" ht="46.9" customHeight="1" x14ac:dyDescent="0.25">
      <c r="A91" s="193">
        <v>62</v>
      </c>
      <c r="B91" s="194" t="s">
        <v>1123</v>
      </c>
      <c r="C91" s="195">
        <v>55</v>
      </c>
      <c r="D91" s="195">
        <v>364</v>
      </c>
      <c r="E91" s="195" t="s">
        <v>1003</v>
      </c>
      <c r="F91" s="195" t="s">
        <v>1004</v>
      </c>
      <c r="G91" s="188" t="s">
        <v>12</v>
      </c>
      <c r="H91" s="196">
        <v>114.8</v>
      </c>
      <c r="I91" s="196">
        <v>114.8</v>
      </c>
      <c r="J91" s="196">
        <v>0</v>
      </c>
      <c r="K91" s="196">
        <v>114.8</v>
      </c>
      <c r="L91" s="196">
        <v>0</v>
      </c>
      <c r="M91" s="188">
        <v>70000</v>
      </c>
      <c r="N91" s="189">
        <v>8036000</v>
      </c>
      <c r="O91" s="195" t="s">
        <v>1005</v>
      </c>
      <c r="P91" s="197">
        <v>9500</v>
      </c>
      <c r="Q91" s="198" t="s">
        <v>352</v>
      </c>
      <c r="R91" s="197">
        <v>9500</v>
      </c>
      <c r="S91" s="188">
        <v>1090600</v>
      </c>
      <c r="T91" s="197"/>
      <c r="U91" s="197"/>
      <c r="V91" s="188">
        <v>10000</v>
      </c>
      <c r="W91" s="199">
        <v>1148000</v>
      </c>
      <c r="X91" s="188">
        <v>150000</v>
      </c>
      <c r="Y91" s="197">
        <v>17220000</v>
      </c>
      <c r="Z91" s="187"/>
      <c r="AA91" s="197">
        <v>27494600</v>
      </c>
      <c r="AB91" s="200">
        <v>27494600</v>
      </c>
      <c r="AC91" s="188">
        <v>40000</v>
      </c>
      <c r="AD91" s="189">
        <v>4592000</v>
      </c>
      <c r="AE91" s="189">
        <v>4592000</v>
      </c>
      <c r="AF91" s="189">
        <v>32086600</v>
      </c>
      <c r="AG91" s="201"/>
      <c r="AH91" s="194" t="s">
        <v>1124</v>
      </c>
    </row>
    <row r="92" spans="1:34" s="203" customFormat="1" ht="46.9" customHeight="1" x14ac:dyDescent="0.25">
      <c r="A92" s="193">
        <v>63</v>
      </c>
      <c r="B92" s="194" t="s">
        <v>1125</v>
      </c>
      <c r="C92" s="195">
        <v>63</v>
      </c>
      <c r="D92" s="195">
        <v>312</v>
      </c>
      <c r="E92" s="195" t="s">
        <v>1003</v>
      </c>
      <c r="F92" s="195" t="s">
        <v>1004</v>
      </c>
      <c r="G92" s="188" t="s">
        <v>12</v>
      </c>
      <c r="H92" s="196">
        <v>325.5</v>
      </c>
      <c r="I92" s="196">
        <v>325.5</v>
      </c>
      <c r="J92" s="196">
        <v>0</v>
      </c>
      <c r="K92" s="196">
        <v>325.5</v>
      </c>
      <c r="L92" s="196">
        <v>0</v>
      </c>
      <c r="M92" s="188">
        <v>70000</v>
      </c>
      <c r="N92" s="189">
        <v>22785000</v>
      </c>
      <c r="O92" s="195" t="s">
        <v>1005</v>
      </c>
      <c r="P92" s="197">
        <v>9500</v>
      </c>
      <c r="Q92" s="198" t="s">
        <v>352</v>
      </c>
      <c r="R92" s="197">
        <v>9500</v>
      </c>
      <c r="S92" s="188">
        <v>3092250</v>
      </c>
      <c r="T92" s="197"/>
      <c r="U92" s="197"/>
      <c r="V92" s="188">
        <v>10000</v>
      </c>
      <c r="W92" s="199">
        <v>3255000</v>
      </c>
      <c r="X92" s="188">
        <v>150000</v>
      </c>
      <c r="Y92" s="197">
        <v>48825000</v>
      </c>
      <c r="Z92" s="187"/>
      <c r="AA92" s="197">
        <v>77957250</v>
      </c>
      <c r="AB92" s="200">
        <v>77957250</v>
      </c>
      <c r="AC92" s="188">
        <v>40000</v>
      </c>
      <c r="AD92" s="189">
        <v>13020000</v>
      </c>
      <c r="AE92" s="189">
        <v>13020000</v>
      </c>
      <c r="AF92" s="189">
        <v>90977250</v>
      </c>
      <c r="AG92" s="201"/>
      <c r="AH92" s="232" t="s">
        <v>1126</v>
      </c>
    </row>
    <row r="93" spans="1:34" s="235" customFormat="1" ht="46.9" customHeight="1" x14ac:dyDescent="0.25">
      <c r="A93" s="193">
        <v>64</v>
      </c>
      <c r="B93" s="194" t="s">
        <v>1127</v>
      </c>
      <c r="C93" s="195">
        <v>55</v>
      </c>
      <c r="D93" s="195">
        <v>397</v>
      </c>
      <c r="E93" s="195" t="s">
        <v>1003</v>
      </c>
      <c r="F93" s="195" t="s">
        <v>1004</v>
      </c>
      <c r="G93" s="188" t="s">
        <v>12</v>
      </c>
      <c r="H93" s="196">
        <v>221</v>
      </c>
      <c r="I93" s="196">
        <v>221</v>
      </c>
      <c r="J93" s="196">
        <v>0</v>
      </c>
      <c r="K93" s="196">
        <v>221</v>
      </c>
      <c r="L93" s="196">
        <v>0</v>
      </c>
      <c r="M93" s="188">
        <v>70000</v>
      </c>
      <c r="N93" s="189">
        <v>15470000</v>
      </c>
      <c r="O93" s="195" t="s">
        <v>1005</v>
      </c>
      <c r="P93" s="197">
        <v>9500</v>
      </c>
      <c r="Q93" s="195" t="s">
        <v>352</v>
      </c>
      <c r="R93" s="197">
        <v>9500</v>
      </c>
      <c r="S93" s="188">
        <v>2099500</v>
      </c>
      <c r="T93" s="197"/>
      <c r="U93" s="197"/>
      <c r="V93" s="188">
        <v>10000</v>
      </c>
      <c r="W93" s="199">
        <v>2210000</v>
      </c>
      <c r="X93" s="188">
        <v>150000</v>
      </c>
      <c r="Y93" s="197">
        <v>33150000</v>
      </c>
      <c r="Z93" s="187"/>
      <c r="AA93" s="197">
        <v>52929500</v>
      </c>
      <c r="AB93" s="200">
        <v>52929500</v>
      </c>
      <c r="AC93" s="188">
        <v>40000</v>
      </c>
      <c r="AD93" s="189">
        <v>8840000</v>
      </c>
      <c r="AE93" s="189">
        <v>8840000</v>
      </c>
      <c r="AF93" s="189">
        <v>61769500</v>
      </c>
      <c r="AG93" s="201"/>
      <c r="AH93" s="194" t="s">
        <v>1128</v>
      </c>
    </row>
    <row r="94" spans="1:34" s="235" customFormat="1" ht="55.9" customHeight="1" x14ac:dyDescent="0.25">
      <c r="A94" s="193">
        <v>65</v>
      </c>
      <c r="B94" s="194" t="s">
        <v>1129</v>
      </c>
      <c r="C94" s="195">
        <v>55</v>
      </c>
      <c r="D94" s="195">
        <v>397</v>
      </c>
      <c r="E94" s="195" t="s">
        <v>1003</v>
      </c>
      <c r="F94" s="195" t="s">
        <v>1004</v>
      </c>
      <c r="G94" s="188" t="s">
        <v>12</v>
      </c>
      <c r="H94" s="196">
        <v>130</v>
      </c>
      <c r="I94" s="196">
        <v>130</v>
      </c>
      <c r="J94" s="196">
        <v>0</v>
      </c>
      <c r="K94" s="196">
        <v>130</v>
      </c>
      <c r="L94" s="196">
        <v>0</v>
      </c>
      <c r="M94" s="188">
        <v>70000</v>
      </c>
      <c r="N94" s="189">
        <v>9100000</v>
      </c>
      <c r="O94" s="195" t="s">
        <v>1005</v>
      </c>
      <c r="P94" s="197">
        <v>9500</v>
      </c>
      <c r="Q94" s="198" t="s">
        <v>352</v>
      </c>
      <c r="R94" s="197">
        <v>9500</v>
      </c>
      <c r="S94" s="188">
        <v>1235000</v>
      </c>
      <c r="T94" s="197"/>
      <c r="U94" s="197"/>
      <c r="V94" s="188">
        <v>10000</v>
      </c>
      <c r="W94" s="199">
        <v>1300000</v>
      </c>
      <c r="X94" s="188">
        <v>150000</v>
      </c>
      <c r="Y94" s="197">
        <v>19500000</v>
      </c>
      <c r="Z94" s="187"/>
      <c r="AA94" s="197">
        <v>31135000</v>
      </c>
      <c r="AB94" s="200">
        <v>31135000</v>
      </c>
      <c r="AC94" s="188">
        <v>40000</v>
      </c>
      <c r="AD94" s="189">
        <v>5200000</v>
      </c>
      <c r="AE94" s="189">
        <v>5200000</v>
      </c>
      <c r="AF94" s="189">
        <v>36335000</v>
      </c>
      <c r="AG94" s="201"/>
      <c r="AH94" s="194" t="s">
        <v>1130</v>
      </c>
    </row>
    <row r="95" spans="1:34" s="235" customFormat="1" ht="46.15" customHeight="1" x14ac:dyDescent="0.25">
      <c r="A95" s="193">
        <v>66</v>
      </c>
      <c r="B95" s="194" t="s">
        <v>1131</v>
      </c>
      <c r="C95" s="195">
        <v>55</v>
      </c>
      <c r="D95" s="195">
        <v>397</v>
      </c>
      <c r="E95" s="195" t="s">
        <v>1003</v>
      </c>
      <c r="F95" s="195" t="s">
        <v>1004</v>
      </c>
      <c r="G95" s="188" t="s">
        <v>12</v>
      </c>
      <c r="H95" s="196">
        <v>160</v>
      </c>
      <c r="I95" s="196">
        <v>160</v>
      </c>
      <c r="J95" s="196">
        <v>0</v>
      </c>
      <c r="K95" s="196">
        <v>160</v>
      </c>
      <c r="L95" s="196">
        <v>0</v>
      </c>
      <c r="M95" s="188">
        <v>70000</v>
      </c>
      <c r="N95" s="189">
        <v>11200000</v>
      </c>
      <c r="O95" s="195" t="s">
        <v>1005</v>
      </c>
      <c r="P95" s="197">
        <v>9500</v>
      </c>
      <c r="Q95" s="195" t="s">
        <v>352</v>
      </c>
      <c r="R95" s="197">
        <v>9500</v>
      </c>
      <c r="S95" s="188">
        <v>1520000</v>
      </c>
      <c r="T95" s="197"/>
      <c r="U95" s="197"/>
      <c r="V95" s="188">
        <v>10000</v>
      </c>
      <c r="W95" s="199">
        <v>1600000</v>
      </c>
      <c r="X95" s="188">
        <v>150000</v>
      </c>
      <c r="Y95" s="197">
        <v>24000000</v>
      </c>
      <c r="Z95" s="187"/>
      <c r="AA95" s="197">
        <v>38320000</v>
      </c>
      <c r="AB95" s="200">
        <v>38320000</v>
      </c>
      <c r="AC95" s="188">
        <v>40000</v>
      </c>
      <c r="AD95" s="189">
        <v>6400000</v>
      </c>
      <c r="AE95" s="189">
        <v>6400000</v>
      </c>
      <c r="AF95" s="189">
        <v>44720000</v>
      </c>
      <c r="AG95" s="201"/>
      <c r="AH95" s="194" t="s">
        <v>1132</v>
      </c>
    </row>
    <row r="96" spans="1:34" s="203" customFormat="1" ht="46.15" customHeight="1" x14ac:dyDescent="0.25">
      <c r="A96" s="193">
        <v>67</v>
      </c>
      <c r="B96" s="194" t="s">
        <v>1133</v>
      </c>
      <c r="C96" s="195">
        <v>63</v>
      </c>
      <c r="D96" s="195">
        <v>377</v>
      </c>
      <c r="E96" s="195" t="s">
        <v>1003</v>
      </c>
      <c r="F96" s="195" t="s">
        <v>1004</v>
      </c>
      <c r="G96" s="188" t="s">
        <v>12</v>
      </c>
      <c r="H96" s="196">
        <v>325.8</v>
      </c>
      <c r="I96" s="196">
        <v>288.7</v>
      </c>
      <c r="J96" s="196">
        <v>37.100000000000023</v>
      </c>
      <c r="K96" s="196">
        <v>325.8</v>
      </c>
      <c r="L96" s="196">
        <v>0</v>
      </c>
      <c r="M96" s="188">
        <v>70000</v>
      </c>
      <c r="N96" s="189">
        <v>22806000</v>
      </c>
      <c r="O96" s="195" t="s">
        <v>1005</v>
      </c>
      <c r="P96" s="197">
        <v>9500</v>
      </c>
      <c r="Q96" s="198" t="s">
        <v>352</v>
      </c>
      <c r="R96" s="197">
        <v>9500</v>
      </c>
      <c r="S96" s="188">
        <v>3095100</v>
      </c>
      <c r="T96" s="197"/>
      <c r="U96" s="197"/>
      <c r="V96" s="188">
        <v>10000</v>
      </c>
      <c r="W96" s="199">
        <v>3258000</v>
      </c>
      <c r="X96" s="188">
        <v>150000</v>
      </c>
      <c r="Y96" s="197">
        <v>48870000</v>
      </c>
      <c r="Z96" s="187"/>
      <c r="AA96" s="197">
        <v>78029100</v>
      </c>
      <c r="AB96" s="200">
        <v>78029100</v>
      </c>
      <c r="AC96" s="188">
        <v>40000</v>
      </c>
      <c r="AD96" s="189">
        <v>13032000</v>
      </c>
      <c r="AE96" s="189">
        <v>13032000</v>
      </c>
      <c r="AF96" s="189">
        <v>91061100</v>
      </c>
      <c r="AG96" s="201"/>
      <c r="AH96" s="232" t="s">
        <v>1134</v>
      </c>
    </row>
    <row r="97" spans="1:34" s="203" customFormat="1" ht="35.450000000000003" customHeight="1" x14ac:dyDescent="0.25">
      <c r="A97" s="801">
        <v>68</v>
      </c>
      <c r="B97" s="803" t="s">
        <v>1135</v>
      </c>
      <c r="C97" s="195">
        <v>63</v>
      </c>
      <c r="D97" s="195">
        <v>376</v>
      </c>
      <c r="E97" s="195" t="s">
        <v>1003</v>
      </c>
      <c r="F97" s="195" t="s">
        <v>1004</v>
      </c>
      <c r="G97" s="188" t="s">
        <v>12</v>
      </c>
      <c r="H97" s="196">
        <v>258.89999999999998</v>
      </c>
      <c r="I97" s="196">
        <v>27.8</v>
      </c>
      <c r="J97" s="196">
        <v>0</v>
      </c>
      <c r="K97" s="196">
        <v>27.8</v>
      </c>
      <c r="L97" s="196">
        <v>231.09999999999997</v>
      </c>
      <c r="M97" s="188">
        <v>70000</v>
      </c>
      <c r="N97" s="189">
        <v>1946000</v>
      </c>
      <c r="O97" s="195" t="s">
        <v>1005</v>
      </c>
      <c r="P97" s="197">
        <v>9500</v>
      </c>
      <c r="Q97" s="195" t="s">
        <v>352</v>
      </c>
      <c r="R97" s="197">
        <v>9500</v>
      </c>
      <c r="S97" s="188">
        <v>264100</v>
      </c>
      <c r="T97" s="197"/>
      <c r="U97" s="197"/>
      <c r="V97" s="188">
        <v>10000</v>
      </c>
      <c r="W97" s="199">
        <v>278000</v>
      </c>
      <c r="X97" s="188">
        <v>150000</v>
      </c>
      <c r="Y97" s="197">
        <v>4170000</v>
      </c>
      <c r="Z97" s="780"/>
      <c r="AA97" s="197">
        <v>6658100</v>
      </c>
      <c r="AB97" s="782">
        <v>78867350</v>
      </c>
      <c r="AC97" s="188">
        <v>40000</v>
      </c>
      <c r="AD97" s="189">
        <v>1112000</v>
      </c>
      <c r="AE97" s="783">
        <v>13172000</v>
      </c>
      <c r="AF97" s="783">
        <v>92039350</v>
      </c>
      <c r="AG97" s="771"/>
      <c r="AH97" s="784" t="s">
        <v>1136</v>
      </c>
    </row>
    <row r="98" spans="1:34" s="203" customFormat="1" ht="35.450000000000003" customHeight="1" x14ac:dyDescent="0.25">
      <c r="A98" s="802"/>
      <c r="B98" s="803"/>
      <c r="C98" s="195">
        <v>63</v>
      </c>
      <c r="D98" s="195">
        <v>308</v>
      </c>
      <c r="E98" s="195" t="s">
        <v>1003</v>
      </c>
      <c r="F98" s="195" t="s">
        <v>1004</v>
      </c>
      <c r="G98" s="188" t="s">
        <v>12</v>
      </c>
      <c r="H98" s="196">
        <v>301.5</v>
      </c>
      <c r="I98" s="196">
        <v>301.5</v>
      </c>
      <c r="J98" s="196">
        <v>0</v>
      </c>
      <c r="K98" s="196">
        <v>301.5</v>
      </c>
      <c r="L98" s="196">
        <v>0</v>
      </c>
      <c r="M98" s="188">
        <v>70000</v>
      </c>
      <c r="N98" s="189">
        <v>21105000</v>
      </c>
      <c r="O98" s="195" t="s">
        <v>1005</v>
      </c>
      <c r="P98" s="197">
        <v>9500</v>
      </c>
      <c r="Q98" s="198" t="s">
        <v>352</v>
      </c>
      <c r="R98" s="197">
        <v>9500</v>
      </c>
      <c r="S98" s="188">
        <v>2864250</v>
      </c>
      <c r="T98" s="197"/>
      <c r="U98" s="197"/>
      <c r="V98" s="188">
        <v>10000</v>
      </c>
      <c r="W98" s="199">
        <v>3015000</v>
      </c>
      <c r="X98" s="188">
        <v>150000</v>
      </c>
      <c r="Y98" s="197">
        <v>45225000</v>
      </c>
      <c r="Z98" s="781"/>
      <c r="AA98" s="197">
        <v>72209250</v>
      </c>
      <c r="AB98" s="782"/>
      <c r="AC98" s="188">
        <v>40000</v>
      </c>
      <c r="AD98" s="189">
        <v>12060000</v>
      </c>
      <c r="AE98" s="783"/>
      <c r="AF98" s="783"/>
      <c r="AG98" s="772"/>
      <c r="AH98" s="785"/>
    </row>
    <row r="99" spans="1:34" s="236" customFormat="1" ht="35.450000000000003" customHeight="1" x14ac:dyDescent="0.25">
      <c r="A99" s="786">
        <v>69</v>
      </c>
      <c r="B99" s="784" t="s">
        <v>1137</v>
      </c>
      <c r="C99" s="195">
        <v>55</v>
      </c>
      <c r="D99" s="195">
        <v>333</v>
      </c>
      <c r="E99" s="195" t="s">
        <v>1003</v>
      </c>
      <c r="F99" s="195" t="s">
        <v>1004</v>
      </c>
      <c r="G99" s="188" t="s">
        <v>12</v>
      </c>
      <c r="H99" s="196">
        <v>173.3</v>
      </c>
      <c r="I99" s="196">
        <v>173.3</v>
      </c>
      <c r="J99" s="196">
        <v>0</v>
      </c>
      <c r="K99" s="196">
        <v>173.3</v>
      </c>
      <c r="L99" s="196">
        <v>0</v>
      </c>
      <c r="M99" s="188">
        <v>70000</v>
      </c>
      <c r="N99" s="189">
        <v>12131000</v>
      </c>
      <c r="O99" s="195" t="s">
        <v>1005</v>
      </c>
      <c r="P99" s="197">
        <v>9500</v>
      </c>
      <c r="Q99" s="195" t="s">
        <v>352</v>
      </c>
      <c r="R99" s="197">
        <v>9500</v>
      </c>
      <c r="S99" s="188">
        <v>1646350</v>
      </c>
      <c r="T99" s="197"/>
      <c r="U99" s="197"/>
      <c r="V99" s="188">
        <v>10000</v>
      </c>
      <c r="W99" s="199">
        <v>1733000</v>
      </c>
      <c r="X99" s="188">
        <v>150000</v>
      </c>
      <c r="Y99" s="197">
        <v>25995000</v>
      </c>
      <c r="Z99" s="780"/>
      <c r="AA99" s="197">
        <v>41505350</v>
      </c>
      <c r="AB99" s="791">
        <v>99967300</v>
      </c>
      <c r="AC99" s="188">
        <v>40000</v>
      </c>
      <c r="AD99" s="189">
        <v>6932000</v>
      </c>
      <c r="AE99" s="794">
        <v>16696000</v>
      </c>
      <c r="AF99" s="794">
        <v>116663300</v>
      </c>
      <c r="AG99" s="771"/>
      <c r="AH99" s="784" t="s">
        <v>1138</v>
      </c>
    </row>
    <row r="100" spans="1:34" s="203" customFormat="1" ht="35.450000000000003" customHeight="1" x14ac:dyDescent="0.25">
      <c r="A100" s="787"/>
      <c r="B100" s="789"/>
      <c r="C100" s="195">
        <v>63</v>
      </c>
      <c r="D100" s="195">
        <v>291</v>
      </c>
      <c r="E100" s="195" t="s">
        <v>1003</v>
      </c>
      <c r="F100" s="195" t="s">
        <v>1004</v>
      </c>
      <c r="G100" s="188" t="s">
        <v>12</v>
      </c>
      <c r="H100" s="196">
        <v>116.3</v>
      </c>
      <c r="I100" s="196">
        <v>116.3</v>
      </c>
      <c r="J100" s="196">
        <v>0</v>
      </c>
      <c r="K100" s="196">
        <v>116.3</v>
      </c>
      <c r="L100" s="196">
        <v>0</v>
      </c>
      <c r="M100" s="188">
        <v>70000</v>
      </c>
      <c r="N100" s="189">
        <v>8141000</v>
      </c>
      <c r="O100" s="195" t="s">
        <v>1005</v>
      </c>
      <c r="P100" s="197">
        <v>9500</v>
      </c>
      <c r="Q100" s="198" t="s">
        <v>352</v>
      </c>
      <c r="R100" s="197">
        <v>9500</v>
      </c>
      <c r="S100" s="188">
        <v>1104850</v>
      </c>
      <c r="T100" s="197"/>
      <c r="U100" s="197"/>
      <c r="V100" s="188">
        <v>10000</v>
      </c>
      <c r="W100" s="199">
        <v>1163000</v>
      </c>
      <c r="X100" s="188">
        <v>150000</v>
      </c>
      <c r="Y100" s="197">
        <v>17445000</v>
      </c>
      <c r="Z100" s="790"/>
      <c r="AA100" s="197">
        <v>27853850</v>
      </c>
      <c r="AB100" s="792"/>
      <c r="AC100" s="188">
        <v>40000</v>
      </c>
      <c r="AD100" s="189">
        <v>4652000</v>
      </c>
      <c r="AE100" s="795"/>
      <c r="AF100" s="795"/>
      <c r="AG100" s="797"/>
      <c r="AH100" s="789"/>
    </row>
    <row r="101" spans="1:34" s="203" customFormat="1" ht="35.450000000000003" customHeight="1" x14ac:dyDescent="0.25">
      <c r="A101" s="788"/>
      <c r="B101" s="785"/>
      <c r="C101" s="195">
        <v>63</v>
      </c>
      <c r="D101" s="195">
        <v>258</v>
      </c>
      <c r="E101" s="195" t="s">
        <v>1003</v>
      </c>
      <c r="F101" s="195" t="s">
        <v>1004</v>
      </c>
      <c r="G101" s="188" t="s">
        <v>12</v>
      </c>
      <c r="H101" s="196">
        <v>127.8</v>
      </c>
      <c r="I101" s="196">
        <v>127.8</v>
      </c>
      <c r="J101" s="196">
        <v>0</v>
      </c>
      <c r="K101" s="196">
        <v>127.8</v>
      </c>
      <c r="L101" s="196">
        <v>0</v>
      </c>
      <c r="M101" s="188">
        <v>70000</v>
      </c>
      <c r="N101" s="189">
        <v>8946000</v>
      </c>
      <c r="O101" s="195" t="s">
        <v>1005</v>
      </c>
      <c r="P101" s="197">
        <v>9500</v>
      </c>
      <c r="Q101" s="198" t="s">
        <v>352</v>
      </c>
      <c r="R101" s="197">
        <v>9500</v>
      </c>
      <c r="S101" s="188">
        <v>1214100</v>
      </c>
      <c r="T101" s="197"/>
      <c r="U101" s="197"/>
      <c r="V101" s="188">
        <v>10000</v>
      </c>
      <c r="W101" s="199">
        <v>1278000</v>
      </c>
      <c r="X101" s="188">
        <v>150000</v>
      </c>
      <c r="Y101" s="197">
        <v>19170000</v>
      </c>
      <c r="Z101" s="781"/>
      <c r="AA101" s="197">
        <v>30608100</v>
      </c>
      <c r="AB101" s="793"/>
      <c r="AC101" s="188">
        <v>40000</v>
      </c>
      <c r="AD101" s="189">
        <v>5112000</v>
      </c>
      <c r="AE101" s="796"/>
      <c r="AF101" s="796"/>
      <c r="AG101" s="797"/>
      <c r="AH101" s="202" t="s">
        <v>1139</v>
      </c>
    </row>
    <row r="102" spans="1:34" s="203" customFormat="1" ht="55.9" customHeight="1" x14ac:dyDescent="0.25">
      <c r="A102" s="193">
        <v>70</v>
      </c>
      <c r="B102" s="194" t="s">
        <v>1140</v>
      </c>
      <c r="C102" s="195">
        <v>63</v>
      </c>
      <c r="D102" s="195">
        <v>291</v>
      </c>
      <c r="E102" s="195" t="s">
        <v>1003</v>
      </c>
      <c r="F102" s="195" t="s">
        <v>1004</v>
      </c>
      <c r="G102" s="188" t="s">
        <v>12</v>
      </c>
      <c r="H102" s="196">
        <v>42</v>
      </c>
      <c r="I102" s="196">
        <v>42</v>
      </c>
      <c r="J102" s="196">
        <v>0</v>
      </c>
      <c r="K102" s="196">
        <v>42</v>
      </c>
      <c r="L102" s="196">
        <v>0</v>
      </c>
      <c r="M102" s="188">
        <v>70000</v>
      </c>
      <c r="N102" s="189">
        <v>2940000</v>
      </c>
      <c r="O102" s="195" t="s">
        <v>1005</v>
      </c>
      <c r="P102" s="197">
        <v>9500</v>
      </c>
      <c r="Q102" s="195" t="s">
        <v>352</v>
      </c>
      <c r="R102" s="197">
        <v>9500</v>
      </c>
      <c r="S102" s="188">
        <v>399000</v>
      </c>
      <c r="T102" s="197"/>
      <c r="U102" s="197"/>
      <c r="V102" s="188">
        <v>10000</v>
      </c>
      <c r="W102" s="199">
        <v>420000</v>
      </c>
      <c r="X102" s="188">
        <v>150000</v>
      </c>
      <c r="Y102" s="197">
        <v>6300000</v>
      </c>
      <c r="Z102" s="187"/>
      <c r="AA102" s="197">
        <v>10059000</v>
      </c>
      <c r="AB102" s="200">
        <v>10059000</v>
      </c>
      <c r="AC102" s="188">
        <v>40000</v>
      </c>
      <c r="AD102" s="189">
        <v>1680000</v>
      </c>
      <c r="AE102" s="189">
        <v>1680000</v>
      </c>
      <c r="AF102" s="189">
        <v>11739000</v>
      </c>
      <c r="AG102" s="772"/>
      <c r="AH102" s="194" t="s">
        <v>1141</v>
      </c>
    </row>
    <row r="103" spans="1:34" s="236" customFormat="1" ht="55.9" customHeight="1" x14ac:dyDescent="0.25">
      <c r="A103" s="193">
        <v>71</v>
      </c>
      <c r="B103" s="194" t="s">
        <v>1142</v>
      </c>
      <c r="C103" s="195">
        <v>55</v>
      </c>
      <c r="D103" s="195">
        <v>333</v>
      </c>
      <c r="E103" s="195" t="s">
        <v>1003</v>
      </c>
      <c r="F103" s="195" t="s">
        <v>1004</v>
      </c>
      <c r="G103" s="188" t="s">
        <v>12</v>
      </c>
      <c r="H103" s="196">
        <v>144.5</v>
      </c>
      <c r="I103" s="196">
        <v>144.5</v>
      </c>
      <c r="J103" s="196">
        <v>0</v>
      </c>
      <c r="K103" s="196">
        <v>144.5</v>
      </c>
      <c r="L103" s="196">
        <v>0</v>
      </c>
      <c r="M103" s="188">
        <v>70000</v>
      </c>
      <c r="N103" s="189">
        <v>10115000</v>
      </c>
      <c r="O103" s="195" t="s">
        <v>1005</v>
      </c>
      <c r="P103" s="197">
        <v>9500</v>
      </c>
      <c r="Q103" s="195" t="s">
        <v>352</v>
      </c>
      <c r="R103" s="197">
        <v>9500</v>
      </c>
      <c r="S103" s="188">
        <v>1372750</v>
      </c>
      <c r="T103" s="197"/>
      <c r="U103" s="197"/>
      <c r="V103" s="188">
        <v>10000</v>
      </c>
      <c r="W103" s="199">
        <v>1445000</v>
      </c>
      <c r="X103" s="188">
        <v>150000</v>
      </c>
      <c r="Y103" s="197">
        <v>21675000</v>
      </c>
      <c r="Z103" s="187"/>
      <c r="AA103" s="197">
        <v>34607750</v>
      </c>
      <c r="AB103" s="212">
        <v>34607750</v>
      </c>
      <c r="AC103" s="188">
        <v>40000</v>
      </c>
      <c r="AD103" s="189">
        <v>5780000</v>
      </c>
      <c r="AE103" s="213">
        <v>5780000</v>
      </c>
      <c r="AF103" s="189">
        <v>40387750</v>
      </c>
      <c r="AG103" s="201"/>
      <c r="AH103" s="205" t="s">
        <v>1143</v>
      </c>
    </row>
    <row r="104" spans="1:34" s="235" customFormat="1" ht="40.9" customHeight="1" x14ac:dyDescent="0.25">
      <c r="A104" s="786">
        <v>72</v>
      </c>
      <c r="B104" s="784" t="s">
        <v>1144</v>
      </c>
      <c r="C104" s="195">
        <v>55</v>
      </c>
      <c r="D104" s="195">
        <v>365</v>
      </c>
      <c r="E104" s="195" t="s">
        <v>1003</v>
      </c>
      <c r="F104" s="195" t="s">
        <v>1004</v>
      </c>
      <c r="G104" s="188" t="s">
        <v>12</v>
      </c>
      <c r="H104" s="196">
        <v>129.69999999999999</v>
      </c>
      <c r="I104" s="196">
        <v>129.69999999999999</v>
      </c>
      <c r="J104" s="196">
        <v>0</v>
      </c>
      <c r="K104" s="196">
        <v>129.69999999999999</v>
      </c>
      <c r="L104" s="196">
        <v>0</v>
      </c>
      <c r="M104" s="188">
        <v>70000</v>
      </c>
      <c r="N104" s="189">
        <v>9079000</v>
      </c>
      <c r="O104" s="195" t="s">
        <v>1005</v>
      </c>
      <c r="P104" s="197">
        <v>9500</v>
      </c>
      <c r="Q104" s="198" t="s">
        <v>352</v>
      </c>
      <c r="R104" s="197">
        <v>9500</v>
      </c>
      <c r="S104" s="188">
        <v>1232150</v>
      </c>
      <c r="T104" s="197"/>
      <c r="U104" s="197"/>
      <c r="V104" s="188">
        <v>10000</v>
      </c>
      <c r="W104" s="199">
        <v>1297000</v>
      </c>
      <c r="X104" s="188">
        <v>150000</v>
      </c>
      <c r="Y104" s="197">
        <v>19455000</v>
      </c>
      <c r="Z104" s="780"/>
      <c r="AA104" s="197">
        <v>31063150</v>
      </c>
      <c r="AB104" s="791">
        <v>133856550</v>
      </c>
      <c r="AC104" s="188">
        <v>40000</v>
      </c>
      <c r="AD104" s="189">
        <v>5188000</v>
      </c>
      <c r="AE104" s="794">
        <v>22356000</v>
      </c>
      <c r="AF104" s="794">
        <v>156212550</v>
      </c>
      <c r="AG104" s="771"/>
      <c r="AH104" s="784" t="s">
        <v>1145</v>
      </c>
    </row>
    <row r="105" spans="1:34" s="235" customFormat="1" ht="40.9" customHeight="1" x14ac:dyDescent="0.25">
      <c r="A105" s="787"/>
      <c r="B105" s="789"/>
      <c r="C105" s="195">
        <v>55</v>
      </c>
      <c r="D105" s="195">
        <v>300</v>
      </c>
      <c r="E105" s="196" t="s">
        <v>1003</v>
      </c>
      <c r="F105" s="196" t="s">
        <v>1004</v>
      </c>
      <c r="G105" s="196" t="s">
        <v>12</v>
      </c>
      <c r="H105" s="196">
        <v>34.299999999999997</v>
      </c>
      <c r="I105" s="196">
        <v>34.299999999999997</v>
      </c>
      <c r="J105" s="188">
        <v>0</v>
      </c>
      <c r="K105" s="196">
        <v>34.299999999999997</v>
      </c>
      <c r="L105" s="237">
        <v>0</v>
      </c>
      <c r="M105" s="188">
        <v>70000</v>
      </c>
      <c r="N105" s="188">
        <v>2401000</v>
      </c>
      <c r="O105" s="195" t="s">
        <v>1005</v>
      </c>
      <c r="P105" s="197">
        <v>9500</v>
      </c>
      <c r="Q105" s="195" t="s">
        <v>352</v>
      </c>
      <c r="R105" s="197">
        <v>9500</v>
      </c>
      <c r="S105" s="188">
        <v>325850</v>
      </c>
      <c r="T105" s="197"/>
      <c r="U105" s="197"/>
      <c r="V105" s="188">
        <v>10000</v>
      </c>
      <c r="W105" s="199">
        <v>343000</v>
      </c>
      <c r="X105" s="188">
        <v>150000</v>
      </c>
      <c r="Y105" s="197">
        <v>5145000</v>
      </c>
      <c r="Z105" s="790"/>
      <c r="AA105" s="197">
        <v>8214850</v>
      </c>
      <c r="AB105" s="792"/>
      <c r="AC105" s="188">
        <v>40000</v>
      </c>
      <c r="AD105" s="189">
        <v>1372000</v>
      </c>
      <c r="AE105" s="795"/>
      <c r="AF105" s="795"/>
      <c r="AG105" s="797"/>
      <c r="AH105" s="789"/>
    </row>
    <row r="106" spans="1:34" s="235" customFormat="1" ht="40.9" customHeight="1" x14ac:dyDescent="0.25">
      <c r="A106" s="787"/>
      <c r="B106" s="789"/>
      <c r="C106" s="195">
        <v>55</v>
      </c>
      <c r="D106" s="195">
        <v>299</v>
      </c>
      <c r="E106" s="195" t="s">
        <v>1003</v>
      </c>
      <c r="F106" s="195" t="s">
        <v>1004</v>
      </c>
      <c r="G106" s="188" t="s">
        <v>12</v>
      </c>
      <c r="H106" s="196">
        <v>97.9</v>
      </c>
      <c r="I106" s="196">
        <v>97.9</v>
      </c>
      <c r="J106" s="196">
        <v>0</v>
      </c>
      <c r="K106" s="196">
        <v>97.9</v>
      </c>
      <c r="L106" s="196">
        <v>0</v>
      </c>
      <c r="M106" s="188">
        <v>70000</v>
      </c>
      <c r="N106" s="189">
        <v>6853000</v>
      </c>
      <c r="O106" s="195" t="s">
        <v>1005</v>
      </c>
      <c r="P106" s="197">
        <v>9500</v>
      </c>
      <c r="Q106" s="195" t="s">
        <v>352</v>
      </c>
      <c r="R106" s="197">
        <v>9500</v>
      </c>
      <c r="S106" s="188">
        <v>930050</v>
      </c>
      <c r="T106" s="197"/>
      <c r="U106" s="197"/>
      <c r="V106" s="188">
        <v>10000</v>
      </c>
      <c r="W106" s="199">
        <v>979000</v>
      </c>
      <c r="X106" s="188">
        <v>150000</v>
      </c>
      <c r="Y106" s="197">
        <v>14685000</v>
      </c>
      <c r="Z106" s="790"/>
      <c r="AA106" s="197">
        <v>23447050</v>
      </c>
      <c r="AB106" s="792"/>
      <c r="AC106" s="188">
        <v>40000</v>
      </c>
      <c r="AD106" s="189">
        <v>3916000</v>
      </c>
      <c r="AE106" s="795"/>
      <c r="AF106" s="795"/>
      <c r="AG106" s="797"/>
      <c r="AH106" s="789"/>
    </row>
    <row r="107" spans="1:34" s="207" customFormat="1" ht="40.9" customHeight="1" x14ac:dyDescent="0.25">
      <c r="A107" s="787"/>
      <c r="B107" s="789"/>
      <c r="C107" s="195">
        <v>63</v>
      </c>
      <c r="D107" s="195">
        <v>355</v>
      </c>
      <c r="E107" s="195" t="s">
        <v>1003</v>
      </c>
      <c r="F107" s="195" t="s">
        <v>1004</v>
      </c>
      <c r="G107" s="188" t="s">
        <v>12</v>
      </c>
      <c r="H107" s="196">
        <v>187.1</v>
      </c>
      <c r="I107" s="196">
        <v>187.1</v>
      </c>
      <c r="J107" s="196">
        <v>0</v>
      </c>
      <c r="K107" s="196">
        <v>187.1</v>
      </c>
      <c r="L107" s="196">
        <v>0</v>
      </c>
      <c r="M107" s="188">
        <v>70000</v>
      </c>
      <c r="N107" s="189">
        <v>13097000</v>
      </c>
      <c r="O107" s="195" t="s">
        <v>1005</v>
      </c>
      <c r="P107" s="197">
        <v>9500</v>
      </c>
      <c r="Q107" s="198" t="s">
        <v>352</v>
      </c>
      <c r="R107" s="197">
        <v>9500</v>
      </c>
      <c r="S107" s="188">
        <v>1777450</v>
      </c>
      <c r="T107" s="197"/>
      <c r="U107" s="197"/>
      <c r="V107" s="188">
        <v>10000</v>
      </c>
      <c r="W107" s="199">
        <v>1871000</v>
      </c>
      <c r="X107" s="188">
        <v>150000</v>
      </c>
      <c r="Y107" s="197">
        <v>28065000</v>
      </c>
      <c r="Z107" s="790"/>
      <c r="AA107" s="197">
        <v>44810450</v>
      </c>
      <c r="AB107" s="792"/>
      <c r="AC107" s="188">
        <v>40000</v>
      </c>
      <c r="AD107" s="189">
        <v>7484000</v>
      </c>
      <c r="AE107" s="795"/>
      <c r="AF107" s="795"/>
      <c r="AG107" s="797"/>
      <c r="AH107" s="784" t="s">
        <v>1146</v>
      </c>
    </row>
    <row r="108" spans="1:34" s="207" customFormat="1" ht="40.9" customHeight="1" x14ac:dyDescent="0.25">
      <c r="A108" s="788"/>
      <c r="B108" s="785"/>
      <c r="C108" s="195">
        <v>63</v>
      </c>
      <c r="D108" s="195">
        <v>322</v>
      </c>
      <c r="E108" s="195" t="s">
        <v>1003</v>
      </c>
      <c r="F108" s="195" t="s">
        <v>1004</v>
      </c>
      <c r="G108" s="188" t="s">
        <v>12</v>
      </c>
      <c r="H108" s="196">
        <v>109.9</v>
      </c>
      <c r="I108" s="196">
        <v>109.9</v>
      </c>
      <c r="J108" s="196">
        <v>0</v>
      </c>
      <c r="K108" s="196">
        <v>109.9</v>
      </c>
      <c r="L108" s="196">
        <v>0</v>
      </c>
      <c r="M108" s="188">
        <v>70000</v>
      </c>
      <c r="N108" s="189">
        <v>7693000</v>
      </c>
      <c r="O108" s="195" t="s">
        <v>1005</v>
      </c>
      <c r="P108" s="197">
        <v>9500</v>
      </c>
      <c r="Q108" s="195" t="s">
        <v>352</v>
      </c>
      <c r="R108" s="197">
        <v>9500</v>
      </c>
      <c r="S108" s="188">
        <v>1044050</v>
      </c>
      <c r="T108" s="197"/>
      <c r="U108" s="197"/>
      <c r="V108" s="188">
        <v>10000</v>
      </c>
      <c r="W108" s="199">
        <v>1099000</v>
      </c>
      <c r="X108" s="188">
        <v>150000</v>
      </c>
      <c r="Y108" s="197">
        <v>16485000</v>
      </c>
      <c r="Z108" s="781"/>
      <c r="AA108" s="197">
        <v>26321050</v>
      </c>
      <c r="AB108" s="793"/>
      <c r="AC108" s="188">
        <v>40000</v>
      </c>
      <c r="AD108" s="189">
        <v>4396000</v>
      </c>
      <c r="AE108" s="796"/>
      <c r="AF108" s="796"/>
      <c r="AG108" s="772"/>
      <c r="AH108" s="785"/>
    </row>
    <row r="109" spans="1:34" s="207" customFormat="1" ht="55.9" customHeight="1" x14ac:dyDescent="0.25">
      <c r="A109" s="786">
        <v>73</v>
      </c>
      <c r="B109" s="784" t="s">
        <v>1147</v>
      </c>
      <c r="C109" s="195">
        <v>63</v>
      </c>
      <c r="D109" s="195">
        <v>321</v>
      </c>
      <c r="E109" s="195" t="s">
        <v>1003</v>
      </c>
      <c r="F109" s="195" t="s">
        <v>1004</v>
      </c>
      <c r="G109" s="188" t="s">
        <v>12</v>
      </c>
      <c r="H109" s="196">
        <v>161.69999999999999</v>
      </c>
      <c r="I109" s="196">
        <v>161.69999999999999</v>
      </c>
      <c r="J109" s="196">
        <v>0</v>
      </c>
      <c r="K109" s="196">
        <v>161.69999999999999</v>
      </c>
      <c r="L109" s="196">
        <v>0</v>
      </c>
      <c r="M109" s="188">
        <v>70000</v>
      </c>
      <c r="N109" s="189">
        <v>11319000</v>
      </c>
      <c r="O109" s="195" t="s">
        <v>1005</v>
      </c>
      <c r="P109" s="197">
        <v>9500</v>
      </c>
      <c r="Q109" s="195" t="s">
        <v>352</v>
      </c>
      <c r="R109" s="197">
        <v>9500</v>
      </c>
      <c r="S109" s="188">
        <v>1536150</v>
      </c>
      <c r="T109" s="197"/>
      <c r="U109" s="197"/>
      <c r="V109" s="188">
        <v>10000</v>
      </c>
      <c r="W109" s="199">
        <v>1617000</v>
      </c>
      <c r="X109" s="188">
        <v>150000</v>
      </c>
      <c r="Y109" s="197">
        <v>24255000</v>
      </c>
      <c r="Z109" s="780"/>
      <c r="AA109" s="197">
        <v>38727150</v>
      </c>
      <c r="AB109" s="791">
        <v>84591400</v>
      </c>
      <c r="AC109" s="188">
        <v>40000</v>
      </c>
      <c r="AD109" s="189">
        <v>6468000</v>
      </c>
      <c r="AE109" s="794">
        <v>14128000</v>
      </c>
      <c r="AF109" s="794">
        <v>98719400</v>
      </c>
      <c r="AG109" s="771"/>
      <c r="AH109" s="784" t="s">
        <v>1148</v>
      </c>
    </row>
    <row r="110" spans="1:34" s="207" customFormat="1" ht="55.9" customHeight="1" x14ac:dyDescent="0.25">
      <c r="A110" s="787"/>
      <c r="B110" s="789"/>
      <c r="C110" s="195">
        <v>63</v>
      </c>
      <c r="D110" s="195">
        <v>322</v>
      </c>
      <c r="E110" s="195" t="s">
        <v>1003</v>
      </c>
      <c r="F110" s="195" t="s">
        <v>1004</v>
      </c>
      <c r="G110" s="188" t="s">
        <v>12</v>
      </c>
      <c r="H110" s="196">
        <v>28.1</v>
      </c>
      <c r="I110" s="196">
        <v>28.1</v>
      </c>
      <c r="J110" s="196">
        <v>0</v>
      </c>
      <c r="K110" s="196">
        <v>28.1</v>
      </c>
      <c r="L110" s="196">
        <v>0</v>
      </c>
      <c r="M110" s="188">
        <v>70000</v>
      </c>
      <c r="N110" s="189">
        <v>1967000</v>
      </c>
      <c r="O110" s="195" t="s">
        <v>1005</v>
      </c>
      <c r="P110" s="197">
        <v>9500</v>
      </c>
      <c r="Q110" s="198" t="s">
        <v>352</v>
      </c>
      <c r="R110" s="197">
        <v>9500</v>
      </c>
      <c r="S110" s="188">
        <v>266950</v>
      </c>
      <c r="T110" s="197"/>
      <c r="U110" s="197"/>
      <c r="V110" s="188">
        <v>10000</v>
      </c>
      <c r="W110" s="199">
        <v>281000</v>
      </c>
      <c r="X110" s="188">
        <v>150000</v>
      </c>
      <c r="Y110" s="197">
        <v>4215000</v>
      </c>
      <c r="Z110" s="790"/>
      <c r="AA110" s="197">
        <v>6729950</v>
      </c>
      <c r="AB110" s="792"/>
      <c r="AC110" s="188">
        <v>40000</v>
      </c>
      <c r="AD110" s="189">
        <v>1124000</v>
      </c>
      <c r="AE110" s="795"/>
      <c r="AF110" s="795"/>
      <c r="AG110" s="797"/>
      <c r="AH110" s="789"/>
    </row>
    <row r="111" spans="1:34" s="207" customFormat="1" ht="55.9" customHeight="1" x14ac:dyDescent="0.25">
      <c r="A111" s="787"/>
      <c r="B111" s="789"/>
      <c r="C111" s="195">
        <v>55</v>
      </c>
      <c r="D111" s="195">
        <v>300</v>
      </c>
      <c r="E111" s="195" t="s">
        <v>1003</v>
      </c>
      <c r="F111" s="195" t="s">
        <v>1004</v>
      </c>
      <c r="G111" s="188" t="s">
        <v>12</v>
      </c>
      <c r="H111" s="196">
        <v>62.8</v>
      </c>
      <c r="I111" s="196">
        <v>62.8</v>
      </c>
      <c r="J111" s="196">
        <v>0</v>
      </c>
      <c r="K111" s="196">
        <v>62.8</v>
      </c>
      <c r="L111" s="196">
        <v>0</v>
      </c>
      <c r="M111" s="188">
        <v>70000</v>
      </c>
      <c r="N111" s="189">
        <v>4396000</v>
      </c>
      <c r="O111" s="195" t="s">
        <v>1005</v>
      </c>
      <c r="P111" s="197">
        <v>9500</v>
      </c>
      <c r="Q111" s="195" t="s">
        <v>352</v>
      </c>
      <c r="R111" s="197">
        <v>9500</v>
      </c>
      <c r="S111" s="188">
        <v>596600</v>
      </c>
      <c r="T111" s="197"/>
      <c r="U111" s="197"/>
      <c r="V111" s="188">
        <v>10000</v>
      </c>
      <c r="W111" s="199">
        <v>628000</v>
      </c>
      <c r="X111" s="188">
        <v>150000</v>
      </c>
      <c r="Y111" s="197">
        <v>9420000</v>
      </c>
      <c r="Z111" s="790"/>
      <c r="AA111" s="197">
        <v>15040600</v>
      </c>
      <c r="AB111" s="792"/>
      <c r="AC111" s="188">
        <v>40000</v>
      </c>
      <c r="AD111" s="189">
        <v>2512000</v>
      </c>
      <c r="AE111" s="795"/>
      <c r="AF111" s="795"/>
      <c r="AG111" s="797"/>
      <c r="AH111" s="789"/>
    </row>
    <row r="112" spans="1:34" s="206" customFormat="1" ht="55.9" customHeight="1" x14ac:dyDescent="0.25">
      <c r="A112" s="788"/>
      <c r="B112" s="785"/>
      <c r="C112" s="195">
        <v>55</v>
      </c>
      <c r="D112" s="195">
        <v>366</v>
      </c>
      <c r="E112" s="195" t="s">
        <v>1003</v>
      </c>
      <c r="F112" s="195" t="s">
        <v>1004</v>
      </c>
      <c r="G112" s="188" t="s">
        <v>12</v>
      </c>
      <c r="H112" s="196">
        <v>100.6</v>
      </c>
      <c r="I112" s="196">
        <v>100.6</v>
      </c>
      <c r="J112" s="196">
        <v>0</v>
      </c>
      <c r="K112" s="196">
        <v>100.6</v>
      </c>
      <c r="L112" s="196">
        <v>0</v>
      </c>
      <c r="M112" s="188">
        <v>70000</v>
      </c>
      <c r="N112" s="189">
        <v>7042000</v>
      </c>
      <c r="O112" s="195" t="s">
        <v>1005</v>
      </c>
      <c r="P112" s="197">
        <v>9500</v>
      </c>
      <c r="Q112" s="195" t="s">
        <v>352</v>
      </c>
      <c r="R112" s="197">
        <v>9500</v>
      </c>
      <c r="S112" s="188">
        <v>955700</v>
      </c>
      <c r="T112" s="197"/>
      <c r="U112" s="197"/>
      <c r="V112" s="188">
        <v>10000</v>
      </c>
      <c r="W112" s="199">
        <v>1006000</v>
      </c>
      <c r="X112" s="188">
        <v>150000</v>
      </c>
      <c r="Y112" s="197">
        <v>15090000</v>
      </c>
      <c r="Z112" s="781"/>
      <c r="AA112" s="197">
        <v>24093700</v>
      </c>
      <c r="AB112" s="793"/>
      <c r="AC112" s="188">
        <v>40000</v>
      </c>
      <c r="AD112" s="189">
        <v>4024000</v>
      </c>
      <c r="AE112" s="796"/>
      <c r="AF112" s="796"/>
      <c r="AG112" s="772"/>
      <c r="AH112" s="194" t="s">
        <v>1149</v>
      </c>
    </row>
    <row r="113" spans="1:46" s="206" customFormat="1" ht="55.9" customHeight="1" x14ac:dyDescent="0.25">
      <c r="A113" s="193">
        <v>74</v>
      </c>
      <c r="B113" s="194" t="s">
        <v>1150</v>
      </c>
      <c r="C113" s="195">
        <v>63</v>
      </c>
      <c r="D113" s="195">
        <v>290</v>
      </c>
      <c r="E113" s="195" t="s">
        <v>1003</v>
      </c>
      <c r="F113" s="195" t="s">
        <v>1004</v>
      </c>
      <c r="G113" s="188" t="s">
        <v>12</v>
      </c>
      <c r="H113" s="196">
        <v>94.7</v>
      </c>
      <c r="I113" s="196">
        <v>94.7</v>
      </c>
      <c r="J113" s="196">
        <v>0</v>
      </c>
      <c r="K113" s="196">
        <v>94.7</v>
      </c>
      <c r="L113" s="196">
        <v>0</v>
      </c>
      <c r="M113" s="188">
        <v>70000</v>
      </c>
      <c r="N113" s="189">
        <v>6629000</v>
      </c>
      <c r="O113" s="195" t="s">
        <v>1005</v>
      </c>
      <c r="P113" s="197">
        <v>9500</v>
      </c>
      <c r="Q113" s="198" t="s">
        <v>352</v>
      </c>
      <c r="R113" s="197">
        <v>9500</v>
      </c>
      <c r="S113" s="188">
        <v>899650</v>
      </c>
      <c r="T113" s="197"/>
      <c r="U113" s="197"/>
      <c r="V113" s="188">
        <v>10000</v>
      </c>
      <c r="W113" s="199">
        <v>947000</v>
      </c>
      <c r="X113" s="188">
        <v>150000</v>
      </c>
      <c r="Y113" s="197">
        <v>14205000</v>
      </c>
      <c r="Z113" s="187"/>
      <c r="AA113" s="197">
        <v>22680650</v>
      </c>
      <c r="AB113" s="200">
        <v>22680650</v>
      </c>
      <c r="AC113" s="188">
        <v>40000</v>
      </c>
      <c r="AD113" s="189">
        <v>3788000</v>
      </c>
      <c r="AE113" s="189">
        <v>3788000</v>
      </c>
      <c r="AF113" s="189">
        <v>26468650</v>
      </c>
      <c r="AG113" s="238"/>
      <c r="AH113" s="202"/>
    </row>
    <row r="114" spans="1:46" s="207" customFormat="1" ht="55.9" customHeight="1" x14ac:dyDescent="0.25">
      <c r="A114" s="777">
        <v>75</v>
      </c>
      <c r="B114" s="779" t="s">
        <v>1151</v>
      </c>
      <c r="C114" s="195">
        <v>63</v>
      </c>
      <c r="D114" s="195">
        <v>290</v>
      </c>
      <c r="E114" s="195" t="s">
        <v>1003</v>
      </c>
      <c r="F114" s="195" t="s">
        <v>1004</v>
      </c>
      <c r="G114" s="188" t="s">
        <v>12</v>
      </c>
      <c r="H114" s="196">
        <v>138.80000000000001</v>
      </c>
      <c r="I114" s="196">
        <v>138.80000000000001</v>
      </c>
      <c r="J114" s="196">
        <v>0</v>
      </c>
      <c r="K114" s="196">
        <v>138.80000000000001</v>
      </c>
      <c r="L114" s="196">
        <v>0</v>
      </c>
      <c r="M114" s="188">
        <v>70000</v>
      </c>
      <c r="N114" s="189">
        <v>9716000</v>
      </c>
      <c r="O114" s="195" t="s">
        <v>1005</v>
      </c>
      <c r="P114" s="197">
        <v>9500</v>
      </c>
      <c r="Q114" s="195" t="s">
        <v>352</v>
      </c>
      <c r="R114" s="197">
        <v>9500</v>
      </c>
      <c r="S114" s="188">
        <v>1318600</v>
      </c>
      <c r="T114" s="197"/>
      <c r="U114" s="197"/>
      <c r="V114" s="188">
        <v>10000</v>
      </c>
      <c r="W114" s="199">
        <v>1388000</v>
      </c>
      <c r="X114" s="188">
        <v>150000</v>
      </c>
      <c r="Y114" s="197">
        <v>20820000</v>
      </c>
      <c r="Z114" s="780"/>
      <c r="AA114" s="197">
        <v>33242600</v>
      </c>
      <c r="AB114" s="782">
        <v>52234950</v>
      </c>
      <c r="AC114" s="188">
        <v>40000</v>
      </c>
      <c r="AD114" s="189">
        <v>5552000</v>
      </c>
      <c r="AE114" s="783">
        <v>8724000</v>
      </c>
      <c r="AF114" s="783">
        <v>60958950</v>
      </c>
      <c r="AG114" s="771"/>
      <c r="AH114" s="773" t="s">
        <v>1152</v>
      </c>
    </row>
    <row r="115" spans="1:46" s="203" customFormat="1" ht="55.9" customHeight="1" x14ac:dyDescent="0.25">
      <c r="A115" s="778"/>
      <c r="B115" s="779"/>
      <c r="C115" s="195">
        <v>55</v>
      </c>
      <c r="D115" s="195">
        <v>300</v>
      </c>
      <c r="E115" s="195" t="s">
        <v>1003</v>
      </c>
      <c r="F115" s="195" t="s">
        <v>1004</v>
      </c>
      <c r="G115" s="188" t="s">
        <v>12</v>
      </c>
      <c r="H115" s="196">
        <v>79.3</v>
      </c>
      <c r="I115" s="196">
        <v>79.3</v>
      </c>
      <c r="J115" s="196">
        <v>0</v>
      </c>
      <c r="K115" s="196">
        <v>79.3</v>
      </c>
      <c r="L115" s="196">
        <v>0</v>
      </c>
      <c r="M115" s="188">
        <v>70000</v>
      </c>
      <c r="N115" s="189">
        <v>5551000</v>
      </c>
      <c r="O115" s="195" t="s">
        <v>1005</v>
      </c>
      <c r="P115" s="197">
        <v>9500</v>
      </c>
      <c r="Q115" s="195" t="s">
        <v>352</v>
      </c>
      <c r="R115" s="197">
        <v>9500</v>
      </c>
      <c r="S115" s="188">
        <v>753350</v>
      </c>
      <c r="T115" s="197"/>
      <c r="U115" s="197"/>
      <c r="V115" s="188">
        <v>10000</v>
      </c>
      <c r="W115" s="199">
        <v>793000</v>
      </c>
      <c r="X115" s="188">
        <v>150000</v>
      </c>
      <c r="Y115" s="197">
        <v>11895000</v>
      </c>
      <c r="Z115" s="781"/>
      <c r="AA115" s="197">
        <v>18992350</v>
      </c>
      <c r="AB115" s="782"/>
      <c r="AC115" s="188">
        <v>40000</v>
      </c>
      <c r="AD115" s="189">
        <v>3172000</v>
      </c>
      <c r="AE115" s="783"/>
      <c r="AF115" s="783"/>
      <c r="AG115" s="772"/>
      <c r="AH115" s="774"/>
    </row>
    <row r="116" spans="1:46" s="206" customFormat="1" ht="55.9" customHeight="1" x14ac:dyDescent="0.25">
      <c r="A116" s="193">
        <v>76</v>
      </c>
      <c r="B116" s="194" t="s">
        <v>1153</v>
      </c>
      <c r="C116" s="195">
        <v>63</v>
      </c>
      <c r="D116" s="195">
        <v>263</v>
      </c>
      <c r="E116" s="195" t="s">
        <v>1003</v>
      </c>
      <c r="F116" s="195" t="s">
        <v>1004</v>
      </c>
      <c r="G116" s="188" t="s">
        <v>12</v>
      </c>
      <c r="H116" s="196">
        <v>131.9</v>
      </c>
      <c r="I116" s="196">
        <v>131.9</v>
      </c>
      <c r="J116" s="196">
        <v>0</v>
      </c>
      <c r="K116" s="196">
        <v>131.9</v>
      </c>
      <c r="L116" s="196">
        <v>0</v>
      </c>
      <c r="M116" s="188">
        <v>70000</v>
      </c>
      <c r="N116" s="189">
        <v>9233000</v>
      </c>
      <c r="O116" s="195" t="s">
        <v>1005</v>
      </c>
      <c r="P116" s="197">
        <v>9500</v>
      </c>
      <c r="Q116" s="198" t="s">
        <v>352</v>
      </c>
      <c r="R116" s="197">
        <v>9500</v>
      </c>
      <c r="S116" s="188">
        <v>1253050</v>
      </c>
      <c r="T116" s="197"/>
      <c r="U116" s="197"/>
      <c r="V116" s="188">
        <v>10000</v>
      </c>
      <c r="W116" s="199">
        <v>1319000</v>
      </c>
      <c r="X116" s="188">
        <v>150000</v>
      </c>
      <c r="Y116" s="197">
        <v>19785000</v>
      </c>
      <c r="Z116" s="187"/>
      <c r="AA116" s="197">
        <v>31590050</v>
      </c>
      <c r="AB116" s="200">
        <v>31590050</v>
      </c>
      <c r="AC116" s="188">
        <v>40000</v>
      </c>
      <c r="AD116" s="189">
        <v>5276000</v>
      </c>
      <c r="AE116" s="189">
        <v>5276000</v>
      </c>
      <c r="AF116" s="189">
        <v>36866050</v>
      </c>
      <c r="AG116" s="238"/>
      <c r="AH116" s="202"/>
    </row>
    <row r="117" spans="1:46" s="206" customFormat="1" ht="55.9" customHeight="1" x14ac:dyDescent="0.25">
      <c r="A117" s="193">
        <v>77</v>
      </c>
      <c r="B117" s="194" t="s">
        <v>1154</v>
      </c>
      <c r="C117" s="195">
        <v>63</v>
      </c>
      <c r="D117" s="195">
        <v>349</v>
      </c>
      <c r="E117" s="195" t="s">
        <v>1003</v>
      </c>
      <c r="F117" s="195" t="s">
        <v>1004</v>
      </c>
      <c r="G117" s="188" t="s">
        <v>12</v>
      </c>
      <c r="H117" s="196">
        <v>132.1</v>
      </c>
      <c r="I117" s="196">
        <v>48.8</v>
      </c>
      <c r="J117" s="196">
        <v>83.3</v>
      </c>
      <c r="K117" s="196">
        <v>132.1</v>
      </c>
      <c r="L117" s="196">
        <v>0</v>
      </c>
      <c r="M117" s="188">
        <v>70000</v>
      </c>
      <c r="N117" s="189">
        <v>9247000</v>
      </c>
      <c r="O117" s="195" t="s">
        <v>1005</v>
      </c>
      <c r="P117" s="197">
        <v>9500</v>
      </c>
      <c r="Q117" s="198" t="s">
        <v>352</v>
      </c>
      <c r="R117" s="197">
        <v>9500</v>
      </c>
      <c r="S117" s="188">
        <v>1254950</v>
      </c>
      <c r="T117" s="197"/>
      <c r="U117" s="197"/>
      <c r="V117" s="188">
        <v>10000</v>
      </c>
      <c r="W117" s="199">
        <v>1321000</v>
      </c>
      <c r="X117" s="188">
        <v>150000</v>
      </c>
      <c r="Y117" s="197">
        <v>19815000</v>
      </c>
      <c r="Z117" s="187"/>
      <c r="AA117" s="197">
        <v>31637950</v>
      </c>
      <c r="AB117" s="200">
        <v>31637950</v>
      </c>
      <c r="AC117" s="188">
        <v>40000</v>
      </c>
      <c r="AD117" s="189">
        <v>5284000</v>
      </c>
      <c r="AE117" s="189">
        <v>5284000</v>
      </c>
      <c r="AF117" s="189">
        <v>36921950</v>
      </c>
      <c r="AG117" s="238"/>
      <c r="AH117" s="202"/>
    </row>
    <row r="118" spans="1:46" s="206" customFormat="1" ht="55.9" customHeight="1" x14ac:dyDescent="0.25">
      <c r="A118" s="193">
        <v>78</v>
      </c>
      <c r="B118" s="194" t="s">
        <v>1155</v>
      </c>
      <c r="C118" s="195">
        <v>55</v>
      </c>
      <c r="D118" s="195">
        <v>210</v>
      </c>
      <c r="E118" s="195" t="s">
        <v>1003</v>
      </c>
      <c r="F118" s="195" t="s">
        <v>1004</v>
      </c>
      <c r="G118" s="188" t="s">
        <v>12</v>
      </c>
      <c r="H118" s="196">
        <v>215.1</v>
      </c>
      <c r="I118" s="196">
        <v>17.600000000000001</v>
      </c>
      <c r="J118" s="196"/>
      <c r="K118" s="196">
        <v>17.600000000000001</v>
      </c>
      <c r="L118" s="196">
        <v>197.5</v>
      </c>
      <c r="M118" s="188">
        <v>70000</v>
      </c>
      <c r="N118" s="189">
        <v>1232000</v>
      </c>
      <c r="O118" s="195" t="s">
        <v>1005</v>
      </c>
      <c r="P118" s="197">
        <v>9500</v>
      </c>
      <c r="Q118" s="198" t="s">
        <v>352</v>
      </c>
      <c r="R118" s="197">
        <v>9500</v>
      </c>
      <c r="S118" s="188">
        <v>167200</v>
      </c>
      <c r="T118" s="197"/>
      <c r="U118" s="197"/>
      <c r="V118" s="188">
        <v>10000</v>
      </c>
      <c r="W118" s="199">
        <v>176000</v>
      </c>
      <c r="X118" s="188">
        <v>150000</v>
      </c>
      <c r="Y118" s="197">
        <v>2640000</v>
      </c>
      <c r="Z118" s="187"/>
      <c r="AA118" s="197">
        <v>4215200</v>
      </c>
      <c r="AB118" s="200">
        <v>4215200</v>
      </c>
      <c r="AC118" s="188">
        <v>40000</v>
      </c>
      <c r="AD118" s="189">
        <v>704000</v>
      </c>
      <c r="AE118" s="189">
        <v>704000</v>
      </c>
      <c r="AF118" s="189">
        <v>4919200</v>
      </c>
      <c r="AG118" s="238"/>
      <c r="AH118" s="202"/>
    </row>
    <row r="119" spans="1:46" s="242" customFormat="1" ht="45" customHeight="1" x14ac:dyDescent="0.25">
      <c r="A119" s="775" t="s">
        <v>978</v>
      </c>
      <c r="B119" s="776"/>
      <c r="C119" s="239"/>
      <c r="D119" s="195"/>
      <c r="E119" s="195"/>
      <c r="F119" s="195"/>
      <c r="G119" s="188"/>
      <c r="H119" s="240">
        <v>19749.099999999995</v>
      </c>
      <c r="I119" s="240">
        <v>17111.299999999996</v>
      </c>
      <c r="J119" s="240">
        <v>483.70000000000005</v>
      </c>
      <c r="K119" s="240">
        <v>17594.999999999993</v>
      </c>
      <c r="L119" s="240">
        <v>2154.0999999999995</v>
      </c>
      <c r="M119" s="198"/>
      <c r="N119" s="197">
        <v>1231650000</v>
      </c>
      <c r="O119" s="195"/>
      <c r="P119" s="198"/>
      <c r="Q119" s="198"/>
      <c r="R119" s="197"/>
      <c r="S119" s="197">
        <v>167152500</v>
      </c>
      <c r="T119" s="197">
        <v>0</v>
      </c>
      <c r="U119" s="197">
        <v>0</v>
      </c>
      <c r="V119" s="197"/>
      <c r="W119" s="197">
        <v>175950000</v>
      </c>
      <c r="X119" s="198"/>
      <c r="Y119" s="197">
        <v>2639250000</v>
      </c>
      <c r="Z119" s="197">
        <v>0</v>
      </c>
      <c r="AA119" s="197"/>
      <c r="AB119" s="197">
        <v>4214002500</v>
      </c>
      <c r="AC119" s="198"/>
      <c r="AD119" s="197">
        <v>703800000</v>
      </c>
      <c r="AE119" s="197">
        <v>703800000</v>
      </c>
      <c r="AF119" s="197">
        <v>4917802500</v>
      </c>
      <c r="AG119" s="241"/>
      <c r="AH119" s="195" t="s">
        <v>978</v>
      </c>
      <c r="AI119" s="175"/>
      <c r="AJ119" s="175"/>
      <c r="AK119" s="233"/>
      <c r="AL119" s="233"/>
      <c r="AM119" s="233"/>
      <c r="AN119" s="233"/>
      <c r="AO119" s="233"/>
      <c r="AP119" s="233"/>
      <c r="AQ119" s="233"/>
      <c r="AR119" s="233"/>
      <c r="AS119" s="233"/>
      <c r="AT119" s="233"/>
    </row>
    <row r="120" spans="1:46" ht="45" customHeight="1" x14ac:dyDescent="0.25">
      <c r="AE120" s="254"/>
      <c r="AF120" s="245"/>
      <c r="AG120" s="255"/>
    </row>
    <row r="121" spans="1:46" ht="45" customHeight="1" x14ac:dyDescent="0.25">
      <c r="L121" s="175"/>
      <c r="AE121" s="254"/>
      <c r="AF121" s="245"/>
      <c r="AG121" s="255"/>
    </row>
    <row r="122" spans="1:46" ht="45" customHeight="1" x14ac:dyDescent="0.25">
      <c r="L122" s="175"/>
      <c r="AE122" s="254"/>
      <c r="AF122" s="245"/>
      <c r="AG122" s="255"/>
    </row>
    <row r="123" spans="1:46" ht="45" customHeight="1" x14ac:dyDescent="0.25">
      <c r="L123" s="175"/>
      <c r="AE123" s="254"/>
      <c r="AF123" s="245"/>
      <c r="AG123" s="255"/>
    </row>
    <row r="124" spans="1:46" ht="45" customHeight="1" x14ac:dyDescent="0.25">
      <c r="L124" s="175"/>
      <c r="AE124" s="254"/>
      <c r="AF124" s="256"/>
      <c r="AG124" s="257"/>
    </row>
    <row r="125" spans="1:46" ht="45" customHeight="1" x14ac:dyDescent="0.25">
      <c r="L125" s="175"/>
      <c r="AE125" s="254"/>
      <c r="AF125" s="256"/>
      <c r="AG125" s="257"/>
    </row>
    <row r="126" spans="1:46" ht="45" customHeight="1" x14ac:dyDescent="0.25">
      <c r="AE126" s="254"/>
      <c r="AF126" s="256"/>
      <c r="AG126" s="257"/>
    </row>
    <row r="127" spans="1:46" ht="45" customHeight="1" x14ac:dyDescent="0.25">
      <c r="AE127" s="254"/>
      <c r="AF127" s="256"/>
      <c r="AG127" s="257"/>
    </row>
    <row r="128" spans="1:46" ht="45" customHeight="1" x14ac:dyDescent="0.25">
      <c r="AE128" s="254"/>
      <c r="AF128" s="256"/>
      <c r="AG128" s="257"/>
    </row>
    <row r="129" spans="31:33" ht="45" customHeight="1" x14ac:dyDescent="0.25">
      <c r="AE129" s="254"/>
      <c r="AF129" s="256"/>
      <c r="AG129" s="257"/>
    </row>
    <row r="130" spans="31:33" ht="45" customHeight="1" x14ac:dyDescent="0.25">
      <c r="AE130" s="254"/>
      <c r="AF130" s="256"/>
      <c r="AG130" s="257"/>
    </row>
    <row r="131" spans="31:33" ht="45" customHeight="1" x14ac:dyDescent="0.25">
      <c r="AE131" s="254"/>
      <c r="AF131" s="256"/>
      <c r="AG131" s="257"/>
    </row>
    <row r="132" spans="31:33" ht="45" customHeight="1" x14ac:dyDescent="0.25">
      <c r="AE132" s="254"/>
      <c r="AF132" s="256"/>
      <c r="AG132" s="257"/>
    </row>
    <row r="133" spans="31:33" ht="45" customHeight="1" x14ac:dyDescent="0.25">
      <c r="AE133" s="254"/>
      <c r="AF133" s="256"/>
      <c r="AG133" s="257"/>
    </row>
    <row r="134" spans="31:33" ht="45" customHeight="1" x14ac:dyDescent="0.25">
      <c r="AE134" s="254"/>
      <c r="AF134" s="256"/>
      <c r="AG134" s="257"/>
    </row>
    <row r="135" spans="31:33" ht="45" customHeight="1" x14ac:dyDescent="0.25">
      <c r="AE135" s="254"/>
      <c r="AF135" s="256"/>
      <c r="AG135" s="257"/>
    </row>
    <row r="136" spans="31:33" ht="45" customHeight="1" x14ac:dyDescent="0.25">
      <c r="AE136" s="254"/>
      <c r="AF136" s="256"/>
      <c r="AG136" s="257"/>
    </row>
    <row r="137" spans="31:33" ht="45" customHeight="1" x14ac:dyDescent="0.25">
      <c r="AE137" s="254"/>
      <c r="AF137" s="256"/>
      <c r="AG137" s="257"/>
    </row>
    <row r="138" spans="31:33" ht="45" customHeight="1" x14ac:dyDescent="0.25">
      <c r="AE138" s="254"/>
      <c r="AF138" s="256"/>
      <c r="AG138" s="257"/>
    </row>
    <row r="139" spans="31:33" ht="45" customHeight="1" x14ac:dyDescent="0.25">
      <c r="AE139" s="254"/>
      <c r="AF139" s="256"/>
      <c r="AG139" s="257"/>
    </row>
    <row r="140" spans="31:33" ht="45" customHeight="1" x14ac:dyDescent="0.25">
      <c r="AE140" s="254"/>
      <c r="AF140" s="256"/>
      <c r="AG140" s="257"/>
    </row>
    <row r="141" spans="31:33" ht="45" customHeight="1" x14ac:dyDescent="0.25">
      <c r="AE141" s="254"/>
      <c r="AF141" s="256"/>
      <c r="AG141" s="257"/>
    </row>
    <row r="142" spans="31:33" ht="45" customHeight="1" x14ac:dyDescent="0.25">
      <c r="AE142" s="254"/>
      <c r="AF142" s="256"/>
      <c r="AG142" s="257"/>
    </row>
    <row r="143" spans="31:33" ht="45" customHeight="1" x14ac:dyDescent="0.25">
      <c r="AE143" s="254"/>
      <c r="AF143" s="256"/>
      <c r="AG143" s="257"/>
    </row>
    <row r="144" spans="31:33" ht="45" customHeight="1" x14ac:dyDescent="0.25">
      <c r="AE144" s="254"/>
      <c r="AF144" s="256"/>
      <c r="AG144" s="257"/>
    </row>
    <row r="145" spans="31:33" ht="45" customHeight="1" x14ac:dyDescent="0.25">
      <c r="AE145" s="254"/>
      <c r="AF145" s="256"/>
      <c r="AG145" s="257"/>
    </row>
    <row r="146" spans="31:33" ht="45" customHeight="1" x14ac:dyDescent="0.25">
      <c r="AE146" s="254"/>
      <c r="AF146" s="256"/>
      <c r="AG146" s="257"/>
    </row>
    <row r="147" spans="31:33" ht="45" customHeight="1" x14ac:dyDescent="0.25">
      <c r="AE147" s="254"/>
      <c r="AF147" s="256"/>
      <c r="AG147" s="257"/>
    </row>
    <row r="148" spans="31:33" ht="45" customHeight="1" x14ac:dyDescent="0.25">
      <c r="AE148" s="254"/>
      <c r="AF148" s="256"/>
      <c r="AG148" s="257"/>
    </row>
    <row r="149" spans="31:33" ht="45" customHeight="1" x14ac:dyDescent="0.25">
      <c r="AE149" s="254"/>
      <c r="AF149" s="256"/>
      <c r="AG149" s="257"/>
    </row>
    <row r="150" spans="31:33" ht="45" customHeight="1" x14ac:dyDescent="0.25">
      <c r="AE150" s="254"/>
      <c r="AF150" s="256"/>
      <c r="AG150" s="257"/>
    </row>
    <row r="151" spans="31:33" ht="45" customHeight="1" x14ac:dyDescent="0.25">
      <c r="AE151" s="254"/>
      <c r="AF151" s="256"/>
      <c r="AG151" s="257"/>
    </row>
    <row r="152" spans="31:33" ht="45" customHeight="1" x14ac:dyDescent="0.25">
      <c r="AE152" s="254"/>
      <c r="AF152" s="256"/>
      <c r="AG152" s="257"/>
    </row>
    <row r="153" spans="31:33" ht="45" customHeight="1" x14ac:dyDescent="0.25">
      <c r="AE153" s="254"/>
      <c r="AF153" s="256"/>
      <c r="AG153" s="257"/>
    </row>
    <row r="154" spans="31:33" ht="45" customHeight="1" x14ac:dyDescent="0.25">
      <c r="AE154" s="254"/>
      <c r="AF154" s="256"/>
      <c r="AG154" s="257"/>
    </row>
    <row r="155" spans="31:33" ht="45" customHeight="1" x14ac:dyDescent="0.25">
      <c r="AE155" s="254"/>
      <c r="AF155" s="256"/>
      <c r="AG155" s="257"/>
    </row>
    <row r="156" spans="31:33" ht="45" customHeight="1" x14ac:dyDescent="0.25">
      <c r="AE156" s="254"/>
      <c r="AF156" s="256"/>
      <c r="AG156" s="257"/>
    </row>
    <row r="157" spans="31:33" ht="45" customHeight="1" x14ac:dyDescent="0.25">
      <c r="AE157" s="254"/>
      <c r="AF157" s="256"/>
      <c r="AG157" s="257"/>
    </row>
    <row r="158" spans="31:33" x14ac:dyDescent="0.25">
      <c r="AE158" s="254"/>
      <c r="AF158" s="256"/>
      <c r="AG158" s="257"/>
    </row>
    <row r="159" spans="31:33" x14ac:dyDescent="0.25">
      <c r="AE159" s="254"/>
      <c r="AF159" s="256"/>
      <c r="AG159" s="257"/>
    </row>
    <row r="160" spans="31:33" x14ac:dyDescent="0.25">
      <c r="AE160" s="254"/>
      <c r="AF160" s="256"/>
      <c r="AG160" s="257"/>
    </row>
    <row r="161" spans="31:33" x14ac:dyDescent="0.25">
      <c r="AE161" s="254"/>
      <c r="AF161" s="256"/>
      <c r="AG161" s="257"/>
    </row>
    <row r="162" spans="31:33" x14ac:dyDescent="0.25">
      <c r="AE162" s="254"/>
      <c r="AF162" s="256"/>
      <c r="AG162" s="257"/>
    </row>
    <row r="163" spans="31:33" x14ac:dyDescent="0.25">
      <c r="AE163" s="254"/>
      <c r="AF163" s="256"/>
      <c r="AG163" s="257"/>
    </row>
    <row r="164" spans="31:33" x14ac:dyDescent="0.25">
      <c r="AE164" s="254"/>
      <c r="AF164" s="256"/>
      <c r="AG164" s="257"/>
    </row>
    <row r="165" spans="31:33" x14ac:dyDescent="0.25">
      <c r="AE165" s="254"/>
      <c r="AF165" s="256"/>
      <c r="AG165" s="257"/>
    </row>
    <row r="166" spans="31:33" x14ac:dyDescent="0.25">
      <c r="AE166" s="254"/>
      <c r="AF166" s="256"/>
      <c r="AG166" s="257"/>
    </row>
    <row r="167" spans="31:33" x14ac:dyDescent="0.25">
      <c r="AE167" s="254"/>
      <c r="AF167" s="256"/>
      <c r="AG167" s="257"/>
    </row>
  </sheetData>
  <dataConsolidate/>
  <mergeCells count="209">
    <mergeCell ref="P3:P5"/>
    <mergeCell ref="A1:AG2"/>
    <mergeCell ref="A3:A5"/>
    <mergeCell ref="B3:B5"/>
    <mergeCell ref="C3:C5"/>
    <mergeCell ref="D3:D5"/>
    <mergeCell ref="E3:E5"/>
    <mergeCell ref="F3:F5"/>
    <mergeCell ref="G3:G5"/>
    <mergeCell ref="H3:H5"/>
    <mergeCell ref="I3:J4"/>
    <mergeCell ref="A9:A10"/>
    <mergeCell ref="B9:B10"/>
    <mergeCell ref="AB9:AB10"/>
    <mergeCell ref="AE9:AE10"/>
    <mergeCell ref="AF9:AF10"/>
    <mergeCell ref="AG9:AG10"/>
    <mergeCell ref="AG3:AG5"/>
    <mergeCell ref="AH3:AH5"/>
    <mergeCell ref="R4:S4"/>
    <mergeCell ref="T4:U4"/>
    <mergeCell ref="V4:W4"/>
    <mergeCell ref="X4:Y4"/>
    <mergeCell ref="Z4:Z5"/>
    <mergeCell ref="Q3:Q5"/>
    <mergeCell ref="R3:Z3"/>
    <mergeCell ref="AA3:AA5"/>
    <mergeCell ref="AB3:AB5"/>
    <mergeCell ref="AC3:AE4"/>
    <mergeCell ref="AF3:AF5"/>
    <mergeCell ref="K3:K5"/>
    <mergeCell ref="L3:L5"/>
    <mergeCell ref="M3:M5"/>
    <mergeCell ref="N3:N5"/>
    <mergeCell ref="O3:O5"/>
    <mergeCell ref="AH11:AH12"/>
    <mergeCell ref="A15:A16"/>
    <mergeCell ref="B15:B16"/>
    <mergeCell ref="Z15:Z16"/>
    <mergeCell ref="AB15:AB16"/>
    <mergeCell ref="AE15:AE16"/>
    <mergeCell ref="AF15:AF16"/>
    <mergeCell ref="AG15:AG16"/>
    <mergeCell ref="AH15:AH16"/>
    <mergeCell ref="A11:A13"/>
    <mergeCell ref="B11:B13"/>
    <mergeCell ref="AB11:AB12"/>
    <mergeCell ref="AE11:AE12"/>
    <mergeCell ref="AF11:AF12"/>
    <mergeCell ref="AG11:AG12"/>
    <mergeCell ref="AG18:AG19"/>
    <mergeCell ref="AH18:AH19"/>
    <mergeCell ref="A21:A22"/>
    <mergeCell ref="B21:B22"/>
    <mergeCell ref="Z21:Z22"/>
    <mergeCell ref="AB21:AB22"/>
    <mergeCell ref="AE21:AE22"/>
    <mergeCell ref="AF21:AF22"/>
    <mergeCell ref="AG21:AG22"/>
    <mergeCell ref="AH21:AH22"/>
    <mergeCell ref="A18:A19"/>
    <mergeCell ref="B18:B19"/>
    <mergeCell ref="Z18:Z19"/>
    <mergeCell ref="AB18:AB19"/>
    <mergeCell ref="AE18:AE19"/>
    <mergeCell ref="AF18:AF19"/>
    <mergeCell ref="AG23:AG24"/>
    <mergeCell ref="AH23:AH24"/>
    <mergeCell ref="A33:A34"/>
    <mergeCell ref="B33:B34"/>
    <mergeCell ref="Z33:Z34"/>
    <mergeCell ref="AB33:AB34"/>
    <mergeCell ref="AE33:AE34"/>
    <mergeCell ref="AF33:AF34"/>
    <mergeCell ref="AG33:AG34"/>
    <mergeCell ref="AH33:AH34"/>
    <mergeCell ref="A23:A24"/>
    <mergeCell ref="B23:B24"/>
    <mergeCell ref="Z23:Z24"/>
    <mergeCell ref="AB23:AB24"/>
    <mergeCell ref="AE23:AE24"/>
    <mergeCell ref="AF23:AF24"/>
    <mergeCell ref="AG37:AG38"/>
    <mergeCell ref="AH37:AH38"/>
    <mergeCell ref="A39:A40"/>
    <mergeCell ref="B39:B40"/>
    <mergeCell ref="AB39:AB40"/>
    <mergeCell ref="AE39:AE40"/>
    <mergeCell ref="AF39:AF40"/>
    <mergeCell ref="A37:A38"/>
    <mergeCell ref="B37:B38"/>
    <mergeCell ref="Z37:Z38"/>
    <mergeCell ref="AB37:AB38"/>
    <mergeCell ref="AE37:AE38"/>
    <mergeCell ref="AF37:AF38"/>
    <mergeCell ref="AG46:AG47"/>
    <mergeCell ref="AH46:AH47"/>
    <mergeCell ref="A48:A50"/>
    <mergeCell ref="B48:B50"/>
    <mergeCell ref="Z48:Z50"/>
    <mergeCell ref="AB48:AB50"/>
    <mergeCell ref="AE48:AE50"/>
    <mergeCell ref="AF48:AF50"/>
    <mergeCell ref="AG48:AG50"/>
    <mergeCell ref="AH48:AH50"/>
    <mergeCell ref="A46:A47"/>
    <mergeCell ref="B46:B47"/>
    <mergeCell ref="Z46:Z47"/>
    <mergeCell ref="AB46:AB47"/>
    <mergeCell ref="AE46:AE47"/>
    <mergeCell ref="AF46:AF47"/>
    <mergeCell ref="AG51:AG52"/>
    <mergeCell ref="AH51:AH52"/>
    <mergeCell ref="A53:A54"/>
    <mergeCell ref="B53:B54"/>
    <mergeCell ref="Z53:Z54"/>
    <mergeCell ref="AB53:AB54"/>
    <mergeCell ref="AE53:AE54"/>
    <mergeCell ref="AF53:AF54"/>
    <mergeCell ref="AG53:AG54"/>
    <mergeCell ref="AH53:AH54"/>
    <mergeCell ref="A51:A52"/>
    <mergeCell ref="B51:B52"/>
    <mergeCell ref="Z51:Z52"/>
    <mergeCell ref="AB51:AB52"/>
    <mergeCell ref="AE51:AE52"/>
    <mergeCell ref="AF51:AF52"/>
    <mergeCell ref="AG57:AG58"/>
    <mergeCell ref="AH57:AH58"/>
    <mergeCell ref="A65:A66"/>
    <mergeCell ref="B65:B66"/>
    <mergeCell ref="Z65:Z66"/>
    <mergeCell ref="AB65:AB66"/>
    <mergeCell ref="AE65:AE66"/>
    <mergeCell ref="AF65:AF66"/>
    <mergeCell ref="AG65:AG66"/>
    <mergeCell ref="AH65:AH66"/>
    <mergeCell ref="A57:A58"/>
    <mergeCell ref="B57:B58"/>
    <mergeCell ref="Z57:Z58"/>
    <mergeCell ref="AB57:AB58"/>
    <mergeCell ref="AE57:AE58"/>
    <mergeCell ref="AF57:AF58"/>
    <mergeCell ref="AG70:AG72"/>
    <mergeCell ref="AH70:AH72"/>
    <mergeCell ref="A78:A79"/>
    <mergeCell ref="B78:B79"/>
    <mergeCell ref="Z78:Z79"/>
    <mergeCell ref="AB78:AB79"/>
    <mergeCell ref="AE78:AE79"/>
    <mergeCell ref="AF78:AF79"/>
    <mergeCell ref="AG78:AG79"/>
    <mergeCell ref="AH78:AH79"/>
    <mergeCell ref="A70:A73"/>
    <mergeCell ref="B70:B72"/>
    <mergeCell ref="Z70:Z72"/>
    <mergeCell ref="AB70:AB72"/>
    <mergeCell ref="AE70:AE72"/>
    <mergeCell ref="AF70:AF72"/>
    <mergeCell ref="AG88:AG90"/>
    <mergeCell ref="AH88:AH90"/>
    <mergeCell ref="A97:A98"/>
    <mergeCell ref="B97:B98"/>
    <mergeCell ref="Z97:Z98"/>
    <mergeCell ref="AB97:AB98"/>
    <mergeCell ref="AE97:AE98"/>
    <mergeCell ref="AF97:AF98"/>
    <mergeCell ref="AG97:AG98"/>
    <mergeCell ref="AH97:AH98"/>
    <mergeCell ref="A88:A90"/>
    <mergeCell ref="B88:B90"/>
    <mergeCell ref="Z88:Z90"/>
    <mergeCell ref="AB88:AB90"/>
    <mergeCell ref="AE88:AE90"/>
    <mergeCell ref="AF88:AF90"/>
    <mergeCell ref="AG99:AG102"/>
    <mergeCell ref="AH99:AH100"/>
    <mergeCell ref="A104:A108"/>
    <mergeCell ref="B104:B108"/>
    <mergeCell ref="Z104:Z108"/>
    <mergeCell ref="AB104:AB108"/>
    <mergeCell ref="AE104:AE108"/>
    <mergeCell ref="AF104:AF108"/>
    <mergeCell ref="AG104:AG108"/>
    <mergeCell ref="AH104:AH106"/>
    <mergeCell ref="A99:A101"/>
    <mergeCell ref="B99:B101"/>
    <mergeCell ref="Z99:Z101"/>
    <mergeCell ref="AB99:AB101"/>
    <mergeCell ref="AE99:AE101"/>
    <mergeCell ref="AF99:AF101"/>
    <mergeCell ref="AH107:AH108"/>
    <mergeCell ref="A109:A112"/>
    <mergeCell ref="B109:B112"/>
    <mergeCell ref="Z109:Z112"/>
    <mergeCell ref="AB109:AB112"/>
    <mergeCell ref="AE109:AE112"/>
    <mergeCell ref="AF109:AF112"/>
    <mergeCell ref="AG109:AG112"/>
    <mergeCell ref="AH109:AH111"/>
    <mergeCell ref="AG114:AG115"/>
    <mergeCell ref="AH114:AH115"/>
    <mergeCell ref="A119:B119"/>
    <mergeCell ref="A114:A115"/>
    <mergeCell ref="B114:B115"/>
    <mergeCell ref="Z114:Z115"/>
    <mergeCell ref="AB114:AB115"/>
    <mergeCell ref="AE114:AE115"/>
    <mergeCell ref="AF114:AF115"/>
  </mergeCells>
  <printOptions horizontalCentered="1"/>
  <pageMargins left="0.19685039370078741" right="0.19685039370078741" top="0.19685039370078741" bottom="0.19685039370078741" header="0" footer="0"/>
  <pageSetup paperSize="8" scale="5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TD489"/>
  <sheetViews>
    <sheetView showZeros="0" zoomScale="40" zoomScaleNormal="40" zoomScaleSheetLayoutView="55" workbookViewId="0">
      <selection activeCell="AL7" sqref="AL7"/>
    </sheetView>
  </sheetViews>
  <sheetFormatPr defaultColWidth="9.140625" defaultRowHeight="18.75" x14ac:dyDescent="0.25"/>
  <cols>
    <col min="1" max="1" width="7.7109375" style="311" customWidth="1"/>
    <col min="2" max="2" width="32.42578125" style="332" customWidth="1"/>
    <col min="3" max="3" width="7.42578125" style="276" customWidth="1"/>
    <col min="4" max="4" width="7.140625" style="276" customWidth="1"/>
    <col min="5" max="5" width="13.7109375" style="276" customWidth="1"/>
    <col min="6" max="6" width="13" style="276" hidden="1" customWidth="1"/>
    <col min="7" max="7" width="7.5703125" style="408" customWidth="1"/>
    <col min="8" max="8" width="13.28515625" style="277" customWidth="1"/>
    <col min="9" max="9" width="14.28515625" style="277" customWidth="1"/>
    <col min="10" max="10" width="11.7109375" style="277" customWidth="1"/>
    <col min="11" max="11" width="14.85546875" style="277" customWidth="1"/>
    <col min="12" max="12" width="11.7109375" style="409" customWidth="1"/>
    <col min="13" max="13" width="12.42578125" style="276" hidden="1" customWidth="1"/>
    <col min="14" max="14" width="11.7109375" style="408" customWidth="1"/>
    <col min="15" max="15" width="19.85546875" style="410" customWidth="1"/>
    <col min="16" max="16" width="9.28515625" style="277" hidden="1" customWidth="1"/>
    <col min="17" max="17" width="12" style="277" hidden="1" customWidth="1"/>
    <col min="18" max="18" width="20.7109375" style="276" customWidth="1"/>
    <col min="19" max="19" width="17.7109375" style="277" hidden="1" customWidth="1"/>
    <col min="20" max="20" width="10.5703125" style="410" customWidth="1"/>
    <col min="21" max="21" width="6.7109375" style="276" customWidth="1"/>
    <col min="22" max="22" width="11.140625" style="411" customWidth="1"/>
    <col min="23" max="23" width="10.85546875" style="365" customWidth="1"/>
    <col min="24" max="24" width="17.5703125" style="412" customWidth="1"/>
    <col min="25" max="25" width="13.140625" style="410" customWidth="1"/>
    <col min="26" max="26" width="17.85546875" style="410" customWidth="1"/>
    <col min="27" max="27" width="13.140625" style="277" hidden="1" customWidth="1"/>
    <col min="28" max="31" width="13.140625" style="413" hidden="1" customWidth="1"/>
    <col min="32" max="33" width="13.140625" style="277" hidden="1" customWidth="1"/>
    <col min="34" max="34" width="13.140625" style="413" hidden="1" customWidth="1"/>
    <col min="35" max="35" width="13.140625" style="413" customWidth="1"/>
    <col min="36" max="36" width="19.28515625" style="412" customWidth="1"/>
    <col min="37" max="37" width="12.5703125" style="413" customWidth="1"/>
    <col min="38" max="38" width="21.28515625" style="410" customWidth="1"/>
    <col min="39" max="39" width="10" style="277" hidden="1" customWidth="1"/>
    <col min="40" max="40" width="13.28515625" style="409" hidden="1" customWidth="1"/>
    <col min="41" max="41" width="9" style="276" hidden="1" customWidth="1"/>
    <col min="42" max="42" width="13.42578125" style="409" hidden="1" customWidth="1"/>
    <col min="43" max="43" width="14.5703125" style="413" hidden="1" customWidth="1"/>
    <col min="44" max="44" width="13.5703125" style="413" hidden="1" customWidth="1"/>
    <col min="45" max="45" width="14" style="413" hidden="1" customWidth="1"/>
    <col min="46" max="46" width="13.42578125" style="414" hidden="1" customWidth="1"/>
    <col min="47" max="47" width="22.7109375" style="310" hidden="1" customWidth="1"/>
    <col min="48" max="48" width="22.42578125" style="410" customWidth="1"/>
    <col min="49" max="49" width="22.28515625" style="415" customWidth="1"/>
    <col min="50" max="50" width="16.140625" style="277" hidden="1" customWidth="1"/>
    <col min="51" max="52" width="8.7109375" style="277" hidden="1" customWidth="1"/>
    <col min="53" max="53" width="8.7109375" style="413" hidden="1" customWidth="1"/>
    <col min="54" max="54" width="8.7109375" style="277" hidden="1" customWidth="1"/>
    <col min="55" max="56" width="8.7109375" style="413" hidden="1" customWidth="1"/>
    <col min="57" max="57" width="11.28515625" style="277" hidden="1" customWidth="1"/>
    <col min="58" max="58" width="13.28515625" style="416" hidden="1" customWidth="1"/>
    <col min="59" max="59" width="3" style="416" hidden="1" customWidth="1"/>
    <col min="60" max="60" width="8.7109375" style="277" hidden="1" customWidth="1"/>
    <col min="61" max="61" width="10" style="277" hidden="1" customWidth="1"/>
    <col min="62" max="62" width="13.5703125" style="410" hidden="1" customWidth="1"/>
    <col min="63" max="63" width="16.28515625" style="261" hidden="1" customWidth="1"/>
    <col min="64" max="64" width="34.140625" style="413" hidden="1" customWidth="1"/>
    <col min="65" max="65" width="12.42578125" style="408" hidden="1" customWidth="1"/>
    <col min="66" max="66" width="21.28515625" style="417" hidden="1" customWidth="1"/>
    <col min="67" max="67" width="20.7109375" style="417" customWidth="1"/>
    <col min="68" max="68" width="21.7109375" style="414" customWidth="1"/>
    <col min="69" max="69" width="16.140625" style="418" customWidth="1"/>
    <col min="70" max="70" width="109.28515625" style="418" hidden="1" customWidth="1"/>
    <col min="71" max="71" width="66.5703125" style="419" hidden="1" customWidth="1"/>
    <col min="72" max="72" width="61.28515625" style="420" customWidth="1"/>
    <col min="73" max="73" width="15.28515625" style="277" customWidth="1"/>
    <col min="74" max="74" width="18.42578125" style="277" bestFit="1" customWidth="1"/>
    <col min="75" max="75" width="9.140625" style="277"/>
    <col min="76" max="76" width="20.42578125" style="277" customWidth="1"/>
    <col min="77" max="16384" width="9.140625" style="277"/>
  </cols>
  <sheetData>
    <row r="1" spans="1:77" s="261" customFormat="1" ht="103.15" customHeight="1" x14ac:dyDescent="0.25">
      <c r="A1" s="884" t="s">
        <v>2425</v>
      </c>
      <c r="B1" s="884"/>
      <c r="C1" s="884"/>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c r="AH1" s="884"/>
      <c r="AI1" s="884"/>
      <c r="AJ1" s="884"/>
      <c r="AK1" s="884"/>
      <c r="AL1" s="884"/>
      <c r="AM1" s="884"/>
      <c r="AN1" s="884"/>
      <c r="AO1" s="884"/>
      <c r="AP1" s="884"/>
      <c r="AQ1" s="884"/>
      <c r="AR1" s="884"/>
      <c r="AS1" s="884"/>
      <c r="AT1" s="884"/>
      <c r="AU1" s="884"/>
      <c r="AV1" s="884"/>
      <c r="AW1" s="884"/>
      <c r="AX1" s="884"/>
      <c r="AY1" s="884"/>
      <c r="AZ1" s="884"/>
      <c r="BA1" s="884"/>
      <c r="BB1" s="884"/>
      <c r="BC1" s="884"/>
      <c r="BD1" s="884"/>
      <c r="BE1" s="884"/>
      <c r="BF1" s="884"/>
      <c r="BG1" s="884"/>
      <c r="BH1" s="884"/>
      <c r="BI1" s="884"/>
      <c r="BJ1" s="884"/>
      <c r="BK1" s="884"/>
      <c r="BL1" s="884"/>
      <c r="BM1" s="884"/>
      <c r="BN1" s="884"/>
      <c r="BO1" s="884"/>
      <c r="BP1" s="884"/>
      <c r="BQ1" s="884"/>
      <c r="BR1" s="884"/>
      <c r="BS1" s="884"/>
      <c r="BT1" s="260"/>
    </row>
    <row r="2" spans="1:77" s="263" customFormat="1" ht="10.15" customHeight="1" x14ac:dyDescent="0.25">
      <c r="A2" s="884"/>
      <c r="B2" s="884"/>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N2" s="884"/>
      <c r="AO2" s="884"/>
      <c r="AP2" s="884"/>
      <c r="AQ2" s="884"/>
      <c r="AR2" s="884"/>
      <c r="AS2" s="884"/>
      <c r="AT2" s="884"/>
      <c r="AU2" s="884"/>
      <c r="AV2" s="884"/>
      <c r="AW2" s="884"/>
      <c r="AX2" s="884"/>
      <c r="AY2" s="884"/>
      <c r="AZ2" s="884"/>
      <c r="BA2" s="884"/>
      <c r="BB2" s="884"/>
      <c r="BC2" s="884"/>
      <c r="BD2" s="884"/>
      <c r="BE2" s="884"/>
      <c r="BF2" s="884"/>
      <c r="BG2" s="884"/>
      <c r="BH2" s="884"/>
      <c r="BI2" s="884"/>
      <c r="BJ2" s="884"/>
      <c r="BK2" s="884"/>
      <c r="BL2" s="884"/>
      <c r="BM2" s="884"/>
      <c r="BN2" s="884"/>
      <c r="BO2" s="884"/>
      <c r="BP2" s="884"/>
      <c r="BQ2" s="884"/>
      <c r="BR2" s="884"/>
      <c r="BS2" s="884"/>
      <c r="BT2" s="262"/>
    </row>
    <row r="3" spans="1:77" ht="41.25" customHeight="1" x14ac:dyDescent="0.25">
      <c r="A3" s="827" t="s">
        <v>980</v>
      </c>
      <c r="B3" s="827" t="s">
        <v>981</v>
      </c>
      <c r="C3" s="827" t="s">
        <v>1</v>
      </c>
      <c r="D3" s="827" t="s">
        <v>2</v>
      </c>
      <c r="E3" s="827" t="s">
        <v>3</v>
      </c>
      <c r="F3" s="827" t="s">
        <v>982</v>
      </c>
      <c r="G3" s="858" t="s">
        <v>983</v>
      </c>
      <c r="H3" s="827" t="s">
        <v>5</v>
      </c>
      <c r="I3" s="885" t="s">
        <v>6</v>
      </c>
      <c r="J3" s="833"/>
      <c r="K3" s="827" t="s">
        <v>10</v>
      </c>
      <c r="L3" s="881" t="s">
        <v>7</v>
      </c>
      <c r="M3" s="827" t="s">
        <v>1156</v>
      </c>
      <c r="N3" s="858" t="s">
        <v>327</v>
      </c>
      <c r="O3" s="866" t="s">
        <v>328</v>
      </c>
      <c r="P3" s="264" t="s">
        <v>1157</v>
      </c>
      <c r="Q3" s="265"/>
      <c r="R3" s="869" t="s">
        <v>315</v>
      </c>
      <c r="S3" s="266" t="s">
        <v>1158</v>
      </c>
      <c r="T3" s="869" t="s">
        <v>457</v>
      </c>
      <c r="U3" s="858" t="s">
        <v>316</v>
      </c>
      <c r="V3" s="873" t="s">
        <v>317</v>
      </c>
      <c r="W3" s="876" t="s">
        <v>984</v>
      </c>
      <c r="X3" s="877"/>
      <c r="Y3" s="877"/>
      <c r="Z3" s="877"/>
      <c r="AA3" s="877"/>
      <c r="AB3" s="877"/>
      <c r="AC3" s="877"/>
      <c r="AD3" s="877"/>
      <c r="AE3" s="877"/>
      <c r="AF3" s="877"/>
      <c r="AG3" s="877"/>
      <c r="AH3" s="877"/>
      <c r="AI3" s="877"/>
      <c r="AJ3" s="877"/>
      <c r="AK3" s="877"/>
      <c r="AL3" s="877"/>
      <c r="AM3" s="877"/>
      <c r="AN3" s="877"/>
      <c r="AO3" s="877"/>
      <c r="AP3" s="877"/>
      <c r="AQ3" s="877"/>
      <c r="AR3" s="877"/>
      <c r="AS3" s="877"/>
      <c r="AT3" s="877"/>
      <c r="AU3" s="878"/>
      <c r="AV3" s="869" t="s">
        <v>320</v>
      </c>
      <c r="AW3" s="869" t="s">
        <v>458</v>
      </c>
      <c r="AX3" s="267" t="s">
        <v>1159</v>
      </c>
      <c r="AY3" s="267"/>
      <c r="AZ3" s="267"/>
      <c r="BA3" s="267"/>
      <c r="BB3" s="268" t="s">
        <v>1160</v>
      </c>
      <c r="BC3" s="269"/>
      <c r="BD3" s="270"/>
      <c r="BE3" s="271" t="s">
        <v>1161</v>
      </c>
      <c r="BF3" s="266" t="s">
        <v>1162</v>
      </c>
      <c r="BG3" s="272" t="s">
        <v>322</v>
      </c>
      <c r="BH3" s="273"/>
      <c r="BI3" s="273"/>
      <c r="BJ3" s="274"/>
      <c r="BK3" s="273"/>
      <c r="BL3" s="275"/>
      <c r="BM3" s="860" t="s">
        <v>321</v>
      </c>
      <c r="BN3" s="861"/>
      <c r="BO3" s="862"/>
      <c r="BP3" s="866" t="s">
        <v>985</v>
      </c>
      <c r="BQ3" s="866" t="s">
        <v>460</v>
      </c>
      <c r="BR3" s="866" t="s">
        <v>1163</v>
      </c>
      <c r="BS3" s="866" t="s">
        <v>322</v>
      </c>
      <c r="BT3" s="837"/>
      <c r="BU3" s="276"/>
    </row>
    <row r="4" spans="1:77" ht="87" customHeight="1" x14ac:dyDescent="0.25">
      <c r="A4" s="831"/>
      <c r="B4" s="831"/>
      <c r="C4" s="831"/>
      <c r="D4" s="831"/>
      <c r="E4" s="831"/>
      <c r="F4" s="831"/>
      <c r="G4" s="872"/>
      <c r="H4" s="831"/>
      <c r="I4" s="886"/>
      <c r="J4" s="834"/>
      <c r="K4" s="831"/>
      <c r="L4" s="882"/>
      <c r="M4" s="831"/>
      <c r="N4" s="872"/>
      <c r="O4" s="867"/>
      <c r="P4" s="266" t="s">
        <v>1164</v>
      </c>
      <c r="Q4" s="266" t="s">
        <v>1165</v>
      </c>
      <c r="R4" s="870"/>
      <c r="S4" s="278"/>
      <c r="T4" s="870"/>
      <c r="U4" s="872"/>
      <c r="V4" s="874"/>
      <c r="W4" s="876" t="s">
        <v>323</v>
      </c>
      <c r="X4" s="878"/>
      <c r="Y4" s="876" t="s">
        <v>1166</v>
      </c>
      <c r="Z4" s="878"/>
      <c r="AA4" s="279" t="s">
        <v>1167</v>
      </c>
      <c r="AB4" s="267" t="s">
        <v>1168</v>
      </c>
      <c r="AC4" s="267"/>
      <c r="AD4" s="267"/>
      <c r="AE4" s="267"/>
      <c r="AF4" s="271" t="s">
        <v>1169</v>
      </c>
      <c r="AG4" s="271"/>
      <c r="AH4" s="271"/>
      <c r="AI4" s="879" t="s">
        <v>324</v>
      </c>
      <c r="AJ4" s="880"/>
      <c r="AK4" s="879" t="s">
        <v>325</v>
      </c>
      <c r="AL4" s="880"/>
      <c r="AM4" s="271" t="s">
        <v>1170</v>
      </c>
      <c r="AN4" s="271"/>
      <c r="AO4" s="271" t="s">
        <v>1171</v>
      </c>
      <c r="AP4" s="271"/>
      <c r="AQ4" s="280" t="s">
        <v>1172</v>
      </c>
      <c r="AR4" s="281"/>
      <c r="AS4" s="281"/>
      <c r="AT4" s="282"/>
      <c r="AU4" s="858" t="s">
        <v>1173</v>
      </c>
      <c r="AV4" s="870"/>
      <c r="AW4" s="870"/>
      <c r="AX4" s="267"/>
      <c r="AY4" s="267"/>
      <c r="AZ4" s="267"/>
      <c r="BA4" s="267"/>
      <c r="BB4" s="283"/>
      <c r="BC4" s="284"/>
      <c r="BD4" s="285"/>
      <c r="BE4" s="271"/>
      <c r="BF4" s="286"/>
      <c r="BG4" s="287"/>
      <c r="BH4" s="273"/>
      <c r="BI4" s="273"/>
      <c r="BJ4" s="274"/>
      <c r="BK4" s="273"/>
      <c r="BL4" s="275"/>
      <c r="BM4" s="863"/>
      <c r="BN4" s="864"/>
      <c r="BO4" s="865"/>
      <c r="BP4" s="867"/>
      <c r="BQ4" s="867"/>
      <c r="BR4" s="867"/>
      <c r="BS4" s="867"/>
      <c r="BT4" s="857"/>
      <c r="BU4" s="276"/>
    </row>
    <row r="5" spans="1:77" ht="117" customHeight="1" x14ac:dyDescent="0.25">
      <c r="A5" s="828"/>
      <c r="B5" s="828"/>
      <c r="C5" s="828"/>
      <c r="D5" s="828"/>
      <c r="E5" s="828"/>
      <c r="F5" s="828"/>
      <c r="G5" s="859"/>
      <c r="H5" s="828"/>
      <c r="I5" s="272" t="s">
        <v>8</v>
      </c>
      <c r="J5" s="272" t="s">
        <v>9</v>
      </c>
      <c r="K5" s="828"/>
      <c r="L5" s="883"/>
      <c r="M5" s="828"/>
      <c r="N5" s="859"/>
      <c r="O5" s="868"/>
      <c r="P5" s="278"/>
      <c r="Q5" s="278"/>
      <c r="R5" s="871"/>
      <c r="S5" s="266"/>
      <c r="T5" s="871"/>
      <c r="U5" s="859"/>
      <c r="V5" s="875"/>
      <c r="W5" s="266" t="s">
        <v>329</v>
      </c>
      <c r="X5" s="288" t="s">
        <v>330</v>
      </c>
      <c r="Y5" s="266" t="s">
        <v>1174</v>
      </c>
      <c r="Z5" s="266" t="s">
        <v>1175</v>
      </c>
      <c r="AA5" s="289"/>
      <c r="AB5" s="290" t="s">
        <v>1176</v>
      </c>
      <c r="AC5" s="290" t="s">
        <v>1177</v>
      </c>
      <c r="AD5" s="290" t="s">
        <v>1178</v>
      </c>
      <c r="AE5" s="290" t="s">
        <v>1179</v>
      </c>
      <c r="AF5" s="266" t="s">
        <v>1180</v>
      </c>
      <c r="AG5" s="290" t="s">
        <v>1181</v>
      </c>
      <c r="AH5" s="290" t="s">
        <v>1182</v>
      </c>
      <c r="AI5" s="290" t="s">
        <v>331</v>
      </c>
      <c r="AJ5" s="290" t="s">
        <v>332</v>
      </c>
      <c r="AK5" s="290" t="s">
        <v>331</v>
      </c>
      <c r="AL5" s="291" t="s">
        <v>333</v>
      </c>
      <c r="AM5" s="291" t="s">
        <v>1183</v>
      </c>
      <c r="AN5" s="292" t="s">
        <v>1184</v>
      </c>
      <c r="AO5" s="291" t="s">
        <v>1183</v>
      </c>
      <c r="AP5" s="292" t="s">
        <v>1184</v>
      </c>
      <c r="AQ5" s="290" t="s">
        <v>1185</v>
      </c>
      <c r="AR5" s="290" t="s">
        <v>1186</v>
      </c>
      <c r="AS5" s="290" t="s">
        <v>1187</v>
      </c>
      <c r="AT5" s="291" t="s">
        <v>1188</v>
      </c>
      <c r="AU5" s="859"/>
      <c r="AV5" s="871"/>
      <c r="AW5" s="871"/>
      <c r="AX5" s="266" t="s">
        <v>1189</v>
      </c>
      <c r="AY5" s="293" t="s">
        <v>1190</v>
      </c>
      <c r="AZ5" s="266" t="s">
        <v>1191</v>
      </c>
      <c r="BA5" s="290" t="s">
        <v>1192</v>
      </c>
      <c r="BB5" s="266" t="s">
        <v>1193</v>
      </c>
      <c r="BC5" s="290" t="s">
        <v>331</v>
      </c>
      <c r="BD5" s="290" t="s">
        <v>332</v>
      </c>
      <c r="BE5" s="290"/>
      <c r="BF5" s="286"/>
      <c r="BG5" s="287"/>
      <c r="BH5" s="294" t="s">
        <v>1194</v>
      </c>
      <c r="BI5" s="294" t="s">
        <v>1195</v>
      </c>
      <c r="BJ5" s="266" t="s">
        <v>1196</v>
      </c>
      <c r="BK5" s="272" t="s">
        <v>1197</v>
      </c>
      <c r="BL5" s="275"/>
      <c r="BM5" s="295" t="s">
        <v>1198</v>
      </c>
      <c r="BN5" s="296" t="s">
        <v>989</v>
      </c>
      <c r="BO5" s="297" t="s">
        <v>990</v>
      </c>
      <c r="BP5" s="868"/>
      <c r="BQ5" s="868"/>
      <c r="BR5" s="868"/>
      <c r="BS5" s="868"/>
      <c r="BT5" s="838"/>
      <c r="BU5" s="276"/>
    </row>
    <row r="6" spans="1:77" s="310" customFormat="1" ht="32.25" hidden="1" customHeight="1" x14ac:dyDescent="0.25">
      <c r="A6" s="298" t="s">
        <v>1199</v>
      </c>
      <c r="B6" s="299" t="s">
        <v>991</v>
      </c>
      <c r="C6" s="300" t="s">
        <v>992</v>
      </c>
      <c r="D6" s="300" t="s">
        <v>1200</v>
      </c>
      <c r="E6" s="300" t="s">
        <v>993</v>
      </c>
      <c r="F6" s="300" t="s">
        <v>994</v>
      </c>
      <c r="G6" s="300" t="s">
        <v>995</v>
      </c>
      <c r="H6" s="300" t="s">
        <v>996</v>
      </c>
      <c r="I6" s="300" t="s">
        <v>997</v>
      </c>
      <c r="J6" s="300" t="s">
        <v>998</v>
      </c>
      <c r="K6" s="300" t="s">
        <v>999</v>
      </c>
      <c r="L6" s="300" t="s">
        <v>1000</v>
      </c>
      <c r="M6" s="300" t="s">
        <v>1201</v>
      </c>
      <c r="N6" s="300" t="s">
        <v>337</v>
      </c>
      <c r="O6" s="301" t="s">
        <v>338</v>
      </c>
      <c r="P6" s="290">
        <v>18</v>
      </c>
      <c r="Q6" s="290">
        <v>19</v>
      </c>
      <c r="R6" s="300" t="s">
        <v>339</v>
      </c>
      <c r="S6" s="290">
        <v>21</v>
      </c>
      <c r="T6" s="300" t="s">
        <v>1001</v>
      </c>
      <c r="U6" s="300" t="s">
        <v>340</v>
      </c>
      <c r="V6" s="300" t="s">
        <v>341</v>
      </c>
      <c r="W6" s="300" t="s">
        <v>342</v>
      </c>
      <c r="X6" s="300" t="s">
        <v>343</v>
      </c>
      <c r="Y6" s="290">
        <v>27</v>
      </c>
      <c r="Z6" s="290">
        <v>28</v>
      </c>
      <c r="AA6" s="290">
        <v>29</v>
      </c>
      <c r="AB6" s="290">
        <v>30</v>
      </c>
      <c r="AC6" s="290">
        <v>31</v>
      </c>
      <c r="AD6" s="290">
        <v>32</v>
      </c>
      <c r="AE6" s="290">
        <v>33</v>
      </c>
      <c r="AF6" s="290">
        <v>34</v>
      </c>
      <c r="AG6" s="290">
        <v>35</v>
      </c>
      <c r="AH6" s="290">
        <v>36</v>
      </c>
      <c r="AI6" s="300" t="s">
        <v>344</v>
      </c>
      <c r="AJ6" s="300" t="s">
        <v>345</v>
      </c>
      <c r="AK6" s="300" t="s">
        <v>346</v>
      </c>
      <c r="AL6" s="301" t="s">
        <v>347</v>
      </c>
      <c r="AM6" s="290">
        <v>41</v>
      </c>
      <c r="AN6" s="292">
        <v>42</v>
      </c>
      <c r="AO6" s="290">
        <v>43</v>
      </c>
      <c r="AP6" s="292">
        <v>44</v>
      </c>
      <c r="AQ6" s="290">
        <v>45</v>
      </c>
      <c r="AR6" s="290">
        <v>46</v>
      </c>
      <c r="AS6" s="290">
        <v>47</v>
      </c>
      <c r="AT6" s="290">
        <v>48</v>
      </c>
      <c r="AU6" s="300" t="s">
        <v>348</v>
      </c>
      <c r="AV6" s="301" t="s">
        <v>349</v>
      </c>
      <c r="AW6" s="301" t="s">
        <v>350</v>
      </c>
      <c r="AX6" s="290">
        <v>53</v>
      </c>
      <c r="AY6" s="290">
        <v>54</v>
      </c>
      <c r="AZ6" s="290">
        <v>55</v>
      </c>
      <c r="BA6" s="290">
        <v>56</v>
      </c>
      <c r="BB6" s="290">
        <v>57</v>
      </c>
      <c r="BC6" s="290">
        <v>58</v>
      </c>
      <c r="BD6" s="290">
        <v>59</v>
      </c>
      <c r="BE6" s="290">
        <v>60</v>
      </c>
      <c r="BF6" s="290">
        <v>61</v>
      </c>
      <c r="BG6" s="290">
        <v>62</v>
      </c>
      <c r="BH6" s="290">
        <v>63</v>
      </c>
      <c r="BI6" s="290">
        <v>64</v>
      </c>
      <c r="BJ6" s="291">
        <v>65</v>
      </c>
      <c r="BK6" s="302">
        <v>66</v>
      </c>
      <c r="BL6" s="303"/>
      <c r="BM6" s="302"/>
      <c r="BN6" s="304"/>
      <c r="BO6" s="305"/>
      <c r="BP6" s="304"/>
      <c r="BQ6" s="304"/>
      <c r="BR6" s="306"/>
      <c r="BS6" s="307"/>
      <c r="BT6" s="308"/>
      <c r="BU6" s="309"/>
    </row>
    <row r="7" spans="1:77" ht="34.15" customHeight="1" x14ac:dyDescent="0.25">
      <c r="A7" s="827">
        <v>1</v>
      </c>
      <c r="B7" s="827" t="s">
        <v>1202</v>
      </c>
      <c r="C7" s="311">
        <v>62</v>
      </c>
      <c r="D7" s="311">
        <v>374</v>
      </c>
      <c r="E7" s="311" t="s">
        <v>1203</v>
      </c>
      <c r="F7" s="311" t="s">
        <v>1004</v>
      </c>
      <c r="G7" s="312" t="s">
        <v>12</v>
      </c>
      <c r="H7" s="313">
        <v>184.4</v>
      </c>
      <c r="I7" s="313">
        <v>17.899999999999999</v>
      </c>
      <c r="J7" s="313">
        <v>0</v>
      </c>
      <c r="K7" s="313">
        <v>17.899999999999999</v>
      </c>
      <c r="L7" s="313">
        <v>166.5</v>
      </c>
      <c r="M7" s="314">
        <v>1993</v>
      </c>
      <c r="N7" s="312">
        <v>70000</v>
      </c>
      <c r="O7" s="315">
        <v>1253000</v>
      </c>
      <c r="P7" s="311" t="s">
        <v>1204</v>
      </c>
      <c r="Q7" s="311" t="s">
        <v>1205</v>
      </c>
      <c r="R7" s="311" t="s">
        <v>1005</v>
      </c>
      <c r="S7" s="311"/>
      <c r="T7" s="316">
        <v>9500</v>
      </c>
      <c r="U7" s="311" t="s">
        <v>352</v>
      </c>
      <c r="V7" s="317">
        <v>17.899999999999999</v>
      </c>
      <c r="W7" s="316">
        <v>9500</v>
      </c>
      <c r="X7" s="312">
        <v>170050</v>
      </c>
      <c r="Y7" s="316"/>
      <c r="Z7" s="316"/>
      <c r="AA7" s="311"/>
      <c r="AB7" s="312"/>
      <c r="AC7" s="312"/>
      <c r="AD7" s="312"/>
      <c r="AE7" s="312"/>
      <c r="AF7" s="311"/>
      <c r="AG7" s="311"/>
      <c r="AH7" s="312"/>
      <c r="AI7" s="312">
        <v>10000</v>
      </c>
      <c r="AJ7" s="318">
        <v>179000</v>
      </c>
      <c r="AK7" s="312">
        <v>150000</v>
      </c>
      <c r="AL7" s="316">
        <v>2685000</v>
      </c>
      <c r="AM7" s="316"/>
      <c r="AN7" s="319"/>
      <c r="AO7" s="316"/>
      <c r="AP7" s="319"/>
      <c r="AQ7" s="312"/>
      <c r="AR7" s="312"/>
      <c r="AS7" s="312"/>
      <c r="AT7" s="316"/>
      <c r="AU7" s="290"/>
      <c r="AV7" s="316">
        <v>4287050</v>
      </c>
      <c r="AW7" s="829">
        <v>41098200</v>
      </c>
      <c r="AX7" s="311"/>
      <c r="AY7" s="311"/>
      <c r="AZ7" s="311"/>
      <c r="BA7" s="312"/>
      <c r="BB7" s="311"/>
      <c r="BC7" s="312"/>
      <c r="BD7" s="312"/>
      <c r="BE7" s="318"/>
      <c r="BF7" s="320"/>
      <c r="BG7" s="321"/>
      <c r="BH7" s="311"/>
      <c r="BI7" s="311"/>
      <c r="BJ7" s="316"/>
      <c r="BK7" s="319"/>
      <c r="BL7" s="312"/>
      <c r="BM7" s="312">
        <v>40000</v>
      </c>
      <c r="BN7" s="315">
        <v>716000</v>
      </c>
      <c r="BO7" s="829">
        <v>6864000</v>
      </c>
      <c r="BP7" s="829">
        <v>47962200</v>
      </c>
      <c r="BQ7" s="322"/>
      <c r="BR7" s="829" t="s">
        <v>1206</v>
      </c>
      <c r="BS7" s="323" t="s">
        <v>1207</v>
      </c>
      <c r="BT7" s="843"/>
      <c r="BU7" s="276"/>
    </row>
    <row r="8" spans="1:77" ht="34.15" customHeight="1" x14ac:dyDescent="0.25">
      <c r="A8" s="828"/>
      <c r="B8" s="828"/>
      <c r="C8" s="311">
        <v>55</v>
      </c>
      <c r="D8" s="311">
        <v>292</v>
      </c>
      <c r="E8" s="311" t="s">
        <v>1203</v>
      </c>
      <c r="F8" s="311" t="s">
        <v>1004</v>
      </c>
      <c r="G8" s="312" t="s">
        <v>12</v>
      </c>
      <c r="H8" s="313">
        <v>153.69999999999999</v>
      </c>
      <c r="I8" s="313">
        <v>153.69999999999999</v>
      </c>
      <c r="J8" s="313">
        <v>0</v>
      </c>
      <c r="K8" s="313">
        <v>153.69999999999999</v>
      </c>
      <c r="L8" s="313">
        <v>0</v>
      </c>
      <c r="M8" s="314">
        <v>1993</v>
      </c>
      <c r="N8" s="312">
        <v>70000</v>
      </c>
      <c r="O8" s="315">
        <v>10759000</v>
      </c>
      <c r="P8" s="311" t="s">
        <v>1204</v>
      </c>
      <c r="Q8" s="311" t="s">
        <v>1205</v>
      </c>
      <c r="R8" s="311" t="s">
        <v>1005</v>
      </c>
      <c r="S8" s="311"/>
      <c r="T8" s="316">
        <v>9500</v>
      </c>
      <c r="U8" s="311" t="s">
        <v>352</v>
      </c>
      <c r="V8" s="317">
        <v>153.69999999999999</v>
      </c>
      <c r="W8" s="316">
        <v>9500</v>
      </c>
      <c r="X8" s="312">
        <v>1460150</v>
      </c>
      <c r="Y8" s="316"/>
      <c r="Z8" s="316"/>
      <c r="AA8" s="311"/>
      <c r="AB8" s="312"/>
      <c r="AC8" s="312"/>
      <c r="AD8" s="312"/>
      <c r="AE8" s="312"/>
      <c r="AF8" s="311"/>
      <c r="AG8" s="311"/>
      <c r="AH8" s="312"/>
      <c r="AI8" s="312">
        <v>10000</v>
      </c>
      <c r="AJ8" s="318">
        <v>1537000</v>
      </c>
      <c r="AK8" s="312">
        <v>150000</v>
      </c>
      <c r="AL8" s="316">
        <v>23055000</v>
      </c>
      <c r="AM8" s="316"/>
      <c r="AN8" s="319"/>
      <c r="AO8" s="316"/>
      <c r="AP8" s="319"/>
      <c r="AQ8" s="312"/>
      <c r="AR8" s="312"/>
      <c r="AS8" s="312"/>
      <c r="AT8" s="316"/>
      <c r="AU8" s="290"/>
      <c r="AV8" s="316">
        <v>36811150</v>
      </c>
      <c r="AW8" s="830"/>
      <c r="AX8" s="311"/>
      <c r="AY8" s="311"/>
      <c r="AZ8" s="311"/>
      <c r="BA8" s="312"/>
      <c r="BB8" s="311"/>
      <c r="BC8" s="312"/>
      <c r="BD8" s="312"/>
      <c r="BE8" s="318"/>
      <c r="BF8" s="320"/>
      <c r="BG8" s="321"/>
      <c r="BH8" s="311"/>
      <c r="BI8" s="311"/>
      <c r="BJ8" s="316"/>
      <c r="BK8" s="319"/>
      <c r="BL8" s="312"/>
      <c r="BM8" s="312">
        <v>40000</v>
      </c>
      <c r="BN8" s="315">
        <v>6148000</v>
      </c>
      <c r="BO8" s="830"/>
      <c r="BP8" s="830">
        <v>0</v>
      </c>
      <c r="BQ8" s="324"/>
      <c r="BR8" s="830"/>
      <c r="BS8" s="323" t="s">
        <v>1208</v>
      </c>
      <c r="BT8" s="845"/>
      <c r="BU8" s="276"/>
    </row>
    <row r="9" spans="1:77" ht="76.900000000000006" customHeight="1" x14ac:dyDescent="0.25">
      <c r="A9" s="265">
        <v>2</v>
      </c>
      <c r="B9" s="265" t="s">
        <v>1209</v>
      </c>
      <c r="C9" s="311">
        <v>55</v>
      </c>
      <c r="D9" s="311">
        <v>357</v>
      </c>
      <c r="E9" s="311" t="s">
        <v>1203</v>
      </c>
      <c r="F9" s="311" t="s">
        <v>1004</v>
      </c>
      <c r="G9" s="312" t="s">
        <v>12</v>
      </c>
      <c r="H9" s="313">
        <v>148.5</v>
      </c>
      <c r="I9" s="313">
        <v>148.5</v>
      </c>
      <c r="J9" s="313">
        <v>0</v>
      </c>
      <c r="K9" s="313">
        <v>148.5</v>
      </c>
      <c r="L9" s="313">
        <v>0</v>
      </c>
      <c r="M9" s="314">
        <v>1993</v>
      </c>
      <c r="N9" s="312">
        <v>70000</v>
      </c>
      <c r="O9" s="315">
        <v>10395000</v>
      </c>
      <c r="P9" s="311" t="s">
        <v>1204</v>
      </c>
      <c r="Q9" s="311" t="s">
        <v>1205</v>
      </c>
      <c r="R9" s="311" t="s">
        <v>1005</v>
      </c>
      <c r="S9" s="311"/>
      <c r="T9" s="316">
        <v>9500</v>
      </c>
      <c r="U9" s="311" t="s">
        <v>352</v>
      </c>
      <c r="V9" s="317">
        <v>148.5</v>
      </c>
      <c r="W9" s="316">
        <v>9500</v>
      </c>
      <c r="X9" s="312">
        <v>1410750</v>
      </c>
      <c r="Y9" s="316"/>
      <c r="Z9" s="316"/>
      <c r="AA9" s="311"/>
      <c r="AB9" s="312"/>
      <c r="AC9" s="312"/>
      <c r="AD9" s="312"/>
      <c r="AE9" s="312"/>
      <c r="AF9" s="311"/>
      <c r="AG9" s="311"/>
      <c r="AH9" s="312"/>
      <c r="AI9" s="312">
        <v>10000</v>
      </c>
      <c r="AJ9" s="318">
        <v>1485000</v>
      </c>
      <c r="AK9" s="312">
        <v>150000</v>
      </c>
      <c r="AL9" s="316">
        <v>22275000</v>
      </c>
      <c r="AM9" s="316"/>
      <c r="AN9" s="319"/>
      <c r="AO9" s="316"/>
      <c r="AP9" s="319"/>
      <c r="AQ9" s="312"/>
      <c r="AR9" s="312"/>
      <c r="AS9" s="312"/>
      <c r="AT9" s="316"/>
      <c r="AU9" s="271"/>
      <c r="AV9" s="316">
        <v>35565750</v>
      </c>
      <c r="AW9" s="316">
        <v>35565750</v>
      </c>
      <c r="AX9" s="311"/>
      <c r="AY9" s="311"/>
      <c r="AZ9" s="311"/>
      <c r="BA9" s="312"/>
      <c r="BB9" s="311"/>
      <c r="BC9" s="312"/>
      <c r="BD9" s="312"/>
      <c r="BE9" s="318"/>
      <c r="BF9" s="320"/>
      <c r="BG9" s="321"/>
      <c r="BH9" s="311"/>
      <c r="BI9" s="311"/>
      <c r="BJ9" s="316"/>
      <c r="BK9" s="319"/>
      <c r="BL9" s="312"/>
      <c r="BM9" s="312">
        <v>40000</v>
      </c>
      <c r="BN9" s="315">
        <v>5940000</v>
      </c>
      <c r="BO9" s="316">
        <v>5940000</v>
      </c>
      <c r="BP9" s="316">
        <v>41505750</v>
      </c>
      <c r="BQ9" s="316"/>
      <c r="BR9" s="316" t="s">
        <v>1210</v>
      </c>
      <c r="BS9" s="323" t="s">
        <v>1211</v>
      </c>
      <c r="BT9" s="325"/>
      <c r="BU9" s="276"/>
    </row>
    <row r="10" spans="1:77" ht="45.75" customHeight="1" x14ac:dyDescent="0.25">
      <c r="A10" s="827">
        <v>3</v>
      </c>
      <c r="B10" s="827" t="s">
        <v>1212</v>
      </c>
      <c r="C10" s="326">
        <v>64</v>
      </c>
      <c r="D10" s="326">
        <v>299</v>
      </c>
      <c r="E10" s="326" t="s">
        <v>1203</v>
      </c>
      <c r="F10" s="326" t="s">
        <v>1004</v>
      </c>
      <c r="G10" s="302" t="s">
        <v>12</v>
      </c>
      <c r="H10" s="327">
        <v>170.9</v>
      </c>
      <c r="I10" s="327">
        <v>2.1</v>
      </c>
      <c r="J10" s="327">
        <v>0</v>
      </c>
      <c r="K10" s="327">
        <v>2.1</v>
      </c>
      <c r="L10" s="327">
        <v>168.8</v>
      </c>
      <c r="M10" s="314">
        <v>1993</v>
      </c>
      <c r="N10" s="302">
        <v>70000</v>
      </c>
      <c r="O10" s="304">
        <v>147000</v>
      </c>
      <c r="P10" s="326" t="s">
        <v>1204</v>
      </c>
      <c r="Q10" s="326" t="s">
        <v>1205</v>
      </c>
      <c r="R10" s="326" t="s">
        <v>1005</v>
      </c>
      <c r="S10" s="326"/>
      <c r="T10" s="322">
        <v>9500</v>
      </c>
      <c r="U10" s="326" t="s">
        <v>352</v>
      </c>
      <c r="V10" s="328">
        <v>2.1</v>
      </c>
      <c r="W10" s="322">
        <v>9500</v>
      </c>
      <c r="X10" s="302">
        <v>19950</v>
      </c>
      <c r="Y10" s="322"/>
      <c r="Z10" s="322"/>
      <c r="AA10" s="326"/>
      <c r="AB10" s="302"/>
      <c r="AC10" s="302"/>
      <c r="AD10" s="302"/>
      <c r="AE10" s="302"/>
      <c r="AF10" s="326"/>
      <c r="AG10" s="326"/>
      <c r="AH10" s="302"/>
      <c r="AI10" s="302">
        <v>10000</v>
      </c>
      <c r="AJ10" s="329">
        <v>21000</v>
      </c>
      <c r="AK10" s="302">
        <v>150000</v>
      </c>
      <c r="AL10" s="322">
        <v>315000</v>
      </c>
      <c r="AM10" s="322"/>
      <c r="AN10" s="330"/>
      <c r="AO10" s="322"/>
      <c r="AP10" s="330"/>
      <c r="AQ10" s="302"/>
      <c r="AR10" s="302"/>
      <c r="AS10" s="302"/>
      <c r="AT10" s="322"/>
      <c r="AU10" s="290"/>
      <c r="AV10" s="316">
        <v>502950</v>
      </c>
      <c r="AW10" s="316">
        <v>502950</v>
      </c>
      <c r="AX10" s="311"/>
      <c r="AY10" s="311"/>
      <c r="AZ10" s="311"/>
      <c r="BA10" s="312"/>
      <c r="BB10" s="311"/>
      <c r="BC10" s="312"/>
      <c r="BD10" s="312"/>
      <c r="BE10" s="318"/>
      <c r="BF10" s="320"/>
      <c r="BG10" s="321"/>
      <c r="BH10" s="311"/>
      <c r="BI10" s="311"/>
      <c r="BJ10" s="316"/>
      <c r="BK10" s="319"/>
      <c r="BL10" s="312"/>
      <c r="BM10" s="312">
        <v>40000</v>
      </c>
      <c r="BN10" s="315">
        <v>84000</v>
      </c>
      <c r="BO10" s="316">
        <v>84000</v>
      </c>
      <c r="BP10" s="316">
        <v>586950</v>
      </c>
      <c r="BQ10" s="316"/>
      <c r="BR10" s="316" t="s">
        <v>1213</v>
      </c>
      <c r="BS10" s="323" t="s">
        <v>1214</v>
      </c>
      <c r="BT10" s="325"/>
      <c r="BU10" s="276"/>
    </row>
    <row r="11" spans="1:77" ht="45.75" customHeight="1" x14ac:dyDescent="0.25">
      <c r="A11" s="828"/>
      <c r="B11" s="828"/>
      <c r="C11" s="326">
        <v>55</v>
      </c>
      <c r="D11" s="326">
        <v>336</v>
      </c>
      <c r="E11" s="326" t="s">
        <v>1203</v>
      </c>
      <c r="F11" s="326" t="s">
        <v>1004</v>
      </c>
      <c r="G11" s="302" t="s">
        <v>12</v>
      </c>
      <c r="H11" s="327">
        <v>115.9</v>
      </c>
      <c r="I11" s="327">
        <v>115.9</v>
      </c>
      <c r="J11" s="327">
        <v>0</v>
      </c>
      <c r="K11" s="327">
        <v>115.9</v>
      </c>
      <c r="L11" s="327">
        <v>0</v>
      </c>
      <c r="M11" s="314">
        <v>1993</v>
      </c>
      <c r="N11" s="302">
        <v>70000</v>
      </c>
      <c r="O11" s="304">
        <v>8113000</v>
      </c>
      <c r="P11" s="326" t="s">
        <v>1204</v>
      </c>
      <c r="Q11" s="326" t="s">
        <v>1205</v>
      </c>
      <c r="R11" s="326" t="s">
        <v>1005</v>
      </c>
      <c r="S11" s="326"/>
      <c r="T11" s="322">
        <v>9500</v>
      </c>
      <c r="U11" s="326" t="s">
        <v>352</v>
      </c>
      <c r="V11" s="328">
        <v>115.9</v>
      </c>
      <c r="W11" s="322">
        <v>9500</v>
      </c>
      <c r="X11" s="302">
        <v>1101050</v>
      </c>
      <c r="Y11" s="322"/>
      <c r="Z11" s="322"/>
      <c r="AA11" s="326"/>
      <c r="AB11" s="302"/>
      <c r="AC11" s="302"/>
      <c r="AD11" s="302"/>
      <c r="AE11" s="302"/>
      <c r="AF11" s="326"/>
      <c r="AG11" s="326"/>
      <c r="AH11" s="302"/>
      <c r="AI11" s="302">
        <v>10000</v>
      </c>
      <c r="AJ11" s="329">
        <v>1159000</v>
      </c>
      <c r="AK11" s="302">
        <v>150000</v>
      </c>
      <c r="AL11" s="322">
        <v>17385000</v>
      </c>
      <c r="AM11" s="322"/>
      <c r="AN11" s="330"/>
      <c r="AO11" s="322"/>
      <c r="AP11" s="330"/>
      <c r="AQ11" s="302"/>
      <c r="AR11" s="302"/>
      <c r="AS11" s="302"/>
      <c r="AT11" s="322"/>
      <c r="AU11" s="290"/>
      <c r="AV11" s="316">
        <v>27758050</v>
      </c>
      <c r="AW11" s="316">
        <v>27758050</v>
      </c>
      <c r="AX11" s="311"/>
      <c r="AY11" s="311"/>
      <c r="AZ11" s="311"/>
      <c r="BA11" s="312"/>
      <c r="BB11" s="311"/>
      <c r="BC11" s="312"/>
      <c r="BD11" s="312"/>
      <c r="BE11" s="318"/>
      <c r="BF11" s="320"/>
      <c r="BG11" s="321"/>
      <c r="BH11" s="311"/>
      <c r="BI11" s="311"/>
      <c r="BJ11" s="316"/>
      <c r="BK11" s="319"/>
      <c r="BL11" s="312"/>
      <c r="BM11" s="312">
        <v>40000</v>
      </c>
      <c r="BN11" s="315">
        <v>4636000</v>
      </c>
      <c r="BO11" s="316">
        <v>4636000</v>
      </c>
      <c r="BP11" s="316">
        <v>32394050</v>
      </c>
      <c r="BQ11" s="316"/>
      <c r="BR11" s="316"/>
      <c r="BS11" s="323"/>
      <c r="BT11" s="325"/>
      <c r="BU11" s="276"/>
    </row>
    <row r="12" spans="1:77" s="336" customFormat="1" ht="44.45" customHeight="1" x14ac:dyDescent="0.25">
      <c r="A12" s="827">
        <v>4</v>
      </c>
      <c r="B12" s="827" t="s">
        <v>1215</v>
      </c>
      <c r="C12" s="311">
        <v>64</v>
      </c>
      <c r="D12" s="311">
        <v>303</v>
      </c>
      <c r="E12" s="311" t="s">
        <v>1203</v>
      </c>
      <c r="F12" s="311" t="s">
        <v>1004</v>
      </c>
      <c r="G12" s="312" t="s">
        <v>12</v>
      </c>
      <c r="H12" s="313">
        <v>72.5</v>
      </c>
      <c r="I12" s="313">
        <v>72.5</v>
      </c>
      <c r="J12" s="327">
        <v>0</v>
      </c>
      <c r="K12" s="313">
        <v>72.5</v>
      </c>
      <c r="L12" s="313">
        <v>0</v>
      </c>
      <c r="M12" s="331">
        <v>1993</v>
      </c>
      <c r="N12" s="312">
        <v>70000</v>
      </c>
      <c r="O12" s="315">
        <v>5075000</v>
      </c>
      <c r="P12" s="332" t="s">
        <v>1204</v>
      </c>
      <c r="Q12" s="311" t="s">
        <v>1205</v>
      </c>
      <c r="R12" s="311" t="s">
        <v>1005</v>
      </c>
      <c r="S12" s="332"/>
      <c r="T12" s="316">
        <v>9500</v>
      </c>
      <c r="U12" s="311" t="s">
        <v>352</v>
      </c>
      <c r="V12" s="317">
        <v>72.5</v>
      </c>
      <c r="W12" s="316">
        <v>9500</v>
      </c>
      <c r="X12" s="312">
        <v>688750</v>
      </c>
      <c r="Y12" s="333"/>
      <c r="Z12" s="316"/>
      <c r="AA12" s="311"/>
      <c r="AB12" s="312"/>
      <c r="AC12" s="312"/>
      <c r="AD12" s="312"/>
      <c r="AE12" s="312"/>
      <c r="AF12" s="311"/>
      <c r="AG12" s="311"/>
      <c r="AH12" s="312"/>
      <c r="AI12" s="312">
        <v>10000</v>
      </c>
      <c r="AJ12" s="318">
        <v>725000</v>
      </c>
      <c r="AK12" s="312">
        <v>150000</v>
      </c>
      <c r="AL12" s="316">
        <v>10875000</v>
      </c>
      <c r="AM12" s="333"/>
      <c r="AN12" s="319"/>
      <c r="AO12" s="316"/>
      <c r="AP12" s="319"/>
      <c r="AQ12" s="312"/>
      <c r="AR12" s="312"/>
      <c r="AS12" s="312"/>
      <c r="AT12" s="316"/>
      <c r="AU12" s="290"/>
      <c r="AV12" s="316">
        <v>17363750</v>
      </c>
      <c r="AW12" s="316">
        <v>17363750</v>
      </c>
      <c r="AX12" s="311"/>
      <c r="AY12" s="311"/>
      <c r="AZ12" s="311"/>
      <c r="BA12" s="312"/>
      <c r="BB12" s="311"/>
      <c r="BC12" s="312"/>
      <c r="BD12" s="312"/>
      <c r="BE12" s="318"/>
      <c r="BF12" s="320"/>
      <c r="BG12" s="321"/>
      <c r="BH12" s="311"/>
      <c r="BI12" s="311"/>
      <c r="BJ12" s="316"/>
      <c r="BK12" s="319"/>
      <c r="BL12" s="312"/>
      <c r="BM12" s="312">
        <v>40000</v>
      </c>
      <c r="BN12" s="315">
        <v>2900000</v>
      </c>
      <c r="BO12" s="316">
        <v>2900000</v>
      </c>
      <c r="BP12" s="316">
        <v>20263750</v>
      </c>
      <c r="BQ12" s="316"/>
      <c r="BR12" s="316" t="s">
        <v>1216</v>
      </c>
      <c r="BS12" s="334" t="s">
        <v>1217</v>
      </c>
      <c r="BT12" s="325"/>
      <c r="BU12" s="335"/>
    </row>
    <row r="13" spans="1:77" s="336" customFormat="1" ht="44.45" customHeight="1" x14ac:dyDescent="0.25">
      <c r="A13" s="831"/>
      <c r="B13" s="831"/>
      <c r="C13" s="311">
        <v>55</v>
      </c>
      <c r="D13" s="311">
        <v>335</v>
      </c>
      <c r="E13" s="311" t="s">
        <v>1203</v>
      </c>
      <c r="F13" s="311" t="s">
        <v>1004</v>
      </c>
      <c r="G13" s="312" t="s">
        <v>12</v>
      </c>
      <c r="H13" s="313">
        <v>474.7</v>
      </c>
      <c r="I13" s="313">
        <v>474.7</v>
      </c>
      <c r="J13" s="327">
        <v>0</v>
      </c>
      <c r="K13" s="313">
        <v>474.7</v>
      </c>
      <c r="L13" s="313">
        <v>0</v>
      </c>
      <c r="M13" s="331">
        <v>1993</v>
      </c>
      <c r="N13" s="312">
        <v>70000</v>
      </c>
      <c r="O13" s="315">
        <v>33229000</v>
      </c>
      <c r="P13" s="332" t="s">
        <v>1204</v>
      </c>
      <c r="Q13" s="311" t="s">
        <v>1205</v>
      </c>
      <c r="R13" s="311" t="s">
        <v>1005</v>
      </c>
      <c r="S13" s="332"/>
      <c r="T13" s="316">
        <v>9500</v>
      </c>
      <c r="U13" s="311" t="s">
        <v>352</v>
      </c>
      <c r="V13" s="317">
        <v>474.7</v>
      </c>
      <c r="W13" s="316">
        <v>9500</v>
      </c>
      <c r="X13" s="312">
        <v>4509650</v>
      </c>
      <c r="Y13" s="333"/>
      <c r="Z13" s="316"/>
      <c r="AA13" s="311"/>
      <c r="AB13" s="312"/>
      <c r="AC13" s="312"/>
      <c r="AD13" s="312"/>
      <c r="AE13" s="312"/>
      <c r="AF13" s="311"/>
      <c r="AG13" s="311"/>
      <c r="AH13" s="312"/>
      <c r="AI13" s="312">
        <v>10000</v>
      </c>
      <c r="AJ13" s="318">
        <v>4747000</v>
      </c>
      <c r="AK13" s="312">
        <v>150000</v>
      </c>
      <c r="AL13" s="316">
        <v>71205000</v>
      </c>
      <c r="AM13" s="333"/>
      <c r="AN13" s="319"/>
      <c r="AO13" s="316"/>
      <c r="AP13" s="319"/>
      <c r="AQ13" s="312"/>
      <c r="AR13" s="312"/>
      <c r="AS13" s="312"/>
      <c r="AT13" s="316"/>
      <c r="AU13" s="290"/>
      <c r="AV13" s="316">
        <v>113690650</v>
      </c>
      <c r="AW13" s="316">
        <v>113690650</v>
      </c>
      <c r="AX13" s="311"/>
      <c r="AY13" s="311"/>
      <c r="AZ13" s="311"/>
      <c r="BA13" s="312"/>
      <c r="BB13" s="311"/>
      <c r="BC13" s="312"/>
      <c r="BD13" s="312"/>
      <c r="BE13" s="318"/>
      <c r="BF13" s="320"/>
      <c r="BG13" s="321"/>
      <c r="BH13" s="311"/>
      <c r="BI13" s="311"/>
      <c r="BJ13" s="316"/>
      <c r="BK13" s="319"/>
      <c r="BL13" s="312"/>
      <c r="BM13" s="312">
        <v>40000</v>
      </c>
      <c r="BN13" s="315">
        <v>18988000</v>
      </c>
      <c r="BO13" s="316">
        <v>18988000</v>
      </c>
      <c r="BP13" s="316">
        <v>132678650</v>
      </c>
      <c r="BQ13" s="322"/>
      <c r="BR13" s="322"/>
      <c r="BS13" s="334"/>
      <c r="BT13" s="325"/>
      <c r="BU13" s="335"/>
    </row>
    <row r="14" spans="1:77" s="336" customFormat="1" ht="44.45" customHeight="1" x14ac:dyDescent="0.25">
      <c r="A14" s="831"/>
      <c r="B14" s="831"/>
      <c r="C14" s="311">
        <v>63</v>
      </c>
      <c r="D14" s="311">
        <v>319</v>
      </c>
      <c r="E14" s="311" t="s">
        <v>1203</v>
      </c>
      <c r="F14" s="311" t="s">
        <v>1004</v>
      </c>
      <c r="G14" s="312" t="s">
        <v>12</v>
      </c>
      <c r="H14" s="313">
        <v>212.7</v>
      </c>
      <c r="I14" s="313">
        <v>212.7</v>
      </c>
      <c r="J14" s="327">
        <v>0</v>
      </c>
      <c r="K14" s="313">
        <v>212.7</v>
      </c>
      <c r="L14" s="313">
        <v>0</v>
      </c>
      <c r="M14" s="331">
        <v>1993</v>
      </c>
      <c r="N14" s="312">
        <v>70000</v>
      </c>
      <c r="O14" s="315">
        <v>14889000</v>
      </c>
      <c r="P14" s="332" t="s">
        <v>1204</v>
      </c>
      <c r="Q14" s="311" t="s">
        <v>1205</v>
      </c>
      <c r="R14" s="311" t="s">
        <v>1005</v>
      </c>
      <c r="S14" s="332"/>
      <c r="T14" s="316">
        <v>9500</v>
      </c>
      <c r="U14" s="311" t="s">
        <v>352</v>
      </c>
      <c r="V14" s="317">
        <v>212.7</v>
      </c>
      <c r="W14" s="316">
        <v>9500</v>
      </c>
      <c r="X14" s="312">
        <v>2020650</v>
      </c>
      <c r="Y14" s="333"/>
      <c r="Z14" s="316"/>
      <c r="AA14" s="311"/>
      <c r="AB14" s="312"/>
      <c r="AC14" s="312"/>
      <c r="AD14" s="312"/>
      <c r="AE14" s="312"/>
      <c r="AF14" s="311"/>
      <c r="AG14" s="311"/>
      <c r="AH14" s="312"/>
      <c r="AI14" s="312">
        <v>10000</v>
      </c>
      <c r="AJ14" s="318">
        <v>2127000</v>
      </c>
      <c r="AK14" s="312">
        <v>150000</v>
      </c>
      <c r="AL14" s="316">
        <v>31905000</v>
      </c>
      <c r="AM14" s="333"/>
      <c r="AN14" s="319"/>
      <c r="AO14" s="316"/>
      <c r="AP14" s="319"/>
      <c r="AQ14" s="312"/>
      <c r="AR14" s="312"/>
      <c r="AS14" s="312"/>
      <c r="AT14" s="316"/>
      <c r="AU14" s="290"/>
      <c r="AV14" s="316">
        <v>50941650</v>
      </c>
      <c r="AW14" s="829">
        <v>102003050</v>
      </c>
      <c r="AX14" s="311"/>
      <c r="AY14" s="311"/>
      <c r="AZ14" s="311"/>
      <c r="BA14" s="312"/>
      <c r="BB14" s="311"/>
      <c r="BC14" s="312"/>
      <c r="BD14" s="312"/>
      <c r="BE14" s="318"/>
      <c r="BF14" s="320"/>
      <c r="BG14" s="321"/>
      <c r="BH14" s="311"/>
      <c r="BI14" s="311"/>
      <c r="BJ14" s="316"/>
      <c r="BK14" s="319"/>
      <c r="BL14" s="312"/>
      <c r="BM14" s="312">
        <v>40000</v>
      </c>
      <c r="BN14" s="315">
        <v>8508000</v>
      </c>
      <c r="BO14" s="829">
        <v>17036000</v>
      </c>
      <c r="BP14" s="829">
        <v>119039050</v>
      </c>
      <c r="BQ14" s="322"/>
      <c r="BR14" s="322"/>
      <c r="BS14" s="334"/>
      <c r="BT14" s="325"/>
      <c r="BU14" s="335"/>
    </row>
    <row r="15" spans="1:77" s="336" customFormat="1" ht="44.45" customHeight="1" x14ac:dyDescent="0.25">
      <c r="A15" s="828"/>
      <c r="B15" s="828"/>
      <c r="C15" s="311">
        <v>63</v>
      </c>
      <c r="D15" s="311">
        <v>294</v>
      </c>
      <c r="E15" s="311" t="s">
        <v>1203</v>
      </c>
      <c r="F15" s="311" t="s">
        <v>1004</v>
      </c>
      <c r="G15" s="312" t="s">
        <v>12</v>
      </c>
      <c r="H15" s="313">
        <v>213.2</v>
      </c>
      <c r="I15" s="313">
        <v>213.2</v>
      </c>
      <c r="J15" s="327">
        <v>0</v>
      </c>
      <c r="K15" s="313">
        <v>213.2</v>
      </c>
      <c r="L15" s="313">
        <v>0</v>
      </c>
      <c r="M15" s="331">
        <v>1993</v>
      </c>
      <c r="N15" s="312">
        <v>70000</v>
      </c>
      <c r="O15" s="315">
        <v>14924000</v>
      </c>
      <c r="P15" s="332" t="s">
        <v>1204</v>
      </c>
      <c r="Q15" s="311" t="s">
        <v>1205</v>
      </c>
      <c r="R15" s="311" t="s">
        <v>1005</v>
      </c>
      <c r="S15" s="332"/>
      <c r="T15" s="316">
        <v>9500</v>
      </c>
      <c r="U15" s="311" t="s">
        <v>352</v>
      </c>
      <c r="V15" s="317">
        <v>213.2</v>
      </c>
      <c r="W15" s="316">
        <v>9500</v>
      </c>
      <c r="X15" s="312">
        <v>2025400</v>
      </c>
      <c r="Y15" s="333"/>
      <c r="Z15" s="316"/>
      <c r="AA15" s="311"/>
      <c r="AB15" s="312"/>
      <c r="AC15" s="312"/>
      <c r="AD15" s="312"/>
      <c r="AE15" s="312"/>
      <c r="AF15" s="311"/>
      <c r="AG15" s="311"/>
      <c r="AH15" s="312"/>
      <c r="AI15" s="312">
        <v>10000</v>
      </c>
      <c r="AJ15" s="318">
        <v>2132000</v>
      </c>
      <c r="AK15" s="312">
        <v>150000</v>
      </c>
      <c r="AL15" s="316">
        <v>31980000</v>
      </c>
      <c r="AM15" s="333"/>
      <c r="AN15" s="319"/>
      <c r="AO15" s="316"/>
      <c r="AP15" s="319"/>
      <c r="AQ15" s="312"/>
      <c r="AR15" s="312"/>
      <c r="AS15" s="312"/>
      <c r="AT15" s="316"/>
      <c r="AU15" s="290"/>
      <c r="AV15" s="316">
        <v>51061400</v>
      </c>
      <c r="AW15" s="830"/>
      <c r="AX15" s="311"/>
      <c r="AY15" s="311"/>
      <c r="AZ15" s="311"/>
      <c r="BA15" s="312"/>
      <c r="BB15" s="311"/>
      <c r="BC15" s="312"/>
      <c r="BD15" s="312"/>
      <c r="BE15" s="318"/>
      <c r="BF15" s="320"/>
      <c r="BG15" s="321"/>
      <c r="BH15" s="311"/>
      <c r="BI15" s="311"/>
      <c r="BJ15" s="316"/>
      <c r="BK15" s="319"/>
      <c r="BL15" s="312"/>
      <c r="BM15" s="312">
        <v>40000</v>
      </c>
      <c r="BN15" s="315">
        <v>8528000</v>
      </c>
      <c r="BO15" s="830"/>
      <c r="BP15" s="830"/>
      <c r="BQ15" s="337"/>
      <c r="BR15" s="322"/>
      <c r="BS15" s="334"/>
      <c r="BT15" s="325"/>
      <c r="BU15" s="335"/>
      <c r="BX15" s="839"/>
      <c r="BY15" s="840"/>
    </row>
    <row r="16" spans="1:77" s="338" customFormat="1" ht="34.15" customHeight="1" x14ac:dyDescent="0.25">
      <c r="A16" s="833">
        <v>5</v>
      </c>
      <c r="B16" s="827" t="s">
        <v>1218</v>
      </c>
      <c r="C16" s="332">
        <v>63</v>
      </c>
      <c r="D16" s="311">
        <v>318</v>
      </c>
      <c r="E16" s="311" t="s">
        <v>1203</v>
      </c>
      <c r="F16" s="311" t="s">
        <v>1004</v>
      </c>
      <c r="G16" s="312" t="s">
        <v>12</v>
      </c>
      <c r="H16" s="313">
        <v>229.2</v>
      </c>
      <c r="I16" s="313">
        <v>229.2</v>
      </c>
      <c r="J16" s="327">
        <v>0</v>
      </c>
      <c r="K16" s="313">
        <v>229.2</v>
      </c>
      <c r="L16" s="313">
        <v>0</v>
      </c>
      <c r="M16" s="314">
        <v>1993</v>
      </c>
      <c r="N16" s="312">
        <v>70000</v>
      </c>
      <c r="O16" s="315">
        <v>16044000</v>
      </c>
      <c r="P16" s="311" t="s">
        <v>1204</v>
      </c>
      <c r="Q16" s="311" t="s">
        <v>1205</v>
      </c>
      <c r="R16" s="311" t="s">
        <v>1005</v>
      </c>
      <c r="S16" s="311"/>
      <c r="T16" s="316">
        <v>9500</v>
      </c>
      <c r="U16" s="311" t="s">
        <v>352</v>
      </c>
      <c r="V16" s="317">
        <v>229.2</v>
      </c>
      <c r="W16" s="316">
        <v>9500</v>
      </c>
      <c r="X16" s="312">
        <v>2177400</v>
      </c>
      <c r="Y16" s="316"/>
      <c r="Z16" s="316"/>
      <c r="AA16" s="311"/>
      <c r="AB16" s="312"/>
      <c r="AC16" s="312"/>
      <c r="AD16" s="312"/>
      <c r="AE16" s="312"/>
      <c r="AF16" s="311"/>
      <c r="AG16" s="311"/>
      <c r="AH16" s="312"/>
      <c r="AI16" s="312">
        <v>10000</v>
      </c>
      <c r="AJ16" s="318">
        <v>2292000</v>
      </c>
      <c r="AK16" s="312">
        <v>150000</v>
      </c>
      <c r="AL16" s="316">
        <v>34380000</v>
      </c>
      <c r="AM16" s="316"/>
      <c r="AN16" s="319"/>
      <c r="AO16" s="316"/>
      <c r="AP16" s="319"/>
      <c r="AQ16" s="312"/>
      <c r="AR16" s="312"/>
      <c r="AS16" s="312"/>
      <c r="AT16" s="316"/>
      <c r="AU16" s="271"/>
      <c r="AV16" s="316">
        <v>54893400</v>
      </c>
      <c r="AW16" s="829">
        <v>141328950</v>
      </c>
      <c r="AX16" s="311"/>
      <c r="AY16" s="311"/>
      <c r="AZ16" s="311"/>
      <c r="BA16" s="312"/>
      <c r="BB16" s="311"/>
      <c r="BC16" s="312"/>
      <c r="BD16" s="312"/>
      <c r="BE16" s="318"/>
      <c r="BF16" s="320"/>
      <c r="BG16" s="321"/>
      <c r="BH16" s="311"/>
      <c r="BI16" s="311"/>
      <c r="BJ16" s="316"/>
      <c r="BK16" s="319"/>
      <c r="BL16" s="312"/>
      <c r="BM16" s="312">
        <v>40000</v>
      </c>
      <c r="BN16" s="315">
        <v>9168000</v>
      </c>
      <c r="BO16" s="829">
        <v>23604000</v>
      </c>
      <c r="BP16" s="829">
        <v>164932950</v>
      </c>
      <c r="BQ16" s="322"/>
      <c r="BR16" s="829" t="s">
        <v>1219</v>
      </c>
      <c r="BS16" s="334" t="s">
        <v>1220</v>
      </c>
      <c r="BT16" s="843"/>
      <c r="BU16" s="276"/>
    </row>
    <row r="17" spans="1:73" s="338" customFormat="1" ht="34.15" customHeight="1" x14ac:dyDescent="0.25">
      <c r="A17" s="836"/>
      <c r="B17" s="831"/>
      <c r="C17" s="311">
        <v>55</v>
      </c>
      <c r="D17" s="311">
        <v>402</v>
      </c>
      <c r="E17" s="311" t="s">
        <v>1203</v>
      </c>
      <c r="F17" s="311" t="s">
        <v>1004</v>
      </c>
      <c r="G17" s="312" t="s">
        <v>12</v>
      </c>
      <c r="H17" s="313">
        <v>190.5</v>
      </c>
      <c r="I17" s="313">
        <v>190.5</v>
      </c>
      <c r="J17" s="327">
        <v>0</v>
      </c>
      <c r="K17" s="313">
        <v>190.5</v>
      </c>
      <c r="L17" s="313">
        <v>0</v>
      </c>
      <c r="M17" s="314">
        <v>1993</v>
      </c>
      <c r="N17" s="312">
        <v>70000</v>
      </c>
      <c r="O17" s="315">
        <v>13335000</v>
      </c>
      <c r="P17" s="311" t="s">
        <v>1204</v>
      </c>
      <c r="Q17" s="311" t="s">
        <v>1205</v>
      </c>
      <c r="R17" s="311" t="s">
        <v>1005</v>
      </c>
      <c r="S17" s="311"/>
      <c r="T17" s="316">
        <v>9500</v>
      </c>
      <c r="U17" s="311" t="s">
        <v>352</v>
      </c>
      <c r="V17" s="317">
        <v>190.5</v>
      </c>
      <c r="W17" s="316">
        <v>9500</v>
      </c>
      <c r="X17" s="312">
        <v>1809750</v>
      </c>
      <c r="Y17" s="316"/>
      <c r="Z17" s="316"/>
      <c r="AA17" s="311"/>
      <c r="AB17" s="312"/>
      <c r="AC17" s="312"/>
      <c r="AD17" s="312"/>
      <c r="AE17" s="312"/>
      <c r="AF17" s="311"/>
      <c r="AG17" s="311"/>
      <c r="AH17" s="312"/>
      <c r="AI17" s="312">
        <v>10000</v>
      </c>
      <c r="AJ17" s="318">
        <v>1905000</v>
      </c>
      <c r="AK17" s="312">
        <v>150000</v>
      </c>
      <c r="AL17" s="316">
        <v>28575000</v>
      </c>
      <c r="AM17" s="316"/>
      <c r="AN17" s="319"/>
      <c r="AO17" s="316"/>
      <c r="AP17" s="319"/>
      <c r="AQ17" s="312"/>
      <c r="AR17" s="312"/>
      <c r="AS17" s="312"/>
      <c r="AT17" s="316"/>
      <c r="AU17" s="271"/>
      <c r="AV17" s="316">
        <v>45624750</v>
      </c>
      <c r="AW17" s="832"/>
      <c r="AX17" s="311"/>
      <c r="AY17" s="311"/>
      <c r="AZ17" s="311"/>
      <c r="BA17" s="312"/>
      <c r="BB17" s="311"/>
      <c r="BC17" s="312"/>
      <c r="BD17" s="312"/>
      <c r="BE17" s="318"/>
      <c r="BF17" s="320"/>
      <c r="BG17" s="321"/>
      <c r="BH17" s="311"/>
      <c r="BI17" s="311"/>
      <c r="BJ17" s="316"/>
      <c r="BK17" s="319"/>
      <c r="BL17" s="312"/>
      <c r="BM17" s="312">
        <v>40000</v>
      </c>
      <c r="BN17" s="315">
        <v>7620000</v>
      </c>
      <c r="BO17" s="832"/>
      <c r="BP17" s="832">
        <v>0</v>
      </c>
      <c r="BQ17" s="337"/>
      <c r="BR17" s="832"/>
      <c r="BS17" s="334" t="s">
        <v>1221</v>
      </c>
      <c r="BT17" s="844"/>
      <c r="BU17" s="276"/>
    </row>
    <row r="18" spans="1:73" s="338" customFormat="1" ht="34.15" customHeight="1" x14ac:dyDescent="0.25">
      <c r="A18" s="836"/>
      <c r="B18" s="831"/>
      <c r="C18" s="332">
        <v>63</v>
      </c>
      <c r="D18" s="311">
        <v>218</v>
      </c>
      <c r="E18" s="311" t="s">
        <v>1203</v>
      </c>
      <c r="F18" s="311" t="s">
        <v>1004</v>
      </c>
      <c r="G18" s="312" t="s">
        <v>12</v>
      </c>
      <c r="H18" s="313">
        <v>170.4</v>
      </c>
      <c r="I18" s="313">
        <v>170.4</v>
      </c>
      <c r="J18" s="327">
        <v>0</v>
      </c>
      <c r="K18" s="313">
        <v>170.4</v>
      </c>
      <c r="L18" s="313">
        <v>0</v>
      </c>
      <c r="M18" s="314">
        <v>1993</v>
      </c>
      <c r="N18" s="312">
        <v>70000</v>
      </c>
      <c r="O18" s="315">
        <v>11928000</v>
      </c>
      <c r="P18" s="311" t="s">
        <v>1204</v>
      </c>
      <c r="Q18" s="311" t="s">
        <v>1205</v>
      </c>
      <c r="R18" s="311" t="s">
        <v>1005</v>
      </c>
      <c r="S18" s="311"/>
      <c r="T18" s="316">
        <v>9500</v>
      </c>
      <c r="U18" s="311" t="s">
        <v>352</v>
      </c>
      <c r="V18" s="317">
        <v>170.4</v>
      </c>
      <c r="W18" s="316">
        <v>9500</v>
      </c>
      <c r="X18" s="312">
        <v>1618800</v>
      </c>
      <c r="Y18" s="316"/>
      <c r="Z18" s="316"/>
      <c r="AA18" s="311"/>
      <c r="AB18" s="312"/>
      <c r="AC18" s="312"/>
      <c r="AD18" s="312"/>
      <c r="AE18" s="312"/>
      <c r="AF18" s="311"/>
      <c r="AG18" s="311"/>
      <c r="AH18" s="312"/>
      <c r="AI18" s="312">
        <v>10000</v>
      </c>
      <c r="AJ18" s="318">
        <v>1704000</v>
      </c>
      <c r="AK18" s="312">
        <v>150000</v>
      </c>
      <c r="AL18" s="316">
        <v>25560000</v>
      </c>
      <c r="AM18" s="316"/>
      <c r="AN18" s="319"/>
      <c r="AO18" s="316"/>
      <c r="AP18" s="319"/>
      <c r="AQ18" s="312"/>
      <c r="AR18" s="312"/>
      <c r="AS18" s="312"/>
      <c r="AT18" s="316"/>
      <c r="AU18" s="271"/>
      <c r="AV18" s="316">
        <v>40810800</v>
      </c>
      <c r="AW18" s="830"/>
      <c r="AX18" s="311"/>
      <c r="AY18" s="311"/>
      <c r="AZ18" s="311"/>
      <c r="BA18" s="312"/>
      <c r="BB18" s="311"/>
      <c r="BC18" s="312"/>
      <c r="BD18" s="312"/>
      <c r="BE18" s="318"/>
      <c r="BF18" s="320"/>
      <c r="BG18" s="321"/>
      <c r="BH18" s="311"/>
      <c r="BI18" s="311"/>
      <c r="BJ18" s="316"/>
      <c r="BK18" s="319"/>
      <c r="BL18" s="312"/>
      <c r="BM18" s="312">
        <v>40000</v>
      </c>
      <c r="BN18" s="315">
        <v>6816000</v>
      </c>
      <c r="BO18" s="830"/>
      <c r="BP18" s="830">
        <v>0</v>
      </c>
      <c r="BQ18" s="324"/>
      <c r="BR18" s="830"/>
      <c r="BS18" s="334" t="s">
        <v>1222</v>
      </c>
      <c r="BT18" s="845"/>
      <c r="BU18" s="276"/>
    </row>
    <row r="19" spans="1:73" s="338" customFormat="1" ht="40.9" customHeight="1" x14ac:dyDescent="0.25">
      <c r="A19" s="834"/>
      <c r="B19" s="828"/>
      <c r="C19" s="311">
        <v>63</v>
      </c>
      <c r="D19" s="311">
        <v>350</v>
      </c>
      <c r="E19" s="311" t="s">
        <v>1203</v>
      </c>
      <c r="F19" s="311" t="s">
        <v>1004</v>
      </c>
      <c r="G19" s="312" t="s">
        <v>12</v>
      </c>
      <c r="H19" s="313">
        <v>367.3</v>
      </c>
      <c r="I19" s="313">
        <v>117.4</v>
      </c>
      <c r="J19" s="313">
        <v>0</v>
      </c>
      <c r="K19" s="313">
        <v>117.4</v>
      </c>
      <c r="L19" s="313">
        <v>249.9</v>
      </c>
      <c r="M19" s="314">
        <v>1993</v>
      </c>
      <c r="N19" s="312">
        <v>70000</v>
      </c>
      <c r="O19" s="315">
        <v>8218000</v>
      </c>
      <c r="P19" s="311" t="s">
        <v>1204</v>
      </c>
      <c r="Q19" s="311" t="s">
        <v>1205</v>
      </c>
      <c r="R19" s="311" t="s">
        <v>1005</v>
      </c>
      <c r="S19" s="311"/>
      <c r="T19" s="316">
        <v>9500</v>
      </c>
      <c r="U19" s="311" t="s">
        <v>352</v>
      </c>
      <c r="V19" s="317">
        <v>117.4</v>
      </c>
      <c r="W19" s="316">
        <v>9500</v>
      </c>
      <c r="X19" s="312">
        <v>1115300</v>
      </c>
      <c r="Y19" s="316"/>
      <c r="Z19" s="316"/>
      <c r="AA19" s="311"/>
      <c r="AB19" s="312"/>
      <c r="AC19" s="312"/>
      <c r="AD19" s="312"/>
      <c r="AE19" s="312"/>
      <c r="AF19" s="311"/>
      <c r="AG19" s="311"/>
      <c r="AH19" s="312"/>
      <c r="AI19" s="312">
        <v>10000</v>
      </c>
      <c r="AJ19" s="318">
        <v>1174000</v>
      </c>
      <c r="AK19" s="312">
        <v>150000</v>
      </c>
      <c r="AL19" s="316">
        <v>17610000</v>
      </c>
      <c r="AM19" s="316"/>
      <c r="AN19" s="319"/>
      <c r="AO19" s="316"/>
      <c r="AP19" s="319"/>
      <c r="AQ19" s="312"/>
      <c r="AR19" s="312"/>
      <c r="AS19" s="312"/>
      <c r="AT19" s="316"/>
      <c r="AU19" s="271"/>
      <c r="AV19" s="316">
        <v>28117300</v>
      </c>
      <c r="AW19" s="316">
        <v>28117300</v>
      </c>
      <c r="AX19" s="311"/>
      <c r="AY19" s="311"/>
      <c r="AZ19" s="311"/>
      <c r="BA19" s="312"/>
      <c r="BB19" s="311"/>
      <c r="BC19" s="312"/>
      <c r="BD19" s="312"/>
      <c r="BE19" s="318"/>
      <c r="BF19" s="320"/>
      <c r="BG19" s="321"/>
      <c r="BH19" s="311"/>
      <c r="BI19" s="311"/>
      <c r="BJ19" s="316"/>
      <c r="BK19" s="319"/>
      <c r="BL19" s="312"/>
      <c r="BM19" s="312">
        <v>40000</v>
      </c>
      <c r="BN19" s="315">
        <v>4696000</v>
      </c>
      <c r="BO19" s="316">
        <v>4696000</v>
      </c>
      <c r="BP19" s="316">
        <v>32813300</v>
      </c>
      <c r="BQ19" s="316"/>
      <c r="BR19" s="316"/>
      <c r="BS19" s="334"/>
      <c r="BT19" s="325"/>
      <c r="BU19" s="276"/>
    </row>
    <row r="20" spans="1:73" ht="34.15" customHeight="1" x14ac:dyDescent="0.25">
      <c r="A20" s="827">
        <v>6</v>
      </c>
      <c r="B20" s="827" t="s">
        <v>1223</v>
      </c>
      <c r="C20" s="311">
        <v>55</v>
      </c>
      <c r="D20" s="311">
        <v>490</v>
      </c>
      <c r="E20" s="311" t="s">
        <v>1203</v>
      </c>
      <c r="F20" s="311" t="s">
        <v>1004</v>
      </c>
      <c r="G20" s="312" t="s">
        <v>12</v>
      </c>
      <c r="H20" s="313">
        <v>189.5</v>
      </c>
      <c r="I20" s="313">
        <v>189.5</v>
      </c>
      <c r="J20" s="313">
        <v>0</v>
      </c>
      <c r="K20" s="313">
        <v>189.5</v>
      </c>
      <c r="L20" s="313">
        <v>0</v>
      </c>
      <c r="M20" s="314">
        <v>1993</v>
      </c>
      <c r="N20" s="312">
        <v>70000</v>
      </c>
      <c r="O20" s="315">
        <v>13265000</v>
      </c>
      <c r="P20" s="311" t="s">
        <v>1204</v>
      </c>
      <c r="Q20" s="311" t="s">
        <v>1205</v>
      </c>
      <c r="R20" s="311" t="s">
        <v>1005</v>
      </c>
      <c r="S20" s="311"/>
      <c r="T20" s="316">
        <v>9500</v>
      </c>
      <c r="U20" s="311" t="s">
        <v>352</v>
      </c>
      <c r="V20" s="317">
        <v>189.5</v>
      </c>
      <c r="W20" s="316">
        <v>9500</v>
      </c>
      <c r="X20" s="312">
        <v>1800250</v>
      </c>
      <c r="Y20" s="316"/>
      <c r="Z20" s="316"/>
      <c r="AA20" s="311"/>
      <c r="AB20" s="312"/>
      <c r="AC20" s="312"/>
      <c r="AD20" s="312"/>
      <c r="AE20" s="312"/>
      <c r="AF20" s="311"/>
      <c r="AG20" s="311"/>
      <c r="AH20" s="312"/>
      <c r="AI20" s="312">
        <v>10000</v>
      </c>
      <c r="AJ20" s="318">
        <v>1895000</v>
      </c>
      <c r="AK20" s="312">
        <v>150000</v>
      </c>
      <c r="AL20" s="316">
        <v>28425000</v>
      </c>
      <c r="AM20" s="316"/>
      <c r="AN20" s="319"/>
      <c r="AO20" s="316"/>
      <c r="AP20" s="319"/>
      <c r="AQ20" s="312"/>
      <c r="AR20" s="312"/>
      <c r="AS20" s="312"/>
      <c r="AT20" s="316"/>
      <c r="AU20" s="271"/>
      <c r="AV20" s="316">
        <v>45385250</v>
      </c>
      <c r="AW20" s="829">
        <v>83825000</v>
      </c>
      <c r="AX20" s="311"/>
      <c r="AY20" s="311"/>
      <c r="AZ20" s="311"/>
      <c r="BA20" s="312"/>
      <c r="BB20" s="311"/>
      <c r="BC20" s="312"/>
      <c r="BD20" s="312"/>
      <c r="BE20" s="318"/>
      <c r="BF20" s="320"/>
      <c r="BG20" s="321"/>
      <c r="BH20" s="311"/>
      <c r="BI20" s="311"/>
      <c r="BJ20" s="316"/>
      <c r="BK20" s="319"/>
      <c r="BL20" s="312"/>
      <c r="BM20" s="312">
        <v>40000</v>
      </c>
      <c r="BN20" s="315">
        <v>7580000</v>
      </c>
      <c r="BO20" s="829">
        <v>14000000</v>
      </c>
      <c r="BP20" s="829">
        <v>97825000</v>
      </c>
      <c r="BQ20" s="322"/>
      <c r="BR20" s="829" t="s">
        <v>1224</v>
      </c>
      <c r="BS20" s="334" t="s">
        <v>1225</v>
      </c>
      <c r="BT20" s="325"/>
      <c r="BU20" s="276"/>
    </row>
    <row r="21" spans="1:73" ht="34.15" customHeight="1" x14ac:dyDescent="0.25">
      <c r="A21" s="828"/>
      <c r="B21" s="828"/>
      <c r="C21" s="311">
        <v>55</v>
      </c>
      <c r="D21" s="311">
        <v>329</v>
      </c>
      <c r="E21" s="311" t="s">
        <v>1203</v>
      </c>
      <c r="F21" s="311" t="s">
        <v>1004</v>
      </c>
      <c r="G21" s="312" t="s">
        <v>12</v>
      </c>
      <c r="H21" s="313">
        <v>160.5</v>
      </c>
      <c r="I21" s="313">
        <v>129.19999999999999</v>
      </c>
      <c r="J21" s="313">
        <v>31.3</v>
      </c>
      <c r="K21" s="313">
        <v>160.5</v>
      </c>
      <c r="L21" s="313">
        <v>0</v>
      </c>
      <c r="M21" s="314">
        <v>1993</v>
      </c>
      <c r="N21" s="312">
        <v>70000</v>
      </c>
      <c r="O21" s="315">
        <v>11235000</v>
      </c>
      <c r="P21" s="311" t="s">
        <v>1204</v>
      </c>
      <c r="Q21" s="311" t="s">
        <v>1205</v>
      </c>
      <c r="R21" s="311" t="s">
        <v>1005</v>
      </c>
      <c r="S21" s="311"/>
      <c r="T21" s="316">
        <v>9500</v>
      </c>
      <c r="U21" s="311" t="s">
        <v>352</v>
      </c>
      <c r="V21" s="317">
        <v>160.5</v>
      </c>
      <c r="W21" s="316">
        <v>9500</v>
      </c>
      <c r="X21" s="312">
        <v>1524750</v>
      </c>
      <c r="Y21" s="316"/>
      <c r="Z21" s="316"/>
      <c r="AA21" s="311"/>
      <c r="AB21" s="312"/>
      <c r="AC21" s="312"/>
      <c r="AD21" s="312"/>
      <c r="AE21" s="312"/>
      <c r="AF21" s="311"/>
      <c r="AG21" s="311"/>
      <c r="AH21" s="312"/>
      <c r="AI21" s="312">
        <v>10000</v>
      </c>
      <c r="AJ21" s="318">
        <v>1605000</v>
      </c>
      <c r="AK21" s="312">
        <v>150000</v>
      </c>
      <c r="AL21" s="316">
        <v>24075000</v>
      </c>
      <c r="AM21" s="316"/>
      <c r="AN21" s="319"/>
      <c r="AO21" s="316"/>
      <c r="AP21" s="319"/>
      <c r="AQ21" s="312"/>
      <c r="AR21" s="312"/>
      <c r="AS21" s="312"/>
      <c r="AT21" s="316"/>
      <c r="AU21" s="290"/>
      <c r="AV21" s="316">
        <v>38439750</v>
      </c>
      <c r="AW21" s="830"/>
      <c r="AX21" s="311"/>
      <c r="AY21" s="311"/>
      <c r="AZ21" s="311"/>
      <c r="BA21" s="312"/>
      <c r="BB21" s="311"/>
      <c r="BC21" s="312"/>
      <c r="BD21" s="312"/>
      <c r="BE21" s="318"/>
      <c r="BF21" s="320"/>
      <c r="BG21" s="321"/>
      <c r="BH21" s="311"/>
      <c r="BI21" s="311"/>
      <c r="BJ21" s="316"/>
      <c r="BK21" s="319"/>
      <c r="BL21" s="312"/>
      <c r="BM21" s="312">
        <v>40000</v>
      </c>
      <c r="BN21" s="315">
        <v>6420000</v>
      </c>
      <c r="BO21" s="830"/>
      <c r="BP21" s="830">
        <v>0</v>
      </c>
      <c r="BQ21" s="324"/>
      <c r="BR21" s="830"/>
      <c r="BS21" s="334" t="s">
        <v>1226</v>
      </c>
      <c r="BT21" s="325"/>
      <c r="BU21" s="276"/>
    </row>
    <row r="22" spans="1:73" s="342" customFormat="1" ht="43.9" customHeight="1" x14ac:dyDescent="0.25">
      <c r="A22" s="827">
        <v>7</v>
      </c>
      <c r="B22" s="827" t="s">
        <v>1227</v>
      </c>
      <c r="C22" s="326">
        <v>64</v>
      </c>
      <c r="D22" s="326">
        <v>303</v>
      </c>
      <c r="E22" s="326" t="s">
        <v>1203</v>
      </c>
      <c r="F22" s="326" t="s">
        <v>1004</v>
      </c>
      <c r="G22" s="302" t="s">
        <v>12</v>
      </c>
      <c r="H22" s="327">
        <v>220.5</v>
      </c>
      <c r="I22" s="327">
        <v>214.1</v>
      </c>
      <c r="J22" s="327">
        <v>6.4</v>
      </c>
      <c r="K22" s="327">
        <v>220.5</v>
      </c>
      <c r="L22" s="327">
        <v>0</v>
      </c>
      <c r="M22" s="339">
        <v>1993</v>
      </c>
      <c r="N22" s="302">
        <v>70000</v>
      </c>
      <c r="O22" s="304">
        <v>15435000</v>
      </c>
      <c r="P22" s="340" t="s">
        <v>1204</v>
      </c>
      <c r="Q22" s="326" t="s">
        <v>1205</v>
      </c>
      <c r="R22" s="326" t="s">
        <v>1005</v>
      </c>
      <c r="S22" s="340"/>
      <c r="T22" s="322">
        <v>9500</v>
      </c>
      <c r="U22" s="326" t="s">
        <v>352</v>
      </c>
      <c r="V22" s="328">
        <v>220.5</v>
      </c>
      <c r="W22" s="322">
        <v>9500</v>
      </c>
      <c r="X22" s="302">
        <v>2094750</v>
      </c>
      <c r="Y22" s="341"/>
      <c r="Z22" s="322"/>
      <c r="AA22" s="326"/>
      <c r="AB22" s="302"/>
      <c r="AC22" s="302"/>
      <c r="AD22" s="302"/>
      <c r="AE22" s="302"/>
      <c r="AF22" s="326"/>
      <c r="AG22" s="326"/>
      <c r="AH22" s="302"/>
      <c r="AI22" s="302">
        <v>10000</v>
      </c>
      <c r="AJ22" s="329">
        <v>2205000</v>
      </c>
      <c r="AK22" s="302">
        <v>150000</v>
      </c>
      <c r="AL22" s="322">
        <v>33075000</v>
      </c>
      <c r="AM22" s="341"/>
      <c r="AN22" s="330"/>
      <c r="AO22" s="322"/>
      <c r="AP22" s="330"/>
      <c r="AQ22" s="302"/>
      <c r="AR22" s="302"/>
      <c r="AS22" s="302"/>
      <c r="AT22" s="322"/>
      <c r="AU22" s="290"/>
      <c r="AV22" s="316">
        <v>52809750</v>
      </c>
      <c r="AW22" s="829">
        <v>81621600</v>
      </c>
      <c r="AX22" s="311"/>
      <c r="AY22" s="311"/>
      <c r="AZ22" s="311"/>
      <c r="BA22" s="312"/>
      <c r="BB22" s="311"/>
      <c r="BC22" s="312"/>
      <c r="BD22" s="312"/>
      <c r="BE22" s="318"/>
      <c r="BF22" s="320"/>
      <c r="BG22" s="321"/>
      <c r="BH22" s="311"/>
      <c r="BI22" s="311"/>
      <c r="BJ22" s="316"/>
      <c r="BK22" s="319"/>
      <c r="BL22" s="312"/>
      <c r="BM22" s="312">
        <v>40000</v>
      </c>
      <c r="BN22" s="315">
        <v>8820000</v>
      </c>
      <c r="BO22" s="829">
        <v>13632000</v>
      </c>
      <c r="BP22" s="829">
        <v>95253600</v>
      </c>
      <c r="BQ22" s="322"/>
      <c r="BR22" s="829" t="s">
        <v>1228</v>
      </c>
      <c r="BS22" s="323" t="s">
        <v>1217</v>
      </c>
      <c r="BT22" s="325"/>
      <c r="BU22" s="335"/>
    </row>
    <row r="23" spans="1:73" s="342" customFormat="1" ht="39.6" customHeight="1" x14ac:dyDescent="0.25">
      <c r="A23" s="828"/>
      <c r="B23" s="828"/>
      <c r="C23" s="311">
        <v>62</v>
      </c>
      <c r="D23" s="311">
        <v>372</v>
      </c>
      <c r="E23" s="311" t="s">
        <v>1203</v>
      </c>
      <c r="F23" s="311" t="s">
        <v>1004</v>
      </c>
      <c r="G23" s="312" t="s">
        <v>12</v>
      </c>
      <c r="H23" s="313">
        <v>240.2</v>
      </c>
      <c r="I23" s="313">
        <v>120.3</v>
      </c>
      <c r="J23" s="313"/>
      <c r="K23" s="313">
        <v>120.3</v>
      </c>
      <c r="L23" s="313">
        <v>119.89999999999999</v>
      </c>
      <c r="M23" s="314">
        <v>1993</v>
      </c>
      <c r="N23" s="312">
        <v>70000</v>
      </c>
      <c r="O23" s="315">
        <v>8421000</v>
      </c>
      <c r="P23" s="311" t="s">
        <v>1204</v>
      </c>
      <c r="Q23" s="311" t="s">
        <v>1205</v>
      </c>
      <c r="R23" s="311" t="s">
        <v>1005</v>
      </c>
      <c r="S23" s="311"/>
      <c r="T23" s="316">
        <v>9500</v>
      </c>
      <c r="U23" s="311" t="s">
        <v>352</v>
      </c>
      <c r="V23" s="317">
        <v>120.3</v>
      </c>
      <c r="W23" s="316">
        <v>9500</v>
      </c>
      <c r="X23" s="312">
        <v>1142850</v>
      </c>
      <c r="Y23" s="316"/>
      <c r="Z23" s="316"/>
      <c r="AA23" s="311"/>
      <c r="AB23" s="312"/>
      <c r="AC23" s="312"/>
      <c r="AD23" s="312"/>
      <c r="AE23" s="312"/>
      <c r="AF23" s="311"/>
      <c r="AG23" s="311"/>
      <c r="AH23" s="312"/>
      <c r="AI23" s="312">
        <v>10000</v>
      </c>
      <c r="AJ23" s="318">
        <v>1203000</v>
      </c>
      <c r="AK23" s="312">
        <v>150000</v>
      </c>
      <c r="AL23" s="316">
        <v>18045000</v>
      </c>
      <c r="AM23" s="316"/>
      <c r="AN23" s="319"/>
      <c r="AO23" s="316"/>
      <c r="AP23" s="319"/>
      <c r="AQ23" s="312"/>
      <c r="AR23" s="312"/>
      <c r="AS23" s="312"/>
      <c r="AT23" s="316"/>
      <c r="AU23" s="271"/>
      <c r="AV23" s="316">
        <v>28811850</v>
      </c>
      <c r="AW23" s="830"/>
      <c r="AX23" s="311"/>
      <c r="AY23" s="311"/>
      <c r="AZ23" s="311"/>
      <c r="BA23" s="312"/>
      <c r="BB23" s="311"/>
      <c r="BC23" s="312"/>
      <c r="BD23" s="312"/>
      <c r="BE23" s="318"/>
      <c r="BF23" s="320"/>
      <c r="BG23" s="321"/>
      <c r="BH23" s="311"/>
      <c r="BI23" s="311"/>
      <c r="BJ23" s="316"/>
      <c r="BK23" s="319"/>
      <c r="BL23" s="312"/>
      <c r="BM23" s="312">
        <v>40000</v>
      </c>
      <c r="BN23" s="315">
        <v>4812000</v>
      </c>
      <c r="BO23" s="830"/>
      <c r="BP23" s="830">
        <v>0</v>
      </c>
      <c r="BQ23" s="324"/>
      <c r="BR23" s="830"/>
      <c r="BS23" s="334" t="s">
        <v>1229</v>
      </c>
      <c r="BT23" s="325"/>
      <c r="BU23" s="335"/>
    </row>
    <row r="24" spans="1:73" s="338" customFormat="1" ht="34.15" customHeight="1" x14ac:dyDescent="0.25">
      <c r="A24" s="827">
        <v>8</v>
      </c>
      <c r="B24" s="827" t="s">
        <v>1230</v>
      </c>
      <c r="C24" s="311">
        <v>64</v>
      </c>
      <c r="D24" s="311">
        <v>95</v>
      </c>
      <c r="E24" s="311" t="s">
        <v>1203</v>
      </c>
      <c r="F24" s="311" t="s">
        <v>1004</v>
      </c>
      <c r="G24" s="312" t="s">
        <v>12</v>
      </c>
      <c r="H24" s="313">
        <v>177.9</v>
      </c>
      <c r="I24" s="313">
        <v>69.599999999999994</v>
      </c>
      <c r="J24" s="313">
        <v>108.3</v>
      </c>
      <c r="K24" s="313">
        <v>177.89999999999998</v>
      </c>
      <c r="L24" s="313">
        <v>0</v>
      </c>
      <c r="M24" s="314">
        <v>1993</v>
      </c>
      <c r="N24" s="312">
        <v>70000</v>
      </c>
      <c r="O24" s="315">
        <v>12452999.999999998</v>
      </c>
      <c r="P24" s="311" t="s">
        <v>1204</v>
      </c>
      <c r="Q24" s="311" t="s">
        <v>1205</v>
      </c>
      <c r="R24" s="311" t="s">
        <v>1005</v>
      </c>
      <c r="S24" s="311"/>
      <c r="T24" s="316">
        <v>9500</v>
      </c>
      <c r="U24" s="311" t="s">
        <v>352</v>
      </c>
      <c r="V24" s="317">
        <v>177.89999999999998</v>
      </c>
      <c r="W24" s="316">
        <v>9500</v>
      </c>
      <c r="X24" s="312">
        <v>1690049.9999999998</v>
      </c>
      <c r="Y24" s="316"/>
      <c r="Z24" s="316"/>
      <c r="AA24" s="311"/>
      <c r="AB24" s="312"/>
      <c r="AC24" s="312"/>
      <c r="AD24" s="312"/>
      <c r="AE24" s="312"/>
      <c r="AF24" s="311"/>
      <c r="AG24" s="311"/>
      <c r="AH24" s="312"/>
      <c r="AI24" s="312">
        <v>10000</v>
      </c>
      <c r="AJ24" s="318">
        <v>1778999.9999999998</v>
      </c>
      <c r="AK24" s="312">
        <v>150000</v>
      </c>
      <c r="AL24" s="316">
        <v>26684999.999999996</v>
      </c>
      <c r="AM24" s="316"/>
      <c r="AN24" s="319"/>
      <c r="AO24" s="316"/>
      <c r="AP24" s="319"/>
      <c r="AQ24" s="312"/>
      <c r="AR24" s="312"/>
      <c r="AS24" s="312"/>
      <c r="AT24" s="316"/>
      <c r="AU24" s="271"/>
      <c r="AV24" s="316">
        <v>42607049.999999993</v>
      </c>
      <c r="AW24" s="829">
        <v>70317200</v>
      </c>
      <c r="AX24" s="311"/>
      <c r="AY24" s="311"/>
      <c r="AZ24" s="311"/>
      <c r="BA24" s="312"/>
      <c r="BB24" s="311"/>
      <c r="BC24" s="312"/>
      <c r="BD24" s="312"/>
      <c r="BE24" s="318"/>
      <c r="BF24" s="320"/>
      <c r="BG24" s="321"/>
      <c r="BH24" s="311"/>
      <c r="BI24" s="311"/>
      <c r="BJ24" s="316"/>
      <c r="BK24" s="319"/>
      <c r="BL24" s="312"/>
      <c r="BM24" s="312">
        <v>40000</v>
      </c>
      <c r="BN24" s="315">
        <v>7115999.9999999991</v>
      </c>
      <c r="BO24" s="829">
        <v>11744000</v>
      </c>
      <c r="BP24" s="829">
        <v>82061200</v>
      </c>
      <c r="BQ24" s="322"/>
      <c r="BR24" s="829" t="s">
        <v>1231</v>
      </c>
      <c r="BS24" s="334" t="s">
        <v>1232</v>
      </c>
      <c r="BT24" s="325"/>
      <c r="BU24" s="343"/>
    </row>
    <row r="25" spans="1:73" s="338" customFormat="1" ht="34.15" customHeight="1" x14ac:dyDescent="0.25">
      <c r="A25" s="828"/>
      <c r="B25" s="828"/>
      <c r="C25" s="311">
        <v>64</v>
      </c>
      <c r="D25" s="311">
        <v>301</v>
      </c>
      <c r="E25" s="311" t="s">
        <v>1203</v>
      </c>
      <c r="F25" s="311" t="s">
        <v>1004</v>
      </c>
      <c r="G25" s="312" t="s">
        <v>12</v>
      </c>
      <c r="H25" s="313">
        <v>115.7</v>
      </c>
      <c r="I25" s="313">
        <v>115.1</v>
      </c>
      <c r="J25" s="313">
        <v>0.6</v>
      </c>
      <c r="K25" s="313">
        <v>115.69999999999999</v>
      </c>
      <c r="L25" s="313">
        <v>0</v>
      </c>
      <c r="M25" s="314">
        <v>1993</v>
      </c>
      <c r="N25" s="312">
        <v>70000</v>
      </c>
      <c r="O25" s="315">
        <v>8098999.9999999991</v>
      </c>
      <c r="P25" s="311" t="s">
        <v>1204</v>
      </c>
      <c r="Q25" s="311" t="s">
        <v>1205</v>
      </c>
      <c r="R25" s="311" t="s">
        <v>1005</v>
      </c>
      <c r="S25" s="311"/>
      <c r="T25" s="316">
        <v>9500</v>
      </c>
      <c r="U25" s="311" t="s">
        <v>352</v>
      </c>
      <c r="V25" s="317">
        <v>115.69999999999999</v>
      </c>
      <c r="W25" s="316">
        <v>9500</v>
      </c>
      <c r="X25" s="312">
        <v>1099150</v>
      </c>
      <c r="Y25" s="316"/>
      <c r="Z25" s="316"/>
      <c r="AA25" s="311"/>
      <c r="AB25" s="312"/>
      <c r="AC25" s="312"/>
      <c r="AD25" s="312"/>
      <c r="AE25" s="312"/>
      <c r="AF25" s="311"/>
      <c r="AG25" s="311"/>
      <c r="AH25" s="312"/>
      <c r="AI25" s="312">
        <v>10000</v>
      </c>
      <c r="AJ25" s="318">
        <v>1157000</v>
      </c>
      <c r="AK25" s="312">
        <v>150000</v>
      </c>
      <c r="AL25" s="316">
        <v>17355000</v>
      </c>
      <c r="AM25" s="316"/>
      <c r="AN25" s="319"/>
      <c r="AO25" s="316"/>
      <c r="AP25" s="319"/>
      <c r="AQ25" s="312"/>
      <c r="AR25" s="312"/>
      <c r="AS25" s="312"/>
      <c r="AT25" s="316"/>
      <c r="AU25" s="271"/>
      <c r="AV25" s="316">
        <v>27710150</v>
      </c>
      <c r="AW25" s="830"/>
      <c r="AX25" s="311"/>
      <c r="AY25" s="311"/>
      <c r="AZ25" s="311"/>
      <c r="BA25" s="312"/>
      <c r="BB25" s="311"/>
      <c r="BC25" s="312"/>
      <c r="BD25" s="312"/>
      <c r="BE25" s="318"/>
      <c r="BF25" s="320"/>
      <c r="BG25" s="321"/>
      <c r="BH25" s="311"/>
      <c r="BI25" s="311"/>
      <c r="BJ25" s="316"/>
      <c r="BK25" s="319"/>
      <c r="BL25" s="312"/>
      <c r="BM25" s="312">
        <v>40000</v>
      </c>
      <c r="BN25" s="315">
        <v>4628000</v>
      </c>
      <c r="BO25" s="830"/>
      <c r="BP25" s="830">
        <v>0</v>
      </c>
      <c r="BQ25" s="324"/>
      <c r="BR25" s="830"/>
      <c r="BS25" s="334" t="s">
        <v>1233</v>
      </c>
      <c r="BT25" s="325"/>
      <c r="BU25" s="343"/>
    </row>
    <row r="26" spans="1:73" ht="46.15" customHeight="1" x14ac:dyDescent="0.25">
      <c r="A26" s="833">
        <v>9</v>
      </c>
      <c r="B26" s="827" t="s">
        <v>1234</v>
      </c>
      <c r="C26" s="344">
        <v>64</v>
      </c>
      <c r="D26" s="344">
        <v>94</v>
      </c>
      <c r="E26" s="344" t="s">
        <v>1203</v>
      </c>
      <c r="F26" s="344" t="s">
        <v>1004</v>
      </c>
      <c r="G26" s="345" t="s">
        <v>12</v>
      </c>
      <c r="H26" s="346">
        <v>195</v>
      </c>
      <c r="I26" s="346">
        <v>195</v>
      </c>
      <c r="J26" s="346">
        <v>0</v>
      </c>
      <c r="K26" s="346">
        <v>195</v>
      </c>
      <c r="L26" s="346">
        <v>0</v>
      </c>
      <c r="M26" s="347">
        <v>1993</v>
      </c>
      <c r="N26" s="345">
        <v>70000</v>
      </c>
      <c r="O26" s="296">
        <v>13650000</v>
      </c>
      <c r="P26" s="344" t="s">
        <v>1204</v>
      </c>
      <c r="Q26" s="344" t="s">
        <v>1205</v>
      </c>
      <c r="R26" s="344" t="s">
        <v>1005</v>
      </c>
      <c r="S26" s="344"/>
      <c r="T26" s="324">
        <v>9500</v>
      </c>
      <c r="U26" s="344" t="s">
        <v>352</v>
      </c>
      <c r="V26" s="348">
        <v>195</v>
      </c>
      <c r="W26" s="324">
        <v>9500</v>
      </c>
      <c r="X26" s="345">
        <v>1852500</v>
      </c>
      <c r="Y26" s="324"/>
      <c r="Z26" s="324"/>
      <c r="AA26" s="344"/>
      <c r="AB26" s="345"/>
      <c r="AC26" s="345"/>
      <c r="AD26" s="345"/>
      <c r="AE26" s="345"/>
      <c r="AF26" s="344"/>
      <c r="AG26" s="344"/>
      <c r="AH26" s="345"/>
      <c r="AI26" s="345">
        <v>10000</v>
      </c>
      <c r="AJ26" s="349">
        <v>1950000</v>
      </c>
      <c r="AK26" s="345">
        <v>150000</v>
      </c>
      <c r="AL26" s="324">
        <v>29250000</v>
      </c>
      <c r="AM26" s="324"/>
      <c r="AN26" s="350"/>
      <c r="AO26" s="324"/>
      <c r="AP26" s="350"/>
      <c r="AQ26" s="345"/>
      <c r="AR26" s="345"/>
      <c r="AS26" s="345"/>
      <c r="AT26" s="324"/>
      <c r="AU26" s="351"/>
      <c r="AV26" s="316">
        <v>46702500</v>
      </c>
      <c r="AW26" s="829">
        <v>62868750</v>
      </c>
      <c r="AX26" s="311"/>
      <c r="AY26" s="311"/>
      <c r="AZ26" s="311"/>
      <c r="BA26" s="312"/>
      <c r="BB26" s="311"/>
      <c r="BC26" s="312"/>
      <c r="BD26" s="312"/>
      <c r="BE26" s="318"/>
      <c r="BF26" s="320"/>
      <c r="BG26" s="321"/>
      <c r="BH26" s="311"/>
      <c r="BI26" s="311"/>
      <c r="BJ26" s="316"/>
      <c r="BK26" s="319"/>
      <c r="BL26" s="312"/>
      <c r="BM26" s="312">
        <v>40000</v>
      </c>
      <c r="BN26" s="315">
        <v>7800000</v>
      </c>
      <c r="BO26" s="829">
        <v>10500000</v>
      </c>
      <c r="BP26" s="829">
        <v>73368750</v>
      </c>
      <c r="BQ26" s="322"/>
      <c r="BR26" s="316" t="s">
        <v>1235</v>
      </c>
      <c r="BS26" s="352" t="s">
        <v>1236</v>
      </c>
      <c r="BT26" s="325"/>
      <c r="BU26" s="276"/>
    </row>
    <row r="27" spans="1:73" ht="39.6" customHeight="1" x14ac:dyDescent="0.25">
      <c r="A27" s="834"/>
      <c r="B27" s="828"/>
      <c r="C27" s="344">
        <v>63</v>
      </c>
      <c r="D27" s="344">
        <v>354</v>
      </c>
      <c r="E27" s="344" t="s">
        <v>1203</v>
      </c>
      <c r="F27" s="344" t="s">
        <v>1004</v>
      </c>
      <c r="G27" s="345" t="s">
        <v>12</v>
      </c>
      <c r="H27" s="346">
        <v>196</v>
      </c>
      <c r="I27" s="346">
        <v>67.5</v>
      </c>
      <c r="J27" s="346">
        <v>0</v>
      </c>
      <c r="K27" s="346">
        <v>67.5</v>
      </c>
      <c r="L27" s="346">
        <v>128.5</v>
      </c>
      <c r="M27" s="347">
        <v>1993</v>
      </c>
      <c r="N27" s="345">
        <v>70000</v>
      </c>
      <c r="O27" s="296">
        <v>4725000</v>
      </c>
      <c r="P27" s="344" t="s">
        <v>1204</v>
      </c>
      <c r="Q27" s="344" t="s">
        <v>1205</v>
      </c>
      <c r="R27" s="344" t="s">
        <v>1005</v>
      </c>
      <c r="S27" s="344"/>
      <c r="T27" s="324">
        <v>9500</v>
      </c>
      <c r="U27" s="344" t="s">
        <v>352</v>
      </c>
      <c r="V27" s="348">
        <v>67.5</v>
      </c>
      <c r="W27" s="324">
        <v>9500</v>
      </c>
      <c r="X27" s="345">
        <v>641250</v>
      </c>
      <c r="Y27" s="324"/>
      <c r="Z27" s="324"/>
      <c r="AA27" s="344"/>
      <c r="AB27" s="345"/>
      <c r="AC27" s="345"/>
      <c r="AD27" s="345"/>
      <c r="AE27" s="345"/>
      <c r="AF27" s="344"/>
      <c r="AG27" s="344"/>
      <c r="AH27" s="345"/>
      <c r="AI27" s="345">
        <v>10000</v>
      </c>
      <c r="AJ27" s="349">
        <v>675000</v>
      </c>
      <c r="AK27" s="345">
        <v>150000</v>
      </c>
      <c r="AL27" s="324">
        <v>10125000</v>
      </c>
      <c r="AM27" s="324"/>
      <c r="AN27" s="350"/>
      <c r="AO27" s="324"/>
      <c r="AP27" s="350"/>
      <c r="AQ27" s="345"/>
      <c r="AR27" s="345"/>
      <c r="AS27" s="345"/>
      <c r="AT27" s="324"/>
      <c r="AU27" s="351"/>
      <c r="AV27" s="316">
        <v>16166250</v>
      </c>
      <c r="AW27" s="830"/>
      <c r="AX27" s="311"/>
      <c r="AY27" s="311"/>
      <c r="AZ27" s="311"/>
      <c r="BA27" s="312"/>
      <c r="BB27" s="311"/>
      <c r="BC27" s="312"/>
      <c r="BD27" s="312"/>
      <c r="BE27" s="318"/>
      <c r="BF27" s="320"/>
      <c r="BG27" s="321"/>
      <c r="BH27" s="311"/>
      <c r="BI27" s="311"/>
      <c r="BJ27" s="316"/>
      <c r="BK27" s="319"/>
      <c r="BL27" s="312"/>
      <c r="BM27" s="312">
        <v>40000</v>
      </c>
      <c r="BN27" s="315">
        <v>2700000</v>
      </c>
      <c r="BO27" s="830"/>
      <c r="BP27" s="830"/>
      <c r="BQ27" s="324"/>
      <c r="BR27" s="316" t="s">
        <v>1237</v>
      </c>
      <c r="BS27" s="352" t="s">
        <v>1236</v>
      </c>
      <c r="BT27" s="325"/>
      <c r="BU27" s="276"/>
    </row>
    <row r="28" spans="1:73" s="276" customFormat="1" ht="34.15" customHeight="1" x14ac:dyDescent="0.25">
      <c r="A28" s="827">
        <v>10</v>
      </c>
      <c r="B28" s="827" t="s">
        <v>1238</v>
      </c>
      <c r="C28" s="311">
        <v>64</v>
      </c>
      <c r="D28" s="311">
        <v>304</v>
      </c>
      <c r="E28" s="311" t="s">
        <v>1203</v>
      </c>
      <c r="F28" s="311" t="s">
        <v>1004</v>
      </c>
      <c r="G28" s="312" t="s">
        <v>12</v>
      </c>
      <c r="H28" s="313">
        <v>113.9</v>
      </c>
      <c r="I28" s="313">
        <v>107.1</v>
      </c>
      <c r="J28" s="313">
        <v>6.8</v>
      </c>
      <c r="K28" s="313">
        <v>113.89999999999999</v>
      </c>
      <c r="L28" s="313">
        <v>0</v>
      </c>
      <c r="M28" s="314">
        <v>1993</v>
      </c>
      <c r="N28" s="312">
        <v>70000</v>
      </c>
      <c r="O28" s="315">
        <v>7972999.9999999991</v>
      </c>
      <c r="P28" s="311" t="s">
        <v>1204</v>
      </c>
      <c r="Q28" s="311" t="s">
        <v>1205</v>
      </c>
      <c r="R28" s="311" t="s">
        <v>1005</v>
      </c>
      <c r="S28" s="311"/>
      <c r="T28" s="316">
        <v>9500</v>
      </c>
      <c r="U28" s="311" t="s">
        <v>352</v>
      </c>
      <c r="V28" s="317">
        <v>113.89999999999999</v>
      </c>
      <c r="W28" s="316">
        <v>9500</v>
      </c>
      <c r="X28" s="312">
        <v>1082050</v>
      </c>
      <c r="Y28" s="316"/>
      <c r="Z28" s="316"/>
      <c r="AA28" s="311"/>
      <c r="AB28" s="312"/>
      <c r="AC28" s="312"/>
      <c r="AD28" s="312"/>
      <c r="AE28" s="312"/>
      <c r="AF28" s="311"/>
      <c r="AG28" s="311"/>
      <c r="AH28" s="312"/>
      <c r="AI28" s="312">
        <v>10000</v>
      </c>
      <c r="AJ28" s="318">
        <v>1139000</v>
      </c>
      <c r="AK28" s="312">
        <v>150000</v>
      </c>
      <c r="AL28" s="316">
        <v>17085000</v>
      </c>
      <c r="AM28" s="316"/>
      <c r="AN28" s="319"/>
      <c r="AO28" s="316"/>
      <c r="AP28" s="319"/>
      <c r="AQ28" s="312"/>
      <c r="AR28" s="312"/>
      <c r="AS28" s="312"/>
      <c r="AT28" s="316"/>
      <c r="AU28" s="290"/>
      <c r="AV28" s="316">
        <v>27279050</v>
      </c>
      <c r="AW28" s="829">
        <v>115343200</v>
      </c>
      <c r="AX28" s="311"/>
      <c r="AY28" s="311"/>
      <c r="AZ28" s="311"/>
      <c r="BA28" s="312"/>
      <c r="BB28" s="311"/>
      <c r="BC28" s="312"/>
      <c r="BD28" s="312"/>
      <c r="BE28" s="318"/>
      <c r="BF28" s="320"/>
      <c r="BG28" s="321"/>
      <c r="BH28" s="311"/>
      <c r="BI28" s="311"/>
      <c r="BJ28" s="316"/>
      <c r="BK28" s="319"/>
      <c r="BL28" s="312"/>
      <c r="BM28" s="312">
        <v>40000</v>
      </c>
      <c r="BN28" s="315">
        <v>4556000</v>
      </c>
      <c r="BO28" s="829">
        <v>19264000</v>
      </c>
      <c r="BP28" s="829">
        <v>134607200</v>
      </c>
      <c r="BQ28" s="322"/>
      <c r="BR28" s="829" t="s">
        <v>1239</v>
      </c>
      <c r="BS28" s="323" t="s">
        <v>1240</v>
      </c>
      <c r="BT28" s="325"/>
    </row>
    <row r="29" spans="1:73" s="338" customFormat="1" ht="41.25" customHeight="1" x14ac:dyDescent="0.25">
      <c r="A29" s="828"/>
      <c r="B29" s="828"/>
      <c r="C29" s="311">
        <v>55</v>
      </c>
      <c r="D29" s="311">
        <v>358</v>
      </c>
      <c r="E29" s="311" t="s">
        <v>1203</v>
      </c>
      <c r="F29" s="311" t="s">
        <v>1004</v>
      </c>
      <c r="G29" s="312" t="s">
        <v>12</v>
      </c>
      <c r="H29" s="313">
        <v>367.7</v>
      </c>
      <c r="I29" s="313">
        <v>367.7</v>
      </c>
      <c r="J29" s="313">
        <v>0</v>
      </c>
      <c r="K29" s="313">
        <v>367.7</v>
      </c>
      <c r="L29" s="313">
        <v>0</v>
      </c>
      <c r="M29" s="314">
        <v>1993</v>
      </c>
      <c r="N29" s="312">
        <v>70000</v>
      </c>
      <c r="O29" s="315">
        <v>25739000</v>
      </c>
      <c r="P29" s="311" t="s">
        <v>1204</v>
      </c>
      <c r="Q29" s="311" t="s">
        <v>1205</v>
      </c>
      <c r="R29" s="311" t="s">
        <v>1005</v>
      </c>
      <c r="S29" s="311"/>
      <c r="T29" s="316">
        <v>9500</v>
      </c>
      <c r="U29" s="311" t="s">
        <v>352</v>
      </c>
      <c r="V29" s="317">
        <v>367.7</v>
      </c>
      <c r="W29" s="316">
        <v>9500</v>
      </c>
      <c r="X29" s="312">
        <v>3493150</v>
      </c>
      <c r="Y29" s="316"/>
      <c r="Z29" s="316"/>
      <c r="AA29" s="311"/>
      <c r="AB29" s="312"/>
      <c r="AC29" s="312"/>
      <c r="AD29" s="312"/>
      <c r="AE29" s="312"/>
      <c r="AF29" s="311"/>
      <c r="AG29" s="311"/>
      <c r="AH29" s="312"/>
      <c r="AI29" s="312">
        <v>10000</v>
      </c>
      <c r="AJ29" s="318">
        <v>3677000</v>
      </c>
      <c r="AK29" s="312">
        <v>150000</v>
      </c>
      <c r="AL29" s="316">
        <v>55155000</v>
      </c>
      <c r="AM29" s="316"/>
      <c r="AN29" s="319"/>
      <c r="AO29" s="316"/>
      <c r="AP29" s="319"/>
      <c r="AQ29" s="312"/>
      <c r="AR29" s="312"/>
      <c r="AS29" s="312"/>
      <c r="AT29" s="316"/>
      <c r="AU29" s="271"/>
      <c r="AV29" s="316">
        <v>88064150</v>
      </c>
      <c r="AW29" s="830"/>
      <c r="AX29" s="311"/>
      <c r="AY29" s="311"/>
      <c r="AZ29" s="311"/>
      <c r="BA29" s="312"/>
      <c r="BB29" s="311"/>
      <c r="BC29" s="312"/>
      <c r="BD29" s="312"/>
      <c r="BE29" s="318"/>
      <c r="BF29" s="320"/>
      <c r="BG29" s="321"/>
      <c r="BH29" s="311"/>
      <c r="BI29" s="311"/>
      <c r="BJ29" s="316"/>
      <c r="BK29" s="319"/>
      <c r="BL29" s="312"/>
      <c r="BM29" s="312">
        <v>40000</v>
      </c>
      <c r="BN29" s="315">
        <v>14708000</v>
      </c>
      <c r="BO29" s="830"/>
      <c r="BP29" s="830">
        <v>0</v>
      </c>
      <c r="BQ29" s="324"/>
      <c r="BR29" s="830"/>
      <c r="BS29" s="323" t="s">
        <v>1241</v>
      </c>
      <c r="BT29" s="325"/>
      <c r="BU29" s="276"/>
    </row>
    <row r="30" spans="1:73" s="276" customFormat="1" ht="41.45" customHeight="1" x14ac:dyDescent="0.25">
      <c r="A30" s="353">
        <v>11</v>
      </c>
      <c r="B30" s="353" t="s">
        <v>1242</v>
      </c>
      <c r="C30" s="326">
        <v>64</v>
      </c>
      <c r="D30" s="326">
        <v>401</v>
      </c>
      <c r="E30" s="326" t="s">
        <v>1203</v>
      </c>
      <c r="F30" s="326" t="s">
        <v>1004</v>
      </c>
      <c r="G30" s="302" t="s">
        <v>12</v>
      </c>
      <c r="H30" s="327">
        <v>58.1</v>
      </c>
      <c r="I30" s="327">
        <v>58.1</v>
      </c>
      <c r="J30" s="327">
        <v>0</v>
      </c>
      <c r="K30" s="327">
        <v>58.1</v>
      </c>
      <c r="L30" s="327">
        <v>0</v>
      </c>
      <c r="M30" s="354">
        <v>1993</v>
      </c>
      <c r="N30" s="302">
        <v>70000</v>
      </c>
      <c r="O30" s="304">
        <v>4067000</v>
      </c>
      <c r="P30" s="326" t="s">
        <v>1204</v>
      </c>
      <c r="Q30" s="326" t="s">
        <v>1205</v>
      </c>
      <c r="R30" s="326" t="s">
        <v>1005</v>
      </c>
      <c r="S30" s="326"/>
      <c r="T30" s="322">
        <v>9500</v>
      </c>
      <c r="U30" s="326" t="s">
        <v>352</v>
      </c>
      <c r="V30" s="328">
        <v>58.1</v>
      </c>
      <c r="W30" s="322">
        <v>9500</v>
      </c>
      <c r="X30" s="302">
        <v>551950</v>
      </c>
      <c r="Y30" s="322"/>
      <c r="Z30" s="322"/>
      <c r="AA30" s="326"/>
      <c r="AB30" s="302"/>
      <c r="AC30" s="302"/>
      <c r="AD30" s="302"/>
      <c r="AE30" s="302"/>
      <c r="AF30" s="326"/>
      <c r="AG30" s="326"/>
      <c r="AH30" s="302"/>
      <c r="AI30" s="302">
        <v>10000</v>
      </c>
      <c r="AJ30" s="329">
        <v>581000</v>
      </c>
      <c r="AK30" s="302">
        <v>150000</v>
      </c>
      <c r="AL30" s="322">
        <v>8715000</v>
      </c>
      <c r="AM30" s="322"/>
      <c r="AN30" s="330"/>
      <c r="AO30" s="322"/>
      <c r="AP30" s="330"/>
      <c r="AQ30" s="302"/>
      <c r="AR30" s="302"/>
      <c r="AS30" s="302"/>
      <c r="AT30" s="322"/>
      <c r="AU30" s="290"/>
      <c r="AV30" s="316">
        <v>13914950</v>
      </c>
      <c r="AW30" s="316">
        <v>13914950</v>
      </c>
      <c r="AX30" s="311"/>
      <c r="AY30" s="311"/>
      <c r="AZ30" s="311"/>
      <c r="BA30" s="312"/>
      <c r="BB30" s="311"/>
      <c r="BC30" s="312"/>
      <c r="BD30" s="312"/>
      <c r="BE30" s="318"/>
      <c r="BF30" s="320"/>
      <c r="BG30" s="321"/>
      <c r="BH30" s="311"/>
      <c r="BI30" s="311"/>
      <c r="BJ30" s="316"/>
      <c r="BK30" s="319"/>
      <c r="BL30" s="312"/>
      <c r="BM30" s="312">
        <v>40000</v>
      </c>
      <c r="BN30" s="315">
        <v>2324000</v>
      </c>
      <c r="BO30" s="316">
        <v>2324000</v>
      </c>
      <c r="BP30" s="316">
        <v>16238950</v>
      </c>
      <c r="BQ30" s="316"/>
      <c r="BR30" s="316" t="s">
        <v>1243</v>
      </c>
      <c r="BS30" s="323" t="s">
        <v>1244</v>
      </c>
      <c r="BT30" s="325"/>
    </row>
    <row r="31" spans="1:73" s="276" customFormat="1" ht="46.15" customHeight="1" x14ac:dyDescent="0.25">
      <c r="A31" s="827">
        <v>12</v>
      </c>
      <c r="B31" s="827" t="s">
        <v>1245</v>
      </c>
      <c r="C31" s="326">
        <v>64</v>
      </c>
      <c r="D31" s="326">
        <v>401</v>
      </c>
      <c r="E31" s="326" t="s">
        <v>1203</v>
      </c>
      <c r="F31" s="326" t="s">
        <v>1004</v>
      </c>
      <c r="G31" s="302" t="s">
        <v>12</v>
      </c>
      <c r="H31" s="327">
        <v>182.9</v>
      </c>
      <c r="I31" s="327">
        <v>152.80000000000001</v>
      </c>
      <c r="J31" s="327">
        <v>30.1</v>
      </c>
      <c r="K31" s="327">
        <v>182.9</v>
      </c>
      <c r="L31" s="327">
        <v>0</v>
      </c>
      <c r="M31" s="354">
        <v>1993</v>
      </c>
      <c r="N31" s="302">
        <v>70000</v>
      </c>
      <c r="O31" s="304">
        <v>12803000</v>
      </c>
      <c r="P31" s="326" t="s">
        <v>1204</v>
      </c>
      <c r="Q31" s="326" t="s">
        <v>1205</v>
      </c>
      <c r="R31" s="326" t="s">
        <v>1005</v>
      </c>
      <c r="S31" s="326"/>
      <c r="T31" s="322">
        <v>9500</v>
      </c>
      <c r="U31" s="326" t="s">
        <v>352</v>
      </c>
      <c r="V31" s="328">
        <v>182.9</v>
      </c>
      <c r="W31" s="322">
        <v>9500</v>
      </c>
      <c r="X31" s="302">
        <v>1737550</v>
      </c>
      <c r="Y31" s="322"/>
      <c r="Z31" s="322"/>
      <c r="AA31" s="326"/>
      <c r="AB31" s="302"/>
      <c r="AC31" s="302"/>
      <c r="AD31" s="302"/>
      <c r="AE31" s="302"/>
      <c r="AF31" s="326"/>
      <c r="AG31" s="326"/>
      <c r="AH31" s="302"/>
      <c r="AI31" s="302">
        <v>10000</v>
      </c>
      <c r="AJ31" s="329">
        <v>1829000</v>
      </c>
      <c r="AK31" s="302">
        <v>150000</v>
      </c>
      <c r="AL31" s="322">
        <v>27435000</v>
      </c>
      <c r="AM31" s="322"/>
      <c r="AN31" s="330"/>
      <c r="AO31" s="322"/>
      <c r="AP31" s="330"/>
      <c r="AQ31" s="302"/>
      <c r="AR31" s="302"/>
      <c r="AS31" s="302"/>
      <c r="AT31" s="322"/>
      <c r="AU31" s="290"/>
      <c r="AV31" s="316">
        <v>43804550</v>
      </c>
      <c r="AW31" s="829">
        <v>117019700</v>
      </c>
      <c r="AX31" s="311"/>
      <c r="AY31" s="311"/>
      <c r="AZ31" s="311"/>
      <c r="BA31" s="312"/>
      <c r="BB31" s="311"/>
      <c r="BC31" s="312"/>
      <c r="BD31" s="312"/>
      <c r="BE31" s="318"/>
      <c r="BF31" s="320"/>
      <c r="BG31" s="321"/>
      <c r="BH31" s="311"/>
      <c r="BI31" s="311"/>
      <c r="BJ31" s="316"/>
      <c r="BK31" s="319"/>
      <c r="BL31" s="312"/>
      <c r="BM31" s="312">
        <v>40000</v>
      </c>
      <c r="BN31" s="315">
        <v>7316000</v>
      </c>
      <c r="BO31" s="829">
        <v>19544000</v>
      </c>
      <c r="BP31" s="829">
        <v>136563700</v>
      </c>
      <c r="BQ31" s="322"/>
      <c r="BR31" s="829" t="s">
        <v>1246</v>
      </c>
      <c r="BS31" s="323" t="s">
        <v>1244</v>
      </c>
      <c r="BT31" s="837"/>
    </row>
    <row r="32" spans="1:73" s="276" customFormat="1" ht="46.15" customHeight="1" x14ac:dyDescent="0.25">
      <c r="A32" s="831"/>
      <c r="B32" s="831"/>
      <c r="C32" s="311">
        <v>55</v>
      </c>
      <c r="D32" s="311">
        <v>492</v>
      </c>
      <c r="E32" s="311" t="s">
        <v>1203</v>
      </c>
      <c r="F32" s="311" t="s">
        <v>1004</v>
      </c>
      <c r="G32" s="312" t="s">
        <v>12</v>
      </c>
      <c r="H32" s="313">
        <v>147.69999999999999</v>
      </c>
      <c r="I32" s="313">
        <v>147.69999999999999</v>
      </c>
      <c r="J32" s="313">
        <v>0</v>
      </c>
      <c r="K32" s="313">
        <v>147.69999999999999</v>
      </c>
      <c r="L32" s="313">
        <v>0</v>
      </c>
      <c r="M32" s="314">
        <v>1993</v>
      </c>
      <c r="N32" s="312">
        <v>70000</v>
      </c>
      <c r="O32" s="315">
        <v>10339000</v>
      </c>
      <c r="P32" s="311" t="s">
        <v>1204</v>
      </c>
      <c r="Q32" s="311" t="s">
        <v>1205</v>
      </c>
      <c r="R32" s="311" t="s">
        <v>1005</v>
      </c>
      <c r="S32" s="311"/>
      <c r="T32" s="316">
        <v>9500</v>
      </c>
      <c r="U32" s="311" t="s">
        <v>352</v>
      </c>
      <c r="V32" s="317">
        <v>147.69999999999999</v>
      </c>
      <c r="W32" s="316">
        <v>9500</v>
      </c>
      <c r="X32" s="312">
        <v>1403150</v>
      </c>
      <c r="Y32" s="316"/>
      <c r="Z32" s="316"/>
      <c r="AA32" s="311"/>
      <c r="AB32" s="312"/>
      <c r="AC32" s="312"/>
      <c r="AD32" s="312"/>
      <c r="AE32" s="312"/>
      <c r="AF32" s="311"/>
      <c r="AG32" s="311"/>
      <c r="AH32" s="312"/>
      <c r="AI32" s="312">
        <v>10000</v>
      </c>
      <c r="AJ32" s="318">
        <v>1477000</v>
      </c>
      <c r="AK32" s="312">
        <v>150000</v>
      </c>
      <c r="AL32" s="316">
        <v>22155000</v>
      </c>
      <c r="AM32" s="316"/>
      <c r="AN32" s="319"/>
      <c r="AO32" s="316"/>
      <c r="AP32" s="319"/>
      <c r="AQ32" s="312"/>
      <c r="AR32" s="312"/>
      <c r="AS32" s="312"/>
      <c r="AT32" s="316"/>
      <c r="AU32" s="271"/>
      <c r="AV32" s="316">
        <v>35374150</v>
      </c>
      <c r="AW32" s="832"/>
      <c r="AX32" s="311"/>
      <c r="AY32" s="311"/>
      <c r="AZ32" s="311"/>
      <c r="BA32" s="312"/>
      <c r="BB32" s="311"/>
      <c r="BC32" s="312"/>
      <c r="BD32" s="312"/>
      <c r="BE32" s="318"/>
      <c r="BF32" s="320"/>
      <c r="BG32" s="321"/>
      <c r="BH32" s="311"/>
      <c r="BI32" s="311"/>
      <c r="BJ32" s="316"/>
      <c r="BK32" s="319"/>
      <c r="BL32" s="312"/>
      <c r="BM32" s="312">
        <v>40000</v>
      </c>
      <c r="BN32" s="315">
        <v>5908000</v>
      </c>
      <c r="BO32" s="832"/>
      <c r="BP32" s="832">
        <v>0</v>
      </c>
      <c r="BQ32" s="337"/>
      <c r="BR32" s="832"/>
      <c r="BS32" s="334" t="s">
        <v>1247</v>
      </c>
      <c r="BT32" s="857"/>
    </row>
    <row r="33" spans="1:73" s="338" customFormat="1" ht="46.15" customHeight="1" x14ac:dyDescent="0.25">
      <c r="A33" s="828"/>
      <c r="B33" s="828"/>
      <c r="C33" s="311">
        <v>55</v>
      </c>
      <c r="D33" s="311">
        <v>294</v>
      </c>
      <c r="E33" s="311" t="s">
        <v>1203</v>
      </c>
      <c r="F33" s="311" t="s">
        <v>1004</v>
      </c>
      <c r="G33" s="312" t="s">
        <v>12</v>
      </c>
      <c r="H33" s="313">
        <v>158</v>
      </c>
      <c r="I33" s="313">
        <v>158</v>
      </c>
      <c r="J33" s="313">
        <v>0</v>
      </c>
      <c r="K33" s="313">
        <v>158</v>
      </c>
      <c r="L33" s="313">
        <v>0</v>
      </c>
      <c r="M33" s="314">
        <v>1993</v>
      </c>
      <c r="N33" s="312">
        <v>70000</v>
      </c>
      <c r="O33" s="315">
        <v>11060000</v>
      </c>
      <c r="P33" s="311" t="s">
        <v>1204</v>
      </c>
      <c r="Q33" s="311" t="s">
        <v>1205</v>
      </c>
      <c r="R33" s="311" t="s">
        <v>1005</v>
      </c>
      <c r="S33" s="311"/>
      <c r="T33" s="316">
        <v>9500</v>
      </c>
      <c r="U33" s="311" t="s">
        <v>352</v>
      </c>
      <c r="V33" s="317">
        <v>158</v>
      </c>
      <c r="W33" s="316">
        <v>9500</v>
      </c>
      <c r="X33" s="312">
        <v>1501000</v>
      </c>
      <c r="Y33" s="316"/>
      <c r="Z33" s="316"/>
      <c r="AA33" s="311"/>
      <c r="AB33" s="312"/>
      <c r="AC33" s="312"/>
      <c r="AD33" s="312"/>
      <c r="AE33" s="312"/>
      <c r="AF33" s="311"/>
      <c r="AG33" s="311"/>
      <c r="AH33" s="312"/>
      <c r="AI33" s="312">
        <v>10000</v>
      </c>
      <c r="AJ33" s="318">
        <v>1580000</v>
      </c>
      <c r="AK33" s="312">
        <v>150000</v>
      </c>
      <c r="AL33" s="316">
        <v>23700000</v>
      </c>
      <c r="AM33" s="316"/>
      <c r="AN33" s="319"/>
      <c r="AO33" s="316"/>
      <c r="AP33" s="319"/>
      <c r="AQ33" s="312"/>
      <c r="AR33" s="312"/>
      <c r="AS33" s="312"/>
      <c r="AT33" s="316"/>
      <c r="AU33" s="271"/>
      <c r="AV33" s="316">
        <v>37841000</v>
      </c>
      <c r="AW33" s="830"/>
      <c r="AX33" s="311"/>
      <c r="AY33" s="311"/>
      <c r="AZ33" s="311"/>
      <c r="BA33" s="312"/>
      <c r="BB33" s="311"/>
      <c r="BC33" s="312"/>
      <c r="BD33" s="312"/>
      <c r="BE33" s="318"/>
      <c r="BF33" s="320"/>
      <c r="BG33" s="321"/>
      <c r="BH33" s="311"/>
      <c r="BI33" s="311"/>
      <c r="BJ33" s="316"/>
      <c r="BK33" s="319"/>
      <c r="BL33" s="312"/>
      <c r="BM33" s="312">
        <v>40000</v>
      </c>
      <c r="BN33" s="315">
        <v>6320000</v>
      </c>
      <c r="BO33" s="830"/>
      <c r="BP33" s="830">
        <v>0</v>
      </c>
      <c r="BQ33" s="324"/>
      <c r="BR33" s="830"/>
      <c r="BS33" s="334" t="s">
        <v>1248</v>
      </c>
      <c r="BT33" s="838"/>
      <c r="BU33" s="343"/>
    </row>
    <row r="34" spans="1:73" s="276" customFormat="1" ht="46.15" customHeight="1" x14ac:dyDescent="0.25">
      <c r="A34" s="827">
        <v>13</v>
      </c>
      <c r="B34" s="827" t="s">
        <v>1249</v>
      </c>
      <c r="C34" s="326">
        <v>64</v>
      </c>
      <c r="D34" s="326">
        <v>401</v>
      </c>
      <c r="E34" s="326" t="s">
        <v>1203</v>
      </c>
      <c r="F34" s="326" t="s">
        <v>1004</v>
      </c>
      <c r="G34" s="302" t="s">
        <v>12</v>
      </c>
      <c r="H34" s="327">
        <v>58.1</v>
      </c>
      <c r="I34" s="327">
        <v>58.1</v>
      </c>
      <c r="J34" s="327">
        <v>0</v>
      </c>
      <c r="K34" s="327">
        <v>58.1</v>
      </c>
      <c r="L34" s="327">
        <v>0</v>
      </c>
      <c r="M34" s="354">
        <v>1993</v>
      </c>
      <c r="N34" s="302">
        <v>70000</v>
      </c>
      <c r="O34" s="304">
        <v>4067000</v>
      </c>
      <c r="P34" s="326" t="s">
        <v>1204</v>
      </c>
      <c r="Q34" s="326" t="s">
        <v>1205</v>
      </c>
      <c r="R34" s="326" t="s">
        <v>1005</v>
      </c>
      <c r="S34" s="326"/>
      <c r="T34" s="322">
        <v>9500</v>
      </c>
      <c r="U34" s="326" t="s">
        <v>352</v>
      </c>
      <c r="V34" s="328">
        <v>58.1</v>
      </c>
      <c r="W34" s="322">
        <v>9500</v>
      </c>
      <c r="X34" s="302">
        <v>551950</v>
      </c>
      <c r="Y34" s="322"/>
      <c r="Z34" s="322"/>
      <c r="AA34" s="326"/>
      <c r="AB34" s="302"/>
      <c r="AC34" s="302"/>
      <c r="AD34" s="302"/>
      <c r="AE34" s="302"/>
      <c r="AF34" s="326"/>
      <c r="AG34" s="326"/>
      <c r="AH34" s="302"/>
      <c r="AI34" s="302">
        <v>10000</v>
      </c>
      <c r="AJ34" s="329">
        <v>581000</v>
      </c>
      <c r="AK34" s="302">
        <v>150000</v>
      </c>
      <c r="AL34" s="322">
        <v>8715000</v>
      </c>
      <c r="AM34" s="322"/>
      <c r="AN34" s="330"/>
      <c r="AO34" s="322"/>
      <c r="AP34" s="330"/>
      <c r="AQ34" s="302"/>
      <c r="AR34" s="302"/>
      <c r="AS34" s="302"/>
      <c r="AT34" s="322"/>
      <c r="AU34" s="290"/>
      <c r="AV34" s="316">
        <v>13914950</v>
      </c>
      <c r="AW34" s="829">
        <v>38655300</v>
      </c>
      <c r="AX34" s="311"/>
      <c r="AY34" s="311"/>
      <c r="AZ34" s="311"/>
      <c r="BA34" s="312"/>
      <c r="BB34" s="311"/>
      <c r="BC34" s="312"/>
      <c r="BD34" s="312"/>
      <c r="BE34" s="318"/>
      <c r="BF34" s="320"/>
      <c r="BG34" s="321"/>
      <c r="BH34" s="311"/>
      <c r="BI34" s="311"/>
      <c r="BJ34" s="316"/>
      <c r="BK34" s="319"/>
      <c r="BL34" s="312"/>
      <c r="BM34" s="312">
        <v>40000</v>
      </c>
      <c r="BN34" s="315">
        <v>2324000</v>
      </c>
      <c r="BO34" s="829">
        <v>6456000</v>
      </c>
      <c r="BP34" s="829">
        <v>45111300</v>
      </c>
      <c r="BQ34" s="322"/>
      <c r="BR34" s="316" t="s">
        <v>1250</v>
      </c>
      <c r="BS34" s="323" t="s">
        <v>1244</v>
      </c>
      <c r="BT34" s="325"/>
    </row>
    <row r="35" spans="1:73" s="355" customFormat="1" ht="46.15" customHeight="1" x14ac:dyDescent="0.25">
      <c r="A35" s="828"/>
      <c r="B35" s="828"/>
      <c r="C35" s="311">
        <v>55</v>
      </c>
      <c r="D35" s="311">
        <v>492</v>
      </c>
      <c r="E35" s="311" t="s">
        <v>1203</v>
      </c>
      <c r="F35" s="311" t="s">
        <v>1004</v>
      </c>
      <c r="G35" s="312" t="s">
        <v>12</v>
      </c>
      <c r="H35" s="313">
        <v>103.3</v>
      </c>
      <c r="I35" s="313">
        <v>103.3</v>
      </c>
      <c r="J35" s="313">
        <v>0</v>
      </c>
      <c r="K35" s="313">
        <v>103.3</v>
      </c>
      <c r="L35" s="313">
        <v>0</v>
      </c>
      <c r="M35" s="314">
        <v>1993</v>
      </c>
      <c r="N35" s="312">
        <v>70000</v>
      </c>
      <c r="O35" s="315">
        <v>7231000</v>
      </c>
      <c r="P35" s="311" t="s">
        <v>1204</v>
      </c>
      <c r="Q35" s="311" t="s">
        <v>1205</v>
      </c>
      <c r="R35" s="311" t="s">
        <v>1005</v>
      </c>
      <c r="S35" s="311"/>
      <c r="T35" s="316">
        <v>9500</v>
      </c>
      <c r="U35" s="311" t="s">
        <v>352</v>
      </c>
      <c r="V35" s="317">
        <v>103.3</v>
      </c>
      <c r="W35" s="316">
        <v>9500</v>
      </c>
      <c r="X35" s="312">
        <v>981350</v>
      </c>
      <c r="Y35" s="316"/>
      <c r="Z35" s="316"/>
      <c r="AA35" s="311"/>
      <c r="AB35" s="312"/>
      <c r="AC35" s="312"/>
      <c r="AD35" s="312"/>
      <c r="AE35" s="312"/>
      <c r="AF35" s="311"/>
      <c r="AG35" s="311"/>
      <c r="AH35" s="312"/>
      <c r="AI35" s="312">
        <v>10000</v>
      </c>
      <c r="AJ35" s="318">
        <v>1033000</v>
      </c>
      <c r="AK35" s="312">
        <v>150000</v>
      </c>
      <c r="AL35" s="316">
        <v>15495000</v>
      </c>
      <c r="AM35" s="316"/>
      <c r="AN35" s="319"/>
      <c r="AO35" s="316"/>
      <c r="AP35" s="319"/>
      <c r="AQ35" s="312"/>
      <c r="AR35" s="312"/>
      <c r="AS35" s="312"/>
      <c r="AT35" s="316"/>
      <c r="AU35" s="271"/>
      <c r="AV35" s="316">
        <v>24740350</v>
      </c>
      <c r="AW35" s="830"/>
      <c r="AX35" s="311"/>
      <c r="AY35" s="311"/>
      <c r="AZ35" s="311"/>
      <c r="BA35" s="312"/>
      <c r="BB35" s="311"/>
      <c r="BC35" s="312"/>
      <c r="BD35" s="312"/>
      <c r="BE35" s="318"/>
      <c r="BF35" s="320"/>
      <c r="BG35" s="321"/>
      <c r="BH35" s="311"/>
      <c r="BI35" s="311"/>
      <c r="BJ35" s="316"/>
      <c r="BK35" s="319"/>
      <c r="BL35" s="312"/>
      <c r="BM35" s="312">
        <v>40000</v>
      </c>
      <c r="BN35" s="315">
        <v>4132000</v>
      </c>
      <c r="BO35" s="830"/>
      <c r="BP35" s="830"/>
      <c r="BQ35" s="324"/>
      <c r="BR35" s="316" t="s">
        <v>1237</v>
      </c>
      <c r="BS35" s="334" t="s">
        <v>1247</v>
      </c>
      <c r="BT35" s="325"/>
    </row>
    <row r="36" spans="1:73" s="357" customFormat="1" ht="46.15" customHeight="1" x14ac:dyDescent="0.25">
      <c r="A36" s="827">
        <v>14</v>
      </c>
      <c r="B36" s="827" t="s">
        <v>1251</v>
      </c>
      <c r="C36" s="344">
        <v>62</v>
      </c>
      <c r="D36" s="344">
        <v>240</v>
      </c>
      <c r="E36" s="344" t="s">
        <v>1203</v>
      </c>
      <c r="F36" s="344" t="s">
        <v>1004</v>
      </c>
      <c r="G36" s="345" t="s">
        <v>12</v>
      </c>
      <c r="H36" s="346">
        <v>62.1</v>
      </c>
      <c r="I36" s="346">
        <v>62.1</v>
      </c>
      <c r="J36" s="346">
        <v>0</v>
      </c>
      <c r="K36" s="346">
        <v>62.1</v>
      </c>
      <c r="L36" s="346">
        <v>0</v>
      </c>
      <c r="M36" s="347">
        <v>1993</v>
      </c>
      <c r="N36" s="345">
        <v>70000</v>
      </c>
      <c r="O36" s="296">
        <v>4347000</v>
      </c>
      <c r="P36" s="344" t="s">
        <v>1204</v>
      </c>
      <c r="Q36" s="344" t="s">
        <v>1205</v>
      </c>
      <c r="R36" s="344" t="s">
        <v>1005</v>
      </c>
      <c r="S36" s="344"/>
      <c r="T36" s="324">
        <v>9500</v>
      </c>
      <c r="U36" s="344" t="s">
        <v>352</v>
      </c>
      <c r="V36" s="348">
        <v>62.1</v>
      </c>
      <c r="W36" s="324">
        <v>9500</v>
      </c>
      <c r="X36" s="345">
        <v>589950</v>
      </c>
      <c r="Y36" s="324"/>
      <c r="Z36" s="324"/>
      <c r="AA36" s="344"/>
      <c r="AB36" s="345"/>
      <c r="AC36" s="345"/>
      <c r="AD36" s="345"/>
      <c r="AE36" s="345"/>
      <c r="AF36" s="344"/>
      <c r="AG36" s="344"/>
      <c r="AH36" s="345"/>
      <c r="AI36" s="345">
        <v>10000</v>
      </c>
      <c r="AJ36" s="349">
        <v>621000</v>
      </c>
      <c r="AK36" s="345">
        <v>150000</v>
      </c>
      <c r="AL36" s="324">
        <v>9315000</v>
      </c>
      <c r="AM36" s="324"/>
      <c r="AN36" s="350"/>
      <c r="AO36" s="324"/>
      <c r="AP36" s="350"/>
      <c r="AQ36" s="345"/>
      <c r="AR36" s="345"/>
      <c r="AS36" s="345"/>
      <c r="AT36" s="324"/>
      <c r="AU36" s="295"/>
      <c r="AV36" s="316">
        <v>14872950</v>
      </c>
      <c r="AW36" s="829">
        <v>127318200</v>
      </c>
      <c r="AX36" s="311"/>
      <c r="AY36" s="311"/>
      <c r="AZ36" s="311"/>
      <c r="BA36" s="312"/>
      <c r="BB36" s="311"/>
      <c r="BC36" s="312"/>
      <c r="BD36" s="312"/>
      <c r="BE36" s="318"/>
      <c r="BF36" s="320"/>
      <c r="BG36" s="321"/>
      <c r="BH36" s="311"/>
      <c r="BI36" s="311"/>
      <c r="BJ36" s="316"/>
      <c r="BK36" s="319"/>
      <c r="BL36" s="312"/>
      <c r="BM36" s="312">
        <v>40000</v>
      </c>
      <c r="BN36" s="315">
        <v>2484000</v>
      </c>
      <c r="BO36" s="829">
        <v>21264000</v>
      </c>
      <c r="BP36" s="829">
        <v>148582200</v>
      </c>
      <c r="BQ36" s="322"/>
      <c r="BR36" s="829" t="s">
        <v>1252</v>
      </c>
      <c r="BS36" s="356" t="s">
        <v>1253</v>
      </c>
      <c r="BT36" s="325"/>
      <c r="BU36" s="355"/>
    </row>
    <row r="37" spans="1:73" ht="46.15" customHeight="1" x14ac:dyDescent="0.25">
      <c r="A37" s="831"/>
      <c r="B37" s="831"/>
      <c r="C37" s="344">
        <v>62</v>
      </c>
      <c r="D37" s="344">
        <v>309</v>
      </c>
      <c r="E37" s="344" t="s">
        <v>1203</v>
      </c>
      <c r="F37" s="344" t="s">
        <v>1004</v>
      </c>
      <c r="G37" s="345" t="s">
        <v>12</v>
      </c>
      <c r="H37" s="346">
        <v>211.9</v>
      </c>
      <c r="I37" s="346">
        <v>211.9</v>
      </c>
      <c r="J37" s="346">
        <v>0</v>
      </c>
      <c r="K37" s="346">
        <v>211.9</v>
      </c>
      <c r="L37" s="346">
        <v>0</v>
      </c>
      <c r="M37" s="347">
        <v>1993</v>
      </c>
      <c r="N37" s="345">
        <v>70000</v>
      </c>
      <c r="O37" s="296">
        <v>14833000</v>
      </c>
      <c r="P37" s="344" t="s">
        <v>1204</v>
      </c>
      <c r="Q37" s="344" t="s">
        <v>1205</v>
      </c>
      <c r="R37" s="344" t="s">
        <v>1005</v>
      </c>
      <c r="S37" s="344"/>
      <c r="T37" s="324">
        <v>9500</v>
      </c>
      <c r="U37" s="344" t="s">
        <v>352</v>
      </c>
      <c r="V37" s="348">
        <v>211.9</v>
      </c>
      <c r="W37" s="324">
        <v>9500</v>
      </c>
      <c r="X37" s="345">
        <v>2013050</v>
      </c>
      <c r="Y37" s="324"/>
      <c r="Z37" s="324"/>
      <c r="AA37" s="344"/>
      <c r="AB37" s="345"/>
      <c r="AC37" s="345"/>
      <c r="AD37" s="345"/>
      <c r="AE37" s="345"/>
      <c r="AF37" s="344"/>
      <c r="AG37" s="344"/>
      <c r="AH37" s="345"/>
      <c r="AI37" s="345">
        <v>10000</v>
      </c>
      <c r="AJ37" s="349">
        <v>2119000</v>
      </c>
      <c r="AK37" s="345">
        <v>150000</v>
      </c>
      <c r="AL37" s="324">
        <v>31785000</v>
      </c>
      <c r="AM37" s="324"/>
      <c r="AN37" s="350"/>
      <c r="AO37" s="324"/>
      <c r="AP37" s="350"/>
      <c r="AQ37" s="345"/>
      <c r="AR37" s="345"/>
      <c r="AS37" s="345"/>
      <c r="AT37" s="324"/>
      <c r="AU37" s="351"/>
      <c r="AV37" s="316">
        <v>50750050</v>
      </c>
      <c r="AW37" s="832"/>
      <c r="AX37" s="311"/>
      <c r="AY37" s="311"/>
      <c r="AZ37" s="311"/>
      <c r="BA37" s="312"/>
      <c r="BB37" s="311"/>
      <c r="BC37" s="312"/>
      <c r="BD37" s="312"/>
      <c r="BE37" s="318"/>
      <c r="BF37" s="320"/>
      <c r="BG37" s="321"/>
      <c r="BH37" s="311"/>
      <c r="BI37" s="311"/>
      <c r="BJ37" s="316"/>
      <c r="BK37" s="319"/>
      <c r="BL37" s="312"/>
      <c r="BM37" s="312">
        <v>40000</v>
      </c>
      <c r="BN37" s="315">
        <v>8476000</v>
      </c>
      <c r="BO37" s="832"/>
      <c r="BP37" s="832">
        <v>0</v>
      </c>
      <c r="BQ37" s="337"/>
      <c r="BR37" s="832"/>
      <c r="BS37" s="356" t="s">
        <v>1254</v>
      </c>
      <c r="BT37" s="325"/>
      <c r="BU37" s="276"/>
    </row>
    <row r="38" spans="1:73" ht="46.15" customHeight="1" x14ac:dyDescent="0.25">
      <c r="A38" s="831"/>
      <c r="B38" s="831"/>
      <c r="C38" s="344">
        <v>63</v>
      </c>
      <c r="D38" s="344">
        <v>362</v>
      </c>
      <c r="E38" s="344" t="s">
        <v>1203</v>
      </c>
      <c r="F38" s="344" t="s">
        <v>1004</v>
      </c>
      <c r="G38" s="345" t="s">
        <v>12</v>
      </c>
      <c r="H38" s="346">
        <v>162.9</v>
      </c>
      <c r="I38" s="346">
        <v>133.5</v>
      </c>
      <c r="J38" s="346">
        <v>29.4</v>
      </c>
      <c r="K38" s="346">
        <v>162.9</v>
      </c>
      <c r="L38" s="346">
        <v>0</v>
      </c>
      <c r="M38" s="347">
        <v>1993</v>
      </c>
      <c r="N38" s="345">
        <v>70000</v>
      </c>
      <c r="O38" s="296">
        <v>11403000</v>
      </c>
      <c r="P38" s="344" t="s">
        <v>1204</v>
      </c>
      <c r="Q38" s="344" t="s">
        <v>1205</v>
      </c>
      <c r="R38" s="344" t="s">
        <v>1005</v>
      </c>
      <c r="S38" s="344"/>
      <c r="T38" s="324">
        <v>9500</v>
      </c>
      <c r="U38" s="344" t="s">
        <v>352</v>
      </c>
      <c r="V38" s="348">
        <v>162.9</v>
      </c>
      <c r="W38" s="324">
        <v>9500</v>
      </c>
      <c r="X38" s="345">
        <v>1547550</v>
      </c>
      <c r="Y38" s="324"/>
      <c r="Z38" s="324"/>
      <c r="AA38" s="344"/>
      <c r="AB38" s="345"/>
      <c r="AC38" s="345"/>
      <c r="AD38" s="345"/>
      <c r="AE38" s="345"/>
      <c r="AF38" s="344"/>
      <c r="AG38" s="344"/>
      <c r="AH38" s="345"/>
      <c r="AI38" s="345">
        <v>10000</v>
      </c>
      <c r="AJ38" s="349">
        <v>1629000</v>
      </c>
      <c r="AK38" s="345">
        <v>150000</v>
      </c>
      <c r="AL38" s="324">
        <v>24435000</v>
      </c>
      <c r="AM38" s="324"/>
      <c r="AN38" s="350"/>
      <c r="AO38" s="324"/>
      <c r="AP38" s="350"/>
      <c r="AQ38" s="345"/>
      <c r="AR38" s="345"/>
      <c r="AS38" s="345"/>
      <c r="AT38" s="324"/>
      <c r="AU38" s="351"/>
      <c r="AV38" s="316">
        <v>39014550</v>
      </c>
      <c r="AW38" s="832"/>
      <c r="AX38" s="311"/>
      <c r="AY38" s="311"/>
      <c r="AZ38" s="311"/>
      <c r="BA38" s="312"/>
      <c r="BB38" s="311"/>
      <c r="BC38" s="312"/>
      <c r="BD38" s="312"/>
      <c r="BE38" s="318"/>
      <c r="BF38" s="320"/>
      <c r="BG38" s="321"/>
      <c r="BH38" s="311"/>
      <c r="BI38" s="311"/>
      <c r="BJ38" s="316"/>
      <c r="BK38" s="319"/>
      <c r="BL38" s="312"/>
      <c r="BM38" s="312">
        <v>40000</v>
      </c>
      <c r="BN38" s="315">
        <v>6516000</v>
      </c>
      <c r="BO38" s="832"/>
      <c r="BP38" s="832">
        <v>0</v>
      </c>
      <c r="BQ38" s="337"/>
      <c r="BR38" s="832"/>
      <c r="BS38" s="356" t="s">
        <v>1254</v>
      </c>
      <c r="BT38" s="325"/>
      <c r="BU38" s="276"/>
    </row>
    <row r="39" spans="1:73" ht="46.15" customHeight="1" x14ac:dyDescent="0.25">
      <c r="A39" s="828"/>
      <c r="B39" s="828"/>
      <c r="C39" s="326">
        <v>62</v>
      </c>
      <c r="D39" s="326">
        <v>370</v>
      </c>
      <c r="E39" s="326" t="s">
        <v>1203</v>
      </c>
      <c r="F39" s="326" t="s">
        <v>1004</v>
      </c>
      <c r="G39" s="302" t="s">
        <v>12</v>
      </c>
      <c r="H39" s="327">
        <v>94.7</v>
      </c>
      <c r="I39" s="327">
        <v>94.7</v>
      </c>
      <c r="J39" s="327">
        <v>0</v>
      </c>
      <c r="K39" s="327">
        <v>94.7</v>
      </c>
      <c r="L39" s="327">
        <v>0</v>
      </c>
      <c r="M39" s="354">
        <v>1993</v>
      </c>
      <c r="N39" s="302">
        <v>70000</v>
      </c>
      <c r="O39" s="304">
        <v>6629000</v>
      </c>
      <c r="P39" s="326" t="s">
        <v>1204</v>
      </c>
      <c r="Q39" s="326" t="s">
        <v>1205</v>
      </c>
      <c r="R39" s="326" t="s">
        <v>1005</v>
      </c>
      <c r="S39" s="326"/>
      <c r="T39" s="322">
        <v>9500</v>
      </c>
      <c r="U39" s="326" t="s">
        <v>352</v>
      </c>
      <c r="V39" s="328">
        <v>94.7</v>
      </c>
      <c r="W39" s="322">
        <v>9500</v>
      </c>
      <c r="X39" s="302">
        <v>899650</v>
      </c>
      <c r="Y39" s="322"/>
      <c r="Z39" s="322"/>
      <c r="AA39" s="326"/>
      <c r="AB39" s="302"/>
      <c r="AC39" s="302"/>
      <c r="AD39" s="302"/>
      <c r="AE39" s="302"/>
      <c r="AF39" s="326"/>
      <c r="AG39" s="326"/>
      <c r="AH39" s="302"/>
      <c r="AI39" s="302">
        <v>10000</v>
      </c>
      <c r="AJ39" s="329">
        <v>947000</v>
      </c>
      <c r="AK39" s="302">
        <v>150000</v>
      </c>
      <c r="AL39" s="322">
        <v>14205000</v>
      </c>
      <c r="AM39" s="322"/>
      <c r="AN39" s="330"/>
      <c r="AO39" s="322"/>
      <c r="AP39" s="330"/>
      <c r="AQ39" s="302"/>
      <c r="AR39" s="302"/>
      <c r="AS39" s="302"/>
      <c r="AT39" s="322"/>
      <c r="AU39" s="290"/>
      <c r="AV39" s="316">
        <v>22680650</v>
      </c>
      <c r="AW39" s="830"/>
      <c r="AX39" s="311"/>
      <c r="AY39" s="311"/>
      <c r="AZ39" s="311"/>
      <c r="BA39" s="312"/>
      <c r="BB39" s="311"/>
      <c r="BC39" s="312"/>
      <c r="BD39" s="312"/>
      <c r="BE39" s="318"/>
      <c r="BF39" s="320"/>
      <c r="BG39" s="321"/>
      <c r="BH39" s="311"/>
      <c r="BI39" s="311"/>
      <c r="BJ39" s="316"/>
      <c r="BK39" s="319"/>
      <c r="BL39" s="312"/>
      <c r="BM39" s="312">
        <v>40000</v>
      </c>
      <c r="BN39" s="315">
        <v>3788000</v>
      </c>
      <c r="BO39" s="830"/>
      <c r="BP39" s="830">
        <v>0</v>
      </c>
      <c r="BQ39" s="324"/>
      <c r="BR39" s="830"/>
      <c r="BS39" s="323" t="s">
        <v>1255</v>
      </c>
      <c r="BT39" s="325"/>
      <c r="BU39" s="276"/>
    </row>
    <row r="40" spans="1:73" ht="71.45" customHeight="1" x14ac:dyDescent="0.25">
      <c r="A40" s="321">
        <v>15</v>
      </c>
      <c r="B40" s="321" t="s">
        <v>1256</v>
      </c>
      <c r="C40" s="311">
        <v>55</v>
      </c>
      <c r="D40" s="311">
        <v>533</v>
      </c>
      <c r="E40" s="311" t="s">
        <v>1203</v>
      </c>
      <c r="F40" s="311" t="s">
        <v>1004</v>
      </c>
      <c r="G40" s="312" t="s">
        <v>12</v>
      </c>
      <c r="H40" s="313">
        <v>108</v>
      </c>
      <c r="I40" s="313">
        <v>108</v>
      </c>
      <c r="J40" s="313">
        <v>0</v>
      </c>
      <c r="K40" s="313">
        <v>108</v>
      </c>
      <c r="L40" s="313">
        <v>0</v>
      </c>
      <c r="M40" s="314">
        <v>1993</v>
      </c>
      <c r="N40" s="312">
        <v>70000</v>
      </c>
      <c r="O40" s="315">
        <v>7560000</v>
      </c>
      <c r="P40" s="311" t="s">
        <v>1204</v>
      </c>
      <c r="Q40" s="311" t="s">
        <v>1205</v>
      </c>
      <c r="R40" s="311" t="s">
        <v>1005</v>
      </c>
      <c r="S40" s="311"/>
      <c r="T40" s="316">
        <v>9500</v>
      </c>
      <c r="U40" s="311" t="s">
        <v>352</v>
      </c>
      <c r="V40" s="317">
        <v>108</v>
      </c>
      <c r="W40" s="316">
        <v>9500</v>
      </c>
      <c r="X40" s="312">
        <v>1026000</v>
      </c>
      <c r="Y40" s="316"/>
      <c r="Z40" s="316"/>
      <c r="AA40" s="311"/>
      <c r="AB40" s="312"/>
      <c r="AC40" s="312"/>
      <c r="AD40" s="312"/>
      <c r="AE40" s="312"/>
      <c r="AF40" s="311"/>
      <c r="AG40" s="311"/>
      <c r="AH40" s="312"/>
      <c r="AI40" s="312">
        <v>10000</v>
      </c>
      <c r="AJ40" s="318">
        <v>1080000</v>
      </c>
      <c r="AK40" s="312">
        <v>150000</v>
      </c>
      <c r="AL40" s="316">
        <v>16200000</v>
      </c>
      <c r="AM40" s="316"/>
      <c r="AN40" s="319"/>
      <c r="AO40" s="316"/>
      <c r="AP40" s="319"/>
      <c r="AQ40" s="312"/>
      <c r="AR40" s="312"/>
      <c r="AS40" s="312"/>
      <c r="AT40" s="316"/>
      <c r="AU40" s="271"/>
      <c r="AV40" s="316">
        <v>25866000</v>
      </c>
      <c r="AW40" s="316">
        <v>25866000</v>
      </c>
      <c r="AX40" s="311"/>
      <c r="AY40" s="311"/>
      <c r="AZ40" s="311"/>
      <c r="BA40" s="312"/>
      <c r="BB40" s="311"/>
      <c r="BC40" s="312"/>
      <c r="BD40" s="312"/>
      <c r="BE40" s="318"/>
      <c r="BF40" s="320"/>
      <c r="BG40" s="321"/>
      <c r="BH40" s="311"/>
      <c r="BI40" s="311"/>
      <c r="BJ40" s="316"/>
      <c r="BK40" s="319"/>
      <c r="BL40" s="312"/>
      <c r="BM40" s="312">
        <v>40000</v>
      </c>
      <c r="BN40" s="315">
        <v>4320000</v>
      </c>
      <c r="BO40" s="316">
        <v>4320000</v>
      </c>
      <c r="BP40" s="316">
        <v>30186000</v>
      </c>
      <c r="BQ40" s="316"/>
      <c r="BR40" s="316" t="s">
        <v>1257</v>
      </c>
      <c r="BS40" s="334" t="s">
        <v>1258</v>
      </c>
      <c r="BT40" s="325"/>
      <c r="BU40" s="276"/>
    </row>
    <row r="41" spans="1:73" ht="45" customHeight="1" x14ac:dyDescent="0.25">
      <c r="A41" s="827">
        <v>16</v>
      </c>
      <c r="B41" s="827" t="s">
        <v>1259</v>
      </c>
      <c r="C41" s="311">
        <v>55</v>
      </c>
      <c r="D41" s="311">
        <v>533</v>
      </c>
      <c r="E41" s="311" t="s">
        <v>1203</v>
      </c>
      <c r="F41" s="311" t="s">
        <v>1004</v>
      </c>
      <c r="G41" s="312" t="s">
        <v>12</v>
      </c>
      <c r="H41" s="313">
        <v>78</v>
      </c>
      <c r="I41" s="313">
        <v>78</v>
      </c>
      <c r="J41" s="313">
        <v>0</v>
      </c>
      <c r="K41" s="313">
        <v>78</v>
      </c>
      <c r="L41" s="313">
        <v>0</v>
      </c>
      <c r="M41" s="314">
        <v>1993</v>
      </c>
      <c r="N41" s="312">
        <v>70000</v>
      </c>
      <c r="O41" s="315">
        <v>5460000</v>
      </c>
      <c r="P41" s="311" t="s">
        <v>1204</v>
      </c>
      <c r="Q41" s="311" t="s">
        <v>1205</v>
      </c>
      <c r="R41" s="311" t="s">
        <v>1005</v>
      </c>
      <c r="S41" s="311"/>
      <c r="T41" s="316">
        <v>9500</v>
      </c>
      <c r="U41" s="311" t="s">
        <v>352</v>
      </c>
      <c r="V41" s="317">
        <v>78</v>
      </c>
      <c r="W41" s="316">
        <v>9500</v>
      </c>
      <c r="X41" s="312">
        <v>741000</v>
      </c>
      <c r="Y41" s="316"/>
      <c r="Z41" s="316"/>
      <c r="AA41" s="311"/>
      <c r="AB41" s="312"/>
      <c r="AC41" s="312"/>
      <c r="AD41" s="312"/>
      <c r="AE41" s="312"/>
      <c r="AF41" s="311"/>
      <c r="AG41" s="311"/>
      <c r="AH41" s="312"/>
      <c r="AI41" s="312">
        <v>10000</v>
      </c>
      <c r="AJ41" s="318">
        <v>780000</v>
      </c>
      <c r="AK41" s="312">
        <v>150000</v>
      </c>
      <c r="AL41" s="316">
        <v>11700000</v>
      </c>
      <c r="AM41" s="316"/>
      <c r="AN41" s="319"/>
      <c r="AO41" s="316"/>
      <c r="AP41" s="319"/>
      <c r="AQ41" s="312"/>
      <c r="AR41" s="312"/>
      <c r="AS41" s="312"/>
      <c r="AT41" s="316"/>
      <c r="AU41" s="271"/>
      <c r="AV41" s="316">
        <v>18681000</v>
      </c>
      <c r="AW41" s="316">
        <v>18681000</v>
      </c>
      <c r="AX41" s="311"/>
      <c r="AY41" s="311"/>
      <c r="AZ41" s="311"/>
      <c r="BA41" s="312"/>
      <c r="BB41" s="311"/>
      <c r="BC41" s="312"/>
      <c r="BD41" s="312"/>
      <c r="BE41" s="318"/>
      <c r="BF41" s="320"/>
      <c r="BG41" s="321"/>
      <c r="BH41" s="311"/>
      <c r="BI41" s="311"/>
      <c r="BJ41" s="316"/>
      <c r="BK41" s="319"/>
      <c r="BL41" s="312"/>
      <c r="BM41" s="312">
        <v>40000</v>
      </c>
      <c r="BN41" s="315">
        <v>3120000</v>
      </c>
      <c r="BO41" s="316">
        <v>3120000</v>
      </c>
      <c r="BP41" s="316">
        <v>21801000</v>
      </c>
      <c r="BQ41" s="316"/>
      <c r="BR41" s="316" t="s">
        <v>1260</v>
      </c>
      <c r="BS41" s="334" t="s">
        <v>1258</v>
      </c>
      <c r="BT41" s="325"/>
      <c r="BU41" s="276"/>
    </row>
    <row r="42" spans="1:73" ht="45" customHeight="1" x14ac:dyDescent="0.25">
      <c r="A42" s="828"/>
      <c r="B42" s="828"/>
      <c r="C42" s="311">
        <v>55</v>
      </c>
      <c r="D42" s="311">
        <v>396</v>
      </c>
      <c r="E42" s="311" t="s">
        <v>1203</v>
      </c>
      <c r="F42" s="311" t="s">
        <v>1004</v>
      </c>
      <c r="G42" s="312" t="s">
        <v>12</v>
      </c>
      <c r="H42" s="313">
        <v>120</v>
      </c>
      <c r="I42" s="313">
        <v>120</v>
      </c>
      <c r="J42" s="313">
        <v>0</v>
      </c>
      <c r="K42" s="313">
        <v>120</v>
      </c>
      <c r="L42" s="313">
        <v>0</v>
      </c>
      <c r="M42" s="314">
        <v>1993</v>
      </c>
      <c r="N42" s="312">
        <v>70000</v>
      </c>
      <c r="O42" s="315">
        <v>8400000</v>
      </c>
      <c r="P42" s="311" t="s">
        <v>1204</v>
      </c>
      <c r="Q42" s="311" t="s">
        <v>1205</v>
      </c>
      <c r="R42" s="311" t="s">
        <v>1005</v>
      </c>
      <c r="S42" s="311"/>
      <c r="T42" s="316">
        <v>9500</v>
      </c>
      <c r="U42" s="311" t="s">
        <v>352</v>
      </c>
      <c r="V42" s="317">
        <v>120</v>
      </c>
      <c r="W42" s="316">
        <v>9500</v>
      </c>
      <c r="X42" s="312">
        <v>1140000</v>
      </c>
      <c r="Y42" s="316"/>
      <c r="Z42" s="316"/>
      <c r="AA42" s="311"/>
      <c r="AB42" s="312"/>
      <c r="AC42" s="312"/>
      <c r="AD42" s="312"/>
      <c r="AE42" s="312"/>
      <c r="AF42" s="311"/>
      <c r="AG42" s="311"/>
      <c r="AH42" s="312"/>
      <c r="AI42" s="312">
        <v>10000</v>
      </c>
      <c r="AJ42" s="318">
        <v>1200000</v>
      </c>
      <c r="AK42" s="312">
        <v>150000</v>
      </c>
      <c r="AL42" s="316">
        <v>18000000</v>
      </c>
      <c r="AM42" s="316"/>
      <c r="AN42" s="319"/>
      <c r="AO42" s="316"/>
      <c r="AP42" s="319"/>
      <c r="AQ42" s="312"/>
      <c r="AR42" s="312"/>
      <c r="AS42" s="312"/>
      <c r="AT42" s="316"/>
      <c r="AU42" s="271"/>
      <c r="AV42" s="316">
        <v>28740000</v>
      </c>
      <c r="AW42" s="316">
        <v>28740000</v>
      </c>
      <c r="AX42" s="311"/>
      <c r="AY42" s="311"/>
      <c r="AZ42" s="311"/>
      <c r="BA42" s="312"/>
      <c r="BB42" s="311"/>
      <c r="BC42" s="312"/>
      <c r="BD42" s="312"/>
      <c r="BE42" s="318"/>
      <c r="BF42" s="320"/>
      <c r="BG42" s="321"/>
      <c r="BH42" s="311"/>
      <c r="BI42" s="311"/>
      <c r="BJ42" s="316"/>
      <c r="BK42" s="319"/>
      <c r="BL42" s="312"/>
      <c r="BM42" s="312">
        <v>40000</v>
      </c>
      <c r="BN42" s="315">
        <v>4800000</v>
      </c>
      <c r="BO42" s="316">
        <v>4800000</v>
      </c>
      <c r="BP42" s="316">
        <v>33540000</v>
      </c>
      <c r="BQ42" s="316"/>
      <c r="BR42" s="316" t="s">
        <v>1261</v>
      </c>
      <c r="BS42" s="334" t="s">
        <v>1258</v>
      </c>
      <c r="BT42" s="325"/>
      <c r="BU42" s="276"/>
    </row>
    <row r="43" spans="1:73" ht="43.15" customHeight="1" x14ac:dyDescent="0.25">
      <c r="A43" s="827">
        <v>17</v>
      </c>
      <c r="B43" s="827" t="s">
        <v>1262</v>
      </c>
      <c r="C43" s="311">
        <v>55</v>
      </c>
      <c r="D43" s="311">
        <v>544</v>
      </c>
      <c r="E43" s="311" t="s">
        <v>1203</v>
      </c>
      <c r="F43" s="311" t="s">
        <v>1004</v>
      </c>
      <c r="G43" s="312" t="s">
        <v>12</v>
      </c>
      <c r="H43" s="313">
        <v>45.5</v>
      </c>
      <c r="I43" s="313">
        <v>45.5</v>
      </c>
      <c r="J43" s="313">
        <v>0</v>
      </c>
      <c r="K43" s="313">
        <v>45.5</v>
      </c>
      <c r="L43" s="313">
        <v>0</v>
      </c>
      <c r="M43" s="314">
        <v>1993</v>
      </c>
      <c r="N43" s="312">
        <v>70000</v>
      </c>
      <c r="O43" s="315">
        <v>3185000</v>
      </c>
      <c r="P43" s="311" t="s">
        <v>1204</v>
      </c>
      <c r="Q43" s="311" t="s">
        <v>1205</v>
      </c>
      <c r="R43" s="311" t="s">
        <v>1005</v>
      </c>
      <c r="S43" s="311"/>
      <c r="T43" s="316">
        <v>9500</v>
      </c>
      <c r="U43" s="311" t="s">
        <v>352</v>
      </c>
      <c r="V43" s="317">
        <v>45.5</v>
      </c>
      <c r="W43" s="316">
        <v>9500</v>
      </c>
      <c r="X43" s="312">
        <v>432250</v>
      </c>
      <c r="Y43" s="316"/>
      <c r="Z43" s="316"/>
      <c r="AA43" s="311"/>
      <c r="AB43" s="312"/>
      <c r="AC43" s="312"/>
      <c r="AD43" s="312"/>
      <c r="AE43" s="312"/>
      <c r="AF43" s="311"/>
      <c r="AG43" s="311"/>
      <c r="AH43" s="312"/>
      <c r="AI43" s="312">
        <v>10000</v>
      </c>
      <c r="AJ43" s="318">
        <v>455000</v>
      </c>
      <c r="AK43" s="312">
        <v>150000</v>
      </c>
      <c r="AL43" s="316">
        <v>6825000</v>
      </c>
      <c r="AM43" s="316"/>
      <c r="AN43" s="319"/>
      <c r="AO43" s="316"/>
      <c r="AP43" s="319"/>
      <c r="AQ43" s="312"/>
      <c r="AR43" s="312"/>
      <c r="AS43" s="312"/>
      <c r="AT43" s="316"/>
      <c r="AU43" s="271"/>
      <c r="AV43" s="316">
        <v>10897250</v>
      </c>
      <c r="AW43" s="829">
        <v>141879800</v>
      </c>
      <c r="AX43" s="311"/>
      <c r="AY43" s="311"/>
      <c r="AZ43" s="311"/>
      <c r="BA43" s="312"/>
      <c r="BB43" s="311"/>
      <c r="BC43" s="312"/>
      <c r="BD43" s="312"/>
      <c r="BE43" s="318"/>
      <c r="BF43" s="320"/>
      <c r="BG43" s="321"/>
      <c r="BH43" s="311"/>
      <c r="BI43" s="311"/>
      <c r="BJ43" s="316"/>
      <c r="BK43" s="319"/>
      <c r="BL43" s="312"/>
      <c r="BM43" s="312">
        <v>40000</v>
      </c>
      <c r="BN43" s="315">
        <v>1820000</v>
      </c>
      <c r="BO43" s="829">
        <v>23696000</v>
      </c>
      <c r="BP43" s="829">
        <v>165575800</v>
      </c>
      <c r="BQ43" s="322"/>
      <c r="BR43" s="316" t="s">
        <v>1263</v>
      </c>
      <c r="BS43" s="334"/>
      <c r="BT43" s="837"/>
      <c r="BU43" s="276"/>
    </row>
    <row r="44" spans="1:73" ht="43.15" customHeight="1" x14ac:dyDescent="0.25">
      <c r="A44" s="831"/>
      <c r="B44" s="831"/>
      <c r="C44" s="311">
        <v>55</v>
      </c>
      <c r="D44" s="311">
        <v>543</v>
      </c>
      <c r="E44" s="311" t="s">
        <v>1203</v>
      </c>
      <c r="F44" s="311" t="s">
        <v>1004</v>
      </c>
      <c r="G44" s="312" t="s">
        <v>12</v>
      </c>
      <c r="H44" s="313">
        <v>76.3</v>
      </c>
      <c r="I44" s="313">
        <v>76.3</v>
      </c>
      <c r="J44" s="313">
        <v>0</v>
      </c>
      <c r="K44" s="313">
        <v>76.3</v>
      </c>
      <c r="L44" s="313">
        <v>0</v>
      </c>
      <c r="M44" s="314">
        <v>1993</v>
      </c>
      <c r="N44" s="312">
        <v>70000</v>
      </c>
      <c r="O44" s="315">
        <v>5341000</v>
      </c>
      <c r="P44" s="311" t="s">
        <v>1204</v>
      </c>
      <c r="Q44" s="311" t="s">
        <v>1205</v>
      </c>
      <c r="R44" s="311" t="s">
        <v>1005</v>
      </c>
      <c r="S44" s="311"/>
      <c r="T44" s="316">
        <v>9500</v>
      </c>
      <c r="U44" s="311" t="s">
        <v>352</v>
      </c>
      <c r="V44" s="317">
        <v>76.3</v>
      </c>
      <c r="W44" s="316">
        <v>9500</v>
      </c>
      <c r="X44" s="312">
        <v>724850</v>
      </c>
      <c r="Y44" s="316"/>
      <c r="Z44" s="316"/>
      <c r="AA44" s="311"/>
      <c r="AB44" s="312"/>
      <c r="AC44" s="312"/>
      <c r="AD44" s="312"/>
      <c r="AE44" s="312"/>
      <c r="AF44" s="311"/>
      <c r="AG44" s="311"/>
      <c r="AH44" s="312"/>
      <c r="AI44" s="312">
        <v>10000</v>
      </c>
      <c r="AJ44" s="318">
        <v>763000</v>
      </c>
      <c r="AK44" s="312">
        <v>150000</v>
      </c>
      <c r="AL44" s="316">
        <v>11445000</v>
      </c>
      <c r="AM44" s="316"/>
      <c r="AN44" s="319"/>
      <c r="AO44" s="316"/>
      <c r="AP44" s="319"/>
      <c r="AQ44" s="312"/>
      <c r="AR44" s="312"/>
      <c r="AS44" s="312"/>
      <c r="AT44" s="316"/>
      <c r="AU44" s="271"/>
      <c r="AV44" s="316">
        <v>18273850</v>
      </c>
      <c r="AW44" s="832"/>
      <c r="AX44" s="311"/>
      <c r="AY44" s="311"/>
      <c r="AZ44" s="311"/>
      <c r="BA44" s="312"/>
      <c r="BB44" s="311"/>
      <c r="BC44" s="312"/>
      <c r="BD44" s="312"/>
      <c r="BE44" s="318"/>
      <c r="BF44" s="320"/>
      <c r="BG44" s="321"/>
      <c r="BH44" s="311"/>
      <c r="BI44" s="311"/>
      <c r="BJ44" s="316"/>
      <c r="BK44" s="319"/>
      <c r="BL44" s="312"/>
      <c r="BM44" s="312">
        <v>40000</v>
      </c>
      <c r="BN44" s="315">
        <v>3052000</v>
      </c>
      <c r="BO44" s="832"/>
      <c r="BP44" s="832"/>
      <c r="BQ44" s="337"/>
      <c r="BR44" s="316" t="s">
        <v>1237</v>
      </c>
      <c r="BS44" s="334"/>
      <c r="BT44" s="857"/>
      <c r="BU44" s="276"/>
    </row>
    <row r="45" spans="1:73" ht="43.15" customHeight="1" x14ac:dyDescent="0.25">
      <c r="A45" s="831"/>
      <c r="B45" s="831"/>
      <c r="C45" s="311">
        <v>55</v>
      </c>
      <c r="D45" s="311">
        <v>533</v>
      </c>
      <c r="E45" s="311" t="s">
        <v>1203</v>
      </c>
      <c r="F45" s="311" t="s">
        <v>1004</v>
      </c>
      <c r="G45" s="312" t="s">
        <v>12</v>
      </c>
      <c r="H45" s="313">
        <v>78</v>
      </c>
      <c r="I45" s="313">
        <v>78</v>
      </c>
      <c r="J45" s="313">
        <v>0</v>
      </c>
      <c r="K45" s="313">
        <v>78</v>
      </c>
      <c r="L45" s="313">
        <v>0</v>
      </c>
      <c r="M45" s="314">
        <v>1993</v>
      </c>
      <c r="N45" s="312">
        <v>70000</v>
      </c>
      <c r="O45" s="315">
        <v>5460000</v>
      </c>
      <c r="P45" s="311" t="s">
        <v>1204</v>
      </c>
      <c r="Q45" s="311" t="s">
        <v>1205</v>
      </c>
      <c r="R45" s="311" t="s">
        <v>1005</v>
      </c>
      <c r="S45" s="311"/>
      <c r="T45" s="316">
        <v>9500</v>
      </c>
      <c r="U45" s="311" t="s">
        <v>352</v>
      </c>
      <c r="V45" s="317">
        <v>78</v>
      </c>
      <c r="W45" s="316">
        <v>9500</v>
      </c>
      <c r="X45" s="312">
        <v>741000</v>
      </c>
      <c r="Y45" s="316"/>
      <c r="Z45" s="316"/>
      <c r="AA45" s="311"/>
      <c r="AB45" s="312"/>
      <c r="AC45" s="312"/>
      <c r="AD45" s="312"/>
      <c r="AE45" s="312"/>
      <c r="AF45" s="311"/>
      <c r="AG45" s="311"/>
      <c r="AH45" s="312"/>
      <c r="AI45" s="312">
        <v>10000</v>
      </c>
      <c r="AJ45" s="318">
        <v>780000</v>
      </c>
      <c r="AK45" s="312">
        <v>150000</v>
      </c>
      <c r="AL45" s="316">
        <v>11700000</v>
      </c>
      <c r="AM45" s="316"/>
      <c r="AN45" s="319"/>
      <c r="AO45" s="316"/>
      <c r="AP45" s="319"/>
      <c r="AQ45" s="312"/>
      <c r="AR45" s="312"/>
      <c r="AS45" s="312"/>
      <c r="AT45" s="316"/>
      <c r="AU45" s="271"/>
      <c r="AV45" s="316">
        <v>18681000</v>
      </c>
      <c r="AW45" s="832"/>
      <c r="AX45" s="311"/>
      <c r="AY45" s="311"/>
      <c r="AZ45" s="311"/>
      <c r="BA45" s="312"/>
      <c r="BB45" s="311"/>
      <c r="BC45" s="312"/>
      <c r="BD45" s="312"/>
      <c r="BE45" s="318"/>
      <c r="BF45" s="320"/>
      <c r="BG45" s="321"/>
      <c r="BH45" s="311"/>
      <c r="BI45" s="311"/>
      <c r="BJ45" s="316"/>
      <c r="BK45" s="319"/>
      <c r="BL45" s="312"/>
      <c r="BM45" s="312">
        <v>40000</v>
      </c>
      <c r="BN45" s="315">
        <v>3120000</v>
      </c>
      <c r="BO45" s="832"/>
      <c r="BP45" s="832"/>
      <c r="BQ45" s="337"/>
      <c r="BR45" s="316" t="s">
        <v>1237</v>
      </c>
      <c r="BS45" s="334" t="s">
        <v>1258</v>
      </c>
      <c r="BT45" s="857"/>
      <c r="BU45" s="276"/>
    </row>
    <row r="46" spans="1:73" s="358" customFormat="1" ht="43.15" customHeight="1" x14ac:dyDescent="0.25">
      <c r="A46" s="831"/>
      <c r="B46" s="831"/>
      <c r="C46" s="344">
        <v>55</v>
      </c>
      <c r="D46" s="344">
        <v>568</v>
      </c>
      <c r="E46" s="344" t="s">
        <v>1203</v>
      </c>
      <c r="F46" s="344" t="s">
        <v>1004</v>
      </c>
      <c r="G46" s="345" t="s">
        <v>12</v>
      </c>
      <c r="H46" s="346">
        <v>227.4</v>
      </c>
      <c r="I46" s="346">
        <v>227.4</v>
      </c>
      <c r="J46" s="346">
        <v>0</v>
      </c>
      <c r="K46" s="346">
        <v>227.4</v>
      </c>
      <c r="L46" s="313">
        <v>0</v>
      </c>
      <c r="M46" s="347">
        <v>1993</v>
      </c>
      <c r="N46" s="345">
        <v>70000</v>
      </c>
      <c r="O46" s="315">
        <v>15918000</v>
      </c>
      <c r="P46" s="344" t="s">
        <v>1204</v>
      </c>
      <c r="Q46" s="344" t="s">
        <v>1205</v>
      </c>
      <c r="R46" s="344" t="s">
        <v>1005</v>
      </c>
      <c r="S46" s="344"/>
      <c r="T46" s="324">
        <v>9500</v>
      </c>
      <c r="U46" s="344" t="s">
        <v>352</v>
      </c>
      <c r="V46" s="348">
        <v>227.4</v>
      </c>
      <c r="W46" s="324">
        <v>9500</v>
      </c>
      <c r="X46" s="312">
        <v>2160300</v>
      </c>
      <c r="Y46" s="324"/>
      <c r="Z46" s="324"/>
      <c r="AA46" s="344"/>
      <c r="AB46" s="345"/>
      <c r="AC46" s="345"/>
      <c r="AD46" s="345"/>
      <c r="AE46" s="345"/>
      <c r="AF46" s="344"/>
      <c r="AG46" s="344"/>
      <c r="AH46" s="345"/>
      <c r="AI46" s="345">
        <v>10000</v>
      </c>
      <c r="AJ46" s="318">
        <v>2274000</v>
      </c>
      <c r="AK46" s="345">
        <v>150000</v>
      </c>
      <c r="AL46" s="316">
        <v>34110000</v>
      </c>
      <c r="AM46" s="324"/>
      <c r="AN46" s="350"/>
      <c r="AO46" s="324"/>
      <c r="AP46" s="350"/>
      <c r="AQ46" s="345"/>
      <c r="AR46" s="345"/>
      <c r="AS46" s="345"/>
      <c r="AT46" s="324"/>
      <c r="AU46" s="295"/>
      <c r="AV46" s="316">
        <v>54462300</v>
      </c>
      <c r="AW46" s="832"/>
      <c r="AX46" s="311"/>
      <c r="AY46" s="311"/>
      <c r="AZ46" s="311"/>
      <c r="BA46" s="312"/>
      <c r="BB46" s="311"/>
      <c r="BC46" s="312"/>
      <c r="BD46" s="312"/>
      <c r="BE46" s="318"/>
      <c r="BF46" s="320"/>
      <c r="BG46" s="321"/>
      <c r="BH46" s="311"/>
      <c r="BI46" s="311"/>
      <c r="BJ46" s="316"/>
      <c r="BK46" s="319"/>
      <c r="BL46" s="312"/>
      <c r="BM46" s="312">
        <v>40000</v>
      </c>
      <c r="BN46" s="315">
        <v>9096000</v>
      </c>
      <c r="BO46" s="832"/>
      <c r="BP46" s="832"/>
      <c r="BQ46" s="337"/>
      <c r="BR46" s="316" t="s">
        <v>1237</v>
      </c>
      <c r="BS46" s="323"/>
      <c r="BT46" s="857"/>
      <c r="BU46" s="276"/>
    </row>
    <row r="47" spans="1:73" s="338" customFormat="1" ht="43.15" customHeight="1" x14ac:dyDescent="0.25">
      <c r="A47" s="828"/>
      <c r="B47" s="828"/>
      <c r="C47" s="332">
        <v>63</v>
      </c>
      <c r="D47" s="311">
        <v>365</v>
      </c>
      <c r="E47" s="311" t="s">
        <v>1203</v>
      </c>
      <c r="F47" s="311" t="s">
        <v>1004</v>
      </c>
      <c r="G47" s="312" t="s">
        <v>12</v>
      </c>
      <c r="H47" s="313">
        <v>165.2</v>
      </c>
      <c r="I47" s="313">
        <v>165.2</v>
      </c>
      <c r="J47" s="313">
        <v>0</v>
      </c>
      <c r="K47" s="313">
        <v>165.2</v>
      </c>
      <c r="L47" s="313">
        <v>0</v>
      </c>
      <c r="M47" s="314">
        <v>1993</v>
      </c>
      <c r="N47" s="312">
        <v>70000</v>
      </c>
      <c r="O47" s="315">
        <v>11564000</v>
      </c>
      <c r="P47" s="311" t="s">
        <v>1204</v>
      </c>
      <c r="Q47" s="311" t="s">
        <v>1205</v>
      </c>
      <c r="R47" s="311" t="s">
        <v>1005</v>
      </c>
      <c r="S47" s="311"/>
      <c r="T47" s="316">
        <v>9500</v>
      </c>
      <c r="U47" s="311" t="s">
        <v>352</v>
      </c>
      <c r="V47" s="317">
        <v>165.2</v>
      </c>
      <c r="W47" s="316">
        <v>9500</v>
      </c>
      <c r="X47" s="312">
        <v>1569400</v>
      </c>
      <c r="Y47" s="316"/>
      <c r="Z47" s="316"/>
      <c r="AA47" s="311"/>
      <c r="AB47" s="312"/>
      <c r="AC47" s="312"/>
      <c r="AD47" s="312"/>
      <c r="AE47" s="312"/>
      <c r="AF47" s="311"/>
      <c r="AG47" s="311"/>
      <c r="AH47" s="312"/>
      <c r="AI47" s="312">
        <v>10000</v>
      </c>
      <c r="AJ47" s="318">
        <v>1652000</v>
      </c>
      <c r="AK47" s="312">
        <v>150000</v>
      </c>
      <c r="AL47" s="316">
        <v>24780000</v>
      </c>
      <c r="AM47" s="316"/>
      <c r="AN47" s="319"/>
      <c r="AO47" s="316"/>
      <c r="AP47" s="319"/>
      <c r="AQ47" s="312"/>
      <c r="AR47" s="312"/>
      <c r="AS47" s="312"/>
      <c r="AT47" s="316"/>
      <c r="AU47" s="271"/>
      <c r="AV47" s="316">
        <v>39565400</v>
      </c>
      <c r="AW47" s="830"/>
      <c r="AX47" s="311"/>
      <c r="AY47" s="311"/>
      <c r="AZ47" s="311"/>
      <c r="BA47" s="312"/>
      <c r="BB47" s="311"/>
      <c r="BC47" s="312"/>
      <c r="BD47" s="312"/>
      <c r="BE47" s="318"/>
      <c r="BF47" s="320"/>
      <c r="BG47" s="321"/>
      <c r="BH47" s="311"/>
      <c r="BI47" s="311"/>
      <c r="BJ47" s="316"/>
      <c r="BK47" s="319"/>
      <c r="BL47" s="312"/>
      <c r="BM47" s="312">
        <v>40000</v>
      </c>
      <c r="BN47" s="315">
        <v>6608000</v>
      </c>
      <c r="BO47" s="830"/>
      <c r="BP47" s="830"/>
      <c r="BQ47" s="324"/>
      <c r="BR47" s="316" t="s">
        <v>1237</v>
      </c>
      <c r="BS47" s="334"/>
      <c r="BT47" s="838"/>
      <c r="BU47" s="276"/>
    </row>
    <row r="48" spans="1:73" ht="43.15" customHeight="1" x14ac:dyDescent="0.25">
      <c r="A48" s="827">
        <v>18</v>
      </c>
      <c r="B48" s="827" t="s">
        <v>1264</v>
      </c>
      <c r="C48" s="311">
        <v>55</v>
      </c>
      <c r="D48" s="311">
        <v>544</v>
      </c>
      <c r="E48" s="311" t="s">
        <v>1203</v>
      </c>
      <c r="F48" s="311" t="s">
        <v>1004</v>
      </c>
      <c r="G48" s="312" t="s">
        <v>12</v>
      </c>
      <c r="H48" s="313">
        <v>118.6</v>
      </c>
      <c r="I48" s="313">
        <v>118.6</v>
      </c>
      <c r="J48" s="313">
        <v>0</v>
      </c>
      <c r="K48" s="313">
        <v>118.6</v>
      </c>
      <c r="L48" s="313">
        <v>0</v>
      </c>
      <c r="M48" s="314">
        <v>1993</v>
      </c>
      <c r="N48" s="312">
        <v>70000</v>
      </c>
      <c r="O48" s="315">
        <v>8302000</v>
      </c>
      <c r="P48" s="311" t="s">
        <v>1204</v>
      </c>
      <c r="Q48" s="311" t="s">
        <v>1205</v>
      </c>
      <c r="R48" s="311" t="s">
        <v>1005</v>
      </c>
      <c r="S48" s="311"/>
      <c r="T48" s="316">
        <v>9500</v>
      </c>
      <c r="U48" s="311" t="s">
        <v>352</v>
      </c>
      <c r="V48" s="317">
        <v>118.6</v>
      </c>
      <c r="W48" s="316">
        <v>9500</v>
      </c>
      <c r="X48" s="312">
        <v>1126700</v>
      </c>
      <c r="Y48" s="316"/>
      <c r="Z48" s="316"/>
      <c r="AA48" s="311"/>
      <c r="AB48" s="312"/>
      <c r="AC48" s="312"/>
      <c r="AD48" s="312"/>
      <c r="AE48" s="312"/>
      <c r="AF48" s="311"/>
      <c r="AG48" s="311"/>
      <c r="AH48" s="312"/>
      <c r="AI48" s="312">
        <v>10000</v>
      </c>
      <c r="AJ48" s="318">
        <v>1186000</v>
      </c>
      <c r="AK48" s="312">
        <v>150000</v>
      </c>
      <c r="AL48" s="316">
        <v>17790000</v>
      </c>
      <c r="AM48" s="316"/>
      <c r="AN48" s="319"/>
      <c r="AO48" s="316"/>
      <c r="AP48" s="319"/>
      <c r="AQ48" s="312"/>
      <c r="AR48" s="312"/>
      <c r="AS48" s="312"/>
      <c r="AT48" s="316"/>
      <c r="AU48" s="271"/>
      <c r="AV48" s="316">
        <v>28404700</v>
      </c>
      <c r="AW48" s="829">
        <v>47085700</v>
      </c>
      <c r="AX48" s="311"/>
      <c r="AY48" s="311"/>
      <c r="AZ48" s="311"/>
      <c r="BA48" s="312"/>
      <c r="BB48" s="311"/>
      <c r="BC48" s="312"/>
      <c r="BD48" s="312"/>
      <c r="BE48" s="318"/>
      <c r="BF48" s="320"/>
      <c r="BG48" s="321"/>
      <c r="BH48" s="311"/>
      <c r="BI48" s="311"/>
      <c r="BJ48" s="316"/>
      <c r="BK48" s="319"/>
      <c r="BL48" s="312"/>
      <c r="BM48" s="312">
        <v>40000</v>
      </c>
      <c r="BN48" s="315">
        <v>4744000</v>
      </c>
      <c r="BO48" s="829">
        <v>7864000</v>
      </c>
      <c r="BP48" s="829">
        <v>54949700</v>
      </c>
      <c r="BQ48" s="322"/>
      <c r="BR48" s="316" t="s">
        <v>1265</v>
      </c>
      <c r="BS48" s="334" t="s">
        <v>1258</v>
      </c>
      <c r="BT48" s="325"/>
      <c r="BU48" s="276"/>
    </row>
    <row r="49" spans="1:73" ht="33.6" customHeight="1" x14ac:dyDescent="0.25">
      <c r="A49" s="828"/>
      <c r="B49" s="828"/>
      <c r="C49" s="311">
        <v>55</v>
      </c>
      <c r="D49" s="311">
        <v>533</v>
      </c>
      <c r="E49" s="311" t="s">
        <v>1203</v>
      </c>
      <c r="F49" s="311" t="s">
        <v>1004</v>
      </c>
      <c r="G49" s="312" t="s">
        <v>12</v>
      </c>
      <c r="H49" s="313">
        <v>78</v>
      </c>
      <c r="I49" s="313">
        <v>78</v>
      </c>
      <c r="J49" s="313">
        <v>0</v>
      </c>
      <c r="K49" s="313">
        <v>78</v>
      </c>
      <c r="L49" s="313">
        <v>0</v>
      </c>
      <c r="M49" s="314">
        <v>1993</v>
      </c>
      <c r="N49" s="312">
        <v>70000</v>
      </c>
      <c r="O49" s="315">
        <v>5460000</v>
      </c>
      <c r="P49" s="311" t="s">
        <v>1204</v>
      </c>
      <c r="Q49" s="311" t="s">
        <v>1205</v>
      </c>
      <c r="R49" s="311" t="s">
        <v>1005</v>
      </c>
      <c r="S49" s="311"/>
      <c r="T49" s="316">
        <v>9500</v>
      </c>
      <c r="U49" s="311" t="s">
        <v>352</v>
      </c>
      <c r="V49" s="317">
        <v>78</v>
      </c>
      <c r="W49" s="316">
        <v>9500</v>
      </c>
      <c r="X49" s="312">
        <v>741000</v>
      </c>
      <c r="Y49" s="316"/>
      <c r="Z49" s="316"/>
      <c r="AA49" s="311"/>
      <c r="AB49" s="312"/>
      <c r="AC49" s="312"/>
      <c r="AD49" s="312"/>
      <c r="AE49" s="312"/>
      <c r="AF49" s="311"/>
      <c r="AG49" s="311"/>
      <c r="AH49" s="312"/>
      <c r="AI49" s="312">
        <v>10000</v>
      </c>
      <c r="AJ49" s="318">
        <v>780000</v>
      </c>
      <c r="AK49" s="312">
        <v>150000</v>
      </c>
      <c r="AL49" s="316">
        <v>11700000</v>
      </c>
      <c r="AM49" s="316"/>
      <c r="AN49" s="319"/>
      <c r="AO49" s="316"/>
      <c r="AP49" s="319"/>
      <c r="AQ49" s="312"/>
      <c r="AR49" s="312"/>
      <c r="AS49" s="312"/>
      <c r="AT49" s="316"/>
      <c r="AU49" s="271"/>
      <c r="AV49" s="316">
        <v>18681000</v>
      </c>
      <c r="AW49" s="830"/>
      <c r="AX49" s="311"/>
      <c r="AY49" s="311"/>
      <c r="AZ49" s="311"/>
      <c r="BA49" s="312"/>
      <c r="BB49" s="311"/>
      <c r="BC49" s="312"/>
      <c r="BD49" s="312"/>
      <c r="BE49" s="318"/>
      <c r="BF49" s="320"/>
      <c r="BG49" s="321"/>
      <c r="BH49" s="311"/>
      <c r="BI49" s="311"/>
      <c r="BJ49" s="316"/>
      <c r="BK49" s="319"/>
      <c r="BL49" s="312"/>
      <c r="BM49" s="312">
        <v>40000</v>
      </c>
      <c r="BN49" s="315">
        <v>3120000</v>
      </c>
      <c r="BO49" s="830"/>
      <c r="BP49" s="830"/>
      <c r="BQ49" s="324"/>
      <c r="BR49" s="316" t="s">
        <v>1237</v>
      </c>
      <c r="BS49" s="334" t="s">
        <v>1258</v>
      </c>
      <c r="BT49" s="325"/>
      <c r="BU49" s="276"/>
    </row>
    <row r="50" spans="1:73" s="276" customFormat="1" ht="67.150000000000006" customHeight="1" x14ac:dyDescent="0.25">
      <c r="A50" s="265">
        <v>19</v>
      </c>
      <c r="B50" s="265" t="s">
        <v>1266</v>
      </c>
      <c r="C50" s="332">
        <v>63</v>
      </c>
      <c r="D50" s="311">
        <v>292</v>
      </c>
      <c r="E50" s="311" t="s">
        <v>1203</v>
      </c>
      <c r="F50" s="311" t="s">
        <v>1004</v>
      </c>
      <c r="G50" s="312" t="s">
        <v>12</v>
      </c>
      <c r="H50" s="313">
        <v>138.9</v>
      </c>
      <c r="I50" s="313">
        <v>138.9</v>
      </c>
      <c r="J50" s="313">
        <v>0</v>
      </c>
      <c r="K50" s="313">
        <v>138.9</v>
      </c>
      <c r="L50" s="313">
        <v>0</v>
      </c>
      <c r="M50" s="314">
        <v>1993</v>
      </c>
      <c r="N50" s="312">
        <v>70000</v>
      </c>
      <c r="O50" s="315">
        <v>9723000</v>
      </c>
      <c r="P50" s="311" t="s">
        <v>1204</v>
      </c>
      <c r="Q50" s="311" t="s">
        <v>1205</v>
      </c>
      <c r="R50" s="311" t="s">
        <v>1005</v>
      </c>
      <c r="S50" s="311"/>
      <c r="T50" s="316">
        <v>9500</v>
      </c>
      <c r="U50" s="311" t="s">
        <v>352</v>
      </c>
      <c r="V50" s="317">
        <v>138.9</v>
      </c>
      <c r="W50" s="316">
        <v>9500</v>
      </c>
      <c r="X50" s="312">
        <v>1319550</v>
      </c>
      <c r="Y50" s="316"/>
      <c r="Z50" s="316"/>
      <c r="AA50" s="311"/>
      <c r="AB50" s="312"/>
      <c r="AC50" s="312"/>
      <c r="AD50" s="312"/>
      <c r="AE50" s="312"/>
      <c r="AF50" s="311"/>
      <c r="AG50" s="311"/>
      <c r="AH50" s="312"/>
      <c r="AI50" s="312">
        <v>10000</v>
      </c>
      <c r="AJ50" s="318">
        <v>1389000</v>
      </c>
      <c r="AK50" s="312">
        <v>150000</v>
      </c>
      <c r="AL50" s="316">
        <v>20835000</v>
      </c>
      <c r="AM50" s="316"/>
      <c r="AN50" s="319"/>
      <c r="AO50" s="316"/>
      <c r="AP50" s="319"/>
      <c r="AQ50" s="312"/>
      <c r="AR50" s="312"/>
      <c r="AS50" s="312"/>
      <c r="AT50" s="316"/>
      <c r="AU50" s="290"/>
      <c r="AV50" s="316">
        <v>33266550</v>
      </c>
      <c r="AW50" s="316">
        <v>33266550</v>
      </c>
      <c r="AX50" s="311"/>
      <c r="AY50" s="311"/>
      <c r="AZ50" s="311"/>
      <c r="BA50" s="312"/>
      <c r="BB50" s="311"/>
      <c r="BC50" s="312"/>
      <c r="BD50" s="312"/>
      <c r="BE50" s="318"/>
      <c r="BF50" s="320"/>
      <c r="BG50" s="321"/>
      <c r="BH50" s="311"/>
      <c r="BI50" s="311"/>
      <c r="BJ50" s="316"/>
      <c r="BK50" s="319"/>
      <c r="BL50" s="312"/>
      <c r="BM50" s="312">
        <v>40000</v>
      </c>
      <c r="BN50" s="315">
        <v>5556000</v>
      </c>
      <c r="BO50" s="316">
        <v>5556000</v>
      </c>
      <c r="BP50" s="316">
        <v>38822550</v>
      </c>
      <c r="BQ50" s="316"/>
      <c r="BR50" s="316" t="s">
        <v>1267</v>
      </c>
      <c r="BS50" s="323" t="s">
        <v>1268</v>
      </c>
      <c r="BT50" s="325"/>
    </row>
    <row r="51" spans="1:73" s="276" customFormat="1" ht="47.45" customHeight="1" x14ac:dyDescent="0.25">
      <c r="A51" s="265">
        <v>20</v>
      </c>
      <c r="B51" s="265" t="s">
        <v>1269</v>
      </c>
      <c r="C51" s="311">
        <v>55</v>
      </c>
      <c r="D51" s="311">
        <v>360</v>
      </c>
      <c r="E51" s="311" t="s">
        <v>1203</v>
      </c>
      <c r="F51" s="311" t="s">
        <v>1004</v>
      </c>
      <c r="G51" s="312" t="s">
        <v>12</v>
      </c>
      <c r="H51" s="313">
        <v>221</v>
      </c>
      <c r="I51" s="313">
        <v>221</v>
      </c>
      <c r="J51" s="313">
        <v>0</v>
      </c>
      <c r="K51" s="313">
        <v>221</v>
      </c>
      <c r="L51" s="313">
        <v>0</v>
      </c>
      <c r="M51" s="314">
        <v>1993</v>
      </c>
      <c r="N51" s="312">
        <v>70000</v>
      </c>
      <c r="O51" s="315">
        <v>15470000</v>
      </c>
      <c r="P51" s="311" t="s">
        <v>1204</v>
      </c>
      <c r="Q51" s="311" t="s">
        <v>1205</v>
      </c>
      <c r="R51" s="311" t="s">
        <v>1005</v>
      </c>
      <c r="S51" s="311"/>
      <c r="T51" s="316">
        <v>9500</v>
      </c>
      <c r="U51" s="311" t="s">
        <v>352</v>
      </c>
      <c r="V51" s="317">
        <v>221</v>
      </c>
      <c r="W51" s="316">
        <v>9500</v>
      </c>
      <c r="X51" s="312">
        <v>2099500</v>
      </c>
      <c r="Y51" s="316"/>
      <c r="Z51" s="316"/>
      <c r="AA51" s="311"/>
      <c r="AB51" s="312"/>
      <c r="AC51" s="312"/>
      <c r="AD51" s="312"/>
      <c r="AE51" s="312"/>
      <c r="AF51" s="311"/>
      <c r="AG51" s="311"/>
      <c r="AH51" s="312"/>
      <c r="AI51" s="312">
        <v>10000</v>
      </c>
      <c r="AJ51" s="318">
        <v>2210000</v>
      </c>
      <c r="AK51" s="312">
        <v>150000</v>
      </c>
      <c r="AL51" s="316">
        <v>33150000</v>
      </c>
      <c r="AM51" s="316"/>
      <c r="AN51" s="319"/>
      <c r="AO51" s="316"/>
      <c r="AP51" s="319"/>
      <c r="AQ51" s="312"/>
      <c r="AR51" s="312"/>
      <c r="AS51" s="312"/>
      <c r="AT51" s="316"/>
      <c r="AU51" s="290"/>
      <c r="AV51" s="316">
        <v>52929500</v>
      </c>
      <c r="AW51" s="316">
        <v>52929500</v>
      </c>
      <c r="AX51" s="311"/>
      <c r="AY51" s="311"/>
      <c r="AZ51" s="311"/>
      <c r="BA51" s="312"/>
      <c r="BB51" s="311"/>
      <c r="BC51" s="312"/>
      <c r="BD51" s="312"/>
      <c r="BE51" s="318"/>
      <c r="BF51" s="320"/>
      <c r="BG51" s="321"/>
      <c r="BH51" s="311"/>
      <c r="BI51" s="311"/>
      <c r="BJ51" s="316"/>
      <c r="BK51" s="319"/>
      <c r="BL51" s="312"/>
      <c r="BM51" s="312">
        <v>40000</v>
      </c>
      <c r="BN51" s="315">
        <v>8840000</v>
      </c>
      <c r="BO51" s="316">
        <v>8840000</v>
      </c>
      <c r="BP51" s="316">
        <v>61769500</v>
      </c>
      <c r="BQ51" s="316"/>
      <c r="BR51" s="316" t="s">
        <v>1270</v>
      </c>
      <c r="BS51" s="323" t="s">
        <v>1271</v>
      </c>
      <c r="BT51" s="325"/>
    </row>
    <row r="52" spans="1:73" s="276" customFormat="1" ht="73.150000000000006" customHeight="1" x14ac:dyDescent="0.25">
      <c r="A52" s="265">
        <v>21</v>
      </c>
      <c r="B52" s="265" t="s">
        <v>1272</v>
      </c>
      <c r="C52" s="311">
        <v>55</v>
      </c>
      <c r="D52" s="311">
        <v>360</v>
      </c>
      <c r="E52" s="311" t="s">
        <v>1203</v>
      </c>
      <c r="F52" s="311" t="s">
        <v>1004</v>
      </c>
      <c r="G52" s="312" t="s">
        <v>12</v>
      </c>
      <c r="H52" s="313">
        <v>313.60000000000002</v>
      </c>
      <c r="I52" s="313">
        <v>313.60000000000002</v>
      </c>
      <c r="J52" s="313">
        <v>0</v>
      </c>
      <c r="K52" s="313">
        <v>313.60000000000002</v>
      </c>
      <c r="L52" s="313">
        <v>0</v>
      </c>
      <c r="M52" s="314">
        <v>1993</v>
      </c>
      <c r="N52" s="312">
        <v>70000</v>
      </c>
      <c r="O52" s="315">
        <v>21952000</v>
      </c>
      <c r="P52" s="311" t="s">
        <v>1204</v>
      </c>
      <c r="Q52" s="311" t="s">
        <v>1205</v>
      </c>
      <c r="R52" s="311" t="s">
        <v>1005</v>
      </c>
      <c r="S52" s="311"/>
      <c r="T52" s="316">
        <v>9500</v>
      </c>
      <c r="U52" s="311" t="s">
        <v>352</v>
      </c>
      <c r="V52" s="317">
        <v>313.60000000000002</v>
      </c>
      <c r="W52" s="316">
        <v>9500</v>
      </c>
      <c r="X52" s="312">
        <v>2979200</v>
      </c>
      <c r="Y52" s="316"/>
      <c r="Z52" s="316"/>
      <c r="AA52" s="311"/>
      <c r="AB52" s="312"/>
      <c r="AC52" s="312"/>
      <c r="AD52" s="312"/>
      <c r="AE52" s="312"/>
      <c r="AF52" s="311"/>
      <c r="AG52" s="311"/>
      <c r="AH52" s="312"/>
      <c r="AI52" s="312">
        <v>10000</v>
      </c>
      <c r="AJ52" s="318">
        <v>3136000</v>
      </c>
      <c r="AK52" s="312">
        <v>150000</v>
      </c>
      <c r="AL52" s="316">
        <v>47040000</v>
      </c>
      <c r="AM52" s="316"/>
      <c r="AN52" s="319"/>
      <c r="AO52" s="316"/>
      <c r="AP52" s="319"/>
      <c r="AQ52" s="312"/>
      <c r="AR52" s="312"/>
      <c r="AS52" s="312"/>
      <c r="AT52" s="316"/>
      <c r="AU52" s="290"/>
      <c r="AV52" s="316">
        <v>75107200</v>
      </c>
      <c r="AW52" s="316">
        <v>75107200</v>
      </c>
      <c r="AX52" s="311"/>
      <c r="AY52" s="311"/>
      <c r="AZ52" s="311"/>
      <c r="BA52" s="312"/>
      <c r="BB52" s="311"/>
      <c r="BC52" s="312"/>
      <c r="BD52" s="312"/>
      <c r="BE52" s="318"/>
      <c r="BF52" s="320"/>
      <c r="BG52" s="321"/>
      <c r="BH52" s="311"/>
      <c r="BI52" s="311"/>
      <c r="BJ52" s="316"/>
      <c r="BK52" s="319"/>
      <c r="BL52" s="312"/>
      <c r="BM52" s="312">
        <v>40000</v>
      </c>
      <c r="BN52" s="315">
        <v>12544000</v>
      </c>
      <c r="BO52" s="316">
        <v>12544000</v>
      </c>
      <c r="BP52" s="316">
        <v>87651200</v>
      </c>
      <c r="BQ52" s="316"/>
      <c r="BR52" s="316" t="s">
        <v>1273</v>
      </c>
      <c r="BS52" s="323" t="s">
        <v>1271</v>
      </c>
      <c r="BT52" s="325"/>
    </row>
    <row r="53" spans="1:73" s="360" customFormat="1" ht="46.9" customHeight="1" x14ac:dyDescent="0.25">
      <c r="A53" s="833">
        <v>22</v>
      </c>
      <c r="B53" s="827" t="s">
        <v>1274</v>
      </c>
      <c r="C53" s="311">
        <v>63</v>
      </c>
      <c r="D53" s="311">
        <v>320</v>
      </c>
      <c r="E53" s="311" t="s">
        <v>1203</v>
      </c>
      <c r="F53" s="311" t="s">
        <v>1004</v>
      </c>
      <c r="G53" s="312" t="s">
        <v>12</v>
      </c>
      <c r="H53" s="313">
        <v>132.19999999999999</v>
      </c>
      <c r="I53" s="313">
        <v>132.19999999999999</v>
      </c>
      <c r="J53" s="313">
        <v>0</v>
      </c>
      <c r="K53" s="313">
        <v>132.19999999999999</v>
      </c>
      <c r="L53" s="313">
        <v>0</v>
      </c>
      <c r="M53" s="314">
        <v>1993</v>
      </c>
      <c r="N53" s="312">
        <v>70000</v>
      </c>
      <c r="O53" s="315">
        <v>9254000</v>
      </c>
      <c r="P53" s="311" t="s">
        <v>1204</v>
      </c>
      <c r="Q53" s="311" t="s">
        <v>1205</v>
      </c>
      <c r="R53" s="311" t="s">
        <v>1005</v>
      </c>
      <c r="S53" s="311"/>
      <c r="T53" s="316">
        <v>9500</v>
      </c>
      <c r="U53" s="311" t="s">
        <v>352</v>
      </c>
      <c r="V53" s="317">
        <v>132.19999999999999</v>
      </c>
      <c r="W53" s="316">
        <v>9500</v>
      </c>
      <c r="X53" s="312">
        <v>1255900</v>
      </c>
      <c r="Y53" s="316"/>
      <c r="Z53" s="316"/>
      <c r="AA53" s="311"/>
      <c r="AB53" s="312"/>
      <c r="AC53" s="312"/>
      <c r="AD53" s="312"/>
      <c r="AE53" s="312"/>
      <c r="AF53" s="311"/>
      <c r="AG53" s="311"/>
      <c r="AH53" s="312"/>
      <c r="AI53" s="312">
        <v>10000</v>
      </c>
      <c r="AJ53" s="318">
        <v>1322000</v>
      </c>
      <c r="AK53" s="312">
        <v>150000</v>
      </c>
      <c r="AL53" s="316">
        <v>19830000</v>
      </c>
      <c r="AM53" s="316"/>
      <c r="AN53" s="319"/>
      <c r="AO53" s="316"/>
      <c r="AP53" s="319"/>
      <c r="AQ53" s="312"/>
      <c r="AR53" s="312"/>
      <c r="AS53" s="312"/>
      <c r="AT53" s="316"/>
      <c r="AU53" s="271"/>
      <c r="AV53" s="316">
        <v>31661900</v>
      </c>
      <c r="AW53" s="829">
        <v>94722250</v>
      </c>
      <c r="AX53" s="311"/>
      <c r="AY53" s="311"/>
      <c r="AZ53" s="311"/>
      <c r="BA53" s="312"/>
      <c r="BB53" s="311"/>
      <c r="BC53" s="312"/>
      <c r="BD53" s="312"/>
      <c r="BE53" s="318"/>
      <c r="BF53" s="320"/>
      <c r="BG53" s="321"/>
      <c r="BH53" s="311"/>
      <c r="BI53" s="311"/>
      <c r="BJ53" s="316"/>
      <c r="BK53" s="319"/>
      <c r="BL53" s="312"/>
      <c r="BM53" s="312">
        <v>40000</v>
      </c>
      <c r="BN53" s="315">
        <v>5288000</v>
      </c>
      <c r="BO53" s="829">
        <v>15820000</v>
      </c>
      <c r="BP53" s="832">
        <v>110542250</v>
      </c>
      <c r="BQ53" s="337"/>
      <c r="BR53" s="832"/>
      <c r="BS53" s="334" t="s">
        <v>1275</v>
      </c>
      <c r="BT53" s="325"/>
      <c r="BU53" s="359"/>
    </row>
    <row r="54" spans="1:73" s="338" customFormat="1" ht="46.9" customHeight="1" x14ac:dyDescent="0.25">
      <c r="A54" s="836"/>
      <c r="B54" s="831"/>
      <c r="C54" s="311">
        <v>55</v>
      </c>
      <c r="D54" s="311">
        <v>290</v>
      </c>
      <c r="E54" s="311" t="s">
        <v>1203</v>
      </c>
      <c r="F54" s="311" t="s">
        <v>1004</v>
      </c>
      <c r="G54" s="312" t="s">
        <v>12</v>
      </c>
      <c r="H54" s="313">
        <v>247.5</v>
      </c>
      <c r="I54" s="313">
        <v>247.5</v>
      </c>
      <c r="J54" s="313">
        <v>0</v>
      </c>
      <c r="K54" s="313">
        <v>247.5</v>
      </c>
      <c r="L54" s="313">
        <v>0</v>
      </c>
      <c r="M54" s="314">
        <v>1993</v>
      </c>
      <c r="N54" s="312">
        <v>70000</v>
      </c>
      <c r="O54" s="315">
        <v>17325000</v>
      </c>
      <c r="P54" s="311" t="s">
        <v>1204</v>
      </c>
      <c r="Q54" s="311" t="s">
        <v>1205</v>
      </c>
      <c r="R54" s="311" t="s">
        <v>1005</v>
      </c>
      <c r="S54" s="311"/>
      <c r="T54" s="316">
        <v>9500</v>
      </c>
      <c r="U54" s="311" t="s">
        <v>352</v>
      </c>
      <c r="V54" s="317">
        <v>247.5</v>
      </c>
      <c r="W54" s="316">
        <v>9500</v>
      </c>
      <c r="X54" s="312">
        <v>2351250</v>
      </c>
      <c r="Y54" s="316"/>
      <c r="Z54" s="316"/>
      <c r="AA54" s="311"/>
      <c r="AB54" s="312"/>
      <c r="AC54" s="312"/>
      <c r="AD54" s="312"/>
      <c r="AE54" s="312"/>
      <c r="AF54" s="311"/>
      <c r="AG54" s="311"/>
      <c r="AH54" s="312"/>
      <c r="AI54" s="312">
        <v>10000</v>
      </c>
      <c r="AJ54" s="318">
        <v>2475000</v>
      </c>
      <c r="AK54" s="312">
        <v>150000</v>
      </c>
      <c r="AL54" s="316">
        <v>37125000</v>
      </c>
      <c r="AM54" s="316"/>
      <c r="AN54" s="319"/>
      <c r="AO54" s="316"/>
      <c r="AP54" s="319"/>
      <c r="AQ54" s="312"/>
      <c r="AR54" s="312"/>
      <c r="AS54" s="312"/>
      <c r="AT54" s="316"/>
      <c r="AU54" s="271"/>
      <c r="AV54" s="316">
        <v>59276250</v>
      </c>
      <c r="AW54" s="832"/>
      <c r="AX54" s="311"/>
      <c r="AY54" s="311"/>
      <c r="AZ54" s="311"/>
      <c r="BA54" s="312"/>
      <c r="BB54" s="311"/>
      <c r="BC54" s="312"/>
      <c r="BD54" s="312"/>
      <c r="BE54" s="318"/>
      <c r="BF54" s="320"/>
      <c r="BG54" s="321"/>
      <c r="BH54" s="311"/>
      <c r="BI54" s="311"/>
      <c r="BJ54" s="316"/>
      <c r="BK54" s="319"/>
      <c r="BL54" s="312"/>
      <c r="BM54" s="312">
        <v>40000</v>
      </c>
      <c r="BN54" s="315">
        <v>9900000</v>
      </c>
      <c r="BO54" s="832"/>
      <c r="BP54" s="832">
        <v>0</v>
      </c>
      <c r="BQ54" s="337"/>
      <c r="BR54" s="832"/>
      <c r="BS54" s="334" t="s">
        <v>1276</v>
      </c>
      <c r="BT54" s="325"/>
      <c r="BU54" s="276"/>
    </row>
    <row r="55" spans="1:73" s="338" customFormat="1" ht="46.9" customHeight="1" x14ac:dyDescent="0.25">
      <c r="A55" s="834"/>
      <c r="B55" s="831"/>
      <c r="C55" s="311">
        <v>63</v>
      </c>
      <c r="D55" s="311">
        <v>293</v>
      </c>
      <c r="E55" s="311" t="s">
        <v>1203</v>
      </c>
      <c r="F55" s="311" t="s">
        <v>1004</v>
      </c>
      <c r="G55" s="312" t="s">
        <v>12</v>
      </c>
      <c r="H55" s="313">
        <v>15.8</v>
      </c>
      <c r="I55" s="313">
        <v>15.8</v>
      </c>
      <c r="J55" s="313">
        <v>0</v>
      </c>
      <c r="K55" s="313">
        <v>15.8</v>
      </c>
      <c r="L55" s="313">
        <v>0</v>
      </c>
      <c r="M55" s="314">
        <v>1993</v>
      </c>
      <c r="N55" s="312">
        <v>70000</v>
      </c>
      <c r="O55" s="315">
        <v>1106000</v>
      </c>
      <c r="P55" s="311" t="s">
        <v>1204</v>
      </c>
      <c r="Q55" s="311" t="s">
        <v>1205</v>
      </c>
      <c r="R55" s="311" t="s">
        <v>1005</v>
      </c>
      <c r="S55" s="311"/>
      <c r="T55" s="316">
        <v>9500</v>
      </c>
      <c r="U55" s="311" t="s">
        <v>352</v>
      </c>
      <c r="V55" s="317">
        <v>15.8</v>
      </c>
      <c r="W55" s="316">
        <v>9500</v>
      </c>
      <c r="X55" s="312">
        <v>150100</v>
      </c>
      <c r="Y55" s="316"/>
      <c r="Z55" s="316"/>
      <c r="AA55" s="311"/>
      <c r="AB55" s="312"/>
      <c r="AC55" s="312"/>
      <c r="AD55" s="312"/>
      <c r="AE55" s="312"/>
      <c r="AF55" s="311"/>
      <c r="AG55" s="311"/>
      <c r="AH55" s="312"/>
      <c r="AI55" s="312">
        <v>10000</v>
      </c>
      <c r="AJ55" s="318">
        <v>158000</v>
      </c>
      <c r="AK55" s="312">
        <v>150000</v>
      </c>
      <c r="AL55" s="316">
        <v>2370000</v>
      </c>
      <c r="AM55" s="316"/>
      <c r="AN55" s="319"/>
      <c r="AO55" s="316"/>
      <c r="AP55" s="319"/>
      <c r="AQ55" s="312"/>
      <c r="AR55" s="312"/>
      <c r="AS55" s="312"/>
      <c r="AT55" s="316"/>
      <c r="AU55" s="271"/>
      <c r="AV55" s="316">
        <v>3784100</v>
      </c>
      <c r="AW55" s="830"/>
      <c r="AX55" s="311"/>
      <c r="AY55" s="311"/>
      <c r="AZ55" s="311"/>
      <c r="BA55" s="312"/>
      <c r="BB55" s="311"/>
      <c r="BC55" s="312"/>
      <c r="BD55" s="312"/>
      <c r="BE55" s="318"/>
      <c r="BF55" s="320"/>
      <c r="BG55" s="321"/>
      <c r="BH55" s="311"/>
      <c r="BI55" s="311"/>
      <c r="BJ55" s="316"/>
      <c r="BK55" s="319"/>
      <c r="BL55" s="312"/>
      <c r="BM55" s="312">
        <v>40000</v>
      </c>
      <c r="BN55" s="315">
        <v>632000</v>
      </c>
      <c r="BO55" s="830"/>
      <c r="BP55" s="830">
        <v>0</v>
      </c>
      <c r="BQ55" s="324"/>
      <c r="BR55" s="830"/>
      <c r="BS55" s="334"/>
      <c r="BT55" s="325"/>
      <c r="BU55" s="276"/>
    </row>
    <row r="56" spans="1:73" s="276" customFormat="1" ht="87.6" customHeight="1" x14ac:dyDescent="0.25">
      <c r="A56" s="321">
        <v>23</v>
      </c>
      <c r="B56" s="321" t="s">
        <v>1277</v>
      </c>
      <c r="C56" s="326">
        <v>62</v>
      </c>
      <c r="D56" s="326">
        <v>308</v>
      </c>
      <c r="E56" s="326" t="s">
        <v>1203</v>
      </c>
      <c r="F56" s="326" t="s">
        <v>1004</v>
      </c>
      <c r="G56" s="302" t="s">
        <v>12</v>
      </c>
      <c r="H56" s="327">
        <v>342.5</v>
      </c>
      <c r="I56" s="327">
        <v>202.1</v>
      </c>
      <c r="J56" s="327">
        <v>140.4</v>
      </c>
      <c r="K56" s="327">
        <v>342.5</v>
      </c>
      <c r="L56" s="313">
        <v>0</v>
      </c>
      <c r="M56" s="314">
        <v>1993</v>
      </c>
      <c r="N56" s="302">
        <v>70000</v>
      </c>
      <c r="O56" s="315">
        <v>23975000</v>
      </c>
      <c r="P56" s="311" t="s">
        <v>1204</v>
      </c>
      <c r="Q56" s="311" t="s">
        <v>1205</v>
      </c>
      <c r="R56" s="326" t="s">
        <v>1005</v>
      </c>
      <c r="S56" s="311"/>
      <c r="T56" s="322">
        <v>9500</v>
      </c>
      <c r="U56" s="326" t="s">
        <v>352</v>
      </c>
      <c r="V56" s="328">
        <v>342.5</v>
      </c>
      <c r="W56" s="322">
        <v>9500</v>
      </c>
      <c r="X56" s="312">
        <v>3253750</v>
      </c>
      <c r="Y56" s="316"/>
      <c r="Z56" s="316"/>
      <c r="AA56" s="311"/>
      <c r="AB56" s="312"/>
      <c r="AC56" s="312"/>
      <c r="AD56" s="312"/>
      <c r="AE56" s="312"/>
      <c r="AF56" s="311"/>
      <c r="AG56" s="311"/>
      <c r="AH56" s="312"/>
      <c r="AI56" s="302">
        <v>10000</v>
      </c>
      <c r="AJ56" s="318">
        <v>3425000</v>
      </c>
      <c r="AK56" s="302">
        <v>150000</v>
      </c>
      <c r="AL56" s="316">
        <v>51375000</v>
      </c>
      <c r="AM56" s="316"/>
      <c r="AN56" s="319"/>
      <c r="AO56" s="316"/>
      <c r="AP56" s="319"/>
      <c r="AQ56" s="312"/>
      <c r="AR56" s="312"/>
      <c r="AS56" s="312"/>
      <c r="AT56" s="316"/>
      <c r="AU56" s="290"/>
      <c r="AV56" s="316">
        <v>82028750</v>
      </c>
      <c r="AW56" s="316">
        <v>82028750</v>
      </c>
      <c r="AX56" s="311"/>
      <c r="AY56" s="311"/>
      <c r="AZ56" s="311"/>
      <c r="BA56" s="312"/>
      <c r="BB56" s="311"/>
      <c r="BC56" s="312"/>
      <c r="BD56" s="312"/>
      <c r="BE56" s="318"/>
      <c r="BF56" s="320"/>
      <c r="BG56" s="321"/>
      <c r="BH56" s="311"/>
      <c r="BI56" s="311"/>
      <c r="BJ56" s="316"/>
      <c r="BK56" s="319"/>
      <c r="BL56" s="312"/>
      <c r="BM56" s="312">
        <v>40000</v>
      </c>
      <c r="BN56" s="315">
        <v>13700000</v>
      </c>
      <c r="BO56" s="316">
        <v>13700000</v>
      </c>
      <c r="BP56" s="316">
        <v>95728750</v>
      </c>
      <c r="BQ56" s="316"/>
      <c r="BR56" s="316" t="s">
        <v>1278</v>
      </c>
      <c r="BS56" s="323" t="s">
        <v>1279</v>
      </c>
      <c r="BT56" s="325"/>
      <c r="BU56" s="335"/>
    </row>
    <row r="57" spans="1:73" s="276" customFormat="1" ht="47.45" customHeight="1" x14ac:dyDescent="0.25">
      <c r="A57" s="827">
        <v>24</v>
      </c>
      <c r="B57" s="827" t="s">
        <v>1280</v>
      </c>
      <c r="C57" s="311">
        <v>55</v>
      </c>
      <c r="D57" s="311">
        <v>273</v>
      </c>
      <c r="E57" s="311" t="s">
        <v>1203</v>
      </c>
      <c r="F57" s="311" t="s">
        <v>1004</v>
      </c>
      <c r="G57" s="312" t="s">
        <v>12</v>
      </c>
      <c r="H57" s="313">
        <v>192.3</v>
      </c>
      <c r="I57" s="313">
        <v>192.3</v>
      </c>
      <c r="J57" s="313">
        <v>0</v>
      </c>
      <c r="K57" s="313">
        <v>192.3</v>
      </c>
      <c r="L57" s="313">
        <v>0</v>
      </c>
      <c r="M57" s="314">
        <v>1993</v>
      </c>
      <c r="N57" s="312">
        <v>70000</v>
      </c>
      <c r="O57" s="315">
        <v>13461000</v>
      </c>
      <c r="P57" s="311" t="s">
        <v>1204</v>
      </c>
      <c r="Q57" s="311" t="s">
        <v>1205</v>
      </c>
      <c r="R57" s="311" t="s">
        <v>1005</v>
      </c>
      <c r="S57" s="311"/>
      <c r="T57" s="316">
        <v>9500</v>
      </c>
      <c r="U57" s="311" t="s">
        <v>352</v>
      </c>
      <c r="V57" s="317">
        <v>192.3</v>
      </c>
      <c r="W57" s="316">
        <v>9500</v>
      </c>
      <c r="X57" s="312">
        <v>1826850</v>
      </c>
      <c r="Y57" s="316"/>
      <c r="Z57" s="316"/>
      <c r="AA57" s="311"/>
      <c r="AB57" s="312"/>
      <c r="AC57" s="312"/>
      <c r="AD57" s="312"/>
      <c r="AE57" s="312"/>
      <c r="AF57" s="311"/>
      <c r="AG57" s="311"/>
      <c r="AH57" s="312"/>
      <c r="AI57" s="312">
        <v>10000</v>
      </c>
      <c r="AJ57" s="318">
        <v>1923000</v>
      </c>
      <c r="AK57" s="312">
        <v>150000</v>
      </c>
      <c r="AL57" s="316">
        <v>28845000</v>
      </c>
      <c r="AM57" s="316"/>
      <c r="AN57" s="319"/>
      <c r="AO57" s="316"/>
      <c r="AP57" s="319"/>
      <c r="AQ57" s="312"/>
      <c r="AR57" s="312"/>
      <c r="AS57" s="312"/>
      <c r="AT57" s="316"/>
      <c r="AU57" s="271"/>
      <c r="AV57" s="316">
        <v>46055850</v>
      </c>
      <c r="AW57" s="829">
        <v>95632350</v>
      </c>
      <c r="AX57" s="311"/>
      <c r="AY57" s="311"/>
      <c r="AZ57" s="311"/>
      <c r="BA57" s="312"/>
      <c r="BB57" s="311"/>
      <c r="BC57" s="312"/>
      <c r="BD57" s="312"/>
      <c r="BE57" s="318"/>
      <c r="BF57" s="320"/>
      <c r="BG57" s="321"/>
      <c r="BH57" s="311"/>
      <c r="BI57" s="311"/>
      <c r="BJ57" s="316"/>
      <c r="BK57" s="319"/>
      <c r="BL57" s="312"/>
      <c r="BM57" s="312">
        <v>40000</v>
      </c>
      <c r="BN57" s="315">
        <v>7692000</v>
      </c>
      <c r="BO57" s="829">
        <v>15972000</v>
      </c>
      <c r="BP57" s="829">
        <v>111604350</v>
      </c>
      <c r="BQ57" s="322"/>
      <c r="BR57" s="316" t="s">
        <v>1281</v>
      </c>
      <c r="BS57" s="323" t="s">
        <v>1282</v>
      </c>
      <c r="BT57" s="325"/>
      <c r="BU57" s="335"/>
    </row>
    <row r="58" spans="1:73" s="338" customFormat="1" ht="47.45" customHeight="1" x14ac:dyDescent="0.25">
      <c r="A58" s="828"/>
      <c r="B58" s="828"/>
      <c r="C58" s="332">
        <v>63</v>
      </c>
      <c r="D58" s="311">
        <v>277</v>
      </c>
      <c r="E58" s="311" t="s">
        <v>1203</v>
      </c>
      <c r="F58" s="311" t="s">
        <v>1004</v>
      </c>
      <c r="G58" s="312" t="s">
        <v>12</v>
      </c>
      <c r="H58" s="313">
        <v>207</v>
      </c>
      <c r="I58" s="313">
        <v>207</v>
      </c>
      <c r="J58" s="313">
        <v>0</v>
      </c>
      <c r="K58" s="313">
        <v>207</v>
      </c>
      <c r="L58" s="313">
        <v>0</v>
      </c>
      <c r="M58" s="314">
        <v>1993</v>
      </c>
      <c r="N58" s="312">
        <v>70000</v>
      </c>
      <c r="O58" s="315">
        <v>14490000</v>
      </c>
      <c r="P58" s="311" t="s">
        <v>1204</v>
      </c>
      <c r="Q58" s="311" t="s">
        <v>1205</v>
      </c>
      <c r="R58" s="311" t="s">
        <v>1005</v>
      </c>
      <c r="S58" s="311"/>
      <c r="T58" s="316">
        <v>9500</v>
      </c>
      <c r="U58" s="311" t="s">
        <v>352</v>
      </c>
      <c r="V58" s="317">
        <v>207</v>
      </c>
      <c r="W58" s="316">
        <v>9500</v>
      </c>
      <c r="X58" s="312">
        <v>1966500</v>
      </c>
      <c r="Y58" s="316"/>
      <c r="Z58" s="316"/>
      <c r="AA58" s="311"/>
      <c r="AB58" s="312"/>
      <c r="AC58" s="312"/>
      <c r="AD58" s="312"/>
      <c r="AE58" s="312"/>
      <c r="AF58" s="311"/>
      <c r="AG58" s="311"/>
      <c r="AH58" s="312"/>
      <c r="AI58" s="312">
        <v>10000</v>
      </c>
      <c r="AJ58" s="318">
        <v>2070000</v>
      </c>
      <c r="AK58" s="312">
        <v>150000</v>
      </c>
      <c r="AL58" s="316">
        <v>31050000</v>
      </c>
      <c r="AM58" s="316"/>
      <c r="AN58" s="319"/>
      <c r="AO58" s="316"/>
      <c r="AP58" s="319"/>
      <c r="AQ58" s="312"/>
      <c r="AR58" s="312"/>
      <c r="AS58" s="312"/>
      <c r="AT58" s="316"/>
      <c r="AU58" s="271"/>
      <c r="AV58" s="316">
        <v>49576500</v>
      </c>
      <c r="AW58" s="830"/>
      <c r="AX58" s="311"/>
      <c r="AY58" s="311"/>
      <c r="AZ58" s="311"/>
      <c r="BA58" s="312"/>
      <c r="BB58" s="311"/>
      <c r="BC58" s="312"/>
      <c r="BD58" s="312"/>
      <c r="BE58" s="318"/>
      <c r="BF58" s="320"/>
      <c r="BG58" s="321"/>
      <c r="BH58" s="311"/>
      <c r="BI58" s="311"/>
      <c r="BJ58" s="316"/>
      <c r="BK58" s="319"/>
      <c r="BL58" s="312"/>
      <c r="BM58" s="312">
        <v>40000</v>
      </c>
      <c r="BN58" s="315">
        <v>8280000</v>
      </c>
      <c r="BO58" s="830"/>
      <c r="BP58" s="830"/>
      <c r="BQ58" s="324"/>
      <c r="BR58" s="316" t="s">
        <v>1237</v>
      </c>
      <c r="BS58" s="334"/>
      <c r="BT58" s="325"/>
      <c r="BU58" s="276"/>
    </row>
    <row r="59" spans="1:73" s="276" customFormat="1" ht="46.9" customHeight="1" x14ac:dyDescent="0.25">
      <c r="A59" s="827">
        <v>25</v>
      </c>
      <c r="B59" s="827" t="s">
        <v>1277</v>
      </c>
      <c r="C59" s="311">
        <v>62</v>
      </c>
      <c r="D59" s="311">
        <v>237</v>
      </c>
      <c r="E59" s="311" t="s">
        <v>1203</v>
      </c>
      <c r="F59" s="311" t="s">
        <v>1004</v>
      </c>
      <c r="G59" s="312" t="s">
        <v>12</v>
      </c>
      <c r="H59" s="313">
        <v>85.9</v>
      </c>
      <c r="I59" s="313">
        <v>85.9</v>
      </c>
      <c r="J59" s="313">
        <v>0</v>
      </c>
      <c r="K59" s="313">
        <v>85.9</v>
      </c>
      <c r="L59" s="313">
        <v>0</v>
      </c>
      <c r="M59" s="314">
        <v>1993</v>
      </c>
      <c r="N59" s="312">
        <v>70000</v>
      </c>
      <c r="O59" s="315">
        <v>6013000</v>
      </c>
      <c r="P59" s="311" t="s">
        <v>1204</v>
      </c>
      <c r="Q59" s="311" t="s">
        <v>1205</v>
      </c>
      <c r="R59" s="311" t="s">
        <v>1005</v>
      </c>
      <c r="S59" s="311"/>
      <c r="T59" s="316">
        <v>9500</v>
      </c>
      <c r="U59" s="311" t="s">
        <v>352</v>
      </c>
      <c r="V59" s="317">
        <v>85.9</v>
      </c>
      <c r="W59" s="316">
        <v>9500</v>
      </c>
      <c r="X59" s="312">
        <v>816050</v>
      </c>
      <c r="Y59" s="316"/>
      <c r="Z59" s="316"/>
      <c r="AA59" s="311"/>
      <c r="AB59" s="312"/>
      <c r="AC59" s="312"/>
      <c r="AD59" s="312"/>
      <c r="AE59" s="312"/>
      <c r="AF59" s="311"/>
      <c r="AG59" s="311"/>
      <c r="AH59" s="312"/>
      <c r="AI59" s="312">
        <v>10000</v>
      </c>
      <c r="AJ59" s="318">
        <v>859000</v>
      </c>
      <c r="AK59" s="312">
        <v>150000</v>
      </c>
      <c r="AL59" s="316">
        <v>12885000</v>
      </c>
      <c r="AM59" s="316"/>
      <c r="AN59" s="319"/>
      <c r="AO59" s="316"/>
      <c r="AP59" s="319"/>
      <c r="AQ59" s="312"/>
      <c r="AR59" s="312"/>
      <c r="AS59" s="312"/>
      <c r="AT59" s="316"/>
      <c r="AU59" s="290"/>
      <c r="AV59" s="316">
        <v>20573050</v>
      </c>
      <c r="AW59" s="324">
        <v>20573050</v>
      </c>
      <c r="AX59" s="311"/>
      <c r="AY59" s="311"/>
      <c r="AZ59" s="311"/>
      <c r="BA59" s="312"/>
      <c r="BB59" s="311"/>
      <c r="BC59" s="312"/>
      <c r="BD59" s="312"/>
      <c r="BE59" s="318"/>
      <c r="BF59" s="320"/>
      <c r="BG59" s="321"/>
      <c r="BH59" s="311"/>
      <c r="BI59" s="311"/>
      <c r="BJ59" s="316"/>
      <c r="BK59" s="319"/>
      <c r="BL59" s="312"/>
      <c r="BM59" s="312">
        <v>40000</v>
      </c>
      <c r="BN59" s="315">
        <v>3436000</v>
      </c>
      <c r="BO59" s="324">
        <v>3436000</v>
      </c>
      <c r="BP59" s="324">
        <v>24009050</v>
      </c>
      <c r="BQ59" s="324"/>
      <c r="BR59" s="316"/>
      <c r="BS59" s="323" t="s">
        <v>1283</v>
      </c>
      <c r="BT59" s="325"/>
    </row>
    <row r="60" spans="1:73" s="276" customFormat="1" ht="46.9" customHeight="1" x14ac:dyDescent="0.25">
      <c r="A60" s="828"/>
      <c r="B60" s="828"/>
      <c r="C60" s="311">
        <v>55</v>
      </c>
      <c r="D60" s="311">
        <v>273</v>
      </c>
      <c r="E60" s="311" t="s">
        <v>1203</v>
      </c>
      <c r="F60" s="311" t="s">
        <v>1004</v>
      </c>
      <c r="G60" s="312" t="s">
        <v>12</v>
      </c>
      <c r="H60" s="313">
        <v>297.39999999999998</v>
      </c>
      <c r="I60" s="313">
        <v>297.39999999999998</v>
      </c>
      <c r="J60" s="313">
        <v>0</v>
      </c>
      <c r="K60" s="313">
        <v>297.39999999999998</v>
      </c>
      <c r="L60" s="313">
        <v>0</v>
      </c>
      <c r="M60" s="314">
        <v>1993</v>
      </c>
      <c r="N60" s="312">
        <v>70000</v>
      </c>
      <c r="O60" s="315">
        <v>20818000</v>
      </c>
      <c r="P60" s="311" t="s">
        <v>1204</v>
      </c>
      <c r="Q60" s="311" t="s">
        <v>1205</v>
      </c>
      <c r="R60" s="311" t="s">
        <v>1005</v>
      </c>
      <c r="S60" s="311"/>
      <c r="T60" s="316">
        <v>9500</v>
      </c>
      <c r="U60" s="311" t="s">
        <v>352</v>
      </c>
      <c r="V60" s="317">
        <v>297.39999999999998</v>
      </c>
      <c r="W60" s="316">
        <v>9500</v>
      </c>
      <c r="X60" s="312">
        <v>2825300</v>
      </c>
      <c r="Y60" s="316"/>
      <c r="Z60" s="316"/>
      <c r="AA60" s="311"/>
      <c r="AB60" s="312"/>
      <c r="AC60" s="312"/>
      <c r="AD60" s="312"/>
      <c r="AE60" s="312"/>
      <c r="AF60" s="311"/>
      <c r="AG60" s="311"/>
      <c r="AH60" s="312"/>
      <c r="AI60" s="312">
        <v>10000</v>
      </c>
      <c r="AJ60" s="318">
        <v>2974000</v>
      </c>
      <c r="AK60" s="312">
        <v>150000</v>
      </c>
      <c r="AL60" s="316">
        <v>44610000</v>
      </c>
      <c r="AM60" s="316"/>
      <c r="AN60" s="319"/>
      <c r="AO60" s="316"/>
      <c r="AP60" s="319"/>
      <c r="AQ60" s="312"/>
      <c r="AR60" s="312"/>
      <c r="AS60" s="312"/>
      <c r="AT60" s="316"/>
      <c r="AU60" s="271"/>
      <c r="AV60" s="316">
        <v>71227300</v>
      </c>
      <c r="AW60" s="316">
        <v>71227300</v>
      </c>
      <c r="AX60" s="311"/>
      <c r="AY60" s="311"/>
      <c r="AZ60" s="311"/>
      <c r="BA60" s="312"/>
      <c r="BB60" s="311"/>
      <c r="BC60" s="312"/>
      <c r="BD60" s="312"/>
      <c r="BE60" s="318"/>
      <c r="BF60" s="320"/>
      <c r="BG60" s="321"/>
      <c r="BH60" s="311"/>
      <c r="BI60" s="311"/>
      <c r="BJ60" s="316"/>
      <c r="BK60" s="319"/>
      <c r="BL60" s="312"/>
      <c r="BM60" s="312">
        <v>40000</v>
      </c>
      <c r="BN60" s="315">
        <v>11896000</v>
      </c>
      <c r="BO60" s="316">
        <v>11896000</v>
      </c>
      <c r="BP60" s="316">
        <v>83123300</v>
      </c>
      <c r="BQ60" s="316"/>
      <c r="BR60" s="316" t="s">
        <v>1284</v>
      </c>
      <c r="BS60" s="323" t="s">
        <v>1282</v>
      </c>
      <c r="BT60" s="325"/>
      <c r="BU60" s="335"/>
    </row>
    <row r="61" spans="1:73" s="336" customFormat="1" ht="55.15" customHeight="1" x14ac:dyDescent="0.25">
      <c r="A61" s="827">
        <v>26</v>
      </c>
      <c r="B61" s="827" t="s">
        <v>1285</v>
      </c>
      <c r="C61" s="311">
        <v>55</v>
      </c>
      <c r="D61" s="311">
        <v>270</v>
      </c>
      <c r="E61" s="311" t="s">
        <v>1203</v>
      </c>
      <c r="F61" s="311" t="s">
        <v>1004</v>
      </c>
      <c r="G61" s="312" t="s">
        <v>12</v>
      </c>
      <c r="H61" s="313">
        <v>411.5</v>
      </c>
      <c r="I61" s="313">
        <v>411.5</v>
      </c>
      <c r="J61" s="313">
        <v>0</v>
      </c>
      <c r="K61" s="313">
        <v>411.5</v>
      </c>
      <c r="L61" s="313">
        <v>0</v>
      </c>
      <c r="M61" s="331">
        <v>1993</v>
      </c>
      <c r="N61" s="312">
        <v>70000</v>
      </c>
      <c r="O61" s="315">
        <v>28805000</v>
      </c>
      <c r="P61" s="332" t="s">
        <v>1204</v>
      </c>
      <c r="Q61" s="311" t="s">
        <v>1205</v>
      </c>
      <c r="R61" s="311" t="s">
        <v>1005</v>
      </c>
      <c r="S61" s="332"/>
      <c r="T61" s="316">
        <v>9500</v>
      </c>
      <c r="U61" s="311" t="s">
        <v>352</v>
      </c>
      <c r="V61" s="317">
        <v>411.5</v>
      </c>
      <c r="W61" s="316">
        <v>9500</v>
      </c>
      <c r="X61" s="312">
        <v>3909250</v>
      </c>
      <c r="Y61" s="333"/>
      <c r="Z61" s="316"/>
      <c r="AA61" s="311"/>
      <c r="AB61" s="312"/>
      <c r="AC61" s="312"/>
      <c r="AD61" s="312"/>
      <c r="AE61" s="312"/>
      <c r="AF61" s="311"/>
      <c r="AG61" s="311"/>
      <c r="AH61" s="312"/>
      <c r="AI61" s="312">
        <v>10000</v>
      </c>
      <c r="AJ61" s="318">
        <v>4115000</v>
      </c>
      <c r="AK61" s="312">
        <v>150000</v>
      </c>
      <c r="AL61" s="316">
        <v>61725000</v>
      </c>
      <c r="AM61" s="333"/>
      <c r="AN61" s="319"/>
      <c r="AO61" s="316"/>
      <c r="AP61" s="319"/>
      <c r="AQ61" s="312"/>
      <c r="AR61" s="312"/>
      <c r="AS61" s="312"/>
      <c r="AT61" s="316"/>
      <c r="AU61" s="290"/>
      <c r="AV61" s="316">
        <v>98554250</v>
      </c>
      <c r="AW61" s="829">
        <v>168895400</v>
      </c>
      <c r="AX61" s="311"/>
      <c r="AY61" s="311"/>
      <c r="AZ61" s="311"/>
      <c r="BA61" s="312"/>
      <c r="BB61" s="311"/>
      <c r="BC61" s="312"/>
      <c r="BD61" s="312"/>
      <c r="BE61" s="318"/>
      <c r="BF61" s="320"/>
      <c r="BG61" s="321"/>
      <c r="BH61" s="311"/>
      <c r="BI61" s="311"/>
      <c r="BJ61" s="316"/>
      <c r="BK61" s="319"/>
      <c r="BL61" s="312"/>
      <c r="BM61" s="312">
        <v>40000</v>
      </c>
      <c r="BN61" s="315">
        <v>16460000</v>
      </c>
      <c r="BO61" s="829">
        <v>28208000</v>
      </c>
      <c r="BP61" s="829">
        <v>197103400</v>
      </c>
      <c r="BQ61" s="322"/>
      <c r="BR61" s="829" t="s">
        <v>1286</v>
      </c>
      <c r="BS61" s="334" t="s">
        <v>1287</v>
      </c>
      <c r="BT61" s="325"/>
      <c r="BU61" s="276"/>
    </row>
    <row r="62" spans="1:73" s="276" customFormat="1" ht="55.15" customHeight="1" x14ac:dyDescent="0.25">
      <c r="A62" s="831"/>
      <c r="B62" s="831"/>
      <c r="C62" s="344">
        <v>62</v>
      </c>
      <c r="D62" s="344">
        <v>233</v>
      </c>
      <c r="E62" s="344" t="s">
        <v>1203</v>
      </c>
      <c r="F62" s="344" t="s">
        <v>1004</v>
      </c>
      <c r="G62" s="345" t="s">
        <v>12</v>
      </c>
      <c r="H62" s="346">
        <v>135.6</v>
      </c>
      <c r="I62" s="346">
        <v>135.6</v>
      </c>
      <c r="J62" s="346">
        <v>0</v>
      </c>
      <c r="K62" s="346">
        <v>135.6</v>
      </c>
      <c r="L62" s="313">
        <v>0</v>
      </c>
      <c r="M62" s="314">
        <v>1993</v>
      </c>
      <c r="N62" s="345">
        <v>70000</v>
      </c>
      <c r="O62" s="315">
        <v>9492000</v>
      </c>
      <c r="P62" s="311" t="s">
        <v>1204</v>
      </c>
      <c r="Q62" s="311" t="s">
        <v>1205</v>
      </c>
      <c r="R62" s="344" t="s">
        <v>1005</v>
      </c>
      <c r="S62" s="311"/>
      <c r="T62" s="324">
        <v>9500</v>
      </c>
      <c r="U62" s="344" t="s">
        <v>352</v>
      </c>
      <c r="V62" s="348">
        <v>135.6</v>
      </c>
      <c r="W62" s="324">
        <v>9500</v>
      </c>
      <c r="X62" s="312">
        <v>1288200</v>
      </c>
      <c r="Y62" s="316"/>
      <c r="Z62" s="316"/>
      <c r="AA62" s="311"/>
      <c r="AB62" s="312"/>
      <c r="AC62" s="312"/>
      <c r="AD62" s="312"/>
      <c r="AE62" s="312"/>
      <c r="AF62" s="311"/>
      <c r="AG62" s="311"/>
      <c r="AH62" s="312"/>
      <c r="AI62" s="345">
        <v>10000</v>
      </c>
      <c r="AJ62" s="318">
        <v>1356000</v>
      </c>
      <c r="AK62" s="345">
        <v>150000</v>
      </c>
      <c r="AL62" s="316">
        <v>20340000</v>
      </c>
      <c r="AM62" s="316"/>
      <c r="AN62" s="319"/>
      <c r="AO62" s="316"/>
      <c r="AP62" s="319"/>
      <c r="AQ62" s="312"/>
      <c r="AR62" s="312"/>
      <c r="AS62" s="312"/>
      <c r="AT62" s="316"/>
      <c r="AU62" s="290"/>
      <c r="AV62" s="316">
        <v>32476200</v>
      </c>
      <c r="AW62" s="832"/>
      <c r="AX62" s="311"/>
      <c r="AY62" s="311"/>
      <c r="AZ62" s="311"/>
      <c r="BA62" s="312"/>
      <c r="BB62" s="311"/>
      <c r="BC62" s="312"/>
      <c r="BD62" s="312"/>
      <c r="BE62" s="318"/>
      <c r="BF62" s="320"/>
      <c r="BG62" s="321"/>
      <c r="BH62" s="311"/>
      <c r="BI62" s="311"/>
      <c r="BJ62" s="316"/>
      <c r="BK62" s="319"/>
      <c r="BL62" s="312"/>
      <c r="BM62" s="312">
        <v>40000</v>
      </c>
      <c r="BN62" s="315">
        <v>5424000</v>
      </c>
      <c r="BO62" s="832"/>
      <c r="BP62" s="832">
        <v>0</v>
      </c>
      <c r="BQ62" s="337"/>
      <c r="BR62" s="832"/>
      <c r="BS62" s="841" t="s">
        <v>1288</v>
      </c>
      <c r="BT62" s="325"/>
    </row>
    <row r="63" spans="1:73" s="338" customFormat="1" ht="55.15" customHeight="1" x14ac:dyDescent="0.25">
      <c r="A63" s="831"/>
      <c r="B63" s="831"/>
      <c r="C63" s="311">
        <v>62</v>
      </c>
      <c r="D63" s="311">
        <v>234</v>
      </c>
      <c r="E63" s="311" t="s">
        <v>1203</v>
      </c>
      <c r="F63" s="311" t="s">
        <v>1004</v>
      </c>
      <c r="G63" s="312" t="s">
        <v>12</v>
      </c>
      <c r="H63" s="313">
        <v>158.1</v>
      </c>
      <c r="I63" s="313">
        <v>158.1</v>
      </c>
      <c r="J63" s="313">
        <v>0</v>
      </c>
      <c r="K63" s="313">
        <v>158.1</v>
      </c>
      <c r="L63" s="313">
        <v>0</v>
      </c>
      <c r="M63" s="314">
        <v>1993</v>
      </c>
      <c r="N63" s="312">
        <v>70000</v>
      </c>
      <c r="O63" s="315">
        <v>11067000</v>
      </c>
      <c r="P63" s="311" t="s">
        <v>1204</v>
      </c>
      <c r="Q63" s="311" t="s">
        <v>1205</v>
      </c>
      <c r="R63" s="311" t="s">
        <v>1005</v>
      </c>
      <c r="S63" s="311"/>
      <c r="T63" s="316">
        <v>9500</v>
      </c>
      <c r="U63" s="311" t="s">
        <v>352</v>
      </c>
      <c r="V63" s="317">
        <v>158.1</v>
      </c>
      <c r="W63" s="316">
        <v>9500</v>
      </c>
      <c r="X63" s="312">
        <v>1501950</v>
      </c>
      <c r="Y63" s="316"/>
      <c r="Z63" s="316"/>
      <c r="AA63" s="311"/>
      <c r="AB63" s="312"/>
      <c r="AC63" s="312"/>
      <c r="AD63" s="312"/>
      <c r="AE63" s="312"/>
      <c r="AF63" s="311"/>
      <c r="AG63" s="311"/>
      <c r="AH63" s="312"/>
      <c r="AI63" s="312">
        <v>10000</v>
      </c>
      <c r="AJ63" s="318">
        <v>1581000</v>
      </c>
      <c r="AK63" s="312">
        <v>150000</v>
      </c>
      <c r="AL63" s="316">
        <v>23715000</v>
      </c>
      <c r="AM63" s="316"/>
      <c r="AN63" s="319"/>
      <c r="AO63" s="316"/>
      <c r="AP63" s="319"/>
      <c r="AQ63" s="312"/>
      <c r="AR63" s="312"/>
      <c r="AS63" s="312"/>
      <c r="AT63" s="316"/>
      <c r="AU63" s="271"/>
      <c r="AV63" s="316">
        <v>37864950</v>
      </c>
      <c r="AW63" s="830"/>
      <c r="AX63" s="311"/>
      <c r="AY63" s="311"/>
      <c r="AZ63" s="311"/>
      <c r="BA63" s="312"/>
      <c r="BB63" s="311"/>
      <c r="BC63" s="312"/>
      <c r="BD63" s="312"/>
      <c r="BE63" s="318"/>
      <c r="BF63" s="320"/>
      <c r="BG63" s="321"/>
      <c r="BH63" s="311"/>
      <c r="BI63" s="311"/>
      <c r="BJ63" s="316"/>
      <c r="BK63" s="319"/>
      <c r="BL63" s="312"/>
      <c r="BM63" s="312">
        <v>40000</v>
      </c>
      <c r="BN63" s="315">
        <v>6324000</v>
      </c>
      <c r="BO63" s="830"/>
      <c r="BP63" s="830">
        <v>0</v>
      </c>
      <c r="BQ63" s="324"/>
      <c r="BR63" s="830"/>
      <c r="BS63" s="842"/>
      <c r="BT63" s="325"/>
      <c r="BU63" s="276"/>
    </row>
    <row r="64" spans="1:73" s="338" customFormat="1" ht="55.15" customHeight="1" x14ac:dyDescent="0.25">
      <c r="A64" s="828"/>
      <c r="B64" s="828"/>
      <c r="C64" s="311">
        <v>55</v>
      </c>
      <c r="D64" s="311">
        <v>336</v>
      </c>
      <c r="E64" s="311" t="s">
        <v>1203</v>
      </c>
      <c r="F64" s="311" t="s">
        <v>1004</v>
      </c>
      <c r="G64" s="312" t="s">
        <v>12</v>
      </c>
      <c r="H64" s="313">
        <v>157.19999999999999</v>
      </c>
      <c r="I64" s="313">
        <v>157.19999999999999</v>
      </c>
      <c r="J64" s="313">
        <v>0</v>
      </c>
      <c r="K64" s="313">
        <v>157.19999999999999</v>
      </c>
      <c r="L64" s="313">
        <v>0</v>
      </c>
      <c r="M64" s="314">
        <v>1993</v>
      </c>
      <c r="N64" s="312">
        <v>70000</v>
      </c>
      <c r="O64" s="315">
        <v>11004000</v>
      </c>
      <c r="P64" s="311" t="s">
        <v>1204</v>
      </c>
      <c r="Q64" s="311" t="s">
        <v>1205</v>
      </c>
      <c r="R64" s="311" t="s">
        <v>1005</v>
      </c>
      <c r="S64" s="311"/>
      <c r="T64" s="316">
        <v>9500</v>
      </c>
      <c r="U64" s="311" t="s">
        <v>352</v>
      </c>
      <c r="V64" s="317">
        <v>157.19999999999999</v>
      </c>
      <c r="W64" s="316">
        <v>9500</v>
      </c>
      <c r="X64" s="312">
        <v>1493400</v>
      </c>
      <c r="Y64" s="316"/>
      <c r="Z64" s="316"/>
      <c r="AA64" s="311"/>
      <c r="AB64" s="312"/>
      <c r="AC64" s="312"/>
      <c r="AD64" s="312"/>
      <c r="AE64" s="312"/>
      <c r="AF64" s="311"/>
      <c r="AG64" s="311"/>
      <c r="AH64" s="312"/>
      <c r="AI64" s="312">
        <v>10000</v>
      </c>
      <c r="AJ64" s="318">
        <v>1572000</v>
      </c>
      <c r="AK64" s="312">
        <v>150000</v>
      </c>
      <c r="AL64" s="316">
        <v>23580000</v>
      </c>
      <c r="AM64" s="316"/>
      <c r="AN64" s="319"/>
      <c r="AO64" s="316"/>
      <c r="AP64" s="319"/>
      <c r="AQ64" s="312"/>
      <c r="AR64" s="312"/>
      <c r="AS64" s="312"/>
      <c r="AT64" s="316"/>
      <c r="AU64" s="271"/>
      <c r="AV64" s="316">
        <v>37649400</v>
      </c>
      <c r="AW64" s="316">
        <v>37649400</v>
      </c>
      <c r="AX64" s="311"/>
      <c r="AY64" s="311"/>
      <c r="AZ64" s="311"/>
      <c r="BA64" s="312"/>
      <c r="BB64" s="311"/>
      <c r="BC64" s="312"/>
      <c r="BD64" s="312"/>
      <c r="BE64" s="318"/>
      <c r="BF64" s="320"/>
      <c r="BG64" s="321"/>
      <c r="BH64" s="311"/>
      <c r="BI64" s="311"/>
      <c r="BJ64" s="316"/>
      <c r="BK64" s="319"/>
      <c r="BL64" s="312"/>
      <c r="BM64" s="312">
        <v>40000</v>
      </c>
      <c r="BN64" s="315">
        <v>6288000</v>
      </c>
      <c r="BO64" s="316">
        <v>6288000</v>
      </c>
      <c r="BP64" s="316">
        <v>43937400</v>
      </c>
      <c r="BQ64" s="337"/>
      <c r="BR64" s="337"/>
      <c r="BS64" s="356"/>
      <c r="BT64" s="325"/>
      <c r="BU64" s="276"/>
    </row>
    <row r="65" spans="1:73" s="336" customFormat="1" ht="62.45" customHeight="1" x14ac:dyDescent="0.25">
      <c r="A65" s="827">
        <v>27</v>
      </c>
      <c r="B65" s="827" t="s">
        <v>1289</v>
      </c>
      <c r="C65" s="311">
        <v>55</v>
      </c>
      <c r="D65" s="311">
        <v>330</v>
      </c>
      <c r="E65" s="311" t="s">
        <v>1203</v>
      </c>
      <c r="F65" s="311" t="s">
        <v>1004</v>
      </c>
      <c r="G65" s="312" t="s">
        <v>12</v>
      </c>
      <c r="H65" s="313">
        <v>238</v>
      </c>
      <c r="I65" s="313">
        <v>237.5</v>
      </c>
      <c r="J65" s="313">
        <v>0.5</v>
      </c>
      <c r="K65" s="313">
        <v>238</v>
      </c>
      <c r="L65" s="313">
        <v>0</v>
      </c>
      <c r="M65" s="314">
        <v>1993</v>
      </c>
      <c r="N65" s="312">
        <v>70000</v>
      </c>
      <c r="O65" s="315">
        <v>16660000</v>
      </c>
      <c r="P65" s="311" t="s">
        <v>1204</v>
      </c>
      <c r="Q65" s="311" t="s">
        <v>1205</v>
      </c>
      <c r="R65" s="311" t="s">
        <v>1005</v>
      </c>
      <c r="S65" s="311"/>
      <c r="T65" s="316">
        <v>9500</v>
      </c>
      <c r="U65" s="311" t="s">
        <v>352</v>
      </c>
      <c r="V65" s="317">
        <v>238</v>
      </c>
      <c r="W65" s="316">
        <v>9500</v>
      </c>
      <c r="X65" s="312">
        <v>2261000</v>
      </c>
      <c r="Y65" s="316"/>
      <c r="Z65" s="316"/>
      <c r="AA65" s="311"/>
      <c r="AB65" s="312"/>
      <c r="AC65" s="312"/>
      <c r="AD65" s="312"/>
      <c r="AE65" s="312"/>
      <c r="AF65" s="311"/>
      <c r="AG65" s="311"/>
      <c r="AH65" s="312"/>
      <c r="AI65" s="312">
        <v>10000</v>
      </c>
      <c r="AJ65" s="318">
        <v>2380000</v>
      </c>
      <c r="AK65" s="312">
        <v>150000</v>
      </c>
      <c r="AL65" s="316">
        <v>35700000</v>
      </c>
      <c r="AM65" s="316"/>
      <c r="AN65" s="319"/>
      <c r="AO65" s="316"/>
      <c r="AP65" s="319"/>
      <c r="AQ65" s="312"/>
      <c r="AR65" s="312"/>
      <c r="AS65" s="312"/>
      <c r="AT65" s="316"/>
      <c r="AU65" s="271"/>
      <c r="AV65" s="316">
        <v>57001000</v>
      </c>
      <c r="AW65" s="829">
        <v>169374400</v>
      </c>
      <c r="AX65" s="311"/>
      <c r="AY65" s="311"/>
      <c r="AZ65" s="311"/>
      <c r="BA65" s="312"/>
      <c r="BB65" s="311"/>
      <c r="BC65" s="312"/>
      <c r="BD65" s="312"/>
      <c r="BE65" s="318"/>
      <c r="BF65" s="320"/>
      <c r="BG65" s="321"/>
      <c r="BH65" s="311"/>
      <c r="BI65" s="311"/>
      <c r="BJ65" s="316"/>
      <c r="BK65" s="319"/>
      <c r="BL65" s="312"/>
      <c r="BM65" s="312">
        <v>40000</v>
      </c>
      <c r="BN65" s="315">
        <v>9520000</v>
      </c>
      <c r="BO65" s="829">
        <v>28288000</v>
      </c>
      <c r="BP65" s="829">
        <v>197662400</v>
      </c>
      <c r="BQ65" s="322"/>
      <c r="BR65" s="829" t="s">
        <v>1290</v>
      </c>
      <c r="BS65" s="334" t="s">
        <v>1291</v>
      </c>
      <c r="BT65" s="325"/>
      <c r="BU65" s="343"/>
    </row>
    <row r="66" spans="1:73" s="276" customFormat="1" ht="62.45" customHeight="1" x14ac:dyDescent="0.25">
      <c r="A66" s="831"/>
      <c r="B66" s="831"/>
      <c r="C66" s="344">
        <v>63</v>
      </c>
      <c r="D66" s="344">
        <v>362</v>
      </c>
      <c r="E66" s="344" t="s">
        <v>1203</v>
      </c>
      <c r="F66" s="344" t="s">
        <v>1004</v>
      </c>
      <c r="G66" s="345" t="s">
        <v>12</v>
      </c>
      <c r="H66" s="346">
        <v>180.9</v>
      </c>
      <c r="I66" s="346">
        <v>148.30000000000001</v>
      </c>
      <c r="J66" s="346">
        <v>32.6</v>
      </c>
      <c r="K66" s="346">
        <v>180.9</v>
      </c>
      <c r="L66" s="313">
        <v>0</v>
      </c>
      <c r="M66" s="347">
        <v>1993</v>
      </c>
      <c r="N66" s="345">
        <v>70000</v>
      </c>
      <c r="O66" s="296">
        <v>12663000</v>
      </c>
      <c r="P66" s="344" t="s">
        <v>1204</v>
      </c>
      <c r="Q66" s="344" t="s">
        <v>1205</v>
      </c>
      <c r="R66" s="344" t="s">
        <v>1005</v>
      </c>
      <c r="S66" s="344"/>
      <c r="T66" s="324">
        <v>9500</v>
      </c>
      <c r="U66" s="344" t="s">
        <v>352</v>
      </c>
      <c r="V66" s="348">
        <v>180.9</v>
      </c>
      <c r="W66" s="324">
        <v>9500</v>
      </c>
      <c r="X66" s="345">
        <v>1718550</v>
      </c>
      <c r="Y66" s="324"/>
      <c r="Z66" s="324"/>
      <c r="AA66" s="344"/>
      <c r="AB66" s="345"/>
      <c r="AC66" s="345"/>
      <c r="AD66" s="345"/>
      <c r="AE66" s="345"/>
      <c r="AF66" s="344"/>
      <c r="AG66" s="344"/>
      <c r="AH66" s="345"/>
      <c r="AI66" s="345">
        <v>10000</v>
      </c>
      <c r="AJ66" s="349">
        <v>1809000</v>
      </c>
      <c r="AK66" s="345">
        <v>150000</v>
      </c>
      <c r="AL66" s="324">
        <v>27135000</v>
      </c>
      <c r="AM66" s="324"/>
      <c r="AN66" s="350"/>
      <c r="AO66" s="324"/>
      <c r="AP66" s="350"/>
      <c r="AQ66" s="345"/>
      <c r="AR66" s="345"/>
      <c r="AS66" s="345"/>
      <c r="AT66" s="324"/>
      <c r="AU66" s="351"/>
      <c r="AV66" s="316">
        <v>43325550</v>
      </c>
      <c r="AW66" s="832"/>
      <c r="AX66" s="311"/>
      <c r="AY66" s="311"/>
      <c r="AZ66" s="311"/>
      <c r="BA66" s="312"/>
      <c r="BB66" s="311"/>
      <c r="BC66" s="312"/>
      <c r="BD66" s="312"/>
      <c r="BE66" s="318"/>
      <c r="BF66" s="320"/>
      <c r="BG66" s="321"/>
      <c r="BH66" s="311"/>
      <c r="BI66" s="311"/>
      <c r="BJ66" s="316"/>
      <c r="BK66" s="319"/>
      <c r="BL66" s="312"/>
      <c r="BM66" s="312">
        <v>40000</v>
      </c>
      <c r="BN66" s="315">
        <v>7236000</v>
      </c>
      <c r="BO66" s="832"/>
      <c r="BP66" s="832">
        <v>0</v>
      </c>
      <c r="BQ66" s="337"/>
      <c r="BR66" s="832"/>
      <c r="BS66" s="356" t="s">
        <v>1292</v>
      </c>
      <c r="BT66" s="325"/>
    </row>
    <row r="67" spans="1:73" s="276" customFormat="1" ht="62.45" customHeight="1" x14ac:dyDescent="0.25">
      <c r="A67" s="828"/>
      <c r="B67" s="828"/>
      <c r="C67" s="344">
        <v>62</v>
      </c>
      <c r="D67" s="344">
        <v>235</v>
      </c>
      <c r="E67" s="344" t="s">
        <v>1203</v>
      </c>
      <c r="F67" s="344" t="s">
        <v>1004</v>
      </c>
      <c r="G67" s="345" t="s">
        <v>12</v>
      </c>
      <c r="H67" s="346">
        <v>288.3</v>
      </c>
      <c r="I67" s="346">
        <v>288.3</v>
      </c>
      <c r="J67" s="346">
        <v>0</v>
      </c>
      <c r="K67" s="346">
        <v>288.3</v>
      </c>
      <c r="L67" s="313">
        <v>0</v>
      </c>
      <c r="M67" s="347">
        <v>1993</v>
      </c>
      <c r="N67" s="345">
        <v>70000</v>
      </c>
      <c r="O67" s="296">
        <v>20181000</v>
      </c>
      <c r="P67" s="344" t="s">
        <v>1204</v>
      </c>
      <c r="Q67" s="344" t="s">
        <v>1205</v>
      </c>
      <c r="R67" s="344" t="s">
        <v>1005</v>
      </c>
      <c r="S67" s="344"/>
      <c r="T67" s="324">
        <v>9500</v>
      </c>
      <c r="U67" s="344" t="s">
        <v>352</v>
      </c>
      <c r="V67" s="348">
        <v>288.3</v>
      </c>
      <c r="W67" s="324">
        <v>9500</v>
      </c>
      <c r="X67" s="345">
        <v>2738850</v>
      </c>
      <c r="Y67" s="324"/>
      <c r="Z67" s="324"/>
      <c r="AA67" s="344"/>
      <c r="AB67" s="345"/>
      <c r="AC67" s="345"/>
      <c r="AD67" s="345"/>
      <c r="AE67" s="345"/>
      <c r="AF67" s="344"/>
      <c r="AG67" s="344"/>
      <c r="AH67" s="345"/>
      <c r="AI67" s="345">
        <v>10000</v>
      </c>
      <c r="AJ67" s="349">
        <v>2883000</v>
      </c>
      <c r="AK67" s="345">
        <v>150000</v>
      </c>
      <c r="AL67" s="324">
        <v>43245000</v>
      </c>
      <c r="AM67" s="324"/>
      <c r="AN67" s="350"/>
      <c r="AO67" s="324"/>
      <c r="AP67" s="350"/>
      <c r="AQ67" s="345"/>
      <c r="AR67" s="345"/>
      <c r="AS67" s="345"/>
      <c r="AT67" s="324"/>
      <c r="AU67" s="351"/>
      <c r="AV67" s="316">
        <v>69047850</v>
      </c>
      <c r="AW67" s="830"/>
      <c r="AX67" s="311"/>
      <c r="AY67" s="311"/>
      <c r="AZ67" s="311"/>
      <c r="BA67" s="312"/>
      <c r="BB67" s="311"/>
      <c r="BC67" s="312"/>
      <c r="BD67" s="312"/>
      <c r="BE67" s="318"/>
      <c r="BF67" s="320"/>
      <c r="BG67" s="321"/>
      <c r="BH67" s="311"/>
      <c r="BI67" s="311"/>
      <c r="BJ67" s="316"/>
      <c r="BK67" s="319"/>
      <c r="BL67" s="312"/>
      <c r="BM67" s="312">
        <v>40000</v>
      </c>
      <c r="BN67" s="315">
        <v>11532000</v>
      </c>
      <c r="BO67" s="830"/>
      <c r="BP67" s="830">
        <v>0</v>
      </c>
      <c r="BQ67" s="324"/>
      <c r="BR67" s="830"/>
      <c r="BS67" s="356" t="s">
        <v>1292</v>
      </c>
      <c r="BT67" s="325"/>
    </row>
    <row r="68" spans="1:73" s="336" customFormat="1" ht="37.9" customHeight="1" x14ac:dyDescent="0.25">
      <c r="A68" s="827">
        <v>28</v>
      </c>
      <c r="B68" s="827" t="s">
        <v>1293</v>
      </c>
      <c r="C68" s="311">
        <v>63</v>
      </c>
      <c r="D68" s="311">
        <v>360</v>
      </c>
      <c r="E68" s="311" t="s">
        <v>1203</v>
      </c>
      <c r="F68" s="311" t="s">
        <v>1004</v>
      </c>
      <c r="G68" s="312" t="s">
        <v>12</v>
      </c>
      <c r="H68" s="313">
        <v>162.30000000000001</v>
      </c>
      <c r="I68" s="313">
        <v>37.200000000000003</v>
      </c>
      <c r="J68" s="313"/>
      <c r="K68" s="313">
        <v>37.200000000000003</v>
      </c>
      <c r="L68" s="313">
        <v>125.10000000000001</v>
      </c>
      <c r="M68" s="314">
        <v>1993</v>
      </c>
      <c r="N68" s="312">
        <v>70000</v>
      </c>
      <c r="O68" s="315">
        <v>2604000</v>
      </c>
      <c r="P68" s="311" t="s">
        <v>1294</v>
      </c>
      <c r="Q68" s="311" t="s">
        <v>1295</v>
      </c>
      <c r="R68" s="321" t="s">
        <v>1296</v>
      </c>
      <c r="S68" s="311"/>
      <c r="T68" s="316">
        <v>118000</v>
      </c>
      <c r="U68" s="311" t="s">
        <v>898</v>
      </c>
      <c r="V68" s="317">
        <v>7</v>
      </c>
      <c r="W68" s="316"/>
      <c r="X68" s="312"/>
      <c r="Y68" s="316">
        <v>94400</v>
      </c>
      <c r="Z68" s="316">
        <v>660800</v>
      </c>
      <c r="AA68" s="311"/>
      <c r="AB68" s="312"/>
      <c r="AC68" s="312"/>
      <c r="AD68" s="312"/>
      <c r="AE68" s="312"/>
      <c r="AF68" s="311"/>
      <c r="AG68" s="311"/>
      <c r="AH68" s="312"/>
      <c r="AI68" s="312">
        <v>10000</v>
      </c>
      <c r="AJ68" s="318">
        <v>372000</v>
      </c>
      <c r="AK68" s="312">
        <v>150000</v>
      </c>
      <c r="AL68" s="316">
        <v>5580000</v>
      </c>
      <c r="AM68" s="316"/>
      <c r="AN68" s="319"/>
      <c r="AO68" s="316"/>
      <c r="AP68" s="319"/>
      <c r="AQ68" s="312"/>
      <c r="AR68" s="312"/>
      <c r="AS68" s="312"/>
      <c r="AT68" s="316"/>
      <c r="AU68" s="271"/>
      <c r="AV68" s="316">
        <v>9216800</v>
      </c>
      <c r="AW68" s="829">
        <v>65259800</v>
      </c>
      <c r="AX68" s="311"/>
      <c r="AY68" s="311"/>
      <c r="AZ68" s="311"/>
      <c r="BA68" s="312"/>
      <c r="BB68" s="311"/>
      <c r="BC68" s="312"/>
      <c r="BD68" s="312"/>
      <c r="BE68" s="318"/>
      <c r="BF68" s="320"/>
      <c r="BG68" s="321"/>
      <c r="BH68" s="311"/>
      <c r="BI68" s="311"/>
      <c r="BJ68" s="316"/>
      <c r="BK68" s="319"/>
      <c r="BL68" s="312"/>
      <c r="BM68" s="312">
        <v>40000</v>
      </c>
      <c r="BN68" s="315">
        <v>1488000</v>
      </c>
      <c r="BO68" s="829">
        <v>10848000</v>
      </c>
      <c r="BP68" s="829">
        <v>76107800</v>
      </c>
      <c r="BQ68" s="322"/>
      <c r="BR68" s="829" t="s">
        <v>1297</v>
      </c>
      <c r="BS68" s="334" t="s">
        <v>1298</v>
      </c>
      <c r="BT68" s="325"/>
      <c r="BU68" s="343"/>
    </row>
    <row r="69" spans="1:73" s="336" customFormat="1" ht="84.6" customHeight="1" x14ac:dyDescent="0.25">
      <c r="A69" s="831"/>
      <c r="B69" s="831"/>
      <c r="C69" s="332"/>
      <c r="D69" s="311"/>
      <c r="E69" s="311"/>
      <c r="F69" s="311"/>
      <c r="G69" s="312"/>
      <c r="H69" s="313"/>
      <c r="I69" s="313"/>
      <c r="J69" s="313"/>
      <c r="K69" s="313"/>
      <c r="L69" s="313"/>
      <c r="M69" s="314"/>
      <c r="N69" s="312"/>
      <c r="O69" s="315"/>
      <c r="P69" s="311" t="s">
        <v>1294</v>
      </c>
      <c r="Q69" s="311" t="s">
        <v>1295</v>
      </c>
      <c r="R69" s="321" t="s">
        <v>1299</v>
      </c>
      <c r="S69" s="311"/>
      <c r="T69" s="316">
        <v>118000</v>
      </c>
      <c r="U69" s="311" t="s">
        <v>898</v>
      </c>
      <c r="V69" s="317">
        <v>33</v>
      </c>
      <c r="W69" s="316"/>
      <c r="X69" s="312"/>
      <c r="Y69" s="316"/>
      <c r="Z69" s="316"/>
      <c r="AA69" s="311"/>
      <c r="AB69" s="312"/>
      <c r="AC69" s="312"/>
      <c r="AD69" s="312"/>
      <c r="AE69" s="312"/>
      <c r="AF69" s="311"/>
      <c r="AG69" s="311"/>
      <c r="AH69" s="312"/>
      <c r="AI69" s="312"/>
      <c r="AJ69" s="318"/>
      <c r="AK69" s="312"/>
      <c r="AL69" s="316"/>
      <c r="AM69" s="316"/>
      <c r="AN69" s="319"/>
      <c r="AO69" s="316"/>
      <c r="AP69" s="319"/>
      <c r="AQ69" s="312"/>
      <c r="AR69" s="312"/>
      <c r="AS69" s="312"/>
      <c r="AT69" s="316"/>
      <c r="AU69" s="271"/>
      <c r="AV69" s="316">
        <v>0</v>
      </c>
      <c r="AW69" s="832"/>
      <c r="AX69" s="311"/>
      <c r="AY69" s="311"/>
      <c r="AZ69" s="311"/>
      <c r="BA69" s="312"/>
      <c r="BB69" s="311"/>
      <c r="BC69" s="312"/>
      <c r="BD69" s="312"/>
      <c r="BE69" s="318"/>
      <c r="BF69" s="320"/>
      <c r="BG69" s="321"/>
      <c r="BH69" s="311"/>
      <c r="BI69" s="311"/>
      <c r="BJ69" s="316"/>
      <c r="BK69" s="319"/>
      <c r="BL69" s="312"/>
      <c r="BM69" s="312"/>
      <c r="BN69" s="315"/>
      <c r="BO69" s="832"/>
      <c r="BP69" s="832"/>
      <c r="BQ69" s="337"/>
      <c r="BR69" s="832"/>
      <c r="BS69" s="334"/>
      <c r="BT69" s="325"/>
      <c r="BU69" s="276"/>
    </row>
    <row r="70" spans="1:73" s="336" customFormat="1" ht="51.6" customHeight="1" x14ac:dyDescent="0.25">
      <c r="A70" s="831"/>
      <c r="B70" s="831"/>
      <c r="C70" s="332"/>
      <c r="D70" s="311"/>
      <c r="E70" s="311"/>
      <c r="F70" s="311"/>
      <c r="G70" s="312"/>
      <c r="H70" s="313"/>
      <c r="I70" s="313"/>
      <c r="J70" s="313"/>
      <c r="K70" s="313"/>
      <c r="L70" s="313"/>
      <c r="M70" s="314"/>
      <c r="N70" s="312"/>
      <c r="O70" s="315"/>
      <c r="P70" s="311" t="s">
        <v>1300</v>
      </c>
      <c r="Q70" s="311" t="s">
        <v>1301</v>
      </c>
      <c r="R70" s="321" t="s">
        <v>1302</v>
      </c>
      <c r="S70" s="311"/>
      <c r="T70" s="316">
        <v>40000</v>
      </c>
      <c r="U70" s="311" t="s">
        <v>898</v>
      </c>
      <c r="V70" s="317">
        <v>37</v>
      </c>
      <c r="W70" s="316"/>
      <c r="X70" s="312"/>
      <c r="Y70" s="316"/>
      <c r="Z70" s="316"/>
      <c r="AA70" s="311"/>
      <c r="AB70" s="312"/>
      <c r="AC70" s="312"/>
      <c r="AD70" s="312"/>
      <c r="AE70" s="312"/>
      <c r="AF70" s="311"/>
      <c r="AG70" s="311"/>
      <c r="AH70" s="312"/>
      <c r="AI70" s="312"/>
      <c r="AJ70" s="318"/>
      <c r="AK70" s="312"/>
      <c r="AL70" s="316"/>
      <c r="AM70" s="316"/>
      <c r="AN70" s="319"/>
      <c r="AO70" s="316"/>
      <c r="AP70" s="319"/>
      <c r="AQ70" s="312"/>
      <c r="AR70" s="312"/>
      <c r="AS70" s="312"/>
      <c r="AT70" s="316"/>
      <c r="AU70" s="271"/>
      <c r="AV70" s="316">
        <v>0</v>
      </c>
      <c r="AW70" s="832"/>
      <c r="AX70" s="311"/>
      <c r="AY70" s="311"/>
      <c r="AZ70" s="311"/>
      <c r="BA70" s="312"/>
      <c r="BB70" s="311"/>
      <c r="BC70" s="312"/>
      <c r="BD70" s="312"/>
      <c r="BE70" s="318"/>
      <c r="BF70" s="320"/>
      <c r="BG70" s="321"/>
      <c r="BH70" s="311"/>
      <c r="BI70" s="311"/>
      <c r="BJ70" s="316"/>
      <c r="BK70" s="319"/>
      <c r="BL70" s="312"/>
      <c r="BM70" s="312"/>
      <c r="BN70" s="315"/>
      <c r="BO70" s="832"/>
      <c r="BP70" s="832"/>
      <c r="BQ70" s="337"/>
      <c r="BR70" s="832"/>
      <c r="BS70" s="334"/>
      <c r="BT70" s="325"/>
      <c r="BU70" s="276"/>
    </row>
    <row r="71" spans="1:73" s="276" customFormat="1" ht="38.450000000000003" customHeight="1" x14ac:dyDescent="0.25">
      <c r="A71" s="828"/>
      <c r="B71" s="831"/>
      <c r="C71" s="311">
        <v>62</v>
      </c>
      <c r="D71" s="311">
        <v>237</v>
      </c>
      <c r="E71" s="311" t="s">
        <v>1203</v>
      </c>
      <c r="F71" s="311" t="s">
        <v>1004</v>
      </c>
      <c r="G71" s="312" t="s">
        <v>12</v>
      </c>
      <c r="H71" s="313">
        <v>234</v>
      </c>
      <c r="I71" s="313">
        <v>234</v>
      </c>
      <c r="J71" s="313">
        <v>0</v>
      </c>
      <c r="K71" s="313">
        <v>234</v>
      </c>
      <c r="L71" s="313">
        <v>0</v>
      </c>
      <c r="M71" s="314">
        <v>1993</v>
      </c>
      <c r="N71" s="312">
        <v>70000</v>
      </c>
      <c r="O71" s="315">
        <v>16380000</v>
      </c>
      <c r="P71" s="311" t="s">
        <v>1204</v>
      </c>
      <c r="Q71" s="311" t="s">
        <v>1205</v>
      </c>
      <c r="R71" s="311" t="s">
        <v>1005</v>
      </c>
      <c r="S71" s="311"/>
      <c r="T71" s="316">
        <v>9500</v>
      </c>
      <c r="U71" s="311" t="s">
        <v>352</v>
      </c>
      <c r="V71" s="317">
        <v>234</v>
      </c>
      <c r="W71" s="316">
        <v>9500</v>
      </c>
      <c r="X71" s="312">
        <v>2223000</v>
      </c>
      <c r="Y71" s="316"/>
      <c r="Z71" s="316"/>
      <c r="AA71" s="311"/>
      <c r="AB71" s="312"/>
      <c r="AC71" s="312"/>
      <c r="AD71" s="312"/>
      <c r="AE71" s="312"/>
      <c r="AF71" s="311"/>
      <c r="AG71" s="311"/>
      <c r="AH71" s="312"/>
      <c r="AI71" s="312">
        <v>10000</v>
      </c>
      <c r="AJ71" s="318">
        <v>2340000</v>
      </c>
      <c r="AK71" s="312">
        <v>150000</v>
      </c>
      <c r="AL71" s="316">
        <v>35100000</v>
      </c>
      <c r="AM71" s="316"/>
      <c r="AN71" s="319"/>
      <c r="AO71" s="316"/>
      <c r="AP71" s="319"/>
      <c r="AQ71" s="312"/>
      <c r="AR71" s="312"/>
      <c r="AS71" s="312"/>
      <c r="AT71" s="316"/>
      <c r="AU71" s="290"/>
      <c r="AV71" s="316">
        <v>56043000</v>
      </c>
      <c r="AW71" s="832"/>
      <c r="AX71" s="311"/>
      <c r="AY71" s="311"/>
      <c r="AZ71" s="311"/>
      <c r="BA71" s="312"/>
      <c r="BB71" s="311"/>
      <c r="BC71" s="312"/>
      <c r="BD71" s="312"/>
      <c r="BE71" s="318"/>
      <c r="BF71" s="320"/>
      <c r="BG71" s="321"/>
      <c r="BH71" s="311"/>
      <c r="BI71" s="311"/>
      <c r="BJ71" s="316"/>
      <c r="BK71" s="319"/>
      <c r="BL71" s="312"/>
      <c r="BM71" s="312">
        <v>40000</v>
      </c>
      <c r="BN71" s="315">
        <v>9360000</v>
      </c>
      <c r="BO71" s="832"/>
      <c r="BP71" s="832">
        <v>0</v>
      </c>
      <c r="BQ71" s="337"/>
      <c r="BR71" s="832"/>
      <c r="BS71" s="323" t="s">
        <v>1283</v>
      </c>
      <c r="BT71" s="325"/>
    </row>
    <row r="72" spans="1:73" s="336" customFormat="1" ht="46.15" customHeight="1" x14ac:dyDescent="0.25">
      <c r="A72" s="827">
        <v>29</v>
      </c>
      <c r="B72" s="827" t="s">
        <v>1303</v>
      </c>
      <c r="C72" s="332">
        <v>63</v>
      </c>
      <c r="D72" s="311">
        <v>293</v>
      </c>
      <c r="E72" s="311" t="s">
        <v>1203</v>
      </c>
      <c r="F72" s="311" t="s">
        <v>1004</v>
      </c>
      <c r="G72" s="312" t="s">
        <v>12</v>
      </c>
      <c r="H72" s="313">
        <v>120.4</v>
      </c>
      <c r="I72" s="313">
        <v>120.4</v>
      </c>
      <c r="J72" s="313">
        <v>0</v>
      </c>
      <c r="K72" s="313">
        <v>120.4</v>
      </c>
      <c r="L72" s="313">
        <v>0</v>
      </c>
      <c r="M72" s="314">
        <v>1993</v>
      </c>
      <c r="N72" s="312">
        <v>70000</v>
      </c>
      <c r="O72" s="315">
        <v>8428000</v>
      </c>
      <c r="P72" s="311" t="s">
        <v>1204</v>
      </c>
      <c r="Q72" s="311" t="s">
        <v>1205</v>
      </c>
      <c r="R72" s="311" t="s">
        <v>1005</v>
      </c>
      <c r="S72" s="311"/>
      <c r="T72" s="316">
        <v>9500</v>
      </c>
      <c r="U72" s="311" t="s">
        <v>352</v>
      </c>
      <c r="V72" s="317">
        <v>120.4</v>
      </c>
      <c r="W72" s="316">
        <v>9500</v>
      </c>
      <c r="X72" s="312">
        <v>1143800</v>
      </c>
      <c r="Y72" s="316"/>
      <c r="Z72" s="316"/>
      <c r="AA72" s="311"/>
      <c r="AB72" s="312"/>
      <c r="AC72" s="312"/>
      <c r="AD72" s="312"/>
      <c r="AE72" s="312"/>
      <c r="AF72" s="311"/>
      <c r="AG72" s="311"/>
      <c r="AH72" s="312"/>
      <c r="AI72" s="312">
        <v>10000</v>
      </c>
      <c r="AJ72" s="318">
        <v>1204000</v>
      </c>
      <c r="AK72" s="312">
        <v>150000</v>
      </c>
      <c r="AL72" s="316">
        <v>18060000</v>
      </c>
      <c r="AM72" s="316"/>
      <c r="AN72" s="319"/>
      <c r="AO72" s="316"/>
      <c r="AP72" s="319"/>
      <c r="AQ72" s="312"/>
      <c r="AR72" s="312"/>
      <c r="AS72" s="312"/>
      <c r="AT72" s="316"/>
      <c r="AU72" s="271"/>
      <c r="AV72" s="316">
        <v>28835800</v>
      </c>
      <c r="AW72" s="829">
        <v>113666700</v>
      </c>
      <c r="AX72" s="311"/>
      <c r="AY72" s="311"/>
      <c r="AZ72" s="311"/>
      <c r="BA72" s="312"/>
      <c r="BB72" s="311"/>
      <c r="BC72" s="312"/>
      <c r="BD72" s="312"/>
      <c r="BE72" s="318"/>
      <c r="BF72" s="320"/>
      <c r="BG72" s="321"/>
      <c r="BH72" s="311"/>
      <c r="BI72" s="311"/>
      <c r="BJ72" s="316"/>
      <c r="BK72" s="319"/>
      <c r="BL72" s="312"/>
      <c r="BM72" s="312">
        <v>40000</v>
      </c>
      <c r="BN72" s="315">
        <v>4816000</v>
      </c>
      <c r="BO72" s="829">
        <v>18984000</v>
      </c>
      <c r="BP72" s="829">
        <v>132650700</v>
      </c>
      <c r="BQ72" s="322"/>
      <c r="BR72" s="829" t="s">
        <v>1304</v>
      </c>
      <c r="BS72" s="334" t="s">
        <v>1305</v>
      </c>
      <c r="BT72" s="854"/>
      <c r="BU72" s="276"/>
    </row>
    <row r="73" spans="1:73" s="336" customFormat="1" ht="46.15" customHeight="1" x14ac:dyDescent="0.25">
      <c r="A73" s="831"/>
      <c r="B73" s="831"/>
      <c r="C73" s="311">
        <v>55</v>
      </c>
      <c r="D73" s="311">
        <v>271</v>
      </c>
      <c r="E73" s="311" t="s">
        <v>1203</v>
      </c>
      <c r="F73" s="311" t="s">
        <v>1004</v>
      </c>
      <c r="G73" s="312" t="s">
        <v>12</v>
      </c>
      <c r="H73" s="313">
        <v>229.2</v>
      </c>
      <c r="I73" s="313">
        <v>229.2</v>
      </c>
      <c r="J73" s="313">
        <v>0</v>
      </c>
      <c r="K73" s="313">
        <v>229.2</v>
      </c>
      <c r="L73" s="313">
        <v>0</v>
      </c>
      <c r="M73" s="314">
        <v>1993</v>
      </c>
      <c r="N73" s="312">
        <v>70000</v>
      </c>
      <c r="O73" s="315">
        <v>16044000</v>
      </c>
      <c r="P73" s="311" t="s">
        <v>1204</v>
      </c>
      <c r="Q73" s="311" t="s">
        <v>1205</v>
      </c>
      <c r="R73" s="311" t="s">
        <v>1005</v>
      </c>
      <c r="S73" s="311"/>
      <c r="T73" s="316">
        <v>9500</v>
      </c>
      <c r="U73" s="311" t="s">
        <v>352</v>
      </c>
      <c r="V73" s="317">
        <v>229.2</v>
      </c>
      <c r="W73" s="316">
        <v>9500</v>
      </c>
      <c r="X73" s="312">
        <v>2177400</v>
      </c>
      <c r="Y73" s="316"/>
      <c r="Z73" s="316"/>
      <c r="AA73" s="311"/>
      <c r="AB73" s="312"/>
      <c r="AC73" s="312"/>
      <c r="AD73" s="312"/>
      <c r="AE73" s="312"/>
      <c r="AF73" s="311"/>
      <c r="AG73" s="311"/>
      <c r="AH73" s="312"/>
      <c r="AI73" s="312">
        <v>10000</v>
      </c>
      <c r="AJ73" s="318">
        <v>2292000</v>
      </c>
      <c r="AK73" s="312">
        <v>150000</v>
      </c>
      <c r="AL73" s="316">
        <v>34380000</v>
      </c>
      <c r="AM73" s="316"/>
      <c r="AN73" s="319"/>
      <c r="AO73" s="316"/>
      <c r="AP73" s="319"/>
      <c r="AQ73" s="312"/>
      <c r="AR73" s="312"/>
      <c r="AS73" s="312"/>
      <c r="AT73" s="316"/>
      <c r="AU73" s="271"/>
      <c r="AV73" s="316">
        <v>54893400</v>
      </c>
      <c r="AW73" s="832"/>
      <c r="AX73" s="311"/>
      <c r="AY73" s="311"/>
      <c r="AZ73" s="311"/>
      <c r="BA73" s="312"/>
      <c r="BB73" s="311"/>
      <c r="BC73" s="312"/>
      <c r="BD73" s="312"/>
      <c r="BE73" s="318"/>
      <c r="BF73" s="320"/>
      <c r="BG73" s="321"/>
      <c r="BH73" s="311"/>
      <c r="BI73" s="311"/>
      <c r="BJ73" s="316"/>
      <c r="BK73" s="319"/>
      <c r="BL73" s="312"/>
      <c r="BM73" s="312">
        <v>40000</v>
      </c>
      <c r="BN73" s="315">
        <v>9168000</v>
      </c>
      <c r="BO73" s="832"/>
      <c r="BP73" s="832">
        <v>0</v>
      </c>
      <c r="BQ73" s="337"/>
      <c r="BR73" s="832"/>
      <c r="BS73" s="334" t="s">
        <v>1306</v>
      </c>
      <c r="BT73" s="855"/>
      <c r="BU73" s="276"/>
    </row>
    <row r="74" spans="1:73" s="338" customFormat="1" ht="46.15" customHeight="1" x14ac:dyDescent="0.25">
      <c r="A74" s="828"/>
      <c r="B74" s="828"/>
      <c r="C74" s="311">
        <v>62</v>
      </c>
      <c r="D74" s="311">
        <v>236</v>
      </c>
      <c r="E74" s="311" t="s">
        <v>1203</v>
      </c>
      <c r="F74" s="311" t="s">
        <v>1004</v>
      </c>
      <c r="G74" s="312" t="s">
        <v>12</v>
      </c>
      <c r="H74" s="313">
        <v>125</v>
      </c>
      <c r="I74" s="313">
        <v>125</v>
      </c>
      <c r="J74" s="313">
        <v>0</v>
      </c>
      <c r="K74" s="313">
        <v>125</v>
      </c>
      <c r="L74" s="313">
        <v>0</v>
      </c>
      <c r="M74" s="314">
        <v>1993</v>
      </c>
      <c r="N74" s="312">
        <v>70000</v>
      </c>
      <c r="O74" s="315">
        <v>8750000</v>
      </c>
      <c r="P74" s="311" t="s">
        <v>1204</v>
      </c>
      <c r="Q74" s="311" t="s">
        <v>1205</v>
      </c>
      <c r="R74" s="311" t="s">
        <v>1005</v>
      </c>
      <c r="S74" s="311"/>
      <c r="T74" s="316">
        <v>9500</v>
      </c>
      <c r="U74" s="311" t="s">
        <v>352</v>
      </c>
      <c r="V74" s="317">
        <v>125</v>
      </c>
      <c r="W74" s="316">
        <v>9500</v>
      </c>
      <c r="X74" s="312">
        <v>1187500</v>
      </c>
      <c r="Y74" s="316"/>
      <c r="Z74" s="316"/>
      <c r="AA74" s="311"/>
      <c r="AB74" s="312"/>
      <c r="AC74" s="312"/>
      <c r="AD74" s="312"/>
      <c r="AE74" s="312"/>
      <c r="AF74" s="311"/>
      <c r="AG74" s="311"/>
      <c r="AH74" s="312"/>
      <c r="AI74" s="312">
        <v>10000</v>
      </c>
      <c r="AJ74" s="318">
        <v>1250000</v>
      </c>
      <c r="AK74" s="312">
        <v>150000</v>
      </c>
      <c r="AL74" s="316">
        <v>18750000</v>
      </c>
      <c r="AM74" s="316"/>
      <c r="AN74" s="319"/>
      <c r="AO74" s="316"/>
      <c r="AP74" s="319"/>
      <c r="AQ74" s="312"/>
      <c r="AR74" s="312"/>
      <c r="AS74" s="312"/>
      <c r="AT74" s="316"/>
      <c r="AU74" s="271"/>
      <c r="AV74" s="316">
        <v>29937500</v>
      </c>
      <c r="AW74" s="830"/>
      <c r="AX74" s="311"/>
      <c r="AY74" s="311"/>
      <c r="AZ74" s="311"/>
      <c r="BA74" s="312"/>
      <c r="BB74" s="311"/>
      <c r="BC74" s="312"/>
      <c r="BD74" s="312"/>
      <c r="BE74" s="318"/>
      <c r="BF74" s="320"/>
      <c r="BG74" s="321"/>
      <c r="BH74" s="311"/>
      <c r="BI74" s="311"/>
      <c r="BJ74" s="316"/>
      <c r="BK74" s="319"/>
      <c r="BL74" s="312"/>
      <c r="BM74" s="312">
        <v>40000</v>
      </c>
      <c r="BN74" s="315">
        <v>5000000</v>
      </c>
      <c r="BO74" s="830"/>
      <c r="BP74" s="830">
        <v>0</v>
      </c>
      <c r="BQ74" s="324"/>
      <c r="BR74" s="830"/>
      <c r="BS74" s="334" t="s">
        <v>1307</v>
      </c>
      <c r="BT74" s="856"/>
      <c r="BU74" s="276"/>
    </row>
    <row r="75" spans="1:73" ht="46.5" customHeight="1" x14ac:dyDescent="0.25">
      <c r="A75" s="265">
        <v>30</v>
      </c>
      <c r="B75" s="265" t="s">
        <v>1308</v>
      </c>
      <c r="C75" s="332">
        <v>63</v>
      </c>
      <c r="D75" s="311">
        <v>330</v>
      </c>
      <c r="E75" s="311" t="s">
        <v>1203</v>
      </c>
      <c r="F75" s="311" t="s">
        <v>1004</v>
      </c>
      <c r="G75" s="312" t="s">
        <v>12</v>
      </c>
      <c r="H75" s="313">
        <v>121.3</v>
      </c>
      <c r="I75" s="313">
        <v>121.3</v>
      </c>
      <c r="J75" s="313">
        <v>0</v>
      </c>
      <c r="K75" s="313">
        <v>121.3</v>
      </c>
      <c r="L75" s="313">
        <v>0</v>
      </c>
      <c r="M75" s="314">
        <v>1993</v>
      </c>
      <c r="N75" s="312">
        <v>70000</v>
      </c>
      <c r="O75" s="315">
        <v>8491000</v>
      </c>
      <c r="P75" s="311" t="s">
        <v>1204</v>
      </c>
      <c r="Q75" s="311" t="s">
        <v>1205</v>
      </c>
      <c r="R75" s="311" t="s">
        <v>1005</v>
      </c>
      <c r="S75" s="311"/>
      <c r="T75" s="316">
        <v>9500</v>
      </c>
      <c r="U75" s="311" t="s">
        <v>352</v>
      </c>
      <c r="V75" s="317">
        <v>121.3</v>
      </c>
      <c r="W75" s="316">
        <v>9500</v>
      </c>
      <c r="X75" s="312">
        <v>1152350</v>
      </c>
      <c r="Y75" s="316"/>
      <c r="Z75" s="316"/>
      <c r="AA75" s="311"/>
      <c r="AB75" s="312"/>
      <c r="AC75" s="312"/>
      <c r="AD75" s="312"/>
      <c r="AE75" s="312"/>
      <c r="AF75" s="311"/>
      <c r="AG75" s="311"/>
      <c r="AH75" s="312"/>
      <c r="AI75" s="312">
        <v>10000</v>
      </c>
      <c r="AJ75" s="318">
        <v>1213000</v>
      </c>
      <c r="AK75" s="312">
        <v>150000</v>
      </c>
      <c r="AL75" s="316">
        <v>18195000</v>
      </c>
      <c r="AM75" s="316"/>
      <c r="AN75" s="319"/>
      <c r="AO75" s="316"/>
      <c r="AP75" s="319"/>
      <c r="AQ75" s="312"/>
      <c r="AR75" s="312"/>
      <c r="AS75" s="312"/>
      <c r="AT75" s="316"/>
      <c r="AU75" s="290"/>
      <c r="AV75" s="316">
        <v>29051350</v>
      </c>
      <c r="AW75" s="316">
        <v>29051350</v>
      </c>
      <c r="AX75" s="311"/>
      <c r="AY75" s="311"/>
      <c r="AZ75" s="311"/>
      <c r="BA75" s="312"/>
      <c r="BB75" s="311"/>
      <c r="BC75" s="312"/>
      <c r="BD75" s="312"/>
      <c r="BE75" s="318"/>
      <c r="BF75" s="320"/>
      <c r="BG75" s="321"/>
      <c r="BH75" s="311"/>
      <c r="BI75" s="311"/>
      <c r="BJ75" s="316"/>
      <c r="BK75" s="319"/>
      <c r="BL75" s="312"/>
      <c r="BM75" s="312">
        <v>40000</v>
      </c>
      <c r="BN75" s="315">
        <v>4852000</v>
      </c>
      <c r="BO75" s="316">
        <v>4852000</v>
      </c>
      <c r="BP75" s="316">
        <v>33903350</v>
      </c>
      <c r="BQ75" s="316"/>
      <c r="BR75" s="316" t="s">
        <v>1309</v>
      </c>
      <c r="BS75" s="323" t="s">
        <v>1310</v>
      </c>
      <c r="BT75" s="325"/>
      <c r="BU75" s="276"/>
    </row>
    <row r="76" spans="1:73" s="276" customFormat="1" ht="42" customHeight="1" x14ac:dyDescent="0.25">
      <c r="A76" s="827">
        <v>31</v>
      </c>
      <c r="B76" s="827" t="s">
        <v>1311</v>
      </c>
      <c r="C76" s="311">
        <v>62</v>
      </c>
      <c r="D76" s="311">
        <v>307</v>
      </c>
      <c r="E76" s="311" t="s">
        <v>1203</v>
      </c>
      <c r="F76" s="311" t="s">
        <v>1004</v>
      </c>
      <c r="G76" s="312" t="s">
        <v>12</v>
      </c>
      <c r="H76" s="313">
        <v>193.3</v>
      </c>
      <c r="I76" s="313">
        <v>76.599999999999994</v>
      </c>
      <c r="J76" s="313">
        <v>116.7</v>
      </c>
      <c r="K76" s="313">
        <v>193.3</v>
      </c>
      <c r="L76" s="313">
        <v>0</v>
      </c>
      <c r="M76" s="314">
        <v>1993</v>
      </c>
      <c r="N76" s="312">
        <v>70000</v>
      </c>
      <c r="O76" s="315">
        <v>13531000</v>
      </c>
      <c r="P76" s="311" t="s">
        <v>1204</v>
      </c>
      <c r="Q76" s="311" t="s">
        <v>1205</v>
      </c>
      <c r="R76" s="311" t="s">
        <v>1005</v>
      </c>
      <c r="S76" s="311"/>
      <c r="T76" s="316">
        <v>9500</v>
      </c>
      <c r="U76" s="311" t="s">
        <v>352</v>
      </c>
      <c r="V76" s="317">
        <v>193.3</v>
      </c>
      <c r="W76" s="316">
        <v>9500</v>
      </c>
      <c r="X76" s="312">
        <v>1836350</v>
      </c>
      <c r="Y76" s="316"/>
      <c r="Z76" s="316"/>
      <c r="AA76" s="311"/>
      <c r="AB76" s="312"/>
      <c r="AC76" s="312"/>
      <c r="AD76" s="312"/>
      <c r="AE76" s="312"/>
      <c r="AF76" s="311"/>
      <c r="AG76" s="311"/>
      <c r="AH76" s="312"/>
      <c r="AI76" s="312">
        <v>10000</v>
      </c>
      <c r="AJ76" s="318">
        <v>1933000</v>
      </c>
      <c r="AK76" s="312">
        <v>150000</v>
      </c>
      <c r="AL76" s="316">
        <v>28995000</v>
      </c>
      <c r="AM76" s="316"/>
      <c r="AN76" s="319"/>
      <c r="AO76" s="316"/>
      <c r="AP76" s="319"/>
      <c r="AQ76" s="312"/>
      <c r="AR76" s="312"/>
      <c r="AS76" s="312"/>
      <c r="AT76" s="316"/>
      <c r="AU76" s="290"/>
      <c r="AV76" s="316">
        <v>46295350</v>
      </c>
      <c r="AW76" s="829">
        <v>116444900</v>
      </c>
      <c r="AX76" s="311"/>
      <c r="AY76" s="311"/>
      <c r="AZ76" s="311"/>
      <c r="BA76" s="312"/>
      <c r="BB76" s="311"/>
      <c r="BC76" s="312"/>
      <c r="BD76" s="312"/>
      <c r="BE76" s="318"/>
      <c r="BF76" s="320"/>
      <c r="BG76" s="321"/>
      <c r="BH76" s="311"/>
      <c r="BI76" s="311"/>
      <c r="BJ76" s="316"/>
      <c r="BK76" s="319"/>
      <c r="BL76" s="312"/>
      <c r="BM76" s="312">
        <v>40000</v>
      </c>
      <c r="BN76" s="315">
        <v>7732000</v>
      </c>
      <c r="BO76" s="829">
        <v>19448000</v>
      </c>
      <c r="BP76" s="829">
        <v>135892900</v>
      </c>
      <c r="BQ76" s="322"/>
      <c r="BR76" s="829" t="s">
        <v>1312</v>
      </c>
      <c r="BS76" s="356" t="s">
        <v>1313</v>
      </c>
      <c r="BT76" s="325"/>
    </row>
    <row r="77" spans="1:73" s="276" customFormat="1" ht="42" customHeight="1" x14ac:dyDescent="0.25">
      <c r="A77" s="831"/>
      <c r="B77" s="831"/>
      <c r="C77" s="311">
        <v>55</v>
      </c>
      <c r="D77" s="311">
        <v>295</v>
      </c>
      <c r="E77" s="311" t="s">
        <v>1203</v>
      </c>
      <c r="F77" s="311" t="s">
        <v>1004</v>
      </c>
      <c r="G77" s="312" t="s">
        <v>12</v>
      </c>
      <c r="H77" s="313">
        <v>180</v>
      </c>
      <c r="I77" s="313">
        <v>180</v>
      </c>
      <c r="J77" s="313">
        <v>0</v>
      </c>
      <c r="K77" s="313">
        <v>180</v>
      </c>
      <c r="L77" s="313">
        <v>0</v>
      </c>
      <c r="M77" s="314">
        <v>1993</v>
      </c>
      <c r="N77" s="312">
        <v>70000</v>
      </c>
      <c r="O77" s="315">
        <v>12600000</v>
      </c>
      <c r="P77" s="311" t="s">
        <v>1204</v>
      </c>
      <c r="Q77" s="311" t="s">
        <v>1205</v>
      </c>
      <c r="R77" s="311" t="s">
        <v>1005</v>
      </c>
      <c r="S77" s="311"/>
      <c r="T77" s="316">
        <v>9500</v>
      </c>
      <c r="U77" s="311" t="s">
        <v>352</v>
      </c>
      <c r="V77" s="317">
        <v>180</v>
      </c>
      <c r="W77" s="316">
        <v>9500</v>
      </c>
      <c r="X77" s="312">
        <v>1710000</v>
      </c>
      <c r="Y77" s="316"/>
      <c r="Z77" s="316"/>
      <c r="AA77" s="311"/>
      <c r="AB77" s="312"/>
      <c r="AC77" s="312"/>
      <c r="AD77" s="312"/>
      <c r="AE77" s="312"/>
      <c r="AF77" s="311"/>
      <c r="AG77" s="311"/>
      <c r="AH77" s="312"/>
      <c r="AI77" s="312">
        <v>10000</v>
      </c>
      <c r="AJ77" s="318">
        <v>1800000</v>
      </c>
      <c r="AK77" s="312">
        <v>150000</v>
      </c>
      <c r="AL77" s="316">
        <v>27000000</v>
      </c>
      <c r="AM77" s="316"/>
      <c r="AN77" s="319"/>
      <c r="AO77" s="316"/>
      <c r="AP77" s="319"/>
      <c r="AQ77" s="312"/>
      <c r="AR77" s="312"/>
      <c r="AS77" s="312"/>
      <c r="AT77" s="316"/>
      <c r="AU77" s="290"/>
      <c r="AV77" s="316">
        <v>43110000</v>
      </c>
      <c r="AW77" s="832"/>
      <c r="AX77" s="311"/>
      <c r="AY77" s="311"/>
      <c r="AZ77" s="311"/>
      <c r="BA77" s="312"/>
      <c r="BB77" s="311"/>
      <c r="BC77" s="312"/>
      <c r="BD77" s="312"/>
      <c r="BE77" s="318"/>
      <c r="BF77" s="320"/>
      <c r="BG77" s="321"/>
      <c r="BH77" s="311"/>
      <c r="BI77" s="311"/>
      <c r="BJ77" s="316"/>
      <c r="BK77" s="319"/>
      <c r="BL77" s="312"/>
      <c r="BM77" s="312">
        <v>40000</v>
      </c>
      <c r="BN77" s="315">
        <v>7200000</v>
      </c>
      <c r="BO77" s="832"/>
      <c r="BP77" s="832">
        <v>0</v>
      </c>
      <c r="BQ77" s="337"/>
      <c r="BR77" s="832"/>
      <c r="BS77" s="323" t="s">
        <v>1314</v>
      </c>
      <c r="BT77" s="325"/>
    </row>
    <row r="78" spans="1:73" s="276" customFormat="1" ht="42" customHeight="1" x14ac:dyDescent="0.25">
      <c r="A78" s="828"/>
      <c r="B78" s="828"/>
      <c r="C78" s="311">
        <v>63</v>
      </c>
      <c r="D78" s="311">
        <v>257</v>
      </c>
      <c r="E78" s="311" t="s">
        <v>1203</v>
      </c>
      <c r="F78" s="311" t="s">
        <v>1004</v>
      </c>
      <c r="G78" s="312" t="s">
        <v>12</v>
      </c>
      <c r="H78" s="313">
        <v>112.9</v>
      </c>
      <c r="I78" s="313">
        <v>112.9</v>
      </c>
      <c r="J78" s="313">
        <v>0</v>
      </c>
      <c r="K78" s="313">
        <v>112.9</v>
      </c>
      <c r="L78" s="313">
        <v>0</v>
      </c>
      <c r="M78" s="314">
        <v>1993</v>
      </c>
      <c r="N78" s="312">
        <v>70000</v>
      </c>
      <c r="O78" s="315">
        <v>7903000</v>
      </c>
      <c r="P78" s="311" t="s">
        <v>1204</v>
      </c>
      <c r="Q78" s="311" t="s">
        <v>1205</v>
      </c>
      <c r="R78" s="311" t="s">
        <v>1005</v>
      </c>
      <c r="S78" s="311"/>
      <c r="T78" s="316">
        <v>9500</v>
      </c>
      <c r="U78" s="311" t="s">
        <v>352</v>
      </c>
      <c r="V78" s="317">
        <v>112.9</v>
      </c>
      <c r="W78" s="316">
        <v>9500</v>
      </c>
      <c r="X78" s="312">
        <v>1072550</v>
      </c>
      <c r="Y78" s="316"/>
      <c r="Z78" s="316"/>
      <c r="AA78" s="311"/>
      <c r="AB78" s="312"/>
      <c r="AC78" s="312"/>
      <c r="AD78" s="312"/>
      <c r="AE78" s="312"/>
      <c r="AF78" s="311"/>
      <c r="AG78" s="311"/>
      <c r="AH78" s="312"/>
      <c r="AI78" s="312">
        <v>10000</v>
      </c>
      <c r="AJ78" s="318">
        <v>1129000</v>
      </c>
      <c r="AK78" s="312">
        <v>150000</v>
      </c>
      <c r="AL78" s="316">
        <v>16935000</v>
      </c>
      <c r="AM78" s="316"/>
      <c r="AN78" s="319"/>
      <c r="AO78" s="316"/>
      <c r="AP78" s="319"/>
      <c r="AQ78" s="312"/>
      <c r="AR78" s="312"/>
      <c r="AS78" s="312"/>
      <c r="AT78" s="316"/>
      <c r="AU78" s="290"/>
      <c r="AV78" s="316">
        <v>27039550</v>
      </c>
      <c r="AW78" s="830"/>
      <c r="AX78" s="311"/>
      <c r="AY78" s="311"/>
      <c r="AZ78" s="311"/>
      <c r="BA78" s="312"/>
      <c r="BB78" s="311"/>
      <c r="BC78" s="312"/>
      <c r="BD78" s="312"/>
      <c r="BE78" s="318"/>
      <c r="BF78" s="320"/>
      <c r="BG78" s="321"/>
      <c r="BH78" s="311"/>
      <c r="BI78" s="311"/>
      <c r="BJ78" s="316"/>
      <c r="BK78" s="319"/>
      <c r="BL78" s="312"/>
      <c r="BM78" s="312">
        <v>40000</v>
      </c>
      <c r="BN78" s="315">
        <v>4516000</v>
      </c>
      <c r="BO78" s="830"/>
      <c r="BP78" s="830">
        <v>0</v>
      </c>
      <c r="BQ78" s="324"/>
      <c r="BR78" s="830"/>
      <c r="BS78" s="323" t="s">
        <v>1314</v>
      </c>
      <c r="BT78" s="325"/>
    </row>
    <row r="79" spans="1:73" s="276" customFormat="1" ht="55.15" customHeight="1" x14ac:dyDescent="0.25">
      <c r="A79" s="272">
        <v>32</v>
      </c>
      <c r="B79" s="272" t="s">
        <v>1315</v>
      </c>
      <c r="C79" s="311">
        <v>55</v>
      </c>
      <c r="D79" s="311">
        <v>295</v>
      </c>
      <c r="E79" s="311" t="s">
        <v>1203</v>
      </c>
      <c r="F79" s="311" t="s">
        <v>1004</v>
      </c>
      <c r="G79" s="312" t="s">
        <v>12</v>
      </c>
      <c r="H79" s="313">
        <v>332.2</v>
      </c>
      <c r="I79" s="313">
        <v>332.2</v>
      </c>
      <c r="J79" s="313">
        <v>0</v>
      </c>
      <c r="K79" s="313">
        <v>332.2</v>
      </c>
      <c r="L79" s="313">
        <v>0</v>
      </c>
      <c r="M79" s="314">
        <v>1993</v>
      </c>
      <c r="N79" s="312">
        <v>70000</v>
      </c>
      <c r="O79" s="315">
        <v>23254000</v>
      </c>
      <c r="P79" s="311" t="s">
        <v>1204</v>
      </c>
      <c r="Q79" s="311" t="s">
        <v>1205</v>
      </c>
      <c r="R79" s="311" t="s">
        <v>1005</v>
      </c>
      <c r="S79" s="311"/>
      <c r="T79" s="316">
        <v>9500</v>
      </c>
      <c r="U79" s="311" t="s">
        <v>352</v>
      </c>
      <c r="V79" s="317">
        <v>332.2</v>
      </c>
      <c r="W79" s="316">
        <v>9500</v>
      </c>
      <c r="X79" s="312">
        <v>3155900</v>
      </c>
      <c r="Y79" s="316"/>
      <c r="Z79" s="316"/>
      <c r="AA79" s="311"/>
      <c r="AB79" s="312"/>
      <c r="AC79" s="312"/>
      <c r="AD79" s="312"/>
      <c r="AE79" s="312"/>
      <c r="AF79" s="311"/>
      <c r="AG79" s="311"/>
      <c r="AH79" s="312"/>
      <c r="AI79" s="312">
        <v>10000</v>
      </c>
      <c r="AJ79" s="318">
        <v>3322000</v>
      </c>
      <c r="AK79" s="312">
        <v>150000</v>
      </c>
      <c r="AL79" s="316">
        <v>49830000</v>
      </c>
      <c r="AM79" s="316"/>
      <c r="AN79" s="319"/>
      <c r="AO79" s="316"/>
      <c r="AP79" s="319"/>
      <c r="AQ79" s="312"/>
      <c r="AR79" s="312"/>
      <c r="AS79" s="312"/>
      <c r="AT79" s="316"/>
      <c r="AU79" s="290"/>
      <c r="AV79" s="316">
        <v>79561900</v>
      </c>
      <c r="AW79" s="316">
        <v>79561900</v>
      </c>
      <c r="AX79" s="311"/>
      <c r="AY79" s="311"/>
      <c r="AZ79" s="311"/>
      <c r="BA79" s="312"/>
      <c r="BB79" s="311"/>
      <c r="BC79" s="312"/>
      <c r="BD79" s="312"/>
      <c r="BE79" s="318"/>
      <c r="BF79" s="320"/>
      <c r="BG79" s="321"/>
      <c r="BH79" s="311"/>
      <c r="BI79" s="311"/>
      <c r="BJ79" s="316"/>
      <c r="BK79" s="319"/>
      <c r="BL79" s="312"/>
      <c r="BM79" s="312">
        <v>40000</v>
      </c>
      <c r="BN79" s="315">
        <v>13288000</v>
      </c>
      <c r="BO79" s="316">
        <v>13288000</v>
      </c>
      <c r="BP79" s="316">
        <v>92849900</v>
      </c>
      <c r="BQ79" s="316"/>
      <c r="BR79" s="316" t="s">
        <v>1316</v>
      </c>
      <c r="BS79" s="323" t="s">
        <v>1314</v>
      </c>
      <c r="BT79" s="325"/>
    </row>
    <row r="80" spans="1:73" s="276" customFormat="1" ht="39" customHeight="1" x14ac:dyDescent="0.25">
      <c r="A80" s="265">
        <v>33</v>
      </c>
      <c r="B80" s="265" t="s">
        <v>1317</v>
      </c>
      <c r="C80" s="311">
        <v>62</v>
      </c>
      <c r="D80" s="311">
        <v>239</v>
      </c>
      <c r="E80" s="311" t="s">
        <v>1203</v>
      </c>
      <c r="F80" s="311" t="s">
        <v>1004</v>
      </c>
      <c r="G80" s="312" t="s">
        <v>12</v>
      </c>
      <c r="H80" s="313">
        <v>374.3</v>
      </c>
      <c r="I80" s="313">
        <v>369.4</v>
      </c>
      <c r="J80" s="313">
        <v>4.9000000000000004</v>
      </c>
      <c r="K80" s="313">
        <v>374.29999999999995</v>
      </c>
      <c r="L80" s="313">
        <v>0</v>
      </c>
      <c r="M80" s="314">
        <v>1993</v>
      </c>
      <c r="N80" s="312">
        <v>70000</v>
      </c>
      <c r="O80" s="315">
        <v>26200999.999999996</v>
      </c>
      <c r="P80" s="311" t="s">
        <v>1204</v>
      </c>
      <c r="Q80" s="311" t="s">
        <v>1205</v>
      </c>
      <c r="R80" s="311" t="s">
        <v>1005</v>
      </c>
      <c r="S80" s="311"/>
      <c r="T80" s="316">
        <v>9500</v>
      </c>
      <c r="U80" s="311" t="s">
        <v>352</v>
      </c>
      <c r="V80" s="317">
        <v>374.29999999999995</v>
      </c>
      <c r="W80" s="316">
        <v>9500</v>
      </c>
      <c r="X80" s="312">
        <v>3555849.9999999995</v>
      </c>
      <c r="Y80" s="316"/>
      <c r="Z80" s="316"/>
      <c r="AA80" s="311"/>
      <c r="AB80" s="312"/>
      <c r="AC80" s="312"/>
      <c r="AD80" s="312"/>
      <c r="AE80" s="312"/>
      <c r="AF80" s="311"/>
      <c r="AG80" s="311"/>
      <c r="AH80" s="312"/>
      <c r="AI80" s="312">
        <v>10000</v>
      </c>
      <c r="AJ80" s="318">
        <v>3742999.9999999995</v>
      </c>
      <c r="AK80" s="312">
        <v>150000</v>
      </c>
      <c r="AL80" s="316">
        <v>56144999.999999993</v>
      </c>
      <c r="AM80" s="316"/>
      <c r="AN80" s="319"/>
      <c r="AO80" s="316"/>
      <c r="AP80" s="319"/>
      <c r="AQ80" s="312"/>
      <c r="AR80" s="312"/>
      <c r="AS80" s="312"/>
      <c r="AT80" s="316"/>
      <c r="AU80" s="290"/>
      <c r="AV80" s="316">
        <v>89644849.999999985</v>
      </c>
      <c r="AW80" s="316">
        <v>89644849.999999985</v>
      </c>
      <c r="AX80" s="311"/>
      <c r="AY80" s="311"/>
      <c r="AZ80" s="311"/>
      <c r="BA80" s="312"/>
      <c r="BB80" s="311"/>
      <c r="BC80" s="312"/>
      <c r="BD80" s="312"/>
      <c r="BE80" s="318"/>
      <c r="BF80" s="320"/>
      <c r="BG80" s="321"/>
      <c r="BH80" s="311"/>
      <c r="BI80" s="311"/>
      <c r="BJ80" s="316"/>
      <c r="BK80" s="319"/>
      <c r="BL80" s="312"/>
      <c r="BM80" s="312">
        <v>40000</v>
      </c>
      <c r="BN80" s="315">
        <v>14971999.999999998</v>
      </c>
      <c r="BO80" s="316">
        <v>14971999.999999998</v>
      </c>
      <c r="BP80" s="316">
        <v>104616849.99999999</v>
      </c>
      <c r="BQ80" s="316"/>
      <c r="BR80" s="316" t="s">
        <v>1318</v>
      </c>
      <c r="BS80" s="334" t="s">
        <v>1319</v>
      </c>
      <c r="BT80" s="325"/>
    </row>
    <row r="81" spans="1:73" s="276" customFormat="1" ht="43.15" customHeight="1" x14ac:dyDescent="0.25">
      <c r="A81" s="827">
        <v>34</v>
      </c>
      <c r="B81" s="827" t="s">
        <v>1320</v>
      </c>
      <c r="C81" s="311">
        <v>55</v>
      </c>
      <c r="D81" s="311">
        <v>334</v>
      </c>
      <c r="E81" s="311" t="s">
        <v>1203</v>
      </c>
      <c r="F81" s="311" t="s">
        <v>1004</v>
      </c>
      <c r="G81" s="312" t="s">
        <v>12</v>
      </c>
      <c r="H81" s="313">
        <v>320.8</v>
      </c>
      <c r="I81" s="313">
        <v>320.8</v>
      </c>
      <c r="J81" s="313">
        <v>0</v>
      </c>
      <c r="K81" s="313">
        <v>320.8</v>
      </c>
      <c r="L81" s="313">
        <v>0</v>
      </c>
      <c r="M81" s="314">
        <v>1993</v>
      </c>
      <c r="N81" s="312">
        <v>70000</v>
      </c>
      <c r="O81" s="315">
        <v>22456000</v>
      </c>
      <c r="P81" s="311" t="s">
        <v>1204</v>
      </c>
      <c r="Q81" s="311" t="s">
        <v>1205</v>
      </c>
      <c r="R81" s="311" t="s">
        <v>1005</v>
      </c>
      <c r="S81" s="311"/>
      <c r="T81" s="316">
        <v>9500</v>
      </c>
      <c r="U81" s="311" t="s">
        <v>352</v>
      </c>
      <c r="V81" s="317">
        <v>320.8</v>
      </c>
      <c r="W81" s="316">
        <v>9500</v>
      </c>
      <c r="X81" s="312">
        <v>3047600</v>
      </c>
      <c r="Y81" s="316"/>
      <c r="Z81" s="316"/>
      <c r="AA81" s="311"/>
      <c r="AB81" s="312"/>
      <c r="AC81" s="312"/>
      <c r="AD81" s="312"/>
      <c r="AE81" s="312"/>
      <c r="AF81" s="311"/>
      <c r="AG81" s="311"/>
      <c r="AH81" s="312"/>
      <c r="AI81" s="312">
        <v>10000</v>
      </c>
      <c r="AJ81" s="318">
        <v>3208000</v>
      </c>
      <c r="AK81" s="312">
        <v>150000</v>
      </c>
      <c r="AL81" s="316">
        <v>48120000</v>
      </c>
      <c r="AM81" s="316"/>
      <c r="AN81" s="319"/>
      <c r="AO81" s="316"/>
      <c r="AP81" s="319"/>
      <c r="AQ81" s="312"/>
      <c r="AR81" s="312"/>
      <c r="AS81" s="312"/>
      <c r="AT81" s="316"/>
      <c r="AU81" s="271"/>
      <c r="AV81" s="316">
        <v>76831600</v>
      </c>
      <c r="AW81" s="829">
        <v>240242450</v>
      </c>
      <c r="AX81" s="311"/>
      <c r="AY81" s="311"/>
      <c r="AZ81" s="311"/>
      <c r="BA81" s="312"/>
      <c r="BB81" s="311"/>
      <c r="BC81" s="312"/>
      <c r="BD81" s="312"/>
      <c r="BE81" s="318"/>
      <c r="BF81" s="320"/>
      <c r="BG81" s="321"/>
      <c r="BH81" s="311"/>
      <c r="BI81" s="311"/>
      <c r="BJ81" s="316"/>
      <c r="BK81" s="319"/>
      <c r="BL81" s="312"/>
      <c r="BM81" s="312">
        <v>40000</v>
      </c>
      <c r="BN81" s="315">
        <v>12832000</v>
      </c>
      <c r="BO81" s="829">
        <v>40124000</v>
      </c>
      <c r="BP81" s="829">
        <v>280366450</v>
      </c>
      <c r="BQ81" s="322"/>
      <c r="BR81" s="829" t="s">
        <v>1321</v>
      </c>
      <c r="BS81" s="334" t="s">
        <v>1322</v>
      </c>
      <c r="BT81" s="325"/>
    </row>
    <row r="82" spans="1:73" s="276" customFormat="1" ht="43.15" customHeight="1" x14ac:dyDescent="0.25">
      <c r="A82" s="831"/>
      <c r="B82" s="831"/>
      <c r="C82" s="311">
        <v>55</v>
      </c>
      <c r="D82" s="311">
        <v>493</v>
      </c>
      <c r="E82" s="311" t="s">
        <v>1203</v>
      </c>
      <c r="F82" s="311" t="s">
        <v>1004</v>
      </c>
      <c r="G82" s="312" t="s">
        <v>12</v>
      </c>
      <c r="H82" s="313">
        <v>239.7</v>
      </c>
      <c r="I82" s="313">
        <v>239.7</v>
      </c>
      <c r="J82" s="313">
        <v>0</v>
      </c>
      <c r="K82" s="313">
        <v>239.7</v>
      </c>
      <c r="L82" s="313">
        <v>0</v>
      </c>
      <c r="M82" s="314">
        <v>1993</v>
      </c>
      <c r="N82" s="312">
        <v>70000</v>
      </c>
      <c r="O82" s="315">
        <v>16779000</v>
      </c>
      <c r="P82" s="311" t="s">
        <v>1204</v>
      </c>
      <c r="Q82" s="311" t="s">
        <v>1205</v>
      </c>
      <c r="R82" s="311" t="s">
        <v>1005</v>
      </c>
      <c r="S82" s="311"/>
      <c r="T82" s="316">
        <v>9500</v>
      </c>
      <c r="U82" s="311" t="s">
        <v>352</v>
      </c>
      <c r="V82" s="317">
        <v>239.7</v>
      </c>
      <c r="W82" s="316">
        <v>9500</v>
      </c>
      <c r="X82" s="312">
        <v>2277150</v>
      </c>
      <c r="Y82" s="316"/>
      <c r="Z82" s="316"/>
      <c r="AA82" s="311"/>
      <c r="AB82" s="312"/>
      <c r="AC82" s="312"/>
      <c r="AD82" s="312"/>
      <c r="AE82" s="312"/>
      <c r="AF82" s="311"/>
      <c r="AG82" s="311"/>
      <c r="AH82" s="312"/>
      <c r="AI82" s="312">
        <v>10000</v>
      </c>
      <c r="AJ82" s="318">
        <v>2397000</v>
      </c>
      <c r="AK82" s="312">
        <v>150000</v>
      </c>
      <c r="AL82" s="316">
        <v>35955000</v>
      </c>
      <c r="AM82" s="316"/>
      <c r="AN82" s="319"/>
      <c r="AO82" s="316"/>
      <c r="AP82" s="319"/>
      <c r="AQ82" s="312"/>
      <c r="AR82" s="312"/>
      <c r="AS82" s="312"/>
      <c r="AT82" s="316"/>
      <c r="AU82" s="271"/>
      <c r="AV82" s="316">
        <v>57408150</v>
      </c>
      <c r="AW82" s="832"/>
      <c r="AX82" s="311"/>
      <c r="AY82" s="311"/>
      <c r="AZ82" s="311"/>
      <c r="BA82" s="312"/>
      <c r="BB82" s="311"/>
      <c r="BC82" s="312"/>
      <c r="BD82" s="312"/>
      <c r="BE82" s="318"/>
      <c r="BF82" s="320"/>
      <c r="BG82" s="321"/>
      <c r="BH82" s="311"/>
      <c r="BI82" s="311"/>
      <c r="BJ82" s="316"/>
      <c r="BK82" s="319"/>
      <c r="BL82" s="312"/>
      <c r="BM82" s="312">
        <v>40000</v>
      </c>
      <c r="BN82" s="315">
        <v>9588000</v>
      </c>
      <c r="BO82" s="832"/>
      <c r="BP82" s="832"/>
      <c r="BQ82" s="337"/>
      <c r="BR82" s="832"/>
      <c r="BS82" s="334" t="s">
        <v>1323</v>
      </c>
      <c r="BT82" s="325"/>
    </row>
    <row r="83" spans="1:73" s="361" customFormat="1" ht="43.15" customHeight="1" x14ac:dyDescent="0.25">
      <c r="A83" s="831"/>
      <c r="B83" s="831"/>
      <c r="C83" s="311">
        <v>64</v>
      </c>
      <c r="D83" s="311">
        <v>402</v>
      </c>
      <c r="E83" s="311" t="s">
        <v>1203</v>
      </c>
      <c r="F83" s="311" t="s">
        <v>1004</v>
      </c>
      <c r="G83" s="312" t="s">
        <v>12</v>
      </c>
      <c r="H83" s="313">
        <v>86.7</v>
      </c>
      <c r="I83" s="313">
        <v>75.5</v>
      </c>
      <c r="J83" s="313">
        <v>11.2</v>
      </c>
      <c r="K83" s="313">
        <v>86.7</v>
      </c>
      <c r="L83" s="313">
        <v>0</v>
      </c>
      <c r="M83" s="314">
        <v>1993</v>
      </c>
      <c r="N83" s="312">
        <v>70000</v>
      </c>
      <c r="O83" s="315">
        <v>6069000</v>
      </c>
      <c r="P83" s="311" t="s">
        <v>1204</v>
      </c>
      <c r="Q83" s="311" t="s">
        <v>1205</v>
      </c>
      <c r="R83" s="311" t="s">
        <v>1005</v>
      </c>
      <c r="S83" s="311"/>
      <c r="T83" s="316">
        <v>9500</v>
      </c>
      <c r="U83" s="311" t="s">
        <v>352</v>
      </c>
      <c r="V83" s="317">
        <v>86.7</v>
      </c>
      <c r="W83" s="316">
        <v>9500</v>
      </c>
      <c r="X83" s="312">
        <v>823650</v>
      </c>
      <c r="Y83" s="316"/>
      <c r="Z83" s="316"/>
      <c r="AA83" s="311"/>
      <c r="AB83" s="312"/>
      <c r="AC83" s="312"/>
      <c r="AD83" s="312"/>
      <c r="AE83" s="312"/>
      <c r="AF83" s="311"/>
      <c r="AG83" s="311"/>
      <c r="AH83" s="312"/>
      <c r="AI83" s="312">
        <v>10000</v>
      </c>
      <c r="AJ83" s="318">
        <v>867000</v>
      </c>
      <c r="AK83" s="312">
        <v>150000</v>
      </c>
      <c r="AL83" s="316">
        <v>13005000</v>
      </c>
      <c r="AM83" s="316"/>
      <c r="AN83" s="319"/>
      <c r="AO83" s="316"/>
      <c r="AP83" s="319"/>
      <c r="AQ83" s="312"/>
      <c r="AR83" s="312"/>
      <c r="AS83" s="312"/>
      <c r="AT83" s="316"/>
      <c r="AU83" s="271"/>
      <c r="AV83" s="316">
        <v>20764650</v>
      </c>
      <c r="AW83" s="832"/>
      <c r="AX83" s="311"/>
      <c r="AY83" s="311"/>
      <c r="AZ83" s="311"/>
      <c r="BA83" s="312"/>
      <c r="BB83" s="311"/>
      <c r="BC83" s="312"/>
      <c r="BD83" s="312"/>
      <c r="BE83" s="318"/>
      <c r="BF83" s="320"/>
      <c r="BG83" s="321"/>
      <c r="BH83" s="311"/>
      <c r="BI83" s="311"/>
      <c r="BJ83" s="316"/>
      <c r="BK83" s="319"/>
      <c r="BL83" s="312"/>
      <c r="BM83" s="312">
        <v>40000</v>
      </c>
      <c r="BN83" s="315">
        <v>3468000</v>
      </c>
      <c r="BO83" s="832"/>
      <c r="BP83" s="832"/>
      <c r="BQ83" s="337"/>
      <c r="BR83" s="832"/>
      <c r="BS83" s="334" t="s">
        <v>1324</v>
      </c>
      <c r="BT83" s="325"/>
      <c r="BU83" s="276"/>
    </row>
    <row r="84" spans="1:73" s="361" customFormat="1" ht="43.15" customHeight="1" x14ac:dyDescent="0.25">
      <c r="A84" s="831"/>
      <c r="B84" s="831"/>
      <c r="C84" s="311">
        <v>64</v>
      </c>
      <c r="D84" s="311">
        <v>202</v>
      </c>
      <c r="E84" s="311" t="s">
        <v>1203</v>
      </c>
      <c r="F84" s="311" t="s">
        <v>1004</v>
      </c>
      <c r="G84" s="312" t="s">
        <v>12</v>
      </c>
      <c r="H84" s="313">
        <v>108.6</v>
      </c>
      <c r="I84" s="313">
        <v>108.6</v>
      </c>
      <c r="J84" s="313"/>
      <c r="K84" s="313">
        <v>108.6</v>
      </c>
      <c r="L84" s="313">
        <v>0</v>
      </c>
      <c r="M84" s="314">
        <v>1993</v>
      </c>
      <c r="N84" s="312">
        <v>70000</v>
      </c>
      <c r="O84" s="315">
        <v>7602000</v>
      </c>
      <c r="P84" s="311" t="s">
        <v>1204</v>
      </c>
      <c r="Q84" s="311" t="s">
        <v>1205</v>
      </c>
      <c r="R84" s="311" t="s">
        <v>1005</v>
      </c>
      <c r="S84" s="311"/>
      <c r="T84" s="316">
        <v>9500</v>
      </c>
      <c r="U84" s="311" t="s">
        <v>352</v>
      </c>
      <c r="V84" s="317">
        <v>108.6</v>
      </c>
      <c r="W84" s="316">
        <v>9500</v>
      </c>
      <c r="X84" s="312">
        <v>1031700</v>
      </c>
      <c r="Y84" s="316"/>
      <c r="Z84" s="316"/>
      <c r="AA84" s="311"/>
      <c r="AB84" s="312"/>
      <c r="AC84" s="312"/>
      <c r="AD84" s="312"/>
      <c r="AE84" s="312"/>
      <c r="AF84" s="311"/>
      <c r="AG84" s="311"/>
      <c r="AH84" s="312"/>
      <c r="AI84" s="312">
        <v>10000</v>
      </c>
      <c r="AJ84" s="318">
        <v>1086000</v>
      </c>
      <c r="AK84" s="312">
        <v>150000</v>
      </c>
      <c r="AL84" s="316">
        <v>16290000</v>
      </c>
      <c r="AM84" s="316"/>
      <c r="AN84" s="319"/>
      <c r="AO84" s="316"/>
      <c r="AP84" s="319"/>
      <c r="AQ84" s="312"/>
      <c r="AR84" s="312"/>
      <c r="AS84" s="312"/>
      <c r="AT84" s="316"/>
      <c r="AU84" s="271"/>
      <c r="AV84" s="316">
        <v>26009700</v>
      </c>
      <c r="AW84" s="832"/>
      <c r="AX84" s="311"/>
      <c r="AY84" s="311"/>
      <c r="AZ84" s="311"/>
      <c r="BA84" s="312"/>
      <c r="BB84" s="311"/>
      <c r="BC84" s="312"/>
      <c r="BD84" s="312"/>
      <c r="BE84" s="318"/>
      <c r="BF84" s="320"/>
      <c r="BG84" s="321"/>
      <c r="BH84" s="311"/>
      <c r="BI84" s="311"/>
      <c r="BJ84" s="316"/>
      <c r="BK84" s="319"/>
      <c r="BL84" s="312"/>
      <c r="BM84" s="312">
        <v>40000</v>
      </c>
      <c r="BN84" s="315">
        <v>4344000</v>
      </c>
      <c r="BO84" s="832"/>
      <c r="BP84" s="832"/>
      <c r="BQ84" s="337"/>
      <c r="BR84" s="832"/>
      <c r="BS84" s="334" t="s">
        <v>1325</v>
      </c>
      <c r="BT84" s="325"/>
      <c r="BU84" s="276"/>
    </row>
    <row r="85" spans="1:73" s="360" customFormat="1" ht="43.15" customHeight="1" x14ac:dyDescent="0.25">
      <c r="A85" s="831"/>
      <c r="B85" s="831"/>
      <c r="C85" s="326">
        <v>55</v>
      </c>
      <c r="D85" s="326">
        <v>483</v>
      </c>
      <c r="E85" s="311" t="s">
        <v>1203</v>
      </c>
      <c r="F85" s="326" t="s">
        <v>1004</v>
      </c>
      <c r="G85" s="302" t="s">
        <v>12</v>
      </c>
      <c r="H85" s="327">
        <v>247.3</v>
      </c>
      <c r="I85" s="327">
        <v>247.3</v>
      </c>
      <c r="J85" s="327">
        <v>0</v>
      </c>
      <c r="K85" s="327">
        <v>247.3</v>
      </c>
      <c r="L85" s="327">
        <v>0</v>
      </c>
      <c r="M85" s="354">
        <v>1993</v>
      </c>
      <c r="N85" s="302">
        <v>70000</v>
      </c>
      <c r="O85" s="304">
        <v>17311000</v>
      </c>
      <c r="P85" s="326" t="s">
        <v>1204</v>
      </c>
      <c r="Q85" s="326" t="s">
        <v>1205</v>
      </c>
      <c r="R85" s="326" t="s">
        <v>1005</v>
      </c>
      <c r="S85" s="326"/>
      <c r="T85" s="322">
        <v>9500</v>
      </c>
      <c r="U85" s="326" t="s">
        <v>352</v>
      </c>
      <c r="V85" s="328">
        <v>247.3</v>
      </c>
      <c r="W85" s="322">
        <v>9500</v>
      </c>
      <c r="X85" s="302">
        <v>2349350</v>
      </c>
      <c r="Y85" s="322"/>
      <c r="Z85" s="322"/>
      <c r="AA85" s="326"/>
      <c r="AB85" s="302"/>
      <c r="AC85" s="302"/>
      <c r="AD85" s="302"/>
      <c r="AE85" s="302"/>
      <c r="AF85" s="326"/>
      <c r="AG85" s="326"/>
      <c r="AH85" s="302"/>
      <c r="AI85" s="302">
        <v>10000</v>
      </c>
      <c r="AJ85" s="329">
        <v>2473000</v>
      </c>
      <c r="AK85" s="302">
        <v>150000</v>
      </c>
      <c r="AL85" s="322">
        <v>37095000</v>
      </c>
      <c r="AM85" s="322"/>
      <c r="AN85" s="330"/>
      <c r="AO85" s="322"/>
      <c r="AP85" s="330"/>
      <c r="AQ85" s="302"/>
      <c r="AR85" s="302"/>
      <c r="AS85" s="302"/>
      <c r="AT85" s="322"/>
      <c r="AU85" s="290"/>
      <c r="AV85" s="322">
        <v>59228350</v>
      </c>
      <c r="AW85" s="830"/>
      <c r="AX85" s="326"/>
      <c r="AY85" s="326"/>
      <c r="AZ85" s="326"/>
      <c r="BA85" s="302"/>
      <c r="BB85" s="326"/>
      <c r="BC85" s="302"/>
      <c r="BD85" s="302"/>
      <c r="BE85" s="329"/>
      <c r="BF85" s="288"/>
      <c r="BG85" s="272"/>
      <c r="BH85" s="326"/>
      <c r="BI85" s="326"/>
      <c r="BJ85" s="322"/>
      <c r="BK85" s="330"/>
      <c r="BL85" s="302"/>
      <c r="BM85" s="302">
        <v>40000</v>
      </c>
      <c r="BN85" s="304">
        <v>9892000</v>
      </c>
      <c r="BO85" s="830"/>
      <c r="BP85" s="830"/>
      <c r="BQ85" s="337"/>
      <c r="BR85" s="832"/>
      <c r="BS85" s="323" t="s">
        <v>1326</v>
      </c>
      <c r="BT85" s="325"/>
      <c r="BU85" s="359"/>
    </row>
    <row r="86" spans="1:73" s="336" customFormat="1" ht="71.45" customHeight="1" x14ac:dyDescent="0.25">
      <c r="A86" s="828"/>
      <c r="B86" s="828"/>
      <c r="C86" s="311">
        <v>63</v>
      </c>
      <c r="D86" s="311">
        <v>254</v>
      </c>
      <c r="E86" s="311" t="s">
        <v>1203</v>
      </c>
      <c r="F86" s="311" t="s">
        <v>1004</v>
      </c>
      <c r="G86" s="312" t="s">
        <v>12</v>
      </c>
      <c r="H86" s="313">
        <v>334.4</v>
      </c>
      <c r="I86" s="313">
        <v>334.4</v>
      </c>
      <c r="J86" s="313">
        <v>0</v>
      </c>
      <c r="K86" s="313">
        <v>334.4</v>
      </c>
      <c r="L86" s="313">
        <v>0</v>
      </c>
      <c r="M86" s="314">
        <v>1993</v>
      </c>
      <c r="N86" s="312">
        <v>70000</v>
      </c>
      <c r="O86" s="315">
        <v>23408000</v>
      </c>
      <c r="P86" s="311" t="s">
        <v>1204</v>
      </c>
      <c r="Q86" s="311" t="s">
        <v>1205</v>
      </c>
      <c r="R86" s="311" t="s">
        <v>1005</v>
      </c>
      <c r="S86" s="311"/>
      <c r="T86" s="316">
        <v>9500</v>
      </c>
      <c r="U86" s="311" t="s">
        <v>352</v>
      </c>
      <c r="V86" s="317">
        <v>334.4</v>
      </c>
      <c r="W86" s="316">
        <v>9500</v>
      </c>
      <c r="X86" s="312">
        <v>3176800</v>
      </c>
      <c r="Y86" s="316"/>
      <c r="Z86" s="316"/>
      <c r="AA86" s="311"/>
      <c r="AB86" s="312"/>
      <c r="AC86" s="312"/>
      <c r="AD86" s="312"/>
      <c r="AE86" s="312"/>
      <c r="AF86" s="311"/>
      <c r="AG86" s="311"/>
      <c r="AH86" s="312"/>
      <c r="AI86" s="312">
        <v>10000</v>
      </c>
      <c r="AJ86" s="318">
        <v>3344000</v>
      </c>
      <c r="AK86" s="312">
        <v>150000</v>
      </c>
      <c r="AL86" s="316">
        <v>50160000</v>
      </c>
      <c r="AM86" s="316"/>
      <c r="AN86" s="319"/>
      <c r="AO86" s="316"/>
      <c r="AP86" s="319"/>
      <c r="AQ86" s="312"/>
      <c r="AR86" s="312"/>
      <c r="AS86" s="312"/>
      <c r="AT86" s="316"/>
      <c r="AU86" s="271"/>
      <c r="AV86" s="316">
        <v>80088800</v>
      </c>
      <c r="AW86" s="316">
        <v>80088800</v>
      </c>
      <c r="AX86" s="311"/>
      <c r="AY86" s="311"/>
      <c r="AZ86" s="311"/>
      <c r="BA86" s="312"/>
      <c r="BB86" s="311"/>
      <c r="BC86" s="312"/>
      <c r="BD86" s="312"/>
      <c r="BE86" s="318"/>
      <c r="BF86" s="320"/>
      <c r="BG86" s="321"/>
      <c r="BH86" s="311"/>
      <c r="BI86" s="311"/>
      <c r="BJ86" s="316"/>
      <c r="BK86" s="319"/>
      <c r="BL86" s="312"/>
      <c r="BM86" s="312">
        <v>40000</v>
      </c>
      <c r="BN86" s="315">
        <v>13376000</v>
      </c>
      <c r="BO86" s="316">
        <v>13376000</v>
      </c>
      <c r="BP86" s="316">
        <v>93464800</v>
      </c>
      <c r="BQ86" s="324"/>
      <c r="BR86" s="830"/>
      <c r="BS86" s="334" t="s">
        <v>1327</v>
      </c>
      <c r="BT86" s="325"/>
      <c r="BU86" s="343"/>
    </row>
    <row r="87" spans="1:73" s="276" customFormat="1" ht="36.6" customHeight="1" x14ac:dyDescent="0.25">
      <c r="A87" s="827">
        <v>35</v>
      </c>
      <c r="B87" s="827" t="s">
        <v>1328</v>
      </c>
      <c r="C87" s="311">
        <v>55</v>
      </c>
      <c r="D87" s="311">
        <v>359</v>
      </c>
      <c r="E87" s="311" t="s">
        <v>1203</v>
      </c>
      <c r="F87" s="311" t="s">
        <v>1004</v>
      </c>
      <c r="G87" s="312" t="s">
        <v>12</v>
      </c>
      <c r="H87" s="313">
        <v>290.10000000000002</v>
      </c>
      <c r="I87" s="313">
        <v>290.10000000000002</v>
      </c>
      <c r="J87" s="313">
        <v>0</v>
      </c>
      <c r="K87" s="313">
        <v>290.10000000000002</v>
      </c>
      <c r="L87" s="313">
        <v>0</v>
      </c>
      <c r="M87" s="314">
        <v>1993</v>
      </c>
      <c r="N87" s="312">
        <v>70000</v>
      </c>
      <c r="O87" s="315">
        <v>20307000</v>
      </c>
      <c r="P87" s="311" t="s">
        <v>1204</v>
      </c>
      <c r="Q87" s="311" t="s">
        <v>1205</v>
      </c>
      <c r="R87" s="311" t="s">
        <v>1005</v>
      </c>
      <c r="S87" s="311"/>
      <c r="T87" s="316">
        <v>9500</v>
      </c>
      <c r="U87" s="311" t="s">
        <v>352</v>
      </c>
      <c r="V87" s="317">
        <v>290.10000000000002</v>
      </c>
      <c r="W87" s="316">
        <v>9500</v>
      </c>
      <c r="X87" s="312">
        <v>2755950</v>
      </c>
      <c r="Y87" s="316"/>
      <c r="Z87" s="316"/>
      <c r="AA87" s="311"/>
      <c r="AB87" s="312"/>
      <c r="AC87" s="312"/>
      <c r="AD87" s="312"/>
      <c r="AE87" s="312"/>
      <c r="AF87" s="311"/>
      <c r="AG87" s="311"/>
      <c r="AH87" s="312"/>
      <c r="AI87" s="312">
        <v>10000</v>
      </c>
      <c r="AJ87" s="318">
        <v>2901000</v>
      </c>
      <c r="AK87" s="312">
        <v>150000</v>
      </c>
      <c r="AL87" s="316">
        <v>43515000</v>
      </c>
      <c r="AM87" s="316"/>
      <c r="AN87" s="319"/>
      <c r="AO87" s="316"/>
      <c r="AP87" s="319"/>
      <c r="AQ87" s="312"/>
      <c r="AR87" s="312"/>
      <c r="AS87" s="312"/>
      <c r="AT87" s="316"/>
      <c r="AU87" s="290"/>
      <c r="AV87" s="316">
        <v>69478950</v>
      </c>
      <c r="AW87" s="829">
        <v>107319950</v>
      </c>
      <c r="AX87" s="311"/>
      <c r="AY87" s="311"/>
      <c r="AZ87" s="311"/>
      <c r="BA87" s="312"/>
      <c r="BB87" s="311"/>
      <c r="BC87" s="312"/>
      <c r="BD87" s="312"/>
      <c r="BE87" s="318"/>
      <c r="BF87" s="320"/>
      <c r="BG87" s="321"/>
      <c r="BH87" s="311"/>
      <c r="BI87" s="311"/>
      <c r="BJ87" s="316"/>
      <c r="BK87" s="319"/>
      <c r="BL87" s="312"/>
      <c r="BM87" s="312">
        <v>40000</v>
      </c>
      <c r="BN87" s="315">
        <v>11604000</v>
      </c>
      <c r="BO87" s="829">
        <v>17924000</v>
      </c>
      <c r="BP87" s="829">
        <v>125243950</v>
      </c>
      <c r="BQ87" s="322"/>
      <c r="BR87" s="829" t="s">
        <v>1329</v>
      </c>
      <c r="BS87" s="334" t="s">
        <v>1330</v>
      </c>
      <c r="BT87" s="837"/>
    </row>
    <row r="88" spans="1:73" s="338" customFormat="1" ht="36.6" customHeight="1" x14ac:dyDescent="0.25">
      <c r="A88" s="828"/>
      <c r="B88" s="828"/>
      <c r="C88" s="311">
        <v>55</v>
      </c>
      <c r="D88" s="311">
        <v>302</v>
      </c>
      <c r="E88" s="311" t="s">
        <v>1203</v>
      </c>
      <c r="F88" s="311" t="s">
        <v>1004</v>
      </c>
      <c r="G88" s="312" t="s">
        <v>12</v>
      </c>
      <c r="H88" s="313">
        <v>158</v>
      </c>
      <c r="I88" s="313">
        <v>158</v>
      </c>
      <c r="J88" s="313">
        <v>0</v>
      </c>
      <c r="K88" s="313">
        <v>158</v>
      </c>
      <c r="L88" s="313">
        <v>0</v>
      </c>
      <c r="M88" s="314">
        <v>1993</v>
      </c>
      <c r="N88" s="312">
        <v>70000</v>
      </c>
      <c r="O88" s="315">
        <v>11060000</v>
      </c>
      <c r="P88" s="311" t="s">
        <v>1204</v>
      </c>
      <c r="Q88" s="311" t="s">
        <v>1205</v>
      </c>
      <c r="R88" s="311" t="s">
        <v>1005</v>
      </c>
      <c r="S88" s="311"/>
      <c r="T88" s="316">
        <v>9500</v>
      </c>
      <c r="U88" s="311" t="s">
        <v>352</v>
      </c>
      <c r="V88" s="317">
        <v>158</v>
      </c>
      <c r="W88" s="316">
        <v>9500</v>
      </c>
      <c r="X88" s="312">
        <v>1501000</v>
      </c>
      <c r="Y88" s="316"/>
      <c r="Z88" s="316"/>
      <c r="AA88" s="311"/>
      <c r="AB88" s="312"/>
      <c r="AC88" s="312"/>
      <c r="AD88" s="312"/>
      <c r="AE88" s="312"/>
      <c r="AF88" s="311"/>
      <c r="AG88" s="311"/>
      <c r="AH88" s="312"/>
      <c r="AI88" s="312">
        <v>10000</v>
      </c>
      <c r="AJ88" s="318">
        <v>1580000</v>
      </c>
      <c r="AK88" s="312">
        <v>150000</v>
      </c>
      <c r="AL88" s="316">
        <v>23700000</v>
      </c>
      <c r="AM88" s="316"/>
      <c r="AN88" s="319"/>
      <c r="AO88" s="316"/>
      <c r="AP88" s="319"/>
      <c r="AQ88" s="312"/>
      <c r="AR88" s="312"/>
      <c r="AS88" s="312"/>
      <c r="AT88" s="316"/>
      <c r="AU88" s="271"/>
      <c r="AV88" s="316">
        <v>37841000</v>
      </c>
      <c r="AW88" s="830"/>
      <c r="AX88" s="311"/>
      <c r="AY88" s="311"/>
      <c r="AZ88" s="311"/>
      <c r="BA88" s="312"/>
      <c r="BB88" s="311"/>
      <c r="BC88" s="312"/>
      <c r="BD88" s="312"/>
      <c r="BE88" s="318"/>
      <c r="BF88" s="320"/>
      <c r="BG88" s="321"/>
      <c r="BH88" s="311"/>
      <c r="BI88" s="311"/>
      <c r="BJ88" s="316"/>
      <c r="BK88" s="319"/>
      <c r="BL88" s="312"/>
      <c r="BM88" s="312">
        <v>40000</v>
      </c>
      <c r="BN88" s="315">
        <v>6320000</v>
      </c>
      <c r="BO88" s="830"/>
      <c r="BP88" s="830">
        <v>0</v>
      </c>
      <c r="BQ88" s="324"/>
      <c r="BR88" s="830"/>
      <c r="BS88" s="362" t="s">
        <v>1331</v>
      </c>
      <c r="BT88" s="838"/>
      <c r="BU88" s="276"/>
    </row>
    <row r="89" spans="1:73" ht="48.6" customHeight="1" x14ac:dyDescent="0.25">
      <c r="A89" s="265">
        <v>36</v>
      </c>
      <c r="B89" s="265" t="s">
        <v>1332</v>
      </c>
      <c r="C89" s="332">
        <v>63</v>
      </c>
      <c r="D89" s="311">
        <v>359</v>
      </c>
      <c r="E89" s="311" t="s">
        <v>1203</v>
      </c>
      <c r="F89" s="311" t="s">
        <v>1004</v>
      </c>
      <c r="G89" s="312" t="s">
        <v>12</v>
      </c>
      <c r="H89" s="313">
        <v>237.8</v>
      </c>
      <c r="I89" s="313">
        <v>237.8</v>
      </c>
      <c r="J89" s="313">
        <v>0</v>
      </c>
      <c r="K89" s="313">
        <v>237.8</v>
      </c>
      <c r="L89" s="313">
        <v>0</v>
      </c>
      <c r="M89" s="314">
        <v>1993</v>
      </c>
      <c r="N89" s="312">
        <v>70000</v>
      </c>
      <c r="O89" s="315">
        <v>16646000</v>
      </c>
      <c r="P89" s="311" t="s">
        <v>1204</v>
      </c>
      <c r="Q89" s="311" t="s">
        <v>1205</v>
      </c>
      <c r="R89" s="311" t="s">
        <v>1005</v>
      </c>
      <c r="S89" s="311"/>
      <c r="T89" s="316">
        <v>9500</v>
      </c>
      <c r="U89" s="311" t="s">
        <v>352</v>
      </c>
      <c r="V89" s="317">
        <v>237.8</v>
      </c>
      <c r="W89" s="316">
        <v>9500</v>
      </c>
      <c r="X89" s="312">
        <v>2259100</v>
      </c>
      <c r="Y89" s="316"/>
      <c r="Z89" s="316"/>
      <c r="AA89" s="311"/>
      <c r="AB89" s="312"/>
      <c r="AC89" s="312"/>
      <c r="AD89" s="312"/>
      <c r="AE89" s="312"/>
      <c r="AF89" s="311"/>
      <c r="AG89" s="311"/>
      <c r="AH89" s="312"/>
      <c r="AI89" s="312">
        <v>10000</v>
      </c>
      <c r="AJ89" s="318">
        <v>2378000</v>
      </c>
      <c r="AK89" s="312">
        <v>150000</v>
      </c>
      <c r="AL89" s="316">
        <v>35670000</v>
      </c>
      <c r="AM89" s="316"/>
      <c r="AN89" s="319"/>
      <c r="AO89" s="316"/>
      <c r="AP89" s="319"/>
      <c r="AQ89" s="312"/>
      <c r="AR89" s="312"/>
      <c r="AS89" s="312"/>
      <c r="AT89" s="316"/>
      <c r="AU89" s="290"/>
      <c r="AV89" s="316">
        <v>56953100</v>
      </c>
      <c r="AW89" s="316">
        <v>56953100</v>
      </c>
      <c r="AX89" s="311"/>
      <c r="AY89" s="311"/>
      <c r="AZ89" s="311"/>
      <c r="BA89" s="312"/>
      <c r="BB89" s="311"/>
      <c r="BC89" s="312"/>
      <c r="BD89" s="312"/>
      <c r="BE89" s="318"/>
      <c r="BF89" s="320"/>
      <c r="BG89" s="321"/>
      <c r="BH89" s="311"/>
      <c r="BI89" s="311"/>
      <c r="BJ89" s="316"/>
      <c r="BK89" s="319"/>
      <c r="BL89" s="312"/>
      <c r="BM89" s="312">
        <v>40000</v>
      </c>
      <c r="BN89" s="315">
        <v>9512000</v>
      </c>
      <c r="BO89" s="316">
        <v>9512000</v>
      </c>
      <c r="BP89" s="316">
        <v>66465100</v>
      </c>
      <c r="BQ89" s="316"/>
      <c r="BR89" s="316" t="s">
        <v>1333</v>
      </c>
      <c r="BS89" s="334" t="s">
        <v>1334</v>
      </c>
      <c r="BT89" s="325"/>
      <c r="BU89" s="276"/>
    </row>
    <row r="90" spans="1:73" s="338" customFormat="1" ht="48.6" customHeight="1" x14ac:dyDescent="0.25">
      <c r="A90" s="321">
        <v>37</v>
      </c>
      <c r="B90" s="321" t="s">
        <v>1335</v>
      </c>
      <c r="C90" s="311">
        <v>55</v>
      </c>
      <c r="D90" s="311">
        <v>426</v>
      </c>
      <c r="E90" s="311" t="s">
        <v>1203</v>
      </c>
      <c r="F90" s="311" t="s">
        <v>1004</v>
      </c>
      <c r="G90" s="312" t="s">
        <v>12</v>
      </c>
      <c r="H90" s="313">
        <v>238.4</v>
      </c>
      <c r="I90" s="313">
        <v>238.4</v>
      </c>
      <c r="J90" s="313">
        <v>0</v>
      </c>
      <c r="K90" s="313">
        <v>238.4</v>
      </c>
      <c r="L90" s="313">
        <v>0</v>
      </c>
      <c r="M90" s="314">
        <v>1993</v>
      </c>
      <c r="N90" s="312">
        <v>70000</v>
      </c>
      <c r="O90" s="315">
        <v>16688000</v>
      </c>
      <c r="P90" s="311" t="s">
        <v>1204</v>
      </c>
      <c r="Q90" s="311" t="s">
        <v>1205</v>
      </c>
      <c r="R90" s="311" t="s">
        <v>1005</v>
      </c>
      <c r="S90" s="311"/>
      <c r="T90" s="316">
        <v>9500</v>
      </c>
      <c r="U90" s="311" t="s">
        <v>352</v>
      </c>
      <c r="V90" s="317">
        <v>238.4</v>
      </c>
      <c r="W90" s="316">
        <v>9500</v>
      </c>
      <c r="X90" s="312">
        <v>2264800</v>
      </c>
      <c r="Y90" s="316"/>
      <c r="Z90" s="316"/>
      <c r="AA90" s="311"/>
      <c r="AB90" s="312"/>
      <c r="AC90" s="312"/>
      <c r="AD90" s="312"/>
      <c r="AE90" s="312"/>
      <c r="AF90" s="311"/>
      <c r="AG90" s="311"/>
      <c r="AH90" s="312"/>
      <c r="AI90" s="312">
        <v>10000</v>
      </c>
      <c r="AJ90" s="318">
        <v>2384000</v>
      </c>
      <c r="AK90" s="312">
        <v>150000</v>
      </c>
      <c r="AL90" s="316">
        <v>35760000</v>
      </c>
      <c r="AM90" s="316"/>
      <c r="AN90" s="319"/>
      <c r="AO90" s="316"/>
      <c r="AP90" s="319"/>
      <c r="AQ90" s="312"/>
      <c r="AR90" s="312"/>
      <c r="AS90" s="312"/>
      <c r="AT90" s="316"/>
      <c r="AU90" s="271"/>
      <c r="AV90" s="316">
        <v>57096800</v>
      </c>
      <c r="AW90" s="316">
        <v>57096800</v>
      </c>
      <c r="AX90" s="311"/>
      <c r="AY90" s="311"/>
      <c r="AZ90" s="311"/>
      <c r="BA90" s="312"/>
      <c r="BB90" s="311"/>
      <c r="BC90" s="312"/>
      <c r="BD90" s="312"/>
      <c r="BE90" s="318"/>
      <c r="BF90" s="320"/>
      <c r="BG90" s="321"/>
      <c r="BH90" s="311"/>
      <c r="BI90" s="311"/>
      <c r="BJ90" s="316"/>
      <c r="BK90" s="319"/>
      <c r="BL90" s="312"/>
      <c r="BM90" s="312">
        <v>40000</v>
      </c>
      <c r="BN90" s="315">
        <v>9536000</v>
      </c>
      <c r="BO90" s="316">
        <v>9536000</v>
      </c>
      <c r="BP90" s="316">
        <v>66632800</v>
      </c>
      <c r="BQ90" s="316"/>
      <c r="BR90" s="316" t="s">
        <v>1336</v>
      </c>
      <c r="BS90" s="334" t="s">
        <v>1337</v>
      </c>
      <c r="BT90" s="325"/>
      <c r="BU90" s="276"/>
    </row>
    <row r="91" spans="1:73" s="338" customFormat="1" ht="48.6" customHeight="1" x14ac:dyDescent="0.25">
      <c r="A91" s="321">
        <v>38</v>
      </c>
      <c r="B91" s="321" t="s">
        <v>1338</v>
      </c>
      <c r="C91" s="311">
        <v>62</v>
      </c>
      <c r="D91" s="311">
        <v>232</v>
      </c>
      <c r="E91" s="311" t="s">
        <v>1203</v>
      </c>
      <c r="F91" s="311" t="s">
        <v>1004</v>
      </c>
      <c r="G91" s="312" t="s">
        <v>12</v>
      </c>
      <c r="H91" s="313">
        <v>256.60000000000002</v>
      </c>
      <c r="I91" s="313">
        <v>256.60000000000002</v>
      </c>
      <c r="J91" s="313">
        <v>0</v>
      </c>
      <c r="K91" s="313">
        <v>256.60000000000002</v>
      </c>
      <c r="L91" s="313">
        <v>0</v>
      </c>
      <c r="M91" s="314">
        <v>1993</v>
      </c>
      <c r="N91" s="312">
        <v>70000</v>
      </c>
      <c r="O91" s="315">
        <v>17962000</v>
      </c>
      <c r="P91" s="311" t="s">
        <v>1204</v>
      </c>
      <c r="Q91" s="311" t="s">
        <v>1205</v>
      </c>
      <c r="R91" s="311" t="s">
        <v>1005</v>
      </c>
      <c r="S91" s="311"/>
      <c r="T91" s="316">
        <v>9500</v>
      </c>
      <c r="U91" s="311" t="s">
        <v>352</v>
      </c>
      <c r="V91" s="317">
        <v>256.60000000000002</v>
      </c>
      <c r="W91" s="316">
        <v>9500</v>
      </c>
      <c r="X91" s="312">
        <v>2437700</v>
      </c>
      <c r="Y91" s="316"/>
      <c r="Z91" s="316"/>
      <c r="AA91" s="311"/>
      <c r="AB91" s="312"/>
      <c r="AC91" s="312"/>
      <c r="AD91" s="312"/>
      <c r="AE91" s="312"/>
      <c r="AF91" s="311"/>
      <c r="AG91" s="311"/>
      <c r="AH91" s="312"/>
      <c r="AI91" s="312">
        <v>10000</v>
      </c>
      <c r="AJ91" s="318">
        <v>2566000</v>
      </c>
      <c r="AK91" s="312">
        <v>150000</v>
      </c>
      <c r="AL91" s="316">
        <v>38490000</v>
      </c>
      <c r="AM91" s="316"/>
      <c r="AN91" s="319"/>
      <c r="AO91" s="316"/>
      <c r="AP91" s="319"/>
      <c r="AQ91" s="312"/>
      <c r="AR91" s="312"/>
      <c r="AS91" s="312"/>
      <c r="AT91" s="316"/>
      <c r="AU91" s="271"/>
      <c r="AV91" s="316">
        <v>61455700</v>
      </c>
      <c r="AW91" s="316">
        <v>61455700</v>
      </c>
      <c r="AX91" s="311"/>
      <c r="AY91" s="311"/>
      <c r="AZ91" s="311"/>
      <c r="BA91" s="312"/>
      <c r="BB91" s="311"/>
      <c r="BC91" s="312"/>
      <c r="BD91" s="312"/>
      <c r="BE91" s="318"/>
      <c r="BF91" s="320"/>
      <c r="BG91" s="321"/>
      <c r="BH91" s="311"/>
      <c r="BI91" s="311"/>
      <c r="BJ91" s="316"/>
      <c r="BK91" s="319"/>
      <c r="BL91" s="312"/>
      <c r="BM91" s="312">
        <v>40000</v>
      </c>
      <c r="BN91" s="315">
        <v>10264000</v>
      </c>
      <c r="BO91" s="316">
        <v>10264000</v>
      </c>
      <c r="BP91" s="316">
        <v>71719700</v>
      </c>
      <c r="BQ91" s="316"/>
      <c r="BR91" s="316" t="s">
        <v>1339</v>
      </c>
      <c r="BS91" s="334" t="s">
        <v>1340</v>
      </c>
      <c r="BT91" s="325"/>
      <c r="BU91" s="276"/>
    </row>
    <row r="92" spans="1:73" s="338" customFormat="1" ht="43.9" customHeight="1" x14ac:dyDescent="0.25">
      <c r="A92" s="827">
        <v>39</v>
      </c>
      <c r="B92" s="827" t="s">
        <v>1341</v>
      </c>
      <c r="C92" s="311">
        <v>55</v>
      </c>
      <c r="D92" s="311">
        <v>491</v>
      </c>
      <c r="E92" s="311" t="s">
        <v>1203</v>
      </c>
      <c r="F92" s="311" t="s">
        <v>1004</v>
      </c>
      <c r="G92" s="312" t="s">
        <v>12</v>
      </c>
      <c r="H92" s="313">
        <v>151.69999999999999</v>
      </c>
      <c r="I92" s="313">
        <v>151.69999999999999</v>
      </c>
      <c r="J92" s="313">
        <v>0</v>
      </c>
      <c r="K92" s="313">
        <v>151.69999999999999</v>
      </c>
      <c r="L92" s="313">
        <v>0</v>
      </c>
      <c r="M92" s="314">
        <v>1993</v>
      </c>
      <c r="N92" s="312">
        <v>70000</v>
      </c>
      <c r="O92" s="315">
        <v>10619000</v>
      </c>
      <c r="P92" s="311" t="s">
        <v>1204</v>
      </c>
      <c r="Q92" s="311" t="s">
        <v>1205</v>
      </c>
      <c r="R92" s="311" t="s">
        <v>1005</v>
      </c>
      <c r="S92" s="311"/>
      <c r="T92" s="316">
        <v>9500</v>
      </c>
      <c r="U92" s="311" t="s">
        <v>352</v>
      </c>
      <c r="V92" s="317">
        <v>151.69999999999999</v>
      </c>
      <c r="W92" s="316">
        <v>9500</v>
      </c>
      <c r="X92" s="312">
        <v>1441150</v>
      </c>
      <c r="Y92" s="316"/>
      <c r="Z92" s="316"/>
      <c r="AA92" s="311"/>
      <c r="AB92" s="312"/>
      <c r="AC92" s="312"/>
      <c r="AD92" s="312"/>
      <c r="AE92" s="312"/>
      <c r="AF92" s="311"/>
      <c r="AG92" s="311"/>
      <c r="AH92" s="312"/>
      <c r="AI92" s="312">
        <v>10000</v>
      </c>
      <c r="AJ92" s="318">
        <v>1517000</v>
      </c>
      <c r="AK92" s="312">
        <v>150000</v>
      </c>
      <c r="AL92" s="316">
        <v>22755000</v>
      </c>
      <c r="AM92" s="316"/>
      <c r="AN92" s="319"/>
      <c r="AO92" s="316"/>
      <c r="AP92" s="319"/>
      <c r="AQ92" s="312"/>
      <c r="AR92" s="312"/>
      <c r="AS92" s="312"/>
      <c r="AT92" s="316"/>
      <c r="AU92" s="271"/>
      <c r="AV92" s="316">
        <v>36332150</v>
      </c>
      <c r="AW92" s="829">
        <v>119462600</v>
      </c>
      <c r="AX92" s="311"/>
      <c r="AY92" s="311"/>
      <c r="AZ92" s="311"/>
      <c r="BA92" s="312"/>
      <c r="BB92" s="311"/>
      <c r="BC92" s="312"/>
      <c r="BD92" s="312"/>
      <c r="BE92" s="318"/>
      <c r="BF92" s="320"/>
      <c r="BG92" s="321"/>
      <c r="BH92" s="311"/>
      <c r="BI92" s="311"/>
      <c r="BJ92" s="316"/>
      <c r="BK92" s="319"/>
      <c r="BL92" s="312"/>
      <c r="BM92" s="312">
        <v>40000</v>
      </c>
      <c r="BN92" s="315">
        <v>6068000</v>
      </c>
      <c r="BO92" s="829">
        <v>19952000</v>
      </c>
      <c r="BP92" s="829">
        <v>139414600</v>
      </c>
      <c r="BQ92" s="322"/>
      <c r="BR92" s="829" t="s">
        <v>1342</v>
      </c>
      <c r="BS92" s="334" t="s">
        <v>1343</v>
      </c>
      <c r="BT92" s="325"/>
      <c r="BU92" s="343"/>
    </row>
    <row r="93" spans="1:73" s="338" customFormat="1" ht="43.9" customHeight="1" x14ac:dyDescent="0.25">
      <c r="A93" s="831"/>
      <c r="B93" s="831"/>
      <c r="C93" s="311">
        <v>64</v>
      </c>
      <c r="D93" s="311">
        <v>302</v>
      </c>
      <c r="E93" s="311" t="s">
        <v>1203</v>
      </c>
      <c r="F93" s="311" t="s">
        <v>1004</v>
      </c>
      <c r="G93" s="312" t="s">
        <v>12</v>
      </c>
      <c r="H93" s="313">
        <v>85.1</v>
      </c>
      <c r="I93" s="313">
        <v>85.1</v>
      </c>
      <c r="J93" s="313">
        <v>0</v>
      </c>
      <c r="K93" s="313">
        <v>85.1</v>
      </c>
      <c r="L93" s="313">
        <v>0</v>
      </c>
      <c r="M93" s="314">
        <v>1993</v>
      </c>
      <c r="N93" s="312">
        <v>70000</v>
      </c>
      <c r="O93" s="315">
        <v>5957000</v>
      </c>
      <c r="P93" s="311" t="s">
        <v>1204</v>
      </c>
      <c r="Q93" s="311" t="s">
        <v>1205</v>
      </c>
      <c r="R93" s="311" t="s">
        <v>1005</v>
      </c>
      <c r="S93" s="311"/>
      <c r="T93" s="316">
        <v>9500</v>
      </c>
      <c r="U93" s="311" t="s">
        <v>352</v>
      </c>
      <c r="V93" s="317">
        <v>85.1</v>
      </c>
      <c r="W93" s="316">
        <v>9500</v>
      </c>
      <c r="X93" s="312">
        <v>808450</v>
      </c>
      <c r="Y93" s="316"/>
      <c r="Z93" s="316"/>
      <c r="AA93" s="311"/>
      <c r="AB93" s="312"/>
      <c r="AC93" s="312"/>
      <c r="AD93" s="312"/>
      <c r="AE93" s="312"/>
      <c r="AF93" s="311"/>
      <c r="AG93" s="311"/>
      <c r="AH93" s="312"/>
      <c r="AI93" s="312">
        <v>10000</v>
      </c>
      <c r="AJ93" s="318">
        <v>851000</v>
      </c>
      <c r="AK93" s="312">
        <v>150000</v>
      </c>
      <c r="AL93" s="316">
        <v>12765000</v>
      </c>
      <c r="AM93" s="316"/>
      <c r="AN93" s="319"/>
      <c r="AO93" s="316"/>
      <c r="AP93" s="319"/>
      <c r="AQ93" s="312"/>
      <c r="AR93" s="312"/>
      <c r="AS93" s="312"/>
      <c r="AT93" s="316"/>
      <c r="AU93" s="271"/>
      <c r="AV93" s="316">
        <v>20381450</v>
      </c>
      <c r="AW93" s="832"/>
      <c r="AX93" s="311"/>
      <c r="AY93" s="311"/>
      <c r="AZ93" s="311"/>
      <c r="BA93" s="312"/>
      <c r="BB93" s="311"/>
      <c r="BC93" s="312"/>
      <c r="BD93" s="312"/>
      <c r="BE93" s="318"/>
      <c r="BF93" s="320"/>
      <c r="BG93" s="321"/>
      <c r="BH93" s="311"/>
      <c r="BI93" s="311"/>
      <c r="BJ93" s="316"/>
      <c r="BK93" s="319"/>
      <c r="BL93" s="312"/>
      <c r="BM93" s="312">
        <v>40000</v>
      </c>
      <c r="BN93" s="315">
        <v>3404000</v>
      </c>
      <c r="BO93" s="832"/>
      <c r="BP93" s="832">
        <v>0</v>
      </c>
      <c r="BQ93" s="337"/>
      <c r="BR93" s="832"/>
      <c r="BS93" s="334" t="s">
        <v>1344</v>
      </c>
      <c r="BT93" s="325"/>
      <c r="BU93" s="343"/>
    </row>
    <row r="94" spans="1:73" s="338" customFormat="1" ht="43.9" customHeight="1" x14ac:dyDescent="0.25">
      <c r="A94" s="831"/>
      <c r="B94" s="831"/>
      <c r="C94" s="311">
        <v>64</v>
      </c>
      <c r="D94" s="311">
        <v>305</v>
      </c>
      <c r="E94" s="311" t="s">
        <v>1203</v>
      </c>
      <c r="F94" s="311" t="s">
        <v>1004</v>
      </c>
      <c r="G94" s="312" t="s">
        <v>12</v>
      </c>
      <c r="H94" s="313">
        <v>140.19999999999999</v>
      </c>
      <c r="I94" s="313">
        <v>125.3</v>
      </c>
      <c r="J94" s="313">
        <v>14.9</v>
      </c>
      <c r="K94" s="313">
        <v>140.19999999999999</v>
      </c>
      <c r="L94" s="313">
        <v>0</v>
      </c>
      <c r="M94" s="314">
        <v>1993</v>
      </c>
      <c r="N94" s="312">
        <v>70000</v>
      </c>
      <c r="O94" s="315">
        <v>9814000</v>
      </c>
      <c r="P94" s="311" t="s">
        <v>1204</v>
      </c>
      <c r="Q94" s="311" t="s">
        <v>1205</v>
      </c>
      <c r="R94" s="311" t="s">
        <v>1005</v>
      </c>
      <c r="S94" s="311"/>
      <c r="T94" s="316">
        <v>9500</v>
      </c>
      <c r="U94" s="311" t="s">
        <v>352</v>
      </c>
      <c r="V94" s="317">
        <v>140.19999999999999</v>
      </c>
      <c r="W94" s="316">
        <v>9500</v>
      </c>
      <c r="X94" s="312">
        <v>1331900</v>
      </c>
      <c r="Y94" s="316"/>
      <c r="Z94" s="316"/>
      <c r="AA94" s="311"/>
      <c r="AB94" s="312"/>
      <c r="AC94" s="312"/>
      <c r="AD94" s="312"/>
      <c r="AE94" s="312"/>
      <c r="AF94" s="311"/>
      <c r="AG94" s="311"/>
      <c r="AH94" s="312"/>
      <c r="AI94" s="312">
        <v>10000</v>
      </c>
      <c r="AJ94" s="318">
        <v>1402000</v>
      </c>
      <c r="AK94" s="312">
        <v>150000</v>
      </c>
      <c r="AL94" s="316">
        <v>21030000</v>
      </c>
      <c r="AM94" s="316"/>
      <c r="AN94" s="319"/>
      <c r="AO94" s="316"/>
      <c r="AP94" s="319"/>
      <c r="AQ94" s="312"/>
      <c r="AR94" s="312"/>
      <c r="AS94" s="312"/>
      <c r="AT94" s="316"/>
      <c r="AU94" s="271"/>
      <c r="AV94" s="316">
        <v>33577900</v>
      </c>
      <c r="AW94" s="832"/>
      <c r="AX94" s="311"/>
      <c r="AY94" s="311"/>
      <c r="AZ94" s="311"/>
      <c r="BA94" s="312"/>
      <c r="BB94" s="311"/>
      <c r="BC94" s="312"/>
      <c r="BD94" s="312"/>
      <c r="BE94" s="318"/>
      <c r="BF94" s="320"/>
      <c r="BG94" s="321"/>
      <c r="BH94" s="311"/>
      <c r="BI94" s="311"/>
      <c r="BJ94" s="316"/>
      <c r="BK94" s="319"/>
      <c r="BL94" s="312"/>
      <c r="BM94" s="312">
        <v>40000</v>
      </c>
      <c r="BN94" s="315">
        <v>5608000</v>
      </c>
      <c r="BO94" s="832"/>
      <c r="BP94" s="832">
        <v>0</v>
      </c>
      <c r="BQ94" s="337"/>
      <c r="BR94" s="832"/>
      <c r="BS94" s="334" t="s">
        <v>1345</v>
      </c>
      <c r="BT94" s="325"/>
      <c r="BU94" s="343"/>
    </row>
    <row r="95" spans="1:73" s="338" customFormat="1" ht="43.9" customHeight="1" x14ac:dyDescent="0.25">
      <c r="A95" s="828"/>
      <c r="B95" s="828"/>
      <c r="C95" s="311">
        <v>55</v>
      </c>
      <c r="D95" s="311">
        <v>361</v>
      </c>
      <c r="E95" s="311" t="s">
        <v>1203</v>
      </c>
      <c r="F95" s="311" t="s">
        <v>1004</v>
      </c>
      <c r="G95" s="312" t="s">
        <v>12</v>
      </c>
      <c r="H95" s="313">
        <v>121.8</v>
      </c>
      <c r="I95" s="313">
        <v>121.8</v>
      </c>
      <c r="J95" s="313">
        <v>0</v>
      </c>
      <c r="K95" s="313">
        <v>121.8</v>
      </c>
      <c r="L95" s="313">
        <v>0</v>
      </c>
      <c r="M95" s="314">
        <v>1993</v>
      </c>
      <c r="N95" s="312">
        <v>70000</v>
      </c>
      <c r="O95" s="315">
        <v>8526000</v>
      </c>
      <c r="P95" s="311" t="s">
        <v>1204</v>
      </c>
      <c r="Q95" s="311" t="s">
        <v>1205</v>
      </c>
      <c r="R95" s="311" t="s">
        <v>1005</v>
      </c>
      <c r="S95" s="311"/>
      <c r="T95" s="316">
        <v>9500</v>
      </c>
      <c r="U95" s="311" t="s">
        <v>352</v>
      </c>
      <c r="V95" s="317">
        <v>121.8</v>
      </c>
      <c r="W95" s="316">
        <v>9500</v>
      </c>
      <c r="X95" s="312">
        <v>1157100</v>
      </c>
      <c r="Y95" s="316"/>
      <c r="Z95" s="316"/>
      <c r="AA95" s="311"/>
      <c r="AB95" s="312"/>
      <c r="AC95" s="312"/>
      <c r="AD95" s="312"/>
      <c r="AE95" s="312"/>
      <c r="AF95" s="311"/>
      <c r="AG95" s="311"/>
      <c r="AH95" s="312"/>
      <c r="AI95" s="312">
        <v>10000</v>
      </c>
      <c r="AJ95" s="318">
        <v>1218000</v>
      </c>
      <c r="AK95" s="312">
        <v>150000</v>
      </c>
      <c r="AL95" s="316">
        <v>18270000</v>
      </c>
      <c r="AM95" s="316"/>
      <c r="AN95" s="319"/>
      <c r="AO95" s="316"/>
      <c r="AP95" s="319"/>
      <c r="AQ95" s="312"/>
      <c r="AR95" s="312"/>
      <c r="AS95" s="312"/>
      <c r="AT95" s="316"/>
      <c r="AU95" s="271"/>
      <c r="AV95" s="316">
        <v>29171100</v>
      </c>
      <c r="AW95" s="830"/>
      <c r="AX95" s="311"/>
      <c r="AY95" s="311"/>
      <c r="AZ95" s="311"/>
      <c r="BA95" s="312"/>
      <c r="BB95" s="311"/>
      <c r="BC95" s="312"/>
      <c r="BD95" s="312"/>
      <c r="BE95" s="318"/>
      <c r="BF95" s="320"/>
      <c r="BG95" s="321"/>
      <c r="BH95" s="311"/>
      <c r="BI95" s="311"/>
      <c r="BJ95" s="316"/>
      <c r="BK95" s="319"/>
      <c r="BL95" s="312"/>
      <c r="BM95" s="312">
        <v>40000</v>
      </c>
      <c r="BN95" s="315">
        <v>4872000</v>
      </c>
      <c r="BO95" s="830"/>
      <c r="BP95" s="830">
        <v>0</v>
      </c>
      <c r="BQ95" s="324"/>
      <c r="BR95" s="830"/>
      <c r="BS95" s="334" t="s">
        <v>1346</v>
      </c>
      <c r="BT95" s="325"/>
      <c r="BU95" s="343"/>
    </row>
    <row r="96" spans="1:73" s="338" customFormat="1" ht="57.6" customHeight="1" x14ac:dyDescent="0.25">
      <c r="A96" s="321">
        <v>40</v>
      </c>
      <c r="B96" s="321" t="s">
        <v>1347</v>
      </c>
      <c r="C96" s="311">
        <v>55</v>
      </c>
      <c r="D96" s="311">
        <v>361</v>
      </c>
      <c r="E96" s="311" t="s">
        <v>1203</v>
      </c>
      <c r="F96" s="311" t="s">
        <v>1004</v>
      </c>
      <c r="G96" s="312" t="s">
        <v>12</v>
      </c>
      <c r="H96" s="313">
        <v>121.7</v>
      </c>
      <c r="I96" s="313">
        <v>121.7</v>
      </c>
      <c r="J96" s="313">
        <v>0</v>
      </c>
      <c r="K96" s="313">
        <v>121.7</v>
      </c>
      <c r="L96" s="313">
        <v>0</v>
      </c>
      <c r="M96" s="314">
        <v>1993</v>
      </c>
      <c r="N96" s="312">
        <v>70000</v>
      </c>
      <c r="O96" s="315">
        <v>8519000</v>
      </c>
      <c r="P96" s="311" t="s">
        <v>1204</v>
      </c>
      <c r="Q96" s="311" t="s">
        <v>1205</v>
      </c>
      <c r="R96" s="311" t="s">
        <v>1005</v>
      </c>
      <c r="S96" s="311"/>
      <c r="T96" s="316">
        <v>9500</v>
      </c>
      <c r="U96" s="311" t="s">
        <v>352</v>
      </c>
      <c r="V96" s="317">
        <v>121.7</v>
      </c>
      <c r="W96" s="316">
        <v>9500</v>
      </c>
      <c r="X96" s="312">
        <v>1156150</v>
      </c>
      <c r="Y96" s="316"/>
      <c r="Z96" s="316"/>
      <c r="AA96" s="311"/>
      <c r="AB96" s="312"/>
      <c r="AC96" s="312"/>
      <c r="AD96" s="312"/>
      <c r="AE96" s="312"/>
      <c r="AF96" s="311"/>
      <c r="AG96" s="311"/>
      <c r="AH96" s="312"/>
      <c r="AI96" s="312">
        <v>10000</v>
      </c>
      <c r="AJ96" s="318">
        <v>1217000</v>
      </c>
      <c r="AK96" s="312">
        <v>150000</v>
      </c>
      <c r="AL96" s="316">
        <v>18255000</v>
      </c>
      <c r="AM96" s="316"/>
      <c r="AN96" s="319"/>
      <c r="AO96" s="316"/>
      <c r="AP96" s="319"/>
      <c r="AQ96" s="312"/>
      <c r="AR96" s="312"/>
      <c r="AS96" s="312"/>
      <c r="AT96" s="316"/>
      <c r="AU96" s="271"/>
      <c r="AV96" s="316">
        <v>29147150</v>
      </c>
      <c r="AW96" s="316">
        <v>29147150</v>
      </c>
      <c r="AX96" s="311"/>
      <c r="AY96" s="311"/>
      <c r="AZ96" s="311"/>
      <c r="BA96" s="312"/>
      <c r="BB96" s="311"/>
      <c r="BC96" s="312"/>
      <c r="BD96" s="312"/>
      <c r="BE96" s="318"/>
      <c r="BF96" s="320"/>
      <c r="BG96" s="321"/>
      <c r="BH96" s="311"/>
      <c r="BI96" s="311"/>
      <c r="BJ96" s="316"/>
      <c r="BK96" s="319"/>
      <c r="BL96" s="312"/>
      <c r="BM96" s="312">
        <v>40000</v>
      </c>
      <c r="BN96" s="315">
        <v>4868000</v>
      </c>
      <c r="BO96" s="316">
        <v>4868000</v>
      </c>
      <c r="BP96" s="316">
        <v>34015150</v>
      </c>
      <c r="BQ96" s="316"/>
      <c r="BR96" s="316" t="s">
        <v>1348</v>
      </c>
      <c r="BS96" s="334" t="s">
        <v>1346</v>
      </c>
      <c r="BT96" s="325"/>
      <c r="BU96" s="343"/>
    </row>
    <row r="97" spans="1:73" s="338" customFormat="1" ht="45" customHeight="1" x14ac:dyDescent="0.25">
      <c r="A97" s="827">
        <v>41</v>
      </c>
      <c r="B97" s="827" t="s">
        <v>1349</v>
      </c>
      <c r="C97" s="332">
        <v>63</v>
      </c>
      <c r="D97" s="311">
        <v>255</v>
      </c>
      <c r="E97" s="311" t="s">
        <v>1203</v>
      </c>
      <c r="F97" s="311" t="s">
        <v>1004</v>
      </c>
      <c r="G97" s="312" t="s">
        <v>12</v>
      </c>
      <c r="H97" s="313">
        <v>99</v>
      </c>
      <c r="I97" s="313">
        <v>99</v>
      </c>
      <c r="J97" s="313">
        <v>0</v>
      </c>
      <c r="K97" s="313">
        <v>99</v>
      </c>
      <c r="L97" s="313">
        <v>0</v>
      </c>
      <c r="M97" s="314">
        <v>1993</v>
      </c>
      <c r="N97" s="312">
        <v>70000</v>
      </c>
      <c r="O97" s="315">
        <v>6930000</v>
      </c>
      <c r="P97" s="311" t="s">
        <v>1204</v>
      </c>
      <c r="Q97" s="311" t="s">
        <v>1205</v>
      </c>
      <c r="R97" s="311" t="s">
        <v>1005</v>
      </c>
      <c r="S97" s="311"/>
      <c r="T97" s="316">
        <v>9500</v>
      </c>
      <c r="U97" s="311" t="s">
        <v>352</v>
      </c>
      <c r="V97" s="317">
        <v>99</v>
      </c>
      <c r="W97" s="316">
        <v>9500</v>
      </c>
      <c r="X97" s="312">
        <v>940500</v>
      </c>
      <c r="Y97" s="316"/>
      <c r="Z97" s="316"/>
      <c r="AA97" s="311"/>
      <c r="AB97" s="312"/>
      <c r="AC97" s="312"/>
      <c r="AD97" s="312"/>
      <c r="AE97" s="312"/>
      <c r="AF97" s="311"/>
      <c r="AG97" s="311"/>
      <c r="AH97" s="312"/>
      <c r="AI97" s="312">
        <v>10000</v>
      </c>
      <c r="AJ97" s="318">
        <v>990000</v>
      </c>
      <c r="AK97" s="312">
        <v>150000</v>
      </c>
      <c r="AL97" s="316">
        <v>14850000</v>
      </c>
      <c r="AM97" s="316"/>
      <c r="AN97" s="319"/>
      <c r="AO97" s="316"/>
      <c r="AP97" s="319"/>
      <c r="AQ97" s="312"/>
      <c r="AR97" s="312"/>
      <c r="AS97" s="312"/>
      <c r="AT97" s="316"/>
      <c r="AU97" s="271"/>
      <c r="AV97" s="316">
        <v>23710500</v>
      </c>
      <c r="AW97" s="829">
        <v>121833650</v>
      </c>
      <c r="AX97" s="311"/>
      <c r="AY97" s="311"/>
      <c r="AZ97" s="311"/>
      <c r="BA97" s="312"/>
      <c r="BB97" s="311"/>
      <c r="BC97" s="312"/>
      <c r="BD97" s="312"/>
      <c r="BE97" s="318"/>
      <c r="BF97" s="320"/>
      <c r="BG97" s="321"/>
      <c r="BH97" s="311"/>
      <c r="BI97" s="311"/>
      <c r="BJ97" s="316"/>
      <c r="BK97" s="319"/>
      <c r="BL97" s="312"/>
      <c r="BM97" s="312">
        <v>40000</v>
      </c>
      <c r="BN97" s="315">
        <v>3960000</v>
      </c>
      <c r="BO97" s="829">
        <v>20348000</v>
      </c>
      <c r="BP97" s="829">
        <v>142181650</v>
      </c>
      <c r="BQ97" s="322"/>
      <c r="BR97" s="829" t="s">
        <v>1350</v>
      </c>
      <c r="BS97" s="334" t="s">
        <v>1351</v>
      </c>
      <c r="BT97" s="325"/>
      <c r="BU97" s="276"/>
    </row>
    <row r="98" spans="1:73" s="338" customFormat="1" ht="45" customHeight="1" x14ac:dyDescent="0.25">
      <c r="A98" s="831"/>
      <c r="B98" s="831"/>
      <c r="C98" s="332">
        <v>63</v>
      </c>
      <c r="D98" s="311">
        <v>358</v>
      </c>
      <c r="E98" s="311" t="s">
        <v>1203</v>
      </c>
      <c r="F98" s="311" t="s">
        <v>1004</v>
      </c>
      <c r="G98" s="312" t="s">
        <v>12</v>
      </c>
      <c r="H98" s="313">
        <v>179.4</v>
      </c>
      <c r="I98" s="313">
        <v>106.4</v>
      </c>
      <c r="J98" s="313">
        <v>73</v>
      </c>
      <c r="K98" s="313">
        <v>179.4</v>
      </c>
      <c r="L98" s="313">
        <v>0</v>
      </c>
      <c r="M98" s="314">
        <v>1993</v>
      </c>
      <c r="N98" s="312">
        <v>70000</v>
      </c>
      <c r="O98" s="315">
        <v>12558000</v>
      </c>
      <c r="P98" s="311" t="s">
        <v>1204</v>
      </c>
      <c r="Q98" s="311" t="s">
        <v>1205</v>
      </c>
      <c r="R98" s="311" t="s">
        <v>1005</v>
      </c>
      <c r="S98" s="311"/>
      <c r="T98" s="316">
        <v>9500</v>
      </c>
      <c r="U98" s="311" t="s">
        <v>352</v>
      </c>
      <c r="V98" s="317">
        <v>179.4</v>
      </c>
      <c r="W98" s="316">
        <v>9500</v>
      </c>
      <c r="X98" s="312">
        <v>1704300</v>
      </c>
      <c r="Y98" s="316"/>
      <c r="Z98" s="316"/>
      <c r="AA98" s="311"/>
      <c r="AB98" s="312"/>
      <c r="AC98" s="312"/>
      <c r="AD98" s="312"/>
      <c r="AE98" s="312"/>
      <c r="AF98" s="311"/>
      <c r="AG98" s="311"/>
      <c r="AH98" s="312"/>
      <c r="AI98" s="312">
        <v>10000</v>
      </c>
      <c r="AJ98" s="318">
        <v>1794000</v>
      </c>
      <c r="AK98" s="312">
        <v>150000</v>
      </c>
      <c r="AL98" s="316">
        <v>26910000</v>
      </c>
      <c r="AM98" s="316"/>
      <c r="AN98" s="319"/>
      <c r="AO98" s="316"/>
      <c r="AP98" s="319"/>
      <c r="AQ98" s="312"/>
      <c r="AR98" s="312"/>
      <c r="AS98" s="312"/>
      <c r="AT98" s="316"/>
      <c r="AU98" s="271"/>
      <c r="AV98" s="316">
        <v>42966300</v>
      </c>
      <c r="AW98" s="832"/>
      <c r="AX98" s="311"/>
      <c r="AY98" s="311"/>
      <c r="AZ98" s="311"/>
      <c r="BA98" s="312"/>
      <c r="BB98" s="311"/>
      <c r="BC98" s="312"/>
      <c r="BD98" s="312"/>
      <c r="BE98" s="318"/>
      <c r="BF98" s="320"/>
      <c r="BG98" s="321"/>
      <c r="BH98" s="311"/>
      <c r="BI98" s="311"/>
      <c r="BJ98" s="316"/>
      <c r="BK98" s="319"/>
      <c r="BL98" s="312"/>
      <c r="BM98" s="312">
        <v>40000</v>
      </c>
      <c r="BN98" s="315">
        <v>7176000</v>
      </c>
      <c r="BO98" s="832"/>
      <c r="BP98" s="832">
        <v>0</v>
      </c>
      <c r="BQ98" s="337"/>
      <c r="BR98" s="832"/>
      <c r="BS98" s="334" t="s">
        <v>1352</v>
      </c>
      <c r="BT98" s="325"/>
      <c r="BU98" s="276"/>
    </row>
    <row r="99" spans="1:73" s="338" customFormat="1" ht="45" customHeight="1" x14ac:dyDescent="0.25">
      <c r="A99" s="831"/>
      <c r="B99" s="831"/>
      <c r="C99" s="311">
        <v>62</v>
      </c>
      <c r="D99" s="311">
        <v>371</v>
      </c>
      <c r="E99" s="311" t="s">
        <v>1203</v>
      </c>
      <c r="F99" s="311" t="s">
        <v>1004</v>
      </c>
      <c r="G99" s="312" t="s">
        <v>12</v>
      </c>
      <c r="H99" s="313">
        <v>95.3</v>
      </c>
      <c r="I99" s="313">
        <v>95.3</v>
      </c>
      <c r="J99" s="313">
        <v>0</v>
      </c>
      <c r="K99" s="313">
        <v>95.3</v>
      </c>
      <c r="L99" s="313">
        <v>0</v>
      </c>
      <c r="M99" s="314">
        <v>1993</v>
      </c>
      <c r="N99" s="312">
        <v>70000</v>
      </c>
      <c r="O99" s="315">
        <v>6671000</v>
      </c>
      <c r="P99" s="311" t="s">
        <v>1204</v>
      </c>
      <c r="Q99" s="311" t="s">
        <v>1205</v>
      </c>
      <c r="R99" s="311" t="s">
        <v>1005</v>
      </c>
      <c r="S99" s="311"/>
      <c r="T99" s="316">
        <v>9500</v>
      </c>
      <c r="U99" s="311" t="s">
        <v>352</v>
      </c>
      <c r="V99" s="317">
        <v>95.3</v>
      </c>
      <c r="W99" s="316">
        <v>9500</v>
      </c>
      <c r="X99" s="312">
        <v>905350</v>
      </c>
      <c r="Y99" s="316"/>
      <c r="Z99" s="316"/>
      <c r="AA99" s="311"/>
      <c r="AB99" s="312"/>
      <c r="AC99" s="312"/>
      <c r="AD99" s="312"/>
      <c r="AE99" s="312"/>
      <c r="AF99" s="311"/>
      <c r="AG99" s="311"/>
      <c r="AH99" s="312"/>
      <c r="AI99" s="312">
        <v>10000</v>
      </c>
      <c r="AJ99" s="318">
        <v>953000</v>
      </c>
      <c r="AK99" s="312">
        <v>150000</v>
      </c>
      <c r="AL99" s="316">
        <v>14295000</v>
      </c>
      <c r="AM99" s="316"/>
      <c r="AN99" s="319"/>
      <c r="AO99" s="316"/>
      <c r="AP99" s="319"/>
      <c r="AQ99" s="312"/>
      <c r="AR99" s="312"/>
      <c r="AS99" s="312"/>
      <c r="AT99" s="316"/>
      <c r="AU99" s="271"/>
      <c r="AV99" s="316">
        <v>22824350</v>
      </c>
      <c r="AW99" s="832"/>
      <c r="AX99" s="311"/>
      <c r="AY99" s="311"/>
      <c r="AZ99" s="311"/>
      <c r="BA99" s="312"/>
      <c r="BB99" s="311"/>
      <c r="BC99" s="312"/>
      <c r="BD99" s="312"/>
      <c r="BE99" s="318"/>
      <c r="BF99" s="320"/>
      <c r="BG99" s="321"/>
      <c r="BH99" s="311"/>
      <c r="BI99" s="311"/>
      <c r="BJ99" s="316"/>
      <c r="BK99" s="319"/>
      <c r="BL99" s="312"/>
      <c r="BM99" s="312">
        <v>40000</v>
      </c>
      <c r="BN99" s="315">
        <v>3812000</v>
      </c>
      <c r="BO99" s="832"/>
      <c r="BP99" s="832">
        <v>0</v>
      </c>
      <c r="BQ99" s="337"/>
      <c r="BR99" s="832"/>
      <c r="BS99" s="334" t="s">
        <v>1353</v>
      </c>
      <c r="BT99" s="325"/>
      <c r="BU99" s="276"/>
    </row>
    <row r="100" spans="1:73" s="338" customFormat="1" ht="45" customHeight="1" x14ac:dyDescent="0.25">
      <c r="A100" s="828"/>
      <c r="B100" s="828"/>
      <c r="C100" s="311">
        <v>62</v>
      </c>
      <c r="D100" s="311">
        <v>236</v>
      </c>
      <c r="E100" s="311" t="s">
        <v>1203</v>
      </c>
      <c r="F100" s="311" t="s">
        <v>1004</v>
      </c>
      <c r="G100" s="312" t="s">
        <v>12</v>
      </c>
      <c r="H100" s="313">
        <v>135</v>
      </c>
      <c r="I100" s="313">
        <v>135</v>
      </c>
      <c r="J100" s="313">
        <v>0</v>
      </c>
      <c r="K100" s="313">
        <v>135</v>
      </c>
      <c r="L100" s="313">
        <v>0</v>
      </c>
      <c r="M100" s="314">
        <v>1993</v>
      </c>
      <c r="N100" s="312">
        <v>70000</v>
      </c>
      <c r="O100" s="315">
        <v>9450000</v>
      </c>
      <c r="P100" s="311" t="s">
        <v>1204</v>
      </c>
      <c r="Q100" s="311" t="s">
        <v>1205</v>
      </c>
      <c r="R100" s="311" t="s">
        <v>1005</v>
      </c>
      <c r="S100" s="311"/>
      <c r="T100" s="316">
        <v>9500</v>
      </c>
      <c r="U100" s="311" t="s">
        <v>352</v>
      </c>
      <c r="V100" s="317">
        <v>135</v>
      </c>
      <c r="W100" s="316">
        <v>9500</v>
      </c>
      <c r="X100" s="312">
        <v>1282500</v>
      </c>
      <c r="Y100" s="316"/>
      <c r="Z100" s="316"/>
      <c r="AA100" s="311"/>
      <c r="AB100" s="312"/>
      <c r="AC100" s="312"/>
      <c r="AD100" s="312"/>
      <c r="AE100" s="312"/>
      <c r="AF100" s="311"/>
      <c r="AG100" s="311"/>
      <c r="AH100" s="312"/>
      <c r="AI100" s="312">
        <v>10000</v>
      </c>
      <c r="AJ100" s="318">
        <v>1350000</v>
      </c>
      <c r="AK100" s="312">
        <v>150000</v>
      </c>
      <c r="AL100" s="316">
        <v>20250000</v>
      </c>
      <c r="AM100" s="316"/>
      <c r="AN100" s="319"/>
      <c r="AO100" s="316"/>
      <c r="AP100" s="319"/>
      <c r="AQ100" s="312"/>
      <c r="AR100" s="312"/>
      <c r="AS100" s="312"/>
      <c r="AT100" s="316"/>
      <c r="AU100" s="271"/>
      <c r="AV100" s="316">
        <v>32332500</v>
      </c>
      <c r="AW100" s="830"/>
      <c r="AX100" s="311"/>
      <c r="AY100" s="311"/>
      <c r="AZ100" s="311"/>
      <c r="BA100" s="312"/>
      <c r="BB100" s="311"/>
      <c r="BC100" s="312"/>
      <c r="BD100" s="312"/>
      <c r="BE100" s="318"/>
      <c r="BF100" s="320"/>
      <c r="BG100" s="321"/>
      <c r="BH100" s="311"/>
      <c r="BI100" s="311"/>
      <c r="BJ100" s="316"/>
      <c r="BK100" s="319"/>
      <c r="BL100" s="312"/>
      <c r="BM100" s="312">
        <v>40000</v>
      </c>
      <c r="BN100" s="315">
        <v>5400000</v>
      </c>
      <c r="BO100" s="830"/>
      <c r="BP100" s="830">
        <v>0</v>
      </c>
      <c r="BQ100" s="324"/>
      <c r="BR100" s="830"/>
      <c r="BS100" s="334" t="s">
        <v>1307</v>
      </c>
      <c r="BT100" s="325"/>
      <c r="BU100" s="276"/>
    </row>
    <row r="101" spans="1:73" s="338" customFormat="1" ht="51.6" customHeight="1" x14ac:dyDescent="0.25">
      <c r="A101" s="833">
        <v>42</v>
      </c>
      <c r="B101" s="827" t="s">
        <v>1354</v>
      </c>
      <c r="C101" s="311">
        <v>62</v>
      </c>
      <c r="D101" s="311">
        <v>236</v>
      </c>
      <c r="E101" s="311" t="s">
        <v>1203</v>
      </c>
      <c r="F101" s="311" t="s">
        <v>1004</v>
      </c>
      <c r="G101" s="312" t="s">
        <v>12</v>
      </c>
      <c r="H101" s="313">
        <v>202</v>
      </c>
      <c r="I101" s="313">
        <v>202</v>
      </c>
      <c r="J101" s="313">
        <v>0</v>
      </c>
      <c r="K101" s="313">
        <v>202</v>
      </c>
      <c r="L101" s="313">
        <v>0</v>
      </c>
      <c r="M101" s="314">
        <v>1993</v>
      </c>
      <c r="N101" s="312">
        <v>70000</v>
      </c>
      <c r="O101" s="315">
        <v>14140000</v>
      </c>
      <c r="P101" s="311" t="s">
        <v>1204</v>
      </c>
      <c r="Q101" s="311" t="s">
        <v>1205</v>
      </c>
      <c r="R101" s="311" t="s">
        <v>1005</v>
      </c>
      <c r="S101" s="311"/>
      <c r="T101" s="316">
        <v>9500</v>
      </c>
      <c r="U101" s="311" t="s">
        <v>352</v>
      </c>
      <c r="V101" s="317">
        <v>202</v>
      </c>
      <c r="W101" s="316">
        <v>9500</v>
      </c>
      <c r="X101" s="312">
        <v>1919000</v>
      </c>
      <c r="Y101" s="316"/>
      <c r="Z101" s="316"/>
      <c r="AA101" s="311"/>
      <c r="AB101" s="312"/>
      <c r="AC101" s="312"/>
      <c r="AD101" s="312"/>
      <c r="AE101" s="312"/>
      <c r="AF101" s="311"/>
      <c r="AG101" s="311"/>
      <c r="AH101" s="312"/>
      <c r="AI101" s="312">
        <v>10000</v>
      </c>
      <c r="AJ101" s="318">
        <v>2020000</v>
      </c>
      <c r="AK101" s="312">
        <v>150000</v>
      </c>
      <c r="AL101" s="316">
        <v>30300000</v>
      </c>
      <c r="AM101" s="316"/>
      <c r="AN101" s="319"/>
      <c r="AO101" s="316"/>
      <c r="AP101" s="319"/>
      <c r="AQ101" s="312"/>
      <c r="AR101" s="312"/>
      <c r="AS101" s="312"/>
      <c r="AT101" s="316"/>
      <c r="AU101" s="271"/>
      <c r="AV101" s="316">
        <v>48379000</v>
      </c>
      <c r="AW101" s="316">
        <v>48379000</v>
      </c>
      <c r="AX101" s="311"/>
      <c r="AY101" s="311"/>
      <c r="AZ101" s="311"/>
      <c r="BA101" s="312"/>
      <c r="BB101" s="311"/>
      <c r="BC101" s="312"/>
      <c r="BD101" s="312"/>
      <c r="BE101" s="318"/>
      <c r="BF101" s="320"/>
      <c r="BG101" s="321"/>
      <c r="BH101" s="311"/>
      <c r="BI101" s="311"/>
      <c r="BJ101" s="316"/>
      <c r="BK101" s="319"/>
      <c r="BL101" s="312"/>
      <c r="BM101" s="312">
        <v>40000</v>
      </c>
      <c r="BN101" s="315">
        <v>8080000</v>
      </c>
      <c r="BO101" s="316">
        <v>8080000</v>
      </c>
      <c r="BP101" s="316">
        <v>56459000</v>
      </c>
      <c r="BQ101" s="316"/>
      <c r="BR101" s="316" t="s">
        <v>1355</v>
      </c>
      <c r="BS101" s="334" t="s">
        <v>1307</v>
      </c>
      <c r="BT101" s="325"/>
      <c r="BU101" s="276"/>
    </row>
    <row r="102" spans="1:73" s="338" customFormat="1" ht="51.6" customHeight="1" x14ac:dyDescent="0.25">
      <c r="A102" s="834"/>
      <c r="B102" s="828"/>
      <c r="C102" s="311">
        <v>55</v>
      </c>
      <c r="D102" s="311">
        <v>268</v>
      </c>
      <c r="E102" s="311" t="s">
        <v>1203</v>
      </c>
      <c r="F102" s="311" t="s">
        <v>1004</v>
      </c>
      <c r="G102" s="312" t="s">
        <v>12</v>
      </c>
      <c r="H102" s="313">
        <v>147.19999999999999</v>
      </c>
      <c r="I102" s="313">
        <v>89.6</v>
      </c>
      <c r="J102" s="313">
        <v>0</v>
      </c>
      <c r="K102" s="313">
        <v>89.6</v>
      </c>
      <c r="L102" s="313">
        <v>57.599999999999994</v>
      </c>
      <c r="M102" s="314">
        <v>1993</v>
      </c>
      <c r="N102" s="312">
        <v>70000</v>
      </c>
      <c r="O102" s="315">
        <v>6272000</v>
      </c>
      <c r="P102" s="311" t="s">
        <v>1204</v>
      </c>
      <c r="Q102" s="311" t="s">
        <v>1205</v>
      </c>
      <c r="R102" s="311" t="s">
        <v>1005</v>
      </c>
      <c r="S102" s="311"/>
      <c r="T102" s="316">
        <v>9500</v>
      </c>
      <c r="U102" s="311" t="s">
        <v>352</v>
      </c>
      <c r="V102" s="317">
        <v>89.6</v>
      </c>
      <c r="W102" s="316">
        <v>9500</v>
      </c>
      <c r="X102" s="312">
        <v>851200</v>
      </c>
      <c r="Y102" s="316"/>
      <c r="Z102" s="316"/>
      <c r="AA102" s="311"/>
      <c r="AB102" s="312"/>
      <c r="AC102" s="312"/>
      <c r="AD102" s="312"/>
      <c r="AE102" s="312"/>
      <c r="AF102" s="311"/>
      <c r="AG102" s="311"/>
      <c r="AH102" s="312"/>
      <c r="AI102" s="312">
        <v>10000</v>
      </c>
      <c r="AJ102" s="318">
        <v>896000</v>
      </c>
      <c r="AK102" s="312">
        <v>150000</v>
      </c>
      <c r="AL102" s="316">
        <v>13440000</v>
      </c>
      <c r="AM102" s="316"/>
      <c r="AN102" s="319"/>
      <c r="AO102" s="316"/>
      <c r="AP102" s="319"/>
      <c r="AQ102" s="312"/>
      <c r="AR102" s="312"/>
      <c r="AS102" s="312"/>
      <c r="AT102" s="316"/>
      <c r="AU102" s="271"/>
      <c r="AV102" s="316">
        <v>21459200</v>
      </c>
      <c r="AW102" s="316">
        <v>21459200</v>
      </c>
      <c r="AX102" s="311"/>
      <c r="AY102" s="311"/>
      <c r="AZ102" s="311"/>
      <c r="BA102" s="312"/>
      <c r="BB102" s="311"/>
      <c r="BC102" s="312"/>
      <c r="BD102" s="312"/>
      <c r="BE102" s="318"/>
      <c r="BF102" s="320"/>
      <c r="BG102" s="321"/>
      <c r="BH102" s="311"/>
      <c r="BI102" s="311"/>
      <c r="BJ102" s="316"/>
      <c r="BK102" s="319"/>
      <c r="BL102" s="312"/>
      <c r="BM102" s="312">
        <v>40000</v>
      </c>
      <c r="BN102" s="315">
        <v>3584000</v>
      </c>
      <c r="BO102" s="316">
        <v>3584000</v>
      </c>
      <c r="BP102" s="316">
        <v>25043200</v>
      </c>
      <c r="BQ102" s="316"/>
      <c r="BR102" s="316" t="s">
        <v>1356</v>
      </c>
      <c r="BS102" s="334" t="s">
        <v>1307</v>
      </c>
      <c r="BT102" s="363"/>
      <c r="BU102" s="276"/>
    </row>
    <row r="103" spans="1:73" s="338" customFormat="1" ht="51.6" customHeight="1" x14ac:dyDescent="0.25">
      <c r="A103" s="827">
        <v>43</v>
      </c>
      <c r="B103" s="827" t="s">
        <v>1357</v>
      </c>
      <c r="C103" s="311">
        <v>55</v>
      </c>
      <c r="D103" s="311">
        <v>372</v>
      </c>
      <c r="E103" s="311" t="s">
        <v>1203</v>
      </c>
      <c r="F103" s="311" t="s">
        <v>1004</v>
      </c>
      <c r="G103" s="312" t="s">
        <v>12</v>
      </c>
      <c r="H103" s="313">
        <v>202.3</v>
      </c>
      <c r="I103" s="313">
        <v>111.2</v>
      </c>
      <c r="J103" s="313">
        <v>91.1</v>
      </c>
      <c r="K103" s="313">
        <v>202.3</v>
      </c>
      <c r="L103" s="313">
        <v>0</v>
      </c>
      <c r="M103" s="314">
        <v>1993</v>
      </c>
      <c r="N103" s="312">
        <v>70000</v>
      </c>
      <c r="O103" s="315">
        <v>14161000</v>
      </c>
      <c r="P103" s="311" t="s">
        <v>1204</v>
      </c>
      <c r="Q103" s="311" t="s">
        <v>1205</v>
      </c>
      <c r="R103" s="311" t="s">
        <v>1005</v>
      </c>
      <c r="S103" s="311"/>
      <c r="T103" s="316">
        <v>9500</v>
      </c>
      <c r="U103" s="311" t="s">
        <v>352</v>
      </c>
      <c r="V103" s="317">
        <v>202.3</v>
      </c>
      <c r="W103" s="316">
        <v>9500</v>
      </c>
      <c r="X103" s="312">
        <v>1921850</v>
      </c>
      <c r="Y103" s="316"/>
      <c r="Z103" s="316"/>
      <c r="AA103" s="311"/>
      <c r="AB103" s="312"/>
      <c r="AC103" s="312"/>
      <c r="AD103" s="312"/>
      <c r="AE103" s="312"/>
      <c r="AF103" s="311"/>
      <c r="AG103" s="311"/>
      <c r="AH103" s="312"/>
      <c r="AI103" s="312">
        <v>10000</v>
      </c>
      <c r="AJ103" s="318">
        <v>2023000</v>
      </c>
      <c r="AK103" s="312">
        <v>150000</v>
      </c>
      <c r="AL103" s="316">
        <v>30345000</v>
      </c>
      <c r="AM103" s="316"/>
      <c r="AN103" s="319"/>
      <c r="AO103" s="316"/>
      <c r="AP103" s="319"/>
      <c r="AQ103" s="312"/>
      <c r="AR103" s="312"/>
      <c r="AS103" s="312"/>
      <c r="AT103" s="316"/>
      <c r="AU103" s="271"/>
      <c r="AV103" s="316">
        <v>48450850</v>
      </c>
      <c r="AW103" s="829">
        <v>57551850</v>
      </c>
      <c r="AX103" s="311"/>
      <c r="AY103" s="311"/>
      <c r="AZ103" s="311"/>
      <c r="BA103" s="312"/>
      <c r="BB103" s="311"/>
      <c r="BC103" s="312"/>
      <c r="BD103" s="312"/>
      <c r="BE103" s="318"/>
      <c r="BF103" s="320"/>
      <c r="BG103" s="321"/>
      <c r="BH103" s="311"/>
      <c r="BI103" s="311"/>
      <c r="BJ103" s="316"/>
      <c r="BK103" s="319"/>
      <c r="BL103" s="312"/>
      <c r="BM103" s="312">
        <v>40000</v>
      </c>
      <c r="BN103" s="315">
        <v>8092000</v>
      </c>
      <c r="BO103" s="829">
        <v>9612000</v>
      </c>
      <c r="BP103" s="829">
        <v>67163850</v>
      </c>
      <c r="BQ103" s="322"/>
      <c r="BR103" s="829" t="s">
        <v>1358</v>
      </c>
      <c r="BS103" s="334" t="s">
        <v>1359</v>
      </c>
      <c r="BT103" s="325"/>
      <c r="BU103" s="276"/>
    </row>
    <row r="104" spans="1:73" s="338" customFormat="1" ht="51.6" customHeight="1" x14ac:dyDescent="0.25">
      <c r="A104" s="828"/>
      <c r="B104" s="828"/>
      <c r="C104" s="311">
        <v>62</v>
      </c>
      <c r="D104" s="311">
        <v>311</v>
      </c>
      <c r="E104" s="311" t="s">
        <v>1203</v>
      </c>
      <c r="F104" s="311" t="s">
        <v>1004</v>
      </c>
      <c r="G104" s="312" t="s">
        <v>12</v>
      </c>
      <c r="H104" s="313">
        <v>259.60000000000002</v>
      </c>
      <c r="I104" s="313">
        <v>38</v>
      </c>
      <c r="J104" s="313">
        <v>0</v>
      </c>
      <c r="K104" s="313">
        <v>38</v>
      </c>
      <c r="L104" s="313">
        <v>221.60000000000002</v>
      </c>
      <c r="M104" s="314">
        <v>1993</v>
      </c>
      <c r="N104" s="312">
        <v>70000</v>
      </c>
      <c r="O104" s="315">
        <v>2660000</v>
      </c>
      <c r="P104" s="311" t="s">
        <v>1204</v>
      </c>
      <c r="Q104" s="311" t="s">
        <v>1205</v>
      </c>
      <c r="R104" s="311" t="s">
        <v>1005</v>
      </c>
      <c r="S104" s="311"/>
      <c r="T104" s="316">
        <v>9500</v>
      </c>
      <c r="U104" s="311" t="s">
        <v>352</v>
      </c>
      <c r="V104" s="317">
        <v>38</v>
      </c>
      <c r="W104" s="316">
        <v>9500</v>
      </c>
      <c r="X104" s="312">
        <v>361000</v>
      </c>
      <c r="Y104" s="316"/>
      <c r="Z104" s="316"/>
      <c r="AA104" s="311"/>
      <c r="AB104" s="312"/>
      <c r="AC104" s="312"/>
      <c r="AD104" s="312"/>
      <c r="AE104" s="312"/>
      <c r="AF104" s="311"/>
      <c r="AG104" s="311"/>
      <c r="AH104" s="312"/>
      <c r="AI104" s="312">
        <v>10000</v>
      </c>
      <c r="AJ104" s="318">
        <v>380000</v>
      </c>
      <c r="AK104" s="312">
        <v>150000</v>
      </c>
      <c r="AL104" s="316">
        <v>5700000</v>
      </c>
      <c r="AM104" s="316"/>
      <c r="AN104" s="319"/>
      <c r="AO104" s="316"/>
      <c r="AP104" s="319"/>
      <c r="AQ104" s="312"/>
      <c r="AR104" s="312"/>
      <c r="AS104" s="312"/>
      <c r="AT104" s="316"/>
      <c r="AU104" s="271"/>
      <c r="AV104" s="316">
        <v>9101000</v>
      </c>
      <c r="AW104" s="830"/>
      <c r="AX104" s="311"/>
      <c r="AY104" s="311"/>
      <c r="AZ104" s="311"/>
      <c r="BA104" s="312"/>
      <c r="BB104" s="311"/>
      <c r="BC104" s="312"/>
      <c r="BD104" s="312"/>
      <c r="BE104" s="318"/>
      <c r="BF104" s="320"/>
      <c r="BG104" s="321"/>
      <c r="BH104" s="311"/>
      <c r="BI104" s="311"/>
      <c r="BJ104" s="316"/>
      <c r="BK104" s="319"/>
      <c r="BL104" s="312"/>
      <c r="BM104" s="312">
        <v>40000</v>
      </c>
      <c r="BN104" s="315">
        <v>1520000</v>
      </c>
      <c r="BO104" s="830"/>
      <c r="BP104" s="830">
        <v>0</v>
      </c>
      <c r="BQ104" s="324"/>
      <c r="BR104" s="830"/>
      <c r="BS104" s="334" t="s">
        <v>1360</v>
      </c>
      <c r="BT104" s="325"/>
      <c r="BU104" s="276"/>
    </row>
    <row r="105" spans="1:73" s="338" customFormat="1" ht="51.6" customHeight="1" x14ac:dyDescent="0.25">
      <c r="A105" s="827">
        <v>44</v>
      </c>
      <c r="B105" s="827" t="s">
        <v>1361</v>
      </c>
      <c r="C105" s="311">
        <v>62</v>
      </c>
      <c r="D105" s="311">
        <v>238</v>
      </c>
      <c r="E105" s="311" t="s">
        <v>1203</v>
      </c>
      <c r="F105" s="311" t="s">
        <v>1004</v>
      </c>
      <c r="G105" s="312" t="s">
        <v>12</v>
      </c>
      <c r="H105" s="313">
        <v>215.6</v>
      </c>
      <c r="I105" s="313">
        <v>215.6</v>
      </c>
      <c r="J105" s="313">
        <v>0</v>
      </c>
      <c r="K105" s="313">
        <v>215.6</v>
      </c>
      <c r="L105" s="313">
        <v>0</v>
      </c>
      <c r="M105" s="314">
        <v>1993</v>
      </c>
      <c r="N105" s="312">
        <v>70000</v>
      </c>
      <c r="O105" s="315">
        <v>15092000</v>
      </c>
      <c r="P105" s="311" t="s">
        <v>1204</v>
      </c>
      <c r="Q105" s="311" t="s">
        <v>1205</v>
      </c>
      <c r="R105" s="311" t="s">
        <v>1005</v>
      </c>
      <c r="S105" s="311"/>
      <c r="T105" s="316">
        <v>9500</v>
      </c>
      <c r="U105" s="311" t="s">
        <v>352</v>
      </c>
      <c r="V105" s="317">
        <v>215.6</v>
      </c>
      <c r="W105" s="316">
        <v>9500</v>
      </c>
      <c r="X105" s="312">
        <v>2048200</v>
      </c>
      <c r="Y105" s="316"/>
      <c r="Z105" s="316"/>
      <c r="AA105" s="311"/>
      <c r="AB105" s="312"/>
      <c r="AC105" s="312"/>
      <c r="AD105" s="312"/>
      <c r="AE105" s="312"/>
      <c r="AF105" s="311"/>
      <c r="AG105" s="311"/>
      <c r="AH105" s="312"/>
      <c r="AI105" s="312">
        <v>10000</v>
      </c>
      <c r="AJ105" s="318">
        <v>2156000</v>
      </c>
      <c r="AK105" s="312">
        <v>150000</v>
      </c>
      <c r="AL105" s="316">
        <v>32340000</v>
      </c>
      <c r="AM105" s="316"/>
      <c r="AN105" s="319"/>
      <c r="AO105" s="316"/>
      <c r="AP105" s="319"/>
      <c r="AQ105" s="312"/>
      <c r="AR105" s="312"/>
      <c r="AS105" s="312"/>
      <c r="AT105" s="316"/>
      <c r="AU105" s="271"/>
      <c r="AV105" s="316">
        <v>51636200</v>
      </c>
      <c r="AW105" s="829">
        <v>92590700</v>
      </c>
      <c r="AX105" s="311"/>
      <c r="AY105" s="311"/>
      <c r="AZ105" s="311"/>
      <c r="BA105" s="312"/>
      <c r="BB105" s="311"/>
      <c r="BC105" s="312"/>
      <c r="BD105" s="312"/>
      <c r="BE105" s="318"/>
      <c r="BF105" s="320"/>
      <c r="BG105" s="321"/>
      <c r="BH105" s="311"/>
      <c r="BI105" s="311"/>
      <c r="BJ105" s="316"/>
      <c r="BK105" s="319"/>
      <c r="BL105" s="312"/>
      <c r="BM105" s="312">
        <v>40000</v>
      </c>
      <c r="BN105" s="315">
        <v>8624000</v>
      </c>
      <c r="BO105" s="829">
        <v>15464000</v>
      </c>
      <c r="BP105" s="829">
        <v>108054700</v>
      </c>
      <c r="BQ105" s="322"/>
      <c r="BR105" s="829" t="s">
        <v>1362</v>
      </c>
      <c r="BS105" s="334" t="s">
        <v>1363</v>
      </c>
      <c r="BT105" s="325"/>
      <c r="BU105" s="276"/>
    </row>
    <row r="106" spans="1:73" s="338" customFormat="1" ht="51.6" customHeight="1" x14ac:dyDescent="0.25">
      <c r="A106" s="828"/>
      <c r="B106" s="828"/>
      <c r="C106" s="311">
        <v>55</v>
      </c>
      <c r="D106" s="311">
        <v>293</v>
      </c>
      <c r="E106" s="311" t="s">
        <v>1203</v>
      </c>
      <c r="F106" s="311" t="s">
        <v>1004</v>
      </c>
      <c r="G106" s="312" t="s">
        <v>12</v>
      </c>
      <c r="H106" s="313">
        <v>171</v>
      </c>
      <c r="I106" s="313">
        <v>171</v>
      </c>
      <c r="J106" s="313">
        <v>0</v>
      </c>
      <c r="K106" s="313">
        <v>171</v>
      </c>
      <c r="L106" s="313">
        <v>0</v>
      </c>
      <c r="M106" s="314">
        <v>1993</v>
      </c>
      <c r="N106" s="312">
        <v>70000</v>
      </c>
      <c r="O106" s="315">
        <v>11970000</v>
      </c>
      <c r="P106" s="311" t="s">
        <v>1204</v>
      </c>
      <c r="Q106" s="311" t="s">
        <v>1205</v>
      </c>
      <c r="R106" s="311" t="s">
        <v>1005</v>
      </c>
      <c r="S106" s="311"/>
      <c r="T106" s="316">
        <v>9500</v>
      </c>
      <c r="U106" s="311" t="s">
        <v>352</v>
      </c>
      <c r="V106" s="317">
        <v>171</v>
      </c>
      <c r="W106" s="316">
        <v>9500</v>
      </c>
      <c r="X106" s="312">
        <v>1624500</v>
      </c>
      <c r="Y106" s="316"/>
      <c r="Z106" s="316"/>
      <c r="AA106" s="311"/>
      <c r="AB106" s="312"/>
      <c r="AC106" s="312"/>
      <c r="AD106" s="312"/>
      <c r="AE106" s="312"/>
      <c r="AF106" s="311"/>
      <c r="AG106" s="311"/>
      <c r="AH106" s="312"/>
      <c r="AI106" s="312">
        <v>10000</v>
      </c>
      <c r="AJ106" s="318">
        <v>1710000</v>
      </c>
      <c r="AK106" s="312">
        <v>150000</v>
      </c>
      <c r="AL106" s="316">
        <v>25650000</v>
      </c>
      <c r="AM106" s="316"/>
      <c r="AN106" s="319"/>
      <c r="AO106" s="316"/>
      <c r="AP106" s="319"/>
      <c r="AQ106" s="312"/>
      <c r="AR106" s="312"/>
      <c r="AS106" s="312"/>
      <c r="AT106" s="316"/>
      <c r="AU106" s="271"/>
      <c r="AV106" s="316">
        <v>40954500</v>
      </c>
      <c r="AW106" s="830"/>
      <c r="AX106" s="311"/>
      <c r="AY106" s="311"/>
      <c r="AZ106" s="311"/>
      <c r="BA106" s="312"/>
      <c r="BB106" s="311"/>
      <c r="BC106" s="312"/>
      <c r="BD106" s="312"/>
      <c r="BE106" s="318"/>
      <c r="BF106" s="320"/>
      <c r="BG106" s="321"/>
      <c r="BH106" s="311"/>
      <c r="BI106" s="311"/>
      <c r="BJ106" s="316"/>
      <c r="BK106" s="319"/>
      <c r="BL106" s="312"/>
      <c r="BM106" s="312">
        <v>40000</v>
      </c>
      <c r="BN106" s="315">
        <v>6840000</v>
      </c>
      <c r="BO106" s="830"/>
      <c r="BP106" s="830">
        <v>0</v>
      </c>
      <c r="BQ106" s="324"/>
      <c r="BR106" s="830"/>
      <c r="BS106" s="334" t="s">
        <v>1364</v>
      </c>
      <c r="BT106" s="325"/>
      <c r="BU106" s="335"/>
    </row>
    <row r="107" spans="1:73" s="338" customFormat="1" ht="43.15" customHeight="1" x14ac:dyDescent="0.25">
      <c r="A107" s="827">
        <v>45</v>
      </c>
      <c r="B107" s="827" t="s">
        <v>1365</v>
      </c>
      <c r="C107" s="311">
        <v>55</v>
      </c>
      <c r="D107" s="311">
        <v>293</v>
      </c>
      <c r="E107" s="311" t="s">
        <v>1203</v>
      </c>
      <c r="F107" s="311" t="s">
        <v>1004</v>
      </c>
      <c r="G107" s="312" t="s">
        <v>12</v>
      </c>
      <c r="H107" s="313">
        <v>125.6</v>
      </c>
      <c r="I107" s="313">
        <v>125.6</v>
      </c>
      <c r="J107" s="313">
        <v>0</v>
      </c>
      <c r="K107" s="313">
        <v>125.6</v>
      </c>
      <c r="L107" s="313">
        <v>0</v>
      </c>
      <c r="M107" s="314">
        <v>1993</v>
      </c>
      <c r="N107" s="312">
        <v>70000</v>
      </c>
      <c r="O107" s="315">
        <v>8792000</v>
      </c>
      <c r="P107" s="311" t="s">
        <v>1204</v>
      </c>
      <c r="Q107" s="311" t="s">
        <v>1205</v>
      </c>
      <c r="R107" s="311" t="s">
        <v>1005</v>
      </c>
      <c r="S107" s="311"/>
      <c r="T107" s="316">
        <v>9500</v>
      </c>
      <c r="U107" s="311" t="s">
        <v>352</v>
      </c>
      <c r="V107" s="317">
        <v>125.6</v>
      </c>
      <c r="W107" s="316">
        <v>9500</v>
      </c>
      <c r="X107" s="312">
        <v>1193200</v>
      </c>
      <c r="Y107" s="316"/>
      <c r="Z107" s="316"/>
      <c r="AA107" s="311"/>
      <c r="AB107" s="312"/>
      <c r="AC107" s="312"/>
      <c r="AD107" s="312"/>
      <c r="AE107" s="312"/>
      <c r="AF107" s="311"/>
      <c r="AG107" s="311"/>
      <c r="AH107" s="312"/>
      <c r="AI107" s="312">
        <v>10000</v>
      </c>
      <c r="AJ107" s="318">
        <v>1256000</v>
      </c>
      <c r="AK107" s="312">
        <v>150000</v>
      </c>
      <c r="AL107" s="316">
        <v>18840000</v>
      </c>
      <c r="AM107" s="316"/>
      <c r="AN107" s="319"/>
      <c r="AO107" s="316"/>
      <c r="AP107" s="319"/>
      <c r="AQ107" s="312"/>
      <c r="AR107" s="312"/>
      <c r="AS107" s="312"/>
      <c r="AT107" s="316"/>
      <c r="AU107" s="271"/>
      <c r="AV107" s="316">
        <v>30081200</v>
      </c>
      <c r="AW107" s="829">
        <v>47540750</v>
      </c>
      <c r="AX107" s="311"/>
      <c r="AY107" s="311"/>
      <c r="AZ107" s="311"/>
      <c r="BA107" s="312"/>
      <c r="BB107" s="311"/>
      <c r="BC107" s="312"/>
      <c r="BD107" s="312"/>
      <c r="BE107" s="318"/>
      <c r="BF107" s="320"/>
      <c r="BG107" s="321"/>
      <c r="BH107" s="311"/>
      <c r="BI107" s="311"/>
      <c r="BJ107" s="316"/>
      <c r="BK107" s="319"/>
      <c r="BL107" s="312"/>
      <c r="BM107" s="312">
        <v>40000</v>
      </c>
      <c r="BN107" s="315">
        <v>5024000</v>
      </c>
      <c r="BO107" s="829">
        <v>7940000</v>
      </c>
      <c r="BP107" s="829">
        <v>55480750</v>
      </c>
      <c r="BQ107" s="322"/>
      <c r="BR107" s="829" t="s">
        <v>1366</v>
      </c>
      <c r="BS107" s="334" t="s">
        <v>1364</v>
      </c>
      <c r="BT107" s="325"/>
      <c r="BU107" s="335"/>
    </row>
    <row r="108" spans="1:73" s="338" customFormat="1" ht="43.15" customHeight="1" x14ac:dyDescent="0.25">
      <c r="A108" s="831"/>
      <c r="B108" s="831"/>
      <c r="C108" s="332">
        <v>63</v>
      </c>
      <c r="D108" s="311">
        <v>200</v>
      </c>
      <c r="E108" s="311" t="s">
        <v>1203</v>
      </c>
      <c r="F108" s="311" t="s">
        <v>1004</v>
      </c>
      <c r="G108" s="312" t="s">
        <v>12</v>
      </c>
      <c r="H108" s="313">
        <v>72.900000000000006</v>
      </c>
      <c r="I108" s="313">
        <v>72.900000000000006</v>
      </c>
      <c r="J108" s="313">
        <v>0</v>
      </c>
      <c r="K108" s="313">
        <v>72.900000000000006</v>
      </c>
      <c r="L108" s="313">
        <v>0</v>
      </c>
      <c r="M108" s="314">
        <v>1993</v>
      </c>
      <c r="N108" s="312">
        <v>70000</v>
      </c>
      <c r="O108" s="315">
        <v>5103000</v>
      </c>
      <c r="P108" s="311" t="s">
        <v>1204</v>
      </c>
      <c r="Q108" s="311" t="s">
        <v>1205</v>
      </c>
      <c r="R108" s="311" t="s">
        <v>1005</v>
      </c>
      <c r="S108" s="311"/>
      <c r="T108" s="316">
        <v>9500</v>
      </c>
      <c r="U108" s="311" t="s">
        <v>352</v>
      </c>
      <c r="V108" s="317">
        <v>72.900000000000006</v>
      </c>
      <c r="W108" s="316">
        <v>9500</v>
      </c>
      <c r="X108" s="312">
        <v>692550</v>
      </c>
      <c r="Y108" s="316"/>
      <c r="Z108" s="316"/>
      <c r="AA108" s="311"/>
      <c r="AB108" s="312"/>
      <c r="AC108" s="312"/>
      <c r="AD108" s="312"/>
      <c r="AE108" s="312"/>
      <c r="AF108" s="311"/>
      <c r="AG108" s="311"/>
      <c r="AH108" s="312"/>
      <c r="AI108" s="312">
        <v>10000</v>
      </c>
      <c r="AJ108" s="318">
        <v>729000</v>
      </c>
      <c r="AK108" s="312">
        <v>150000</v>
      </c>
      <c r="AL108" s="316">
        <v>10935000</v>
      </c>
      <c r="AM108" s="316"/>
      <c r="AN108" s="319"/>
      <c r="AO108" s="316"/>
      <c r="AP108" s="319"/>
      <c r="AQ108" s="312"/>
      <c r="AR108" s="312"/>
      <c r="AS108" s="312"/>
      <c r="AT108" s="316"/>
      <c r="AU108" s="271"/>
      <c r="AV108" s="316">
        <v>17459550</v>
      </c>
      <c r="AW108" s="830"/>
      <c r="AX108" s="311"/>
      <c r="AY108" s="311"/>
      <c r="AZ108" s="311"/>
      <c r="BA108" s="312"/>
      <c r="BB108" s="311"/>
      <c r="BC108" s="312"/>
      <c r="BD108" s="312"/>
      <c r="BE108" s="318"/>
      <c r="BF108" s="320"/>
      <c r="BG108" s="321"/>
      <c r="BH108" s="311"/>
      <c r="BI108" s="311"/>
      <c r="BJ108" s="316"/>
      <c r="BK108" s="319"/>
      <c r="BL108" s="312"/>
      <c r="BM108" s="312">
        <v>40000</v>
      </c>
      <c r="BN108" s="315">
        <v>2916000</v>
      </c>
      <c r="BO108" s="830"/>
      <c r="BP108" s="830">
        <v>0</v>
      </c>
      <c r="BQ108" s="324"/>
      <c r="BR108" s="830"/>
      <c r="BS108" s="334" t="s">
        <v>1367</v>
      </c>
      <c r="BT108" s="325"/>
      <c r="BU108" s="335"/>
    </row>
    <row r="109" spans="1:73" s="338" customFormat="1" ht="43.15" customHeight="1" x14ac:dyDescent="0.25">
      <c r="A109" s="828"/>
      <c r="B109" s="828"/>
      <c r="C109" s="311">
        <v>55</v>
      </c>
      <c r="D109" s="311">
        <v>336</v>
      </c>
      <c r="E109" s="311" t="s">
        <v>1203</v>
      </c>
      <c r="F109" s="311" t="s">
        <v>1004</v>
      </c>
      <c r="G109" s="312" t="s">
        <v>12</v>
      </c>
      <c r="H109" s="313">
        <v>97.6</v>
      </c>
      <c r="I109" s="313">
        <v>97.6</v>
      </c>
      <c r="J109" s="313">
        <v>0</v>
      </c>
      <c r="K109" s="313">
        <v>97.6</v>
      </c>
      <c r="L109" s="313">
        <v>0</v>
      </c>
      <c r="M109" s="314">
        <v>1993</v>
      </c>
      <c r="N109" s="312">
        <v>70000</v>
      </c>
      <c r="O109" s="315">
        <v>6832000</v>
      </c>
      <c r="P109" s="311" t="s">
        <v>1204</v>
      </c>
      <c r="Q109" s="311" t="s">
        <v>1205</v>
      </c>
      <c r="R109" s="311" t="s">
        <v>1005</v>
      </c>
      <c r="S109" s="311"/>
      <c r="T109" s="316">
        <v>9500</v>
      </c>
      <c r="U109" s="311" t="s">
        <v>352</v>
      </c>
      <c r="V109" s="317">
        <v>97.6</v>
      </c>
      <c r="W109" s="316">
        <v>9500</v>
      </c>
      <c r="X109" s="312">
        <v>927200</v>
      </c>
      <c r="Y109" s="316"/>
      <c r="Z109" s="316"/>
      <c r="AA109" s="311"/>
      <c r="AB109" s="312"/>
      <c r="AC109" s="312"/>
      <c r="AD109" s="312"/>
      <c r="AE109" s="312"/>
      <c r="AF109" s="311"/>
      <c r="AG109" s="311"/>
      <c r="AH109" s="312"/>
      <c r="AI109" s="312">
        <v>10000</v>
      </c>
      <c r="AJ109" s="318">
        <v>976000</v>
      </c>
      <c r="AK109" s="312">
        <v>150000</v>
      </c>
      <c r="AL109" s="316">
        <v>14640000</v>
      </c>
      <c r="AM109" s="316"/>
      <c r="AN109" s="319"/>
      <c r="AO109" s="316"/>
      <c r="AP109" s="319"/>
      <c r="AQ109" s="312"/>
      <c r="AR109" s="312"/>
      <c r="AS109" s="312"/>
      <c r="AT109" s="316"/>
      <c r="AU109" s="271"/>
      <c r="AV109" s="316">
        <v>23375200</v>
      </c>
      <c r="AW109" s="316">
        <v>23375200</v>
      </c>
      <c r="AX109" s="311"/>
      <c r="AY109" s="311"/>
      <c r="AZ109" s="311"/>
      <c r="BA109" s="312"/>
      <c r="BB109" s="311"/>
      <c r="BC109" s="312"/>
      <c r="BD109" s="312"/>
      <c r="BE109" s="318"/>
      <c r="BF109" s="320"/>
      <c r="BG109" s="321"/>
      <c r="BH109" s="311"/>
      <c r="BI109" s="311"/>
      <c r="BJ109" s="316"/>
      <c r="BK109" s="319"/>
      <c r="BL109" s="312"/>
      <c r="BM109" s="312">
        <v>40000</v>
      </c>
      <c r="BN109" s="315">
        <v>3904000</v>
      </c>
      <c r="BO109" s="316">
        <v>3904000</v>
      </c>
      <c r="BP109" s="316">
        <v>27279200</v>
      </c>
      <c r="BQ109" s="337"/>
      <c r="BR109" s="337"/>
      <c r="BS109" s="334"/>
      <c r="BT109" s="325"/>
      <c r="BU109" s="335"/>
    </row>
    <row r="110" spans="1:73" s="336" customFormat="1" ht="37.9" customHeight="1" x14ac:dyDescent="0.25">
      <c r="A110" s="827">
        <v>46</v>
      </c>
      <c r="B110" s="827" t="s">
        <v>1368</v>
      </c>
      <c r="C110" s="311">
        <v>64</v>
      </c>
      <c r="D110" s="311">
        <v>403</v>
      </c>
      <c r="E110" s="311" t="s">
        <v>1203</v>
      </c>
      <c r="F110" s="311" t="s">
        <v>1004</v>
      </c>
      <c r="G110" s="312" t="s">
        <v>12</v>
      </c>
      <c r="H110" s="313">
        <v>170.7</v>
      </c>
      <c r="I110" s="313">
        <v>140.69999999999999</v>
      </c>
      <c r="J110" s="313">
        <v>30</v>
      </c>
      <c r="K110" s="313">
        <v>170.7</v>
      </c>
      <c r="L110" s="313">
        <v>0</v>
      </c>
      <c r="M110" s="314">
        <v>1993</v>
      </c>
      <c r="N110" s="312">
        <v>70000</v>
      </c>
      <c r="O110" s="315">
        <v>11949000</v>
      </c>
      <c r="P110" s="311" t="s">
        <v>1204</v>
      </c>
      <c r="Q110" s="311" t="s">
        <v>1205</v>
      </c>
      <c r="R110" s="311" t="s">
        <v>1005</v>
      </c>
      <c r="S110" s="311"/>
      <c r="T110" s="316">
        <v>9500</v>
      </c>
      <c r="U110" s="311" t="s">
        <v>352</v>
      </c>
      <c r="V110" s="317">
        <v>170.7</v>
      </c>
      <c r="W110" s="316">
        <v>9500</v>
      </c>
      <c r="X110" s="312">
        <v>1621650</v>
      </c>
      <c r="Y110" s="316"/>
      <c r="Z110" s="316"/>
      <c r="AA110" s="311"/>
      <c r="AB110" s="312"/>
      <c r="AC110" s="312"/>
      <c r="AD110" s="312"/>
      <c r="AE110" s="312"/>
      <c r="AF110" s="311"/>
      <c r="AG110" s="311"/>
      <c r="AH110" s="312"/>
      <c r="AI110" s="312">
        <v>10000</v>
      </c>
      <c r="AJ110" s="318">
        <v>1707000</v>
      </c>
      <c r="AK110" s="312">
        <v>150000</v>
      </c>
      <c r="AL110" s="316">
        <v>25605000</v>
      </c>
      <c r="AM110" s="316"/>
      <c r="AN110" s="319"/>
      <c r="AO110" s="316"/>
      <c r="AP110" s="319"/>
      <c r="AQ110" s="312"/>
      <c r="AR110" s="312"/>
      <c r="AS110" s="312"/>
      <c r="AT110" s="316"/>
      <c r="AU110" s="271"/>
      <c r="AV110" s="316">
        <v>40882650</v>
      </c>
      <c r="AW110" s="829">
        <v>95967650</v>
      </c>
      <c r="AX110" s="311"/>
      <c r="AY110" s="311"/>
      <c r="AZ110" s="311"/>
      <c r="BA110" s="312"/>
      <c r="BB110" s="311"/>
      <c r="BC110" s="312"/>
      <c r="BD110" s="312"/>
      <c r="BE110" s="318"/>
      <c r="BF110" s="320"/>
      <c r="BG110" s="321"/>
      <c r="BH110" s="311"/>
      <c r="BI110" s="311"/>
      <c r="BJ110" s="316"/>
      <c r="BK110" s="319"/>
      <c r="BL110" s="312"/>
      <c r="BM110" s="312">
        <v>40000</v>
      </c>
      <c r="BN110" s="315">
        <v>6828000</v>
      </c>
      <c r="BO110" s="829">
        <v>16028000</v>
      </c>
      <c r="BP110" s="829">
        <v>111995650</v>
      </c>
      <c r="BQ110" s="322"/>
      <c r="BR110" s="829" t="s">
        <v>1369</v>
      </c>
      <c r="BS110" s="334" t="s">
        <v>1370</v>
      </c>
      <c r="BT110" s="325"/>
      <c r="BU110" s="276"/>
    </row>
    <row r="111" spans="1:73" s="276" customFormat="1" ht="37.9" customHeight="1" x14ac:dyDescent="0.25">
      <c r="A111" s="828"/>
      <c r="B111" s="828"/>
      <c r="C111" s="311">
        <v>55</v>
      </c>
      <c r="D111" s="311">
        <v>427</v>
      </c>
      <c r="E111" s="311" t="s">
        <v>1203</v>
      </c>
      <c r="F111" s="311" t="s">
        <v>1004</v>
      </c>
      <c r="G111" s="312" t="s">
        <v>12</v>
      </c>
      <c r="H111" s="313">
        <v>230</v>
      </c>
      <c r="I111" s="313">
        <v>230</v>
      </c>
      <c r="J111" s="313">
        <v>0</v>
      </c>
      <c r="K111" s="313">
        <v>230</v>
      </c>
      <c r="L111" s="313">
        <v>0</v>
      </c>
      <c r="M111" s="314">
        <v>1993</v>
      </c>
      <c r="N111" s="312">
        <v>70000</v>
      </c>
      <c r="O111" s="315">
        <v>16100000</v>
      </c>
      <c r="P111" s="311" t="s">
        <v>1204</v>
      </c>
      <c r="Q111" s="311" t="s">
        <v>1205</v>
      </c>
      <c r="R111" s="311" t="s">
        <v>1005</v>
      </c>
      <c r="S111" s="311"/>
      <c r="T111" s="316">
        <v>9500</v>
      </c>
      <c r="U111" s="311" t="s">
        <v>352</v>
      </c>
      <c r="V111" s="317">
        <v>230</v>
      </c>
      <c r="W111" s="316">
        <v>9500</v>
      </c>
      <c r="X111" s="312">
        <v>2185000</v>
      </c>
      <c r="Y111" s="316"/>
      <c r="Z111" s="316"/>
      <c r="AA111" s="311"/>
      <c r="AB111" s="312"/>
      <c r="AC111" s="312"/>
      <c r="AD111" s="312"/>
      <c r="AE111" s="312"/>
      <c r="AF111" s="311"/>
      <c r="AG111" s="311"/>
      <c r="AH111" s="312"/>
      <c r="AI111" s="312">
        <v>10000</v>
      </c>
      <c r="AJ111" s="318">
        <v>2300000</v>
      </c>
      <c r="AK111" s="312">
        <v>150000</v>
      </c>
      <c r="AL111" s="316">
        <v>34500000</v>
      </c>
      <c r="AM111" s="316"/>
      <c r="AN111" s="319"/>
      <c r="AO111" s="316"/>
      <c r="AP111" s="319"/>
      <c r="AQ111" s="312"/>
      <c r="AR111" s="312"/>
      <c r="AS111" s="312"/>
      <c r="AT111" s="316"/>
      <c r="AU111" s="290"/>
      <c r="AV111" s="316">
        <v>55085000</v>
      </c>
      <c r="AW111" s="830"/>
      <c r="AX111" s="311"/>
      <c r="AY111" s="311"/>
      <c r="AZ111" s="311"/>
      <c r="BA111" s="312"/>
      <c r="BB111" s="311"/>
      <c r="BC111" s="312"/>
      <c r="BD111" s="312"/>
      <c r="BE111" s="318"/>
      <c r="BF111" s="320"/>
      <c r="BG111" s="321"/>
      <c r="BH111" s="311"/>
      <c r="BI111" s="311"/>
      <c r="BJ111" s="316"/>
      <c r="BK111" s="319"/>
      <c r="BL111" s="312"/>
      <c r="BM111" s="312">
        <v>40000</v>
      </c>
      <c r="BN111" s="315">
        <v>9200000</v>
      </c>
      <c r="BO111" s="830"/>
      <c r="BP111" s="830">
        <v>0</v>
      </c>
      <c r="BQ111" s="324"/>
      <c r="BR111" s="830"/>
      <c r="BS111" s="323" t="s">
        <v>1371</v>
      </c>
      <c r="BT111" s="325"/>
    </row>
    <row r="112" spans="1:73" s="338" customFormat="1" ht="62.25" customHeight="1" x14ac:dyDescent="0.25">
      <c r="A112" s="272">
        <v>47</v>
      </c>
      <c r="B112" s="272" t="s">
        <v>1372</v>
      </c>
      <c r="C112" s="311">
        <v>64</v>
      </c>
      <c r="D112" s="311">
        <v>200</v>
      </c>
      <c r="E112" s="311" t="s">
        <v>1203</v>
      </c>
      <c r="F112" s="311" t="s">
        <v>1004</v>
      </c>
      <c r="G112" s="312" t="s">
        <v>12</v>
      </c>
      <c r="H112" s="313">
        <v>199.5</v>
      </c>
      <c r="I112" s="313">
        <v>199.5</v>
      </c>
      <c r="J112" s="313">
        <v>0</v>
      </c>
      <c r="K112" s="313">
        <v>199.5</v>
      </c>
      <c r="L112" s="313">
        <v>0</v>
      </c>
      <c r="M112" s="314">
        <v>1993</v>
      </c>
      <c r="N112" s="312">
        <v>70000</v>
      </c>
      <c r="O112" s="315">
        <v>13965000</v>
      </c>
      <c r="P112" s="311" t="s">
        <v>1204</v>
      </c>
      <c r="Q112" s="311" t="s">
        <v>1205</v>
      </c>
      <c r="R112" s="311" t="s">
        <v>1005</v>
      </c>
      <c r="S112" s="311"/>
      <c r="T112" s="316">
        <v>9500</v>
      </c>
      <c r="U112" s="311" t="s">
        <v>352</v>
      </c>
      <c r="V112" s="317">
        <v>199.5</v>
      </c>
      <c r="W112" s="316">
        <v>9500</v>
      </c>
      <c r="X112" s="312">
        <v>1895250</v>
      </c>
      <c r="Y112" s="316"/>
      <c r="Z112" s="316"/>
      <c r="AA112" s="311"/>
      <c r="AB112" s="312"/>
      <c r="AC112" s="312"/>
      <c r="AD112" s="312"/>
      <c r="AE112" s="312"/>
      <c r="AF112" s="311"/>
      <c r="AG112" s="311"/>
      <c r="AH112" s="312"/>
      <c r="AI112" s="312">
        <v>10000</v>
      </c>
      <c r="AJ112" s="318">
        <v>1995000</v>
      </c>
      <c r="AK112" s="312">
        <v>150000</v>
      </c>
      <c r="AL112" s="316">
        <v>29925000</v>
      </c>
      <c r="AM112" s="316"/>
      <c r="AN112" s="319"/>
      <c r="AO112" s="316"/>
      <c r="AP112" s="319"/>
      <c r="AQ112" s="312"/>
      <c r="AR112" s="312"/>
      <c r="AS112" s="312"/>
      <c r="AT112" s="316"/>
      <c r="AU112" s="271"/>
      <c r="AV112" s="316">
        <v>47780250</v>
      </c>
      <c r="AW112" s="316">
        <v>47780250</v>
      </c>
      <c r="AX112" s="311"/>
      <c r="AY112" s="311"/>
      <c r="AZ112" s="311"/>
      <c r="BA112" s="312"/>
      <c r="BB112" s="311"/>
      <c r="BC112" s="312"/>
      <c r="BD112" s="312"/>
      <c r="BE112" s="318"/>
      <c r="BF112" s="320"/>
      <c r="BG112" s="321"/>
      <c r="BH112" s="311"/>
      <c r="BI112" s="311"/>
      <c r="BJ112" s="316"/>
      <c r="BK112" s="319"/>
      <c r="BL112" s="312"/>
      <c r="BM112" s="312">
        <v>40000</v>
      </c>
      <c r="BN112" s="315">
        <v>7980000</v>
      </c>
      <c r="BO112" s="316">
        <v>7980000</v>
      </c>
      <c r="BP112" s="316">
        <v>55760250</v>
      </c>
      <c r="BQ112" s="316"/>
      <c r="BR112" s="316" t="s">
        <v>1373</v>
      </c>
      <c r="BS112" s="334" t="s">
        <v>1374</v>
      </c>
      <c r="BT112" s="325"/>
      <c r="BU112" s="276"/>
    </row>
    <row r="113" spans="1:73" s="338" customFormat="1" ht="43.15" customHeight="1" x14ac:dyDescent="0.25">
      <c r="A113" s="321">
        <v>48</v>
      </c>
      <c r="B113" s="321" t="s">
        <v>1375</v>
      </c>
      <c r="C113" s="311">
        <v>55</v>
      </c>
      <c r="D113" s="311">
        <v>269</v>
      </c>
      <c r="E113" s="311" t="s">
        <v>1203</v>
      </c>
      <c r="F113" s="311" t="s">
        <v>1004</v>
      </c>
      <c r="G113" s="312" t="s">
        <v>12</v>
      </c>
      <c r="H113" s="313">
        <v>162.30000000000001</v>
      </c>
      <c r="I113" s="313">
        <v>149.1</v>
      </c>
      <c r="J113" s="313">
        <v>0</v>
      </c>
      <c r="K113" s="313">
        <v>149.1</v>
      </c>
      <c r="L113" s="313">
        <v>13.200000000000017</v>
      </c>
      <c r="M113" s="314">
        <v>1993</v>
      </c>
      <c r="N113" s="312">
        <v>70000</v>
      </c>
      <c r="O113" s="315">
        <v>10437000</v>
      </c>
      <c r="P113" s="311" t="s">
        <v>1204</v>
      </c>
      <c r="Q113" s="311" t="s">
        <v>1205</v>
      </c>
      <c r="R113" s="311" t="s">
        <v>1005</v>
      </c>
      <c r="S113" s="311"/>
      <c r="T113" s="316">
        <v>9500</v>
      </c>
      <c r="U113" s="311" t="s">
        <v>352</v>
      </c>
      <c r="V113" s="317">
        <v>149.1</v>
      </c>
      <c r="W113" s="316">
        <v>9500</v>
      </c>
      <c r="X113" s="312">
        <v>1416450</v>
      </c>
      <c r="Y113" s="316"/>
      <c r="Z113" s="316"/>
      <c r="AA113" s="311"/>
      <c r="AB113" s="312"/>
      <c r="AC113" s="312"/>
      <c r="AD113" s="312"/>
      <c r="AE113" s="312"/>
      <c r="AF113" s="311"/>
      <c r="AG113" s="311"/>
      <c r="AH113" s="312"/>
      <c r="AI113" s="312">
        <v>10000</v>
      </c>
      <c r="AJ113" s="318">
        <v>1491000</v>
      </c>
      <c r="AK113" s="312">
        <v>150000</v>
      </c>
      <c r="AL113" s="316">
        <v>22365000</v>
      </c>
      <c r="AM113" s="316"/>
      <c r="AN113" s="319"/>
      <c r="AO113" s="316"/>
      <c r="AP113" s="319"/>
      <c r="AQ113" s="312"/>
      <c r="AR113" s="312"/>
      <c r="AS113" s="312"/>
      <c r="AT113" s="316"/>
      <c r="AU113" s="271"/>
      <c r="AV113" s="316">
        <v>35709450</v>
      </c>
      <c r="AW113" s="316">
        <v>35709450</v>
      </c>
      <c r="AX113" s="311"/>
      <c r="AY113" s="311"/>
      <c r="AZ113" s="311"/>
      <c r="BA113" s="312"/>
      <c r="BB113" s="311"/>
      <c r="BC113" s="312"/>
      <c r="BD113" s="312"/>
      <c r="BE113" s="318"/>
      <c r="BF113" s="320"/>
      <c r="BG113" s="321"/>
      <c r="BH113" s="311"/>
      <c r="BI113" s="311"/>
      <c r="BJ113" s="316"/>
      <c r="BK113" s="319"/>
      <c r="BL113" s="312"/>
      <c r="BM113" s="312">
        <v>40000</v>
      </c>
      <c r="BN113" s="315">
        <v>5964000</v>
      </c>
      <c r="BO113" s="316">
        <v>5964000</v>
      </c>
      <c r="BP113" s="316">
        <v>41673450</v>
      </c>
      <c r="BQ113" s="316"/>
      <c r="BR113" s="316" t="s">
        <v>1376</v>
      </c>
      <c r="BS113" s="334" t="s">
        <v>1377</v>
      </c>
      <c r="BT113" s="363"/>
      <c r="BU113" s="316"/>
    </row>
    <row r="114" spans="1:73" s="358" customFormat="1" ht="41.25" customHeight="1" x14ac:dyDescent="0.25">
      <c r="A114" s="364">
        <v>49</v>
      </c>
      <c r="B114" s="364" t="s">
        <v>1378</v>
      </c>
      <c r="C114" s="344">
        <v>55</v>
      </c>
      <c r="D114" s="344">
        <v>272</v>
      </c>
      <c r="E114" s="344" t="s">
        <v>1203</v>
      </c>
      <c r="F114" s="344" t="s">
        <v>1004</v>
      </c>
      <c r="G114" s="345" t="s">
        <v>12</v>
      </c>
      <c r="H114" s="346">
        <v>350.5</v>
      </c>
      <c r="I114" s="346">
        <v>350.5</v>
      </c>
      <c r="J114" s="346">
        <v>0</v>
      </c>
      <c r="K114" s="346">
        <v>350.5</v>
      </c>
      <c r="L114" s="346">
        <v>0</v>
      </c>
      <c r="M114" s="347">
        <v>1993</v>
      </c>
      <c r="N114" s="345">
        <v>70000</v>
      </c>
      <c r="O114" s="296">
        <v>24535000</v>
      </c>
      <c r="P114" s="344" t="s">
        <v>1204</v>
      </c>
      <c r="Q114" s="344" t="s">
        <v>1205</v>
      </c>
      <c r="R114" s="344" t="s">
        <v>1005</v>
      </c>
      <c r="S114" s="344"/>
      <c r="T114" s="324">
        <v>9500</v>
      </c>
      <c r="U114" s="344" t="s">
        <v>352</v>
      </c>
      <c r="V114" s="348">
        <v>350.5</v>
      </c>
      <c r="W114" s="324">
        <v>9500</v>
      </c>
      <c r="X114" s="345">
        <v>3329750</v>
      </c>
      <c r="Y114" s="324"/>
      <c r="Z114" s="324"/>
      <c r="AA114" s="344"/>
      <c r="AB114" s="345"/>
      <c r="AC114" s="345"/>
      <c r="AD114" s="345"/>
      <c r="AE114" s="345"/>
      <c r="AF114" s="344"/>
      <c r="AG114" s="344"/>
      <c r="AH114" s="345"/>
      <c r="AI114" s="345">
        <v>10000</v>
      </c>
      <c r="AJ114" s="349">
        <v>3505000</v>
      </c>
      <c r="AK114" s="345">
        <v>150000</v>
      </c>
      <c r="AL114" s="324">
        <v>52575000</v>
      </c>
      <c r="AM114" s="324"/>
      <c r="AN114" s="350"/>
      <c r="AO114" s="324"/>
      <c r="AP114" s="350"/>
      <c r="AQ114" s="345"/>
      <c r="AR114" s="345"/>
      <c r="AS114" s="345"/>
      <c r="AT114" s="324"/>
      <c r="AU114" s="295"/>
      <c r="AV114" s="316">
        <v>83944750</v>
      </c>
      <c r="AW114" s="316">
        <v>83944750</v>
      </c>
      <c r="AX114" s="311"/>
      <c r="AY114" s="311"/>
      <c r="AZ114" s="311"/>
      <c r="BA114" s="312"/>
      <c r="BB114" s="311"/>
      <c r="BC114" s="312"/>
      <c r="BD114" s="312"/>
      <c r="BE114" s="318"/>
      <c r="BF114" s="320"/>
      <c r="BG114" s="321"/>
      <c r="BH114" s="311"/>
      <c r="BI114" s="311"/>
      <c r="BJ114" s="316"/>
      <c r="BK114" s="319"/>
      <c r="BL114" s="312"/>
      <c r="BM114" s="312">
        <v>40000</v>
      </c>
      <c r="BN114" s="315">
        <v>14020000</v>
      </c>
      <c r="BO114" s="316">
        <v>14020000</v>
      </c>
      <c r="BP114" s="316">
        <v>97964750</v>
      </c>
      <c r="BQ114" s="316"/>
      <c r="BR114" s="316" t="s">
        <v>1379</v>
      </c>
      <c r="BS114" s="356" t="s">
        <v>1380</v>
      </c>
      <c r="BT114" s="325"/>
      <c r="BU114" s="365"/>
    </row>
    <row r="115" spans="1:73" s="338" customFormat="1" ht="43.9" customHeight="1" x14ac:dyDescent="0.25">
      <c r="A115" s="265">
        <v>50</v>
      </c>
      <c r="B115" s="265" t="s">
        <v>1381</v>
      </c>
      <c r="C115" s="332">
        <v>63</v>
      </c>
      <c r="D115" s="311">
        <v>353</v>
      </c>
      <c r="E115" s="311" t="s">
        <v>1203</v>
      </c>
      <c r="F115" s="311" t="s">
        <v>1004</v>
      </c>
      <c r="G115" s="312" t="s">
        <v>12</v>
      </c>
      <c r="H115" s="313">
        <v>301.39999999999998</v>
      </c>
      <c r="I115" s="313">
        <v>107.9</v>
      </c>
      <c r="J115" s="313">
        <v>0</v>
      </c>
      <c r="K115" s="313">
        <v>107.9</v>
      </c>
      <c r="L115" s="313">
        <v>193.49999999999997</v>
      </c>
      <c r="M115" s="314">
        <v>1993</v>
      </c>
      <c r="N115" s="312">
        <v>70000</v>
      </c>
      <c r="O115" s="315">
        <v>7553000</v>
      </c>
      <c r="P115" s="311" t="s">
        <v>1204</v>
      </c>
      <c r="Q115" s="311" t="s">
        <v>1205</v>
      </c>
      <c r="R115" s="311" t="s">
        <v>1005</v>
      </c>
      <c r="S115" s="311"/>
      <c r="T115" s="316">
        <v>9500</v>
      </c>
      <c r="U115" s="311" t="s">
        <v>352</v>
      </c>
      <c r="V115" s="317">
        <v>107.9</v>
      </c>
      <c r="W115" s="316">
        <v>9500</v>
      </c>
      <c r="X115" s="312">
        <v>1025050</v>
      </c>
      <c r="Y115" s="316"/>
      <c r="Z115" s="316"/>
      <c r="AA115" s="311"/>
      <c r="AB115" s="312"/>
      <c r="AC115" s="312"/>
      <c r="AD115" s="312"/>
      <c r="AE115" s="312"/>
      <c r="AF115" s="311"/>
      <c r="AG115" s="311"/>
      <c r="AH115" s="312"/>
      <c r="AI115" s="312">
        <v>10000</v>
      </c>
      <c r="AJ115" s="318">
        <v>1079000</v>
      </c>
      <c r="AK115" s="312">
        <v>150000</v>
      </c>
      <c r="AL115" s="316">
        <v>16185000</v>
      </c>
      <c r="AM115" s="316"/>
      <c r="AN115" s="319"/>
      <c r="AO115" s="316"/>
      <c r="AP115" s="319"/>
      <c r="AQ115" s="312"/>
      <c r="AR115" s="312"/>
      <c r="AS115" s="312"/>
      <c r="AT115" s="316"/>
      <c r="AU115" s="271"/>
      <c r="AV115" s="316">
        <v>25842050</v>
      </c>
      <c r="AW115" s="316">
        <v>25842050</v>
      </c>
      <c r="AX115" s="311"/>
      <c r="AY115" s="311"/>
      <c r="AZ115" s="311"/>
      <c r="BA115" s="312"/>
      <c r="BB115" s="311"/>
      <c r="BC115" s="312"/>
      <c r="BD115" s="312"/>
      <c r="BE115" s="318"/>
      <c r="BF115" s="320"/>
      <c r="BG115" s="321"/>
      <c r="BH115" s="311"/>
      <c r="BI115" s="311"/>
      <c r="BJ115" s="316"/>
      <c r="BK115" s="319"/>
      <c r="BL115" s="312"/>
      <c r="BM115" s="312">
        <v>40000</v>
      </c>
      <c r="BN115" s="315">
        <v>4316000</v>
      </c>
      <c r="BO115" s="316">
        <v>4316000</v>
      </c>
      <c r="BP115" s="316">
        <v>30158050</v>
      </c>
      <c r="BQ115" s="316"/>
      <c r="BR115" s="316" t="s">
        <v>1382</v>
      </c>
      <c r="BS115" s="334" t="s">
        <v>1383</v>
      </c>
      <c r="BT115" s="325"/>
      <c r="BU115" s="276"/>
    </row>
    <row r="116" spans="1:73" s="338" customFormat="1" ht="39.6" customHeight="1" x14ac:dyDescent="0.25">
      <c r="A116" s="827">
        <v>51</v>
      </c>
      <c r="B116" s="827" t="s">
        <v>1384</v>
      </c>
      <c r="C116" s="332">
        <v>63</v>
      </c>
      <c r="D116" s="311">
        <v>351</v>
      </c>
      <c r="E116" s="311" t="s">
        <v>1203</v>
      </c>
      <c r="F116" s="311" t="s">
        <v>1004</v>
      </c>
      <c r="G116" s="312" t="s">
        <v>12</v>
      </c>
      <c r="H116" s="313">
        <v>144.19999999999999</v>
      </c>
      <c r="I116" s="313">
        <v>73.3</v>
      </c>
      <c r="J116" s="313">
        <v>70.900000000000006</v>
      </c>
      <c r="K116" s="313">
        <v>144.19999999999999</v>
      </c>
      <c r="L116" s="313">
        <v>0</v>
      </c>
      <c r="M116" s="314">
        <v>1993</v>
      </c>
      <c r="N116" s="312">
        <v>70000</v>
      </c>
      <c r="O116" s="315">
        <v>10094000</v>
      </c>
      <c r="P116" s="311" t="s">
        <v>1204</v>
      </c>
      <c r="Q116" s="311" t="s">
        <v>1205</v>
      </c>
      <c r="R116" s="311" t="s">
        <v>1005</v>
      </c>
      <c r="S116" s="311"/>
      <c r="T116" s="316">
        <v>9500</v>
      </c>
      <c r="U116" s="311" t="s">
        <v>352</v>
      </c>
      <c r="V116" s="317">
        <v>144.19999999999999</v>
      </c>
      <c r="W116" s="316">
        <v>9500</v>
      </c>
      <c r="X116" s="312">
        <v>1369900</v>
      </c>
      <c r="Y116" s="316"/>
      <c r="Z116" s="316"/>
      <c r="AA116" s="311"/>
      <c r="AB116" s="312"/>
      <c r="AC116" s="312"/>
      <c r="AD116" s="312"/>
      <c r="AE116" s="312"/>
      <c r="AF116" s="311"/>
      <c r="AG116" s="311"/>
      <c r="AH116" s="312"/>
      <c r="AI116" s="312">
        <v>10000</v>
      </c>
      <c r="AJ116" s="318">
        <v>1442000</v>
      </c>
      <c r="AK116" s="312">
        <v>150000</v>
      </c>
      <c r="AL116" s="316">
        <v>21630000</v>
      </c>
      <c r="AM116" s="316"/>
      <c r="AN116" s="319"/>
      <c r="AO116" s="316"/>
      <c r="AP116" s="319"/>
      <c r="AQ116" s="312"/>
      <c r="AR116" s="312"/>
      <c r="AS116" s="312"/>
      <c r="AT116" s="316"/>
      <c r="AU116" s="271"/>
      <c r="AV116" s="316">
        <v>34535900</v>
      </c>
      <c r="AW116" s="829">
        <v>61359900</v>
      </c>
      <c r="AX116" s="311"/>
      <c r="AY116" s="311"/>
      <c r="AZ116" s="311"/>
      <c r="BA116" s="312"/>
      <c r="BB116" s="311"/>
      <c r="BC116" s="312"/>
      <c r="BD116" s="312"/>
      <c r="BE116" s="318"/>
      <c r="BF116" s="320"/>
      <c r="BG116" s="321"/>
      <c r="BH116" s="311"/>
      <c r="BI116" s="311"/>
      <c r="BJ116" s="316"/>
      <c r="BK116" s="319"/>
      <c r="BL116" s="312"/>
      <c r="BM116" s="312">
        <v>40000</v>
      </c>
      <c r="BN116" s="315">
        <v>5768000</v>
      </c>
      <c r="BO116" s="829">
        <v>10248000</v>
      </c>
      <c r="BP116" s="829">
        <v>71607900</v>
      </c>
      <c r="BQ116" s="322"/>
      <c r="BR116" s="829" t="s">
        <v>1385</v>
      </c>
      <c r="BS116" s="334" t="s">
        <v>1386</v>
      </c>
      <c r="BT116" s="325"/>
      <c r="BU116" s="276"/>
    </row>
    <row r="117" spans="1:73" s="338" customFormat="1" ht="39.6" customHeight="1" x14ac:dyDescent="0.25">
      <c r="A117" s="828"/>
      <c r="B117" s="828"/>
      <c r="C117" s="332">
        <v>64</v>
      </c>
      <c r="D117" s="311">
        <v>201</v>
      </c>
      <c r="E117" s="311" t="s">
        <v>1203</v>
      </c>
      <c r="F117" s="311" t="s">
        <v>1004</v>
      </c>
      <c r="G117" s="312" t="s">
        <v>12</v>
      </c>
      <c r="H117" s="313">
        <v>112</v>
      </c>
      <c r="I117" s="313">
        <v>112</v>
      </c>
      <c r="J117" s="313">
        <v>0</v>
      </c>
      <c r="K117" s="313">
        <v>112</v>
      </c>
      <c r="L117" s="313">
        <v>0</v>
      </c>
      <c r="M117" s="314">
        <v>1993</v>
      </c>
      <c r="N117" s="312">
        <v>70000</v>
      </c>
      <c r="O117" s="315">
        <v>7840000</v>
      </c>
      <c r="P117" s="311" t="s">
        <v>1204</v>
      </c>
      <c r="Q117" s="311" t="s">
        <v>1205</v>
      </c>
      <c r="R117" s="311" t="s">
        <v>1005</v>
      </c>
      <c r="S117" s="311"/>
      <c r="T117" s="316">
        <v>9500</v>
      </c>
      <c r="U117" s="311" t="s">
        <v>352</v>
      </c>
      <c r="V117" s="317">
        <v>112</v>
      </c>
      <c r="W117" s="316">
        <v>9500</v>
      </c>
      <c r="X117" s="312">
        <v>1064000</v>
      </c>
      <c r="Y117" s="316"/>
      <c r="Z117" s="316"/>
      <c r="AA117" s="311"/>
      <c r="AB117" s="312"/>
      <c r="AC117" s="312"/>
      <c r="AD117" s="312"/>
      <c r="AE117" s="312"/>
      <c r="AF117" s="311"/>
      <c r="AG117" s="311"/>
      <c r="AH117" s="312"/>
      <c r="AI117" s="312">
        <v>10000</v>
      </c>
      <c r="AJ117" s="318">
        <v>1120000</v>
      </c>
      <c r="AK117" s="312">
        <v>150000</v>
      </c>
      <c r="AL117" s="316">
        <v>16800000</v>
      </c>
      <c r="AM117" s="316"/>
      <c r="AN117" s="319"/>
      <c r="AO117" s="316"/>
      <c r="AP117" s="319"/>
      <c r="AQ117" s="312"/>
      <c r="AR117" s="312"/>
      <c r="AS117" s="312"/>
      <c r="AT117" s="316"/>
      <c r="AU117" s="271"/>
      <c r="AV117" s="316">
        <v>26824000</v>
      </c>
      <c r="AW117" s="830"/>
      <c r="AX117" s="311"/>
      <c r="AY117" s="311"/>
      <c r="AZ117" s="311"/>
      <c r="BA117" s="312"/>
      <c r="BB117" s="311"/>
      <c r="BC117" s="312"/>
      <c r="BD117" s="312"/>
      <c r="BE117" s="318"/>
      <c r="BF117" s="320"/>
      <c r="BG117" s="321"/>
      <c r="BH117" s="311"/>
      <c r="BI117" s="311"/>
      <c r="BJ117" s="316"/>
      <c r="BK117" s="319"/>
      <c r="BL117" s="312"/>
      <c r="BM117" s="312">
        <v>40000</v>
      </c>
      <c r="BN117" s="315">
        <v>4480000</v>
      </c>
      <c r="BO117" s="830"/>
      <c r="BP117" s="830">
        <v>0</v>
      </c>
      <c r="BQ117" s="324"/>
      <c r="BR117" s="830"/>
      <c r="BS117" s="334" t="s">
        <v>1387</v>
      </c>
      <c r="BT117" s="325"/>
      <c r="BU117" s="276"/>
    </row>
    <row r="118" spans="1:73" s="338" customFormat="1" ht="35.450000000000003" customHeight="1" x14ac:dyDescent="0.25">
      <c r="A118" s="827">
        <v>52</v>
      </c>
      <c r="B118" s="827" t="s">
        <v>1388</v>
      </c>
      <c r="C118" s="311">
        <v>55</v>
      </c>
      <c r="D118" s="311">
        <v>424</v>
      </c>
      <c r="E118" s="311" t="s">
        <v>1203</v>
      </c>
      <c r="F118" s="311" t="s">
        <v>1004</v>
      </c>
      <c r="G118" s="312" t="s">
        <v>12</v>
      </c>
      <c r="H118" s="313">
        <v>253.4</v>
      </c>
      <c r="I118" s="313">
        <v>253.4</v>
      </c>
      <c r="J118" s="313">
        <v>0</v>
      </c>
      <c r="K118" s="313">
        <v>253.4</v>
      </c>
      <c r="L118" s="313">
        <v>0</v>
      </c>
      <c r="M118" s="314">
        <v>1993</v>
      </c>
      <c r="N118" s="312">
        <v>70000</v>
      </c>
      <c r="O118" s="315">
        <v>17738000</v>
      </c>
      <c r="P118" s="311" t="s">
        <v>1204</v>
      </c>
      <c r="Q118" s="311" t="s">
        <v>1205</v>
      </c>
      <c r="R118" s="311" t="s">
        <v>1005</v>
      </c>
      <c r="S118" s="311"/>
      <c r="T118" s="316">
        <v>9500</v>
      </c>
      <c r="U118" s="311" t="s">
        <v>352</v>
      </c>
      <c r="V118" s="317">
        <v>253.4</v>
      </c>
      <c r="W118" s="316">
        <v>9500</v>
      </c>
      <c r="X118" s="312">
        <v>2407300</v>
      </c>
      <c r="Y118" s="316"/>
      <c r="Z118" s="316"/>
      <c r="AA118" s="311"/>
      <c r="AB118" s="312"/>
      <c r="AC118" s="312"/>
      <c r="AD118" s="312"/>
      <c r="AE118" s="312"/>
      <c r="AF118" s="311"/>
      <c r="AG118" s="311"/>
      <c r="AH118" s="312"/>
      <c r="AI118" s="312">
        <v>10000</v>
      </c>
      <c r="AJ118" s="318">
        <v>2534000</v>
      </c>
      <c r="AK118" s="312">
        <v>150000</v>
      </c>
      <c r="AL118" s="316">
        <v>38010000</v>
      </c>
      <c r="AM118" s="316"/>
      <c r="AN118" s="319"/>
      <c r="AO118" s="316"/>
      <c r="AP118" s="319"/>
      <c r="AQ118" s="312"/>
      <c r="AR118" s="312"/>
      <c r="AS118" s="312"/>
      <c r="AT118" s="316"/>
      <c r="AU118" s="271"/>
      <c r="AV118" s="316">
        <v>60689300</v>
      </c>
      <c r="AW118" s="829">
        <v>100446300</v>
      </c>
      <c r="AX118" s="311"/>
      <c r="AY118" s="311"/>
      <c r="AZ118" s="311"/>
      <c r="BA118" s="312"/>
      <c r="BB118" s="311"/>
      <c r="BC118" s="312"/>
      <c r="BD118" s="312"/>
      <c r="BE118" s="318"/>
      <c r="BF118" s="320"/>
      <c r="BG118" s="321"/>
      <c r="BH118" s="311"/>
      <c r="BI118" s="311"/>
      <c r="BJ118" s="316"/>
      <c r="BK118" s="319"/>
      <c r="BL118" s="312"/>
      <c r="BM118" s="312">
        <v>40000</v>
      </c>
      <c r="BN118" s="315">
        <v>10136000</v>
      </c>
      <c r="BO118" s="829">
        <v>16776000</v>
      </c>
      <c r="BP118" s="829">
        <v>117222300</v>
      </c>
      <c r="BQ118" s="322"/>
      <c r="BR118" s="829" t="s">
        <v>1389</v>
      </c>
      <c r="BS118" s="334" t="s">
        <v>1390</v>
      </c>
      <c r="BT118" s="325"/>
      <c r="BU118" s="276"/>
    </row>
    <row r="119" spans="1:73" s="338" customFormat="1" ht="35.450000000000003" customHeight="1" x14ac:dyDescent="0.25">
      <c r="A119" s="828"/>
      <c r="B119" s="828"/>
      <c r="C119" s="311">
        <v>64</v>
      </c>
      <c r="D119" s="311">
        <v>203</v>
      </c>
      <c r="E119" s="311" t="s">
        <v>1203</v>
      </c>
      <c r="F119" s="311" t="s">
        <v>1004</v>
      </c>
      <c r="G119" s="312" t="s">
        <v>12</v>
      </c>
      <c r="H119" s="313">
        <v>166</v>
      </c>
      <c r="I119" s="313">
        <v>87.1</v>
      </c>
      <c r="J119" s="313">
        <v>78.900000000000006</v>
      </c>
      <c r="K119" s="313">
        <v>166</v>
      </c>
      <c r="L119" s="313">
        <v>0</v>
      </c>
      <c r="M119" s="314">
        <v>1993</v>
      </c>
      <c r="N119" s="312">
        <v>70000</v>
      </c>
      <c r="O119" s="315">
        <v>11620000</v>
      </c>
      <c r="P119" s="311" t="s">
        <v>1204</v>
      </c>
      <c r="Q119" s="311" t="s">
        <v>1205</v>
      </c>
      <c r="R119" s="311" t="s">
        <v>1005</v>
      </c>
      <c r="S119" s="311"/>
      <c r="T119" s="316">
        <v>9500</v>
      </c>
      <c r="U119" s="311" t="s">
        <v>352</v>
      </c>
      <c r="V119" s="317">
        <v>166</v>
      </c>
      <c r="W119" s="316">
        <v>9500</v>
      </c>
      <c r="X119" s="312">
        <v>1577000</v>
      </c>
      <c r="Y119" s="316"/>
      <c r="Z119" s="316"/>
      <c r="AA119" s="311"/>
      <c r="AB119" s="312"/>
      <c r="AC119" s="312"/>
      <c r="AD119" s="312"/>
      <c r="AE119" s="312"/>
      <c r="AF119" s="311"/>
      <c r="AG119" s="311"/>
      <c r="AH119" s="312"/>
      <c r="AI119" s="312">
        <v>10000</v>
      </c>
      <c r="AJ119" s="318">
        <v>1660000</v>
      </c>
      <c r="AK119" s="312">
        <v>150000</v>
      </c>
      <c r="AL119" s="316">
        <v>24900000</v>
      </c>
      <c r="AM119" s="316"/>
      <c r="AN119" s="319"/>
      <c r="AO119" s="316"/>
      <c r="AP119" s="319"/>
      <c r="AQ119" s="312"/>
      <c r="AR119" s="312"/>
      <c r="AS119" s="312"/>
      <c r="AT119" s="316"/>
      <c r="AU119" s="271"/>
      <c r="AV119" s="316">
        <v>39757000</v>
      </c>
      <c r="AW119" s="830"/>
      <c r="AX119" s="311"/>
      <c r="AY119" s="311"/>
      <c r="AZ119" s="311"/>
      <c r="BA119" s="312"/>
      <c r="BB119" s="311"/>
      <c r="BC119" s="312"/>
      <c r="BD119" s="312"/>
      <c r="BE119" s="318"/>
      <c r="BF119" s="320"/>
      <c r="BG119" s="321"/>
      <c r="BH119" s="311"/>
      <c r="BI119" s="311"/>
      <c r="BJ119" s="316"/>
      <c r="BK119" s="319"/>
      <c r="BL119" s="312"/>
      <c r="BM119" s="312">
        <v>40000</v>
      </c>
      <c r="BN119" s="315">
        <v>6640000</v>
      </c>
      <c r="BO119" s="830"/>
      <c r="BP119" s="830">
        <v>0</v>
      </c>
      <c r="BQ119" s="324"/>
      <c r="BR119" s="830"/>
      <c r="BS119" s="334" t="s">
        <v>1391</v>
      </c>
      <c r="BT119" s="325"/>
      <c r="BU119" s="276"/>
    </row>
    <row r="120" spans="1:73" s="338" customFormat="1" ht="45" customHeight="1" x14ac:dyDescent="0.25">
      <c r="A120" s="827">
        <v>53</v>
      </c>
      <c r="B120" s="827" t="s">
        <v>1392</v>
      </c>
      <c r="C120" s="332">
        <v>63</v>
      </c>
      <c r="D120" s="311">
        <v>352</v>
      </c>
      <c r="E120" s="311" t="s">
        <v>1203</v>
      </c>
      <c r="F120" s="311" t="s">
        <v>1004</v>
      </c>
      <c r="G120" s="312" t="s">
        <v>12</v>
      </c>
      <c r="H120" s="313">
        <v>185</v>
      </c>
      <c r="I120" s="313">
        <v>81.3</v>
      </c>
      <c r="J120" s="313"/>
      <c r="K120" s="313">
        <v>81.3</v>
      </c>
      <c r="L120" s="313">
        <v>103.7</v>
      </c>
      <c r="M120" s="314">
        <v>1993</v>
      </c>
      <c r="N120" s="312">
        <v>70000</v>
      </c>
      <c r="O120" s="315">
        <v>5691000</v>
      </c>
      <c r="P120" s="311" t="s">
        <v>1204</v>
      </c>
      <c r="Q120" s="311" t="s">
        <v>1205</v>
      </c>
      <c r="R120" s="311" t="s">
        <v>1005</v>
      </c>
      <c r="S120" s="311"/>
      <c r="T120" s="316">
        <v>9500</v>
      </c>
      <c r="U120" s="311" t="s">
        <v>352</v>
      </c>
      <c r="V120" s="317">
        <v>81.3</v>
      </c>
      <c r="W120" s="316">
        <v>9500</v>
      </c>
      <c r="X120" s="312">
        <v>772350</v>
      </c>
      <c r="Y120" s="316"/>
      <c r="Z120" s="316"/>
      <c r="AA120" s="311"/>
      <c r="AB120" s="312"/>
      <c r="AC120" s="312"/>
      <c r="AD120" s="312"/>
      <c r="AE120" s="312"/>
      <c r="AF120" s="311"/>
      <c r="AG120" s="311"/>
      <c r="AH120" s="312"/>
      <c r="AI120" s="312">
        <v>10000</v>
      </c>
      <c r="AJ120" s="318">
        <v>813000</v>
      </c>
      <c r="AK120" s="312">
        <v>150000</v>
      </c>
      <c r="AL120" s="316">
        <v>12195000</v>
      </c>
      <c r="AM120" s="316"/>
      <c r="AN120" s="319"/>
      <c r="AO120" s="316"/>
      <c r="AP120" s="319"/>
      <c r="AQ120" s="312"/>
      <c r="AR120" s="312"/>
      <c r="AS120" s="312"/>
      <c r="AT120" s="316"/>
      <c r="AU120" s="271"/>
      <c r="AV120" s="316">
        <v>19471350</v>
      </c>
      <c r="AW120" s="829">
        <v>77621950</v>
      </c>
      <c r="AX120" s="311"/>
      <c r="AY120" s="311"/>
      <c r="AZ120" s="311"/>
      <c r="BA120" s="312"/>
      <c r="BB120" s="311"/>
      <c r="BC120" s="312"/>
      <c r="BD120" s="312"/>
      <c r="BE120" s="318"/>
      <c r="BF120" s="320"/>
      <c r="BG120" s="321"/>
      <c r="BH120" s="311"/>
      <c r="BI120" s="311"/>
      <c r="BJ120" s="316"/>
      <c r="BK120" s="319"/>
      <c r="BL120" s="312"/>
      <c r="BM120" s="312">
        <v>40000</v>
      </c>
      <c r="BN120" s="315">
        <v>3252000</v>
      </c>
      <c r="BO120" s="829">
        <v>12964000</v>
      </c>
      <c r="BP120" s="829">
        <v>90585950</v>
      </c>
      <c r="BQ120" s="322"/>
      <c r="BR120" s="829" t="s">
        <v>1393</v>
      </c>
      <c r="BS120" s="334" t="s">
        <v>1394</v>
      </c>
      <c r="BT120" s="325"/>
      <c r="BU120" s="276"/>
    </row>
    <row r="121" spans="1:73" ht="45" customHeight="1" x14ac:dyDescent="0.25">
      <c r="A121" s="831"/>
      <c r="B121" s="831"/>
      <c r="C121" s="311">
        <v>64</v>
      </c>
      <c r="D121" s="311">
        <v>300</v>
      </c>
      <c r="E121" s="311" t="s">
        <v>1203</v>
      </c>
      <c r="F121" s="311" t="s">
        <v>1004</v>
      </c>
      <c r="G121" s="312" t="s">
        <v>12</v>
      </c>
      <c r="H121" s="313">
        <v>109.5</v>
      </c>
      <c r="I121" s="313">
        <v>109.5</v>
      </c>
      <c r="J121" s="313">
        <v>0</v>
      </c>
      <c r="K121" s="313">
        <v>109.5</v>
      </c>
      <c r="L121" s="313">
        <v>0</v>
      </c>
      <c r="M121" s="314">
        <v>1993</v>
      </c>
      <c r="N121" s="312">
        <v>70000</v>
      </c>
      <c r="O121" s="315">
        <v>7665000</v>
      </c>
      <c r="P121" s="311" t="s">
        <v>1204</v>
      </c>
      <c r="Q121" s="311" t="s">
        <v>1205</v>
      </c>
      <c r="R121" s="311" t="s">
        <v>1005</v>
      </c>
      <c r="S121" s="311"/>
      <c r="T121" s="316">
        <v>9500</v>
      </c>
      <c r="U121" s="311" t="s">
        <v>352</v>
      </c>
      <c r="V121" s="317">
        <v>109.5</v>
      </c>
      <c r="W121" s="316">
        <v>9500</v>
      </c>
      <c r="X121" s="312">
        <v>1040250</v>
      </c>
      <c r="Y121" s="316"/>
      <c r="Z121" s="316"/>
      <c r="AA121" s="311"/>
      <c r="AB121" s="312"/>
      <c r="AC121" s="312"/>
      <c r="AD121" s="312"/>
      <c r="AE121" s="312"/>
      <c r="AF121" s="311"/>
      <c r="AG121" s="311"/>
      <c r="AH121" s="312"/>
      <c r="AI121" s="312">
        <v>10000</v>
      </c>
      <c r="AJ121" s="318">
        <v>1095000</v>
      </c>
      <c r="AK121" s="312">
        <v>150000</v>
      </c>
      <c r="AL121" s="316">
        <v>16425000</v>
      </c>
      <c r="AM121" s="316"/>
      <c r="AN121" s="319"/>
      <c r="AO121" s="316"/>
      <c r="AP121" s="319"/>
      <c r="AQ121" s="312"/>
      <c r="AR121" s="312"/>
      <c r="AS121" s="312"/>
      <c r="AT121" s="316"/>
      <c r="AU121" s="290"/>
      <c r="AV121" s="316">
        <v>26225250</v>
      </c>
      <c r="AW121" s="832"/>
      <c r="AX121" s="311"/>
      <c r="AY121" s="311"/>
      <c r="AZ121" s="311"/>
      <c r="BA121" s="312"/>
      <c r="BB121" s="311"/>
      <c r="BC121" s="312"/>
      <c r="BD121" s="312"/>
      <c r="BE121" s="318"/>
      <c r="BF121" s="320"/>
      <c r="BG121" s="321"/>
      <c r="BH121" s="311"/>
      <c r="BI121" s="311"/>
      <c r="BJ121" s="316"/>
      <c r="BK121" s="319"/>
      <c r="BL121" s="312"/>
      <c r="BM121" s="312">
        <v>40000</v>
      </c>
      <c r="BN121" s="315">
        <v>4380000</v>
      </c>
      <c r="BO121" s="832"/>
      <c r="BP121" s="832">
        <v>0</v>
      </c>
      <c r="BQ121" s="337"/>
      <c r="BR121" s="832"/>
      <c r="BS121" s="323" t="s">
        <v>1395</v>
      </c>
      <c r="BT121" s="325"/>
      <c r="BU121" s="276"/>
    </row>
    <row r="122" spans="1:73" ht="45" customHeight="1" x14ac:dyDescent="0.25">
      <c r="A122" s="828"/>
      <c r="B122" s="828"/>
      <c r="C122" s="311">
        <v>55</v>
      </c>
      <c r="D122" s="311">
        <v>427</v>
      </c>
      <c r="E122" s="311" t="s">
        <v>1203</v>
      </c>
      <c r="F122" s="311" t="s">
        <v>1004</v>
      </c>
      <c r="G122" s="312" t="s">
        <v>12</v>
      </c>
      <c r="H122" s="313">
        <v>133.30000000000001</v>
      </c>
      <c r="I122" s="313">
        <v>133.30000000000001</v>
      </c>
      <c r="J122" s="313">
        <v>0</v>
      </c>
      <c r="K122" s="313">
        <v>133.30000000000001</v>
      </c>
      <c r="L122" s="313">
        <v>0</v>
      </c>
      <c r="M122" s="314">
        <v>1993</v>
      </c>
      <c r="N122" s="312">
        <v>70000</v>
      </c>
      <c r="O122" s="315">
        <v>9331000</v>
      </c>
      <c r="P122" s="311" t="s">
        <v>1204</v>
      </c>
      <c r="Q122" s="311" t="s">
        <v>1205</v>
      </c>
      <c r="R122" s="311" t="s">
        <v>1005</v>
      </c>
      <c r="S122" s="311"/>
      <c r="T122" s="316">
        <v>9500</v>
      </c>
      <c r="U122" s="311" t="s">
        <v>352</v>
      </c>
      <c r="V122" s="317">
        <v>133.30000000000001</v>
      </c>
      <c r="W122" s="316">
        <v>9500</v>
      </c>
      <c r="X122" s="312">
        <v>1266350</v>
      </c>
      <c r="Y122" s="316"/>
      <c r="Z122" s="316"/>
      <c r="AA122" s="311"/>
      <c r="AB122" s="312"/>
      <c r="AC122" s="312"/>
      <c r="AD122" s="312"/>
      <c r="AE122" s="312"/>
      <c r="AF122" s="311"/>
      <c r="AG122" s="311"/>
      <c r="AH122" s="312"/>
      <c r="AI122" s="312">
        <v>10000</v>
      </c>
      <c r="AJ122" s="318">
        <v>1333000</v>
      </c>
      <c r="AK122" s="312">
        <v>150000</v>
      </c>
      <c r="AL122" s="316">
        <v>19995000</v>
      </c>
      <c r="AM122" s="316"/>
      <c r="AN122" s="319"/>
      <c r="AO122" s="316"/>
      <c r="AP122" s="319"/>
      <c r="AQ122" s="312"/>
      <c r="AR122" s="312"/>
      <c r="AS122" s="312"/>
      <c r="AT122" s="316"/>
      <c r="AU122" s="290"/>
      <c r="AV122" s="316">
        <v>31925350</v>
      </c>
      <c r="AW122" s="830"/>
      <c r="AX122" s="311"/>
      <c r="AY122" s="311"/>
      <c r="AZ122" s="311"/>
      <c r="BA122" s="312"/>
      <c r="BB122" s="311"/>
      <c r="BC122" s="312"/>
      <c r="BD122" s="312"/>
      <c r="BE122" s="318"/>
      <c r="BF122" s="320"/>
      <c r="BG122" s="321"/>
      <c r="BH122" s="311"/>
      <c r="BI122" s="311"/>
      <c r="BJ122" s="316"/>
      <c r="BK122" s="319"/>
      <c r="BL122" s="312"/>
      <c r="BM122" s="312">
        <v>40000</v>
      </c>
      <c r="BN122" s="315">
        <v>5332000</v>
      </c>
      <c r="BO122" s="830"/>
      <c r="BP122" s="830">
        <v>0</v>
      </c>
      <c r="BQ122" s="324"/>
      <c r="BR122" s="830"/>
      <c r="BS122" s="323" t="s">
        <v>1371</v>
      </c>
      <c r="BT122" s="325"/>
      <c r="BU122" s="276"/>
    </row>
    <row r="123" spans="1:73" ht="42" customHeight="1" x14ac:dyDescent="0.25">
      <c r="A123" s="827">
        <v>54</v>
      </c>
      <c r="B123" s="827" t="s">
        <v>1396</v>
      </c>
      <c r="C123" s="311">
        <v>55</v>
      </c>
      <c r="D123" s="311">
        <v>427</v>
      </c>
      <c r="E123" s="311" t="s">
        <v>1203</v>
      </c>
      <c r="F123" s="311" t="s">
        <v>1004</v>
      </c>
      <c r="G123" s="312" t="s">
        <v>12</v>
      </c>
      <c r="H123" s="313">
        <v>41.6</v>
      </c>
      <c r="I123" s="313">
        <v>41.6</v>
      </c>
      <c r="J123" s="313">
        <v>0</v>
      </c>
      <c r="K123" s="313">
        <v>41.6</v>
      </c>
      <c r="L123" s="313">
        <v>0</v>
      </c>
      <c r="M123" s="314">
        <v>1993</v>
      </c>
      <c r="N123" s="312">
        <v>70000</v>
      </c>
      <c r="O123" s="315">
        <v>2912000</v>
      </c>
      <c r="P123" s="311" t="s">
        <v>1204</v>
      </c>
      <c r="Q123" s="311" t="s">
        <v>1205</v>
      </c>
      <c r="R123" s="311" t="s">
        <v>1005</v>
      </c>
      <c r="S123" s="311"/>
      <c r="T123" s="316">
        <v>9500</v>
      </c>
      <c r="U123" s="311" t="s">
        <v>352</v>
      </c>
      <c r="V123" s="317">
        <v>41.6</v>
      </c>
      <c r="W123" s="316">
        <v>9500</v>
      </c>
      <c r="X123" s="312">
        <v>395200</v>
      </c>
      <c r="Y123" s="316"/>
      <c r="Z123" s="316"/>
      <c r="AA123" s="311"/>
      <c r="AB123" s="312"/>
      <c r="AC123" s="312"/>
      <c r="AD123" s="312"/>
      <c r="AE123" s="312"/>
      <c r="AF123" s="311"/>
      <c r="AG123" s="311"/>
      <c r="AH123" s="312"/>
      <c r="AI123" s="312">
        <v>10000</v>
      </c>
      <c r="AJ123" s="318">
        <v>416000</v>
      </c>
      <c r="AK123" s="312">
        <v>150000</v>
      </c>
      <c r="AL123" s="316">
        <v>6240000</v>
      </c>
      <c r="AM123" s="316"/>
      <c r="AN123" s="319"/>
      <c r="AO123" s="316"/>
      <c r="AP123" s="319"/>
      <c r="AQ123" s="312"/>
      <c r="AR123" s="312"/>
      <c r="AS123" s="312"/>
      <c r="AT123" s="316"/>
      <c r="AU123" s="290"/>
      <c r="AV123" s="316">
        <v>9963200</v>
      </c>
      <c r="AW123" s="829">
        <v>86148150</v>
      </c>
      <c r="AX123" s="311"/>
      <c r="AY123" s="311"/>
      <c r="AZ123" s="311"/>
      <c r="BA123" s="312"/>
      <c r="BB123" s="311"/>
      <c r="BC123" s="312"/>
      <c r="BD123" s="312"/>
      <c r="BE123" s="318"/>
      <c r="BF123" s="320"/>
      <c r="BG123" s="321"/>
      <c r="BH123" s="311"/>
      <c r="BI123" s="311"/>
      <c r="BJ123" s="316"/>
      <c r="BK123" s="319"/>
      <c r="BL123" s="312"/>
      <c r="BM123" s="312">
        <v>40000</v>
      </c>
      <c r="BN123" s="315">
        <v>1664000</v>
      </c>
      <c r="BO123" s="829">
        <v>14388000</v>
      </c>
      <c r="BP123" s="829">
        <v>100536150</v>
      </c>
      <c r="BQ123" s="322"/>
      <c r="BR123" s="829" t="s">
        <v>1397</v>
      </c>
      <c r="BS123" s="323" t="s">
        <v>1371</v>
      </c>
      <c r="BT123" s="325"/>
      <c r="BU123" s="276"/>
    </row>
    <row r="124" spans="1:73" ht="42" customHeight="1" x14ac:dyDescent="0.25">
      <c r="A124" s="828"/>
      <c r="B124" s="828"/>
      <c r="C124" s="311">
        <v>55</v>
      </c>
      <c r="D124" s="311">
        <v>428</v>
      </c>
      <c r="E124" s="311" t="s">
        <v>1203</v>
      </c>
      <c r="F124" s="311" t="s">
        <v>1004</v>
      </c>
      <c r="G124" s="312" t="s">
        <v>12</v>
      </c>
      <c r="H124" s="313">
        <v>318.10000000000002</v>
      </c>
      <c r="I124" s="313">
        <v>318.10000000000002</v>
      </c>
      <c r="J124" s="313">
        <v>0</v>
      </c>
      <c r="K124" s="313">
        <v>318.10000000000002</v>
      </c>
      <c r="L124" s="313">
        <v>0</v>
      </c>
      <c r="M124" s="314">
        <v>1993</v>
      </c>
      <c r="N124" s="312">
        <v>70000</v>
      </c>
      <c r="O124" s="315">
        <v>22267000</v>
      </c>
      <c r="P124" s="311" t="s">
        <v>1204</v>
      </c>
      <c r="Q124" s="311" t="s">
        <v>1205</v>
      </c>
      <c r="R124" s="311" t="s">
        <v>1005</v>
      </c>
      <c r="S124" s="311"/>
      <c r="T124" s="316">
        <v>9500</v>
      </c>
      <c r="U124" s="311" t="s">
        <v>352</v>
      </c>
      <c r="V124" s="317">
        <v>318.10000000000002</v>
      </c>
      <c r="W124" s="316">
        <v>9500</v>
      </c>
      <c r="X124" s="312">
        <v>3021950</v>
      </c>
      <c r="Y124" s="316"/>
      <c r="Z124" s="316"/>
      <c r="AA124" s="311"/>
      <c r="AB124" s="312"/>
      <c r="AC124" s="312"/>
      <c r="AD124" s="312"/>
      <c r="AE124" s="312"/>
      <c r="AF124" s="311"/>
      <c r="AG124" s="311"/>
      <c r="AH124" s="312"/>
      <c r="AI124" s="312">
        <v>10000</v>
      </c>
      <c r="AJ124" s="318">
        <v>3181000</v>
      </c>
      <c r="AK124" s="312">
        <v>150000</v>
      </c>
      <c r="AL124" s="316">
        <v>47715000</v>
      </c>
      <c r="AM124" s="316"/>
      <c r="AN124" s="319"/>
      <c r="AO124" s="316"/>
      <c r="AP124" s="319"/>
      <c r="AQ124" s="312"/>
      <c r="AR124" s="312"/>
      <c r="AS124" s="312"/>
      <c r="AT124" s="316"/>
      <c r="AU124" s="290"/>
      <c r="AV124" s="316">
        <v>76184950</v>
      </c>
      <c r="AW124" s="830"/>
      <c r="AX124" s="311"/>
      <c r="AY124" s="311"/>
      <c r="AZ124" s="311"/>
      <c r="BA124" s="312"/>
      <c r="BB124" s="311"/>
      <c r="BC124" s="312"/>
      <c r="BD124" s="312"/>
      <c r="BE124" s="318"/>
      <c r="BF124" s="320"/>
      <c r="BG124" s="321"/>
      <c r="BH124" s="311"/>
      <c r="BI124" s="311"/>
      <c r="BJ124" s="316"/>
      <c r="BK124" s="319"/>
      <c r="BL124" s="312"/>
      <c r="BM124" s="312">
        <v>40000</v>
      </c>
      <c r="BN124" s="315">
        <v>12724000</v>
      </c>
      <c r="BO124" s="830"/>
      <c r="BP124" s="830">
        <v>0</v>
      </c>
      <c r="BQ124" s="324"/>
      <c r="BR124" s="830"/>
      <c r="BS124" s="323" t="s">
        <v>1398</v>
      </c>
      <c r="BT124" s="325"/>
      <c r="BU124" s="276"/>
    </row>
    <row r="125" spans="1:73" ht="57" customHeight="1" x14ac:dyDescent="0.25">
      <c r="A125" s="353">
        <v>55</v>
      </c>
      <c r="B125" s="353" t="s">
        <v>1399</v>
      </c>
      <c r="C125" s="311">
        <v>55</v>
      </c>
      <c r="D125" s="311">
        <v>428</v>
      </c>
      <c r="E125" s="311" t="s">
        <v>1203</v>
      </c>
      <c r="F125" s="311" t="s">
        <v>1004</v>
      </c>
      <c r="G125" s="312" t="s">
        <v>12</v>
      </c>
      <c r="H125" s="313">
        <v>289.8</v>
      </c>
      <c r="I125" s="313">
        <v>289.8</v>
      </c>
      <c r="J125" s="313">
        <v>0</v>
      </c>
      <c r="K125" s="313">
        <v>289.8</v>
      </c>
      <c r="L125" s="313">
        <v>0</v>
      </c>
      <c r="M125" s="314">
        <v>1993</v>
      </c>
      <c r="N125" s="312">
        <v>70000</v>
      </c>
      <c r="O125" s="315">
        <v>20286000</v>
      </c>
      <c r="P125" s="311" t="s">
        <v>1204</v>
      </c>
      <c r="Q125" s="311" t="s">
        <v>1205</v>
      </c>
      <c r="R125" s="311" t="s">
        <v>1005</v>
      </c>
      <c r="S125" s="311"/>
      <c r="T125" s="316">
        <v>9500</v>
      </c>
      <c r="U125" s="311" t="s">
        <v>352</v>
      </c>
      <c r="V125" s="317">
        <v>289.8</v>
      </c>
      <c r="W125" s="316">
        <v>9500</v>
      </c>
      <c r="X125" s="312">
        <v>2753100</v>
      </c>
      <c r="Y125" s="316"/>
      <c r="Z125" s="316"/>
      <c r="AA125" s="311"/>
      <c r="AB125" s="312"/>
      <c r="AC125" s="312"/>
      <c r="AD125" s="312"/>
      <c r="AE125" s="312"/>
      <c r="AF125" s="311"/>
      <c r="AG125" s="311"/>
      <c r="AH125" s="312"/>
      <c r="AI125" s="312">
        <v>10000</v>
      </c>
      <c r="AJ125" s="318">
        <v>2898000</v>
      </c>
      <c r="AK125" s="312">
        <v>150000</v>
      </c>
      <c r="AL125" s="316">
        <v>43470000</v>
      </c>
      <c r="AM125" s="316"/>
      <c r="AN125" s="319"/>
      <c r="AO125" s="316"/>
      <c r="AP125" s="319"/>
      <c r="AQ125" s="312"/>
      <c r="AR125" s="312"/>
      <c r="AS125" s="312"/>
      <c r="AT125" s="316"/>
      <c r="AU125" s="290"/>
      <c r="AV125" s="316">
        <v>69407100</v>
      </c>
      <c r="AW125" s="316">
        <v>69407100</v>
      </c>
      <c r="AX125" s="311"/>
      <c r="AY125" s="311"/>
      <c r="AZ125" s="311"/>
      <c r="BA125" s="312"/>
      <c r="BB125" s="311"/>
      <c r="BC125" s="312"/>
      <c r="BD125" s="312"/>
      <c r="BE125" s="318"/>
      <c r="BF125" s="320"/>
      <c r="BG125" s="321"/>
      <c r="BH125" s="311"/>
      <c r="BI125" s="311"/>
      <c r="BJ125" s="316"/>
      <c r="BK125" s="319"/>
      <c r="BL125" s="312"/>
      <c r="BM125" s="312">
        <v>40000</v>
      </c>
      <c r="BN125" s="315">
        <v>11592000</v>
      </c>
      <c r="BO125" s="316">
        <v>11592000</v>
      </c>
      <c r="BP125" s="316">
        <v>80999100</v>
      </c>
      <c r="BQ125" s="316"/>
      <c r="BR125" s="316" t="s">
        <v>1400</v>
      </c>
      <c r="BS125" s="323" t="s">
        <v>1398</v>
      </c>
      <c r="BT125" s="325"/>
      <c r="BU125" s="276"/>
    </row>
    <row r="126" spans="1:73" s="338" customFormat="1" ht="57" customHeight="1" x14ac:dyDescent="0.25">
      <c r="A126" s="265">
        <v>56</v>
      </c>
      <c r="B126" s="265" t="s">
        <v>1401</v>
      </c>
      <c r="C126" s="311">
        <v>62</v>
      </c>
      <c r="D126" s="311">
        <v>373</v>
      </c>
      <c r="E126" s="311" t="s">
        <v>1203</v>
      </c>
      <c r="F126" s="311" t="s">
        <v>1004</v>
      </c>
      <c r="G126" s="312" t="s">
        <v>12</v>
      </c>
      <c r="H126" s="313">
        <v>204</v>
      </c>
      <c r="I126" s="313">
        <v>115.2</v>
      </c>
      <c r="J126" s="313"/>
      <c r="K126" s="313">
        <v>115.2</v>
      </c>
      <c r="L126" s="313">
        <v>88.8</v>
      </c>
      <c r="M126" s="314">
        <v>1993</v>
      </c>
      <c r="N126" s="312">
        <v>70000</v>
      </c>
      <c r="O126" s="315">
        <v>8064000</v>
      </c>
      <c r="P126" s="311" t="s">
        <v>1204</v>
      </c>
      <c r="Q126" s="311" t="s">
        <v>1205</v>
      </c>
      <c r="R126" s="311" t="s">
        <v>1005</v>
      </c>
      <c r="S126" s="311"/>
      <c r="T126" s="316">
        <v>9500</v>
      </c>
      <c r="U126" s="311" t="s">
        <v>352</v>
      </c>
      <c r="V126" s="317">
        <v>115.2</v>
      </c>
      <c r="W126" s="316">
        <v>9500</v>
      </c>
      <c r="X126" s="312">
        <v>1094400</v>
      </c>
      <c r="Y126" s="316"/>
      <c r="Z126" s="316"/>
      <c r="AA126" s="311"/>
      <c r="AB126" s="312"/>
      <c r="AC126" s="312"/>
      <c r="AD126" s="312"/>
      <c r="AE126" s="312"/>
      <c r="AF126" s="311"/>
      <c r="AG126" s="311"/>
      <c r="AH126" s="312"/>
      <c r="AI126" s="312">
        <v>10000</v>
      </c>
      <c r="AJ126" s="318">
        <v>1152000</v>
      </c>
      <c r="AK126" s="312">
        <v>150000</v>
      </c>
      <c r="AL126" s="316">
        <v>17280000</v>
      </c>
      <c r="AM126" s="316"/>
      <c r="AN126" s="319"/>
      <c r="AO126" s="316"/>
      <c r="AP126" s="319"/>
      <c r="AQ126" s="312"/>
      <c r="AR126" s="312"/>
      <c r="AS126" s="312"/>
      <c r="AT126" s="316"/>
      <c r="AU126" s="271"/>
      <c r="AV126" s="316">
        <v>27590400</v>
      </c>
      <c r="AW126" s="316">
        <v>27590400</v>
      </c>
      <c r="AX126" s="311"/>
      <c r="AY126" s="311"/>
      <c r="AZ126" s="311"/>
      <c r="BA126" s="312"/>
      <c r="BB126" s="311"/>
      <c r="BC126" s="312"/>
      <c r="BD126" s="312"/>
      <c r="BE126" s="318"/>
      <c r="BF126" s="320"/>
      <c r="BG126" s="321"/>
      <c r="BH126" s="311"/>
      <c r="BI126" s="311"/>
      <c r="BJ126" s="316"/>
      <c r="BK126" s="319"/>
      <c r="BL126" s="312"/>
      <c r="BM126" s="312">
        <v>40000</v>
      </c>
      <c r="BN126" s="315">
        <v>4608000</v>
      </c>
      <c r="BO126" s="316">
        <v>4608000</v>
      </c>
      <c r="BP126" s="316">
        <v>32198400</v>
      </c>
      <c r="BQ126" s="316"/>
      <c r="BR126" s="316" t="s">
        <v>1402</v>
      </c>
      <c r="BS126" s="334" t="s">
        <v>1403</v>
      </c>
      <c r="BT126" s="325"/>
      <c r="BU126" s="276"/>
    </row>
    <row r="127" spans="1:73" s="338" customFormat="1" ht="57" customHeight="1" x14ac:dyDescent="0.25">
      <c r="A127" s="265">
        <v>57</v>
      </c>
      <c r="B127" s="265" t="s">
        <v>1404</v>
      </c>
      <c r="C127" s="311">
        <v>55</v>
      </c>
      <c r="D127" s="311">
        <v>302</v>
      </c>
      <c r="E127" s="311" t="s">
        <v>1203</v>
      </c>
      <c r="F127" s="311" t="s">
        <v>1004</v>
      </c>
      <c r="G127" s="312" t="s">
        <v>12</v>
      </c>
      <c r="H127" s="313">
        <v>171.3</v>
      </c>
      <c r="I127" s="313">
        <v>171.3</v>
      </c>
      <c r="J127" s="313">
        <v>0</v>
      </c>
      <c r="K127" s="313">
        <v>171.3</v>
      </c>
      <c r="L127" s="313">
        <v>0</v>
      </c>
      <c r="M127" s="314">
        <v>1993</v>
      </c>
      <c r="N127" s="312">
        <v>70000</v>
      </c>
      <c r="O127" s="315">
        <v>11991000</v>
      </c>
      <c r="P127" s="311" t="s">
        <v>1204</v>
      </c>
      <c r="Q127" s="311" t="s">
        <v>1205</v>
      </c>
      <c r="R127" s="311" t="s">
        <v>1005</v>
      </c>
      <c r="S127" s="311"/>
      <c r="T127" s="316">
        <v>9500</v>
      </c>
      <c r="U127" s="311" t="s">
        <v>352</v>
      </c>
      <c r="V127" s="317">
        <v>171.3</v>
      </c>
      <c r="W127" s="316">
        <v>9500</v>
      </c>
      <c r="X127" s="312">
        <v>1627350</v>
      </c>
      <c r="Y127" s="316"/>
      <c r="Z127" s="316"/>
      <c r="AA127" s="311"/>
      <c r="AB127" s="312"/>
      <c r="AC127" s="312"/>
      <c r="AD127" s="312"/>
      <c r="AE127" s="312"/>
      <c r="AF127" s="311"/>
      <c r="AG127" s="311"/>
      <c r="AH127" s="312"/>
      <c r="AI127" s="312">
        <v>10000</v>
      </c>
      <c r="AJ127" s="318">
        <v>1713000</v>
      </c>
      <c r="AK127" s="312">
        <v>150000</v>
      </c>
      <c r="AL127" s="316">
        <v>25695000</v>
      </c>
      <c r="AM127" s="316"/>
      <c r="AN127" s="319"/>
      <c r="AO127" s="316"/>
      <c r="AP127" s="319"/>
      <c r="AQ127" s="312"/>
      <c r="AR127" s="312"/>
      <c r="AS127" s="312"/>
      <c r="AT127" s="316"/>
      <c r="AU127" s="271"/>
      <c r="AV127" s="316">
        <v>41026350</v>
      </c>
      <c r="AW127" s="316">
        <v>41026350</v>
      </c>
      <c r="AX127" s="311"/>
      <c r="AY127" s="311"/>
      <c r="AZ127" s="311"/>
      <c r="BA127" s="312"/>
      <c r="BB127" s="311"/>
      <c r="BC127" s="312"/>
      <c r="BD127" s="312"/>
      <c r="BE127" s="318"/>
      <c r="BF127" s="320"/>
      <c r="BG127" s="321"/>
      <c r="BH127" s="311"/>
      <c r="BI127" s="311"/>
      <c r="BJ127" s="316"/>
      <c r="BK127" s="319"/>
      <c r="BL127" s="312"/>
      <c r="BM127" s="312">
        <v>40000</v>
      </c>
      <c r="BN127" s="315">
        <v>6852000</v>
      </c>
      <c r="BO127" s="316">
        <v>6852000</v>
      </c>
      <c r="BP127" s="316">
        <v>47878350</v>
      </c>
      <c r="BQ127" s="316"/>
      <c r="BR127" s="316" t="s">
        <v>1405</v>
      </c>
      <c r="BS127" s="362" t="s">
        <v>1331</v>
      </c>
      <c r="BT127" s="325"/>
      <c r="BU127" s="276"/>
    </row>
    <row r="128" spans="1:73" s="338" customFormat="1" ht="57" customHeight="1" x14ac:dyDescent="0.25">
      <c r="A128" s="265">
        <v>58</v>
      </c>
      <c r="B128" s="265" t="s">
        <v>1406</v>
      </c>
      <c r="C128" s="311">
        <v>55</v>
      </c>
      <c r="D128" s="311">
        <v>302</v>
      </c>
      <c r="E128" s="311" t="s">
        <v>1203</v>
      </c>
      <c r="F128" s="311" t="s">
        <v>1004</v>
      </c>
      <c r="G128" s="312" t="s">
        <v>12</v>
      </c>
      <c r="H128" s="313">
        <v>158</v>
      </c>
      <c r="I128" s="313">
        <v>158</v>
      </c>
      <c r="J128" s="313">
        <v>0</v>
      </c>
      <c r="K128" s="313">
        <v>158</v>
      </c>
      <c r="L128" s="313">
        <v>0</v>
      </c>
      <c r="M128" s="314">
        <v>1993</v>
      </c>
      <c r="N128" s="312">
        <v>70000</v>
      </c>
      <c r="O128" s="315">
        <v>11060000</v>
      </c>
      <c r="P128" s="311" t="s">
        <v>1204</v>
      </c>
      <c r="Q128" s="311" t="s">
        <v>1205</v>
      </c>
      <c r="R128" s="311" t="s">
        <v>1005</v>
      </c>
      <c r="S128" s="311"/>
      <c r="T128" s="316">
        <v>9500</v>
      </c>
      <c r="U128" s="311" t="s">
        <v>352</v>
      </c>
      <c r="V128" s="317">
        <v>158</v>
      </c>
      <c r="W128" s="316">
        <v>9500</v>
      </c>
      <c r="X128" s="312">
        <v>1501000</v>
      </c>
      <c r="Y128" s="316"/>
      <c r="Z128" s="316"/>
      <c r="AA128" s="311"/>
      <c r="AB128" s="312"/>
      <c r="AC128" s="312"/>
      <c r="AD128" s="312"/>
      <c r="AE128" s="312"/>
      <c r="AF128" s="311"/>
      <c r="AG128" s="311"/>
      <c r="AH128" s="312"/>
      <c r="AI128" s="312">
        <v>10000</v>
      </c>
      <c r="AJ128" s="318">
        <v>1580000</v>
      </c>
      <c r="AK128" s="312">
        <v>150000</v>
      </c>
      <c r="AL128" s="316">
        <v>23700000</v>
      </c>
      <c r="AM128" s="316"/>
      <c r="AN128" s="319"/>
      <c r="AO128" s="316"/>
      <c r="AP128" s="319"/>
      <c r="AQ128" s="312"/>
      <c r="AR128" s="312"/>
      <c r="AS128" s="312"/>
      <c r="AT128" s="316"/>
      <c r="AU128" s="271"/>
      <c r="AV128" s="316">
        <v>37841000</v>
      </c>
      <c r="AW128" s="316">
        <v>37841000</v>
      </c>
      <c r="AX128" s="311"/>
      <c r="AY128" s="311"/>
      <c r="AZ128" s="311"/>
      <c r="BA128" s="312"/>
      <c r="BB128" s="311"/>
      <c r="BC128" s="312"/>
      <c r="BD128" s="312"/>
      <c r="BE128" s="318"/>
      <c r="BF128" s="320"/>
      <c r="BG128" s="321"/>
      <c r="BH128" s="311"/>
      <c r="BI128" s="311"/>
      <c r="BJ128" s="316"/>
      <c r="BK128" s="319"/>
      <c r="BL128" s="312"/>
      <c r="BM128" s="312">
        <v>40000</v>
      </c>
      <c r="BN128" s="315">
        <v>6320000</v>
      </c>
      <c r="BO128" s="316">
        <v>6320000</v>
      </c>
      <c r="BP128" s="316">
        <v>44161000</v>
      </c>
      <c r="BQ128" s="316"/>
      <c r="BR128" s="316" t="s">
        <v>1407</v>
      </c>
      <c r="BS128" s="362" t="s">
        <v>1331</v>
      </c>
      <c r="BT128" s="325"/>
      <c r="BU128" s="276"/>
    </row>
    <row r="129" spans="1:73" s="338" customFormat="1" ht="57" customHeight="1" x14ac:dyDescent="0.25">
      <c r="A129" s="265">
        <v>59</v>
      </c>
      <c r="B129" s="265" t="s">
        <v>1408</v>
      </c>
      <c r="C129" s="311">
        <v>62</v>
      </c>
      <c r="D129" s="311">
        <v>310</v>
      </c>
      <c r="E129" s="311" t="s">
        <v>1203</v>
      </c>
      <c r="F129" s="311" t="s">
        <v>1004</v>
      </c>
      <c r="G129" s="312" t="s">
        <v>12</v>
      </c>
      <c r="H129" s="313">
        <v>427.3</v>
      </c>
      <c r="I129" s="313">
        <v>411.3</v>
      </c>
      <c r="J129" s="313">
        <v>16</v>
      </c>
      <c r="K129" s="313">
        <v>427.3</v>
      </c>
      <c r="L129" s="313">
        <v>0</v>
      </c>
      <c r="M129" s="314">
        <v>1993</v>
      </c>
      <c r="N129" s="312">
        <v>70000</v>
      </c>
      <c r="O129" s="315">
        <v>29911000</v>
      </c>
      <c r="P129" s="311" t="s">
        <v>1204</v>
      </c>
      <c r="Q129" s="311" t="s">
        <v>1205</v>
      </c>
      <c r="R129" s="311" t="s">
        <v>1005</v>
      </c>
      <c r="S129" s="311"/>
      <c r="T129" s="316">
        <v>9500</v>
      </c>
      <c r="U129" s="311" t="s">
        <v>352</v>
      </c>
      <c r="V129" s="317">
        <v>427.3</v>
      </c>
      <c r="W129" s="316">
        <v>9500</v>
      </c>
      <c r="X129" s="312">
        <v>4059350</v>
      </c>
      <c r="Y129" s="316"/>
      <c r="Z129" s="316"/>
      <c r="AA129" s="311"/>
      <c r="AB129" s="312"/>
      <c r="AC129" s="312"/>
      <c r="AD129" s="312"/>
      <c r="AE129" s="312"/>
      <c r="AF129" s="311"/>
      <c r="AG129" s="311"/>
      <c r="AH129" s="312"/>
      <c r="AI129" s="312">
        <v>10000</v>
      </c>
      <c r="AJ129" s="318">
        <v>4273000</v>
      </c>
      <c r="AK129" s="312">
        <v>150000</v>
      </c>
      <c r="AL129" s="316">
        <v>64095000</v>
      </c>
      <c r="AM129" s="316"/>
      <c r="AN129" s="319"/>
      <c r="AO129" s="316"/>
      <c r="AP129" s="319"/>
      <c r="AQ129" s="312"/>
      <c r="AR129" s="312"/>
      <c r="AS129" s="312"/>
      <c r="AT129" s="316"/>
      <c r="AU129" s="271"/>
      <c r="AV129" s="316">
        <v>102338350</v>
      </c>
      <c r="AW129" s="316">
        <v>102338350</v>
      </c>
      <c r="AX129" s="311"/>
      <c r="AY129" s="311"/>
      <c r="AZ129" s="311"/>
      <c r="BA129" s="312"/>
      <c r="BB129" s="311"/>
      <c r="BC129" s="312"/>
      <c r="BD129" s="312"/>
      <c r="BE129" s="318"/>
      <c r="BF129" s="320"/>
      <c r="BG129" s="321"/>
      <c r="BH129" s="311"/>
      <c r="BI129" s="311"/>
      <c r="BJ129" s="316"/>
      <c r="BK129" s="319"/>
      <c r="BL129" s="312"/>
      <c r="BM129" s="312">
        <v>40000</v>
      </c>
      <c r="BN129" s="315">
        <v>17092000</v>
      </c>
      <c r="BO129" s="316">
        <v>17092000</v>
      </c>
      <c r="BP129" s="316">
        <v>119430350</v>
      </c>
      <c r="BQ129" s="316"/>
      <c r="BR129" s="316" t="s">
        <v>1409</v>
      </c>
      <c r="BS129" s="334" t="s">
        <v>1410</v>
      </c>
      <c r="BT129" s="325"/>
      <c r="BU129" s="276"/>
    </row>
    <row r="130" spans="1:73" ht="37.15" customHeight="1" x14ac:dyDescent="0.25">
      <c r="A130" s="827">
        <v>60</v>
      </c>
      <c r="B130" s="827" t="s">
        <v>1411</v>
      </c>
      <c r="C130" s="326">
        <v>55</v>
      </c>
      <c r="D130" s="326">
        <v>590</v>
      </c>
      <c r="E130" s="326" t="s">
        <v>1203</v>
      </c>
      <c r="F130" s="326" t="s">
        <v>1004</v>
      </c>
      <c r="G130" s="302" t="s">
        <v>12</v>
      </c>
      <c r="H130" s="327">
        <v>106.4</v>
      </c>
      <c r="I130" s="327">
        <v>106.4</v>
      </c>
      <c r="J130" s="327">
        <v>0</v>
      </c>
      <c r="K130" s="327">
        <v>106.4</v>
      </c>
      <c r="L130" s="327">
        <v>0</v>
      </c>
      <c r="M130" s="354">
        <v>1993</v>
      </c>
      <c r="N130" s="302">
        <v>70000</v>
      </c>
      <c r="O130" s="304">
        <v>7448000</v>
      </c>
      <c r="P130" s="326" t="s">
        <v>1204</v>
      </c>
      <c r="Q130" s="326" t="s">
        <v>1205</v>
      </c>
      <c r="R130" s="326" t="s">
        <v>1005</v>
      </c>
      <c r="S130" s="326"/>
      <c r="T130" s="322">
        <v>9500</v>
      </c>
      <c r="U130" s="326" t="s">
        <v>352</v>
      </c>
      <c r="V130" s="328">
        <v>106.4</v>
      </c>
      <c r="W130" s="322">
        <v>9500</v>
      </c>
      <c r="X130" s="302">
        <v>1010800</v>
      </c>
      <c r="Y130" s="322"/>
      <c r="Z130" s="322"/>
      <c r="AA130" s="326"/>
      <c r="AB130" s="302"/>
      <c r="AC130" s="302"/>
      <c r="AD130" s="302"/>
      <c r="AE130" s="302"/>
      <c r="AF130" s="326"/>
      <c r="AG130" s="326"/>
      <c r="AH130" s="302"/>
      <c r="AI130" s="302">
        <v>10000</v>
      </c>
      <c r="AJ130" s="329">
        <v>1064000</v>
      </c>
      <c r="AK130" s="302">
        <v>150000</v>
      </c>
      <c r="AL130" s="322">
        <v>15960000</v>
      </c>
      <c r="AM130" s="322"/>
      <c r="AN130" s="330"/>
      <c r="AO130" s="322"/>
      <c r="AP130" s="330"/>
      <c r="AQ130" s="302"/>
      <c r="AR130" s="302"/>
      <c r="AS130" s="302"/>
      <c r="AT130" s="322"/>
      <c r="AU130" s="290"/>
      <c r="AV130" s="316">
        <v>25482800</v>
      </c>
      <c r="AW130" s="829">
        <v>94051650</v>
      </c>
      <c r="AX130" s="311"/>
      <c r="AY130" s="311"/>
      <c r="AZ130" s="311"/>
      <c r="BA130" s="312"/>
      <c r="BB130" s="311"/>
      <c r="BC130" s="312"/>
      <c r="BD130" s="312"/>
      <c r="BE130" s="318"/>
      <c r="BF130" s="320"/>
      <c r="BG130" s="321"/>
      <c r="BH130" s="311"/>
      <c r="BI130" s="311"/>
      <c r="BJ130" s="316"/>
      <c r="BK130" s="319"/>
      <c r="BL130" s="312"/>
      <c r="BM130" s="312">
        <v>40000</v>
      </c>
      <c r="BN130" s="315">
        <v>4256000</v>
      </c>
      <c r="BO130" s="829">
        <v>15708000</v>
      </c>
      <c r="BP130" s="829">
        <v>109759650</v>
      </c>
      <c r="BQ130" s="322"/>
      <c r="BR130" s="829" t="s">
        <v>1412</v>
      </c>
      <c r="BS130" s="306"/>
      <c r="BT130" s="854"/>
      <c r="BU130" s="276"/>
    </row>
    <row r="131" spans="1:73" ht="58.9" customHeight="1" x14ac:dyDescent="0.25">
      <c r="A131" s="831"/>
      <c r="B131" s="831"/>
      <c r="C131" s="332">
        <v>63</v>
      </c>
      <c r="D131" s="311">
        <v>189</v>
      </c>
      <c r="E131" s="311" t="s">
        <v>1203</v>
      </c>
      <c r="F131" s="311" t="s">
        <v>1004</v>
      </c>
      <c r="G131" s="312" t="s">
        <v>12</v>
      </c>
      <c r="H131" s="313">
        <v>111.1</v>
      </c>
      <c r="I131" s="313">
        <v>111.1</v>
      </c>
      <c r="J131" s="313">
        <v>0</v>
      </c>
      <c r="K131" s="313">
        <v>111.1</v>
      </c>
      <c r="L131" s="313">
        <v>0</v>
      </c>
      <c r="M131" s="314">
        <v>1993</v>
      </c>
      <c r="N131" s="312">
        <v>70000</v>
      </c>
      <c r="O131" s="315">
        <v>7777000</v>
      </c>
      <c r="P131" s="311" t="s">
        <v>1204</v>
      </c>
      <c r="Q131" s="311" t="s">
        <v>1205</v>
      </c>
      <c r="R131" s="311" t="s">
        <v>1005</v>
      </c>
      <c r="S131" s="311"/>
      <c r="T131" s="316">
        <v>9500</v>
      </c>
      <c r="U131" s="311" t="s">
        <v>352</v>
      </c>
      <c r="V131" s="317">
        <v>111.1</v>
      </c>
      <c r="W131" s="316">
        <v>9500</v>
      </c>
      <c r="X131" s="312">
        <v>1055450</v>
      </c>
      <c r="Y131" s="316"/>
      <c r="Z131" s="316"/>
      <c r="AA131" s="311"/>
      <c r="AB131" s="312"/>
      <c r="AC131" s="312"/>
      <c r="AD131" s="312"/>
      <c r="AE131" s="312"/>
      <c r="AF131" s="311"/>
      <c r="AG131" s="311"/>
      <c r="AH131" s="312"/>
      <c r="AI131" s="312">
        <v>10000</v>
      </c>
      <c r="AJ131" s="318">
        <v>1111000</v>
      </c>
      <c r="AK131" s="312">
        <v>150000</v>
      </c>
      <c r="AL131" s="316">
        <v>16665000</v>
      </c>
      <c r="AM131" s="316"/>
      <c r="AN131" s="319"/>
      <c r="AO131" s="316"/>
      <c r="AP131" s="319"/>
      <c r="AQ131" s="312"/>
      <c r="AR131" s="312"/>
      <c r="AS131" s="312"/>
      <c r="AT131" s="316"/>
      <c r="AU131" s="290"/>
      <c r="AV131" s="316">
        <v>26608450</v>
      </c>
      <c r="AW131" s="832"/>
      <c r="AX131" s="311"/>
      <c r="AY131" s="311"/>
      <c r="AZ131" s="311"/>
      <c r="BA131" s="312"/>
      <c r="BB131" s="311"/>
      <c r="BC131" s="312"/>
      <c r="BD131" s="312"/>
      <c r="BE131" s="318"/>
      <c r="BF131" s="320"/>
      <c r="BG131" s="321"/>
      <c r="BH131" s="311"/>
      <c r="BI131" s="311"/>
      <c r="BJ131" s="316"/>
      <c r="BK131" s="319"/>
      <c r="BL131" s="312"/>
      <c r="BM131" s="312">
        <v>40000</v>
      </c>
      <c r="BN131" s="315">
        <v>4444000</v>
      </c>
      <c r="BO131" s="832"/>
      <c r="BP131" s="832">
        <v>0</v>
      </c>
      <c r="BQ131" s="337"/>
      <c r="BR131" s="832"/>
      <c r="BS131" s="334" t="s">
        <v>1413</v>
      </c>
      <c r="BT131" s="855"/>
      <c r="BU131" s="276"/>
    </row>
    <row r="132" spans="1:73" ht="58.9" customHeight="1" x14ac:dyDescent="0.25">
      <c r="A132" s="828"/>
      <c r="B132" s="828"/>
      <c r="C132" s="332">
        <v>55</v>
      </c>
      <c r="D132" s="311">
        <v>541</v>
      </c>
      <c r="E132" s="311" t="s">
        <v>1203</v>
      </c>
      <c r="F132" s="311" t="s">
        <v>1004</v>
      </c>
      <c r="G132" s="312" t="s">
        <v>12</v>
      </c>
      <c r="H132" s="313">
        <v>175.2</v>
      </c>
      <c r="I132" s="313">
        <v>175.2</v>
      </c>
      <c r="J132" s="313">
        <v>0</v>
      </c>
      <c r="K132" s="313">
        <v>175.2</v>
      </c>
      <c r="L132" s="313">
        <v>0</v>
      </c>
      <c r="M132" s="314">
        <v>1993</v>
      </c>
      <c r="N132" s="312">
        <v>70000</v>
      </c>
      <c r="O132" s="315">
        <v>12264000</v>
      </c>
      <c r="P132" s="311" t="s">
        <v>1204</v>
      </c>
      <c r="Q132" s="311" t="s">
        <v>1205</v>
      </c>
      <c r="R132" s="311" t="s">
        <v>1005</v>
      </c>
      <c r="S132" s="311"/>
      <c r="T132" s="316">
        <v>9500</v>
      </c>
      <c r="U132" s="311" t="s">
        <v>352</v>
      </c>
      <c r="V132" s="317">
        <v>175.2</v>
      </c>
      <c r="W132" s="316">
        <v>9500</v>
      </c>
      <c r="X132" s="312">
        <v>1664400</v>
      </c>
      <c r="Y132" s="316"/>
      <c r="Z132" s="316"/>
      <c r="AA132" s="311"/>
      <c r="AB132" s="312"/>
      <c r="AC132" s="312"/>
      <c r="AD132" s="312"/>
      <c r="AE132" s="312"/>
      <c r="AF132" s="311"/>
      <c r="AG132" s="311"/>
      <c r="AH132" s="312"/>
      <c r="AI132" s="312">
        <v>10000</v>
      </c>
      <c r="AJ132" s="318">
        <v>1752000</v>
      </c>
      <c r="AK132" s="312">
        <v>150000</v>
      </c>
      <c r="AL132" s="316">
        <v>26280000</v>
      </c>
      <c r="AM132" s="316"/>
      <c r="AN132" s="319"/>
      <c r="AO132" s="316"/>
      <c r="AP132" s="319"/>
      <c r="AQ132" s="312"/>
      <c r="AR132" s="312"/>
      <c r="AS132" s="312"/>
      <c r="AT132" s="316"/>
      <c r="AU132" s="290"/>
      <c r="AV132" s="316">
        <v>41960400</v>
      </c>
      <c r="AW132" s="830"/>
      <c r="AX132" s="311"/>
      <c r="AY132" s="311"/>
      <c r="AZ132" s="311"/>
      <c r="BA132" s="312"/>
      <c r="BB132" s="311"/>
      <c r="BC132" s="312"/>
      <c r="BD132" s="312"/>
      <c r="BE132" s="318"/>
      <c r="BF132" s="320"/>
      <c r="BG132" s="321"/>
      <c r="BH132" s="311"/>
      <c r="BI132" s="311"/>
      <c r="BJ132" s="316"/>
      <c r="BK132" s="319"/>
      <c r="BL132" s="312"/>
      <c r="BM132" s="312">
        <v>40000</v>
      </c>
      <c r="BN132" s="315">
        <v>7008000</v>
      </c>
      <c r="BO132" s="830"/>
      <c r="BP132" s="830">
        <v>0</v>
      </c>
      <c r="BQ132" s="324"/>
      <c r="BR132" s="830"/>
      <c r="BS132" s="334" t="s">
        <v>1413</v>
      </c>
      <c r="BT132" s="856"/>
      <c r="BU132" s="276"/>
    </row>
    <row r="133" spans="1:73" ht="58.9" customHeight="1" x14ac:dyDescent="0.25">
      <c r="A133" s="321">
        <v>61</v>
      </c>
      <c r="B133" s="321" t="s">
        <v>1414</v>
      </c>
      <c r="C133" s="332">
        <v>63</v>
      </c>
      <c r="D133" s="311">
        <v>189</v>
      </c>
      <c r="E133" s="311" t="s">
        <v>1203</v>
      </c>
      <c r="F133" s="311" t="s">
        <v>1004</v>
      </c>
      <c r="G133" s="312" t="s">
        <v>12</v>
      </c>
      <c r="H133" s="313">
        <v>142.19999999999999</v>
      </c>
      <c r="I133" s="313">
        <v>142.19999999999999</v>
      </c>
      <c r="J133" s="313">
        <v>0</v>
      </c>
      <c r="K133" s="313">
        <v>142.19999999999999</v>
      </c>
      <c r="L133" s="313">
        <v>0</v>
      </c>
      <c r="M133" s="314">
        <v>1993</v>
      </c>
      <c r="N133" s="312">
        <v>70000</v>
      </c>
      <c r="O133" s="315">
        <v>9954000</v>
      </c>
      <c r="P133" s="311" t="s">
        <v>1204</v>
      </c>
      <c r="Q133" s="311" t="s">
        <v>1205</v>
      </c>
      <c r="R133" s="311" t="s">
        <v>1005</v>
      </c>
      <c r="S133" s="311"/>
      <c r="T133" s="316">
        <v>9500</v>
      </c>
      <c r="U133" s="311" t="s">
        <v>352</v>
      </c>
      <c r="V133" s="317">
        <v>142.19999999999999</v>
      </c>
      <c r="W133" s="316">
        <v>9500</v>
      </c>
      <c r="X133" s="312">
        <v>1350900</v>
      </c>
      <c r="Y133" s="316"/>
      <c r="Z133" s="316"/>
      <c r="AA133" s="311"/>
      <c r="AB133" s="312"/>
      <c r="AC133" s="312"/>
      <c r="AD133" s="312"/>
      <c r="AE133" s="312"/>
      <c r="AF133" s="311"/>
      <c r="AG133" s="311"/>
      <c r="AH133" s="312"/>
      <c r="AI133" s="312">
        <v>10000</v>
      </c>
      <c r="AJ133" s="318">
        <v>1422000</v>
      </c>
      <c r="AK133" s="312">
        <v>150000</v>
      </c>
      <c r="AL133" s="316">
        <v>21330000</v>
      </c>
      <c r="AM133" s="316"/>
      <c r="AN133" s="319"/>
      <c r="AO133" s="316"/>
      <c r="AP133" s="319"/>
      <c r="AQ133" s="312"/>
      <c r="AR133" s="312"/>
      <c r="AS133" s="312"/>
      <c r="AT133" s="316"/>
      <c r="AU133" s="290"/>
      <c r="AV133" s="316">
        <v>34056900</v>
      </c>
      <c r="AW133" s="316">
        <v>34056900</v>
      </c>
      <c r="AX133" s="311"/>
      <c r="AY133" s="311"/>
      <c r="AZ133" s="311"/>
      <c r="BA133" s="312"/>
      <c r="BB133" s="311"/>
      <c r="BC133" s="312"/>
      <c r="BD133" s="312"/>
      <c r="BE133" s="318"/>
      <c r="BF133" s="320"/>
      <c r="BG133" s="321"/>
      <c r="BH133" s="311"/>
      <c r="BI133" s="311"/>
      <c r="BJ133" s="316"/>
      <c r="BK133" s="319"/>
      <c r="BL133" s="312"/>
      <c r="BM133" s="312">
        <v>40000</v>
      </c>
      <c r="BN133" s="315">
        <v>5688000</v>
      </c>
      <c r="BO133" s="316">
        <v>5688000</v>
      </c>
      <c r="BP133" s="316">
        <v>39744900</v>
      </c>
      <c r="BQ133" s="316"/>
      <c r="BR133" s="316" t="s">
        <v>1415</v>
      </c>
      <c r="BS133" s="334" t="s">
        <v>1413</v>
      </c>
      <c r="BT133" s="325"/>
      <c r="BU133" s="276"/>
    </row>
    <row r="134" spans="1:73" s="336" customFormat="1" ht="61.15" customHeight="1" x14ac:dyDescent="0.25">
      <c r="A134" s="827">
        <v>62</v>
      </c>
      <c r="B134" s="827" t="s">
        <v>296</v>
      </c>
      <c r="C134" s="311">
        <v>55</v>
      </c>
      <c r="D134" s="311">
        <v>436</v>
      </c>
      <c r="E134" s="311" t="s">
        <v>1203</v>
      </c>
      <c r="F134" s="311" t="s">
        <v>1004</v>
      </c>
      <c r="G134" s="312" t="s">
        <v>12</v>
      </c>
      <c r="H134" s="313">
        <v>352.1</v>
      </c>
      <c r="I134" s="313">
        <v>352.1</v>
      </c>
      <c r="J134" s="313">
        <v>0</v>
      </c>
      <c r="K134" s="313">
        <v>352.1</v>
      </c>
      <c r="L134" s="313">
        <v>0</v>
      </c>
      <c r="M134" s="314">
        <v>1993</v>
      </c>
      <c r="N134" s="312">
        <v>70000</v>
      </c>
      <c r="O134" s="315">
        <v>24647000</v>
      </c>
      <c r="P134" s="311" t="s">
        <v>1204</v>
      </c>
      <c r="Q134" s="311" t="s">
        <v>1205</v>
      </c>
      <c r="R134" s="311" t="s">
        <v>1005</v>
      </c>
      <c r="S134" s="311"/>
      <c r="T134" s="316">
        <v>9500</v>
      </c>
      <c r="U134" s="311" t="s">
        <v>352</v>
      </c>
      <c r="V134" s="317">
        <v>352.1</v>
      </c>
      <c r="W134" s="316">
        <v>9500</v>
      </c>
      <c r="X134" s="312">
        <v>3344950</v>
      </c>
      <c r="Y134" s="316"/>
      <c r="Z134" s="316"/>
      <c r="AA134" s="311"/>
      <c r="AB134" s="312"/>
      <c r="AC134" s="312"/>
      <c r="AD134" s="312"/>
      <c r="AE134" s="312"/>
      <c r="AF134" s="311"/>
      <c r="AG134" s="311"/>
      <c r="AH134" s="312"/>
      <c r="AI134" s="312">
        <v>10000</v>
      </c>
      <c r="AJ134" s="318">
        <v>3521000</v>
      </c>
      <c r="AK134" s="312">
        <v>150000</v>
      </c>
      <c r="AL134" s="316">
        <v>52815000</v>
      </c>
      <c r="AM134" s="316"/>
      <c r="AN134" s="319"/>
      <c r="AO134" s="316"/>
      <c r="AP134" s="319"/>
      <c r="AQ134" s="312"/>
      <c r="AR134" s="312"/>
      <c r="AS134" s="312"/>
      <c r="AT134" s="316"/>
      <c r="AU134" s="271"/>
      <c r="AV134" s="316">
        <v>84327950</v>
      </c>
      <c r="AW134" s="829">
        <v>107224150</v>
      </c>
      <c r="AX134" s="311"/>
      <c r="AY134" s="311"/>
      <c r="AZ134" s="311"/>
      <c r="BA134" s="312"/>
      <c r="BB134" s="311"/>
      <c r="BC134" s="312"/>
      <c r="BD134" s="312"/>
      <c r="BE134" s="318"/>
      <c r="BF134" s="320"/>
      <c r="BG134" s="321"/>
      <c r="BH134" s="311"/>
      <c r="BI134" s="311"/>
      <c r="BJ134" s="316"/>
      <c r="BK134" s="319"/>
      <c r="BL134" s="312"/>
      <c r="BM134" s="312">
        <v>40000</v>
      </c>
      <c r="BN134" s="315">
        <v>14084000</v>
      </c>
      <c r="BO134" s="829">
        <v>17908000</v>
      </c>
      <c r="BP134" s="829">
        <v>125132150</v>
      </c>
      <c r="BQ134" s="322"/>
      <c r="BR134" s="829" t="s">
        <v>1416</v>
      </c>
      <c r="BS134" s="323"/>
      <c r="BT134" s="325"/>
      <c r="BU134" s="276"/>
    </row>
    <row r="135" spans="1:73" s="338" customFormat="1" ht="61.15" customHeight="1" x14ac:dyDescent="0.25">
      <c r="A135" s="828"/>
      <c r="B135" s="828"/>
      <c r="C135" s="311">
        <v>55</v>
      </c>
      <c r="D135" s="311">
        <v>572</v>
      </c>
      <c r="E135" s="311" t="s">
        <v>1203</v>
      </c>
      <c r="F135" s="311" t="s">
        <v>1004</v>
      </c>
      <c r="G135" s="312" t="s">
        <v>12</v>
      </c>
      <c r="H135" s="313">
        <v>95.6</v>
      </c>
      <c r="I135" s="313">
        <v>95.6</v>
      </c>
      <c r="J135" s="313">
        <v>0</v>
      </c>
      <c r="K135" s="313">
        <v>95.6</v>
      </c>
      <c r="L135" s="313">
        <v>0</v>
      </c>
      <c r="M135" s="314">
        <v>1993</v>
      </c>
      <c r="N135" s="312">
        <v>70000</v>
      </c>
      <c r="O135" s="315">
        <v>6692000</v>
      </c>
      <c r="P135" s="311" t="s">
        <v>1204</v>
      </c>
      <c r="Q135" s="311" t="s">
        <v>1205</v>
      </c>
      <c r="R135" s="311" t="s">
        <v>1005</v>
      </c>
      <c r="S135" s="311"/>
      <c r="T135" s="316">
        <v>9500</v>
      </c>
      <c r="U135" s="311" t="s">
        <v>352</v>
      </c>
      <c r="V135" s="317">
        <v>95.6</v>
      </c>
      <c r="W135" s="316">
        <v>9500</v>
      </c>
      <c r="X135" s="312">
        <v>908200</v>
      </c>
      <c r="Y135" s="316"/>
      <c r="Z135" s="316"/>
      <c r="AA135" s="311"/>
      <c r="AB135" s="312"/>
      <c r="AC135" s="312"/>
      <c r="AD135" s="312"/>
      <c r="AE135" s="312"/>
      <c r="AF135" s="311"/>
      <c r="AG135" s="311"/>
      <c r="AH135" s="312"/>
      <c r="AI135" s="312">
        <v>10000</v>
      </c>
      <c r="AJ135" s="318">
        <v>956000</v>
      </c>
      <c r="AK135" s="312">
        <v>150000</v>
      </c>
      <c r="AL135" s="316">
        <v>14340000</v>
      </c>
      <c r="AM135" s="316"/>
      <c r="AN135" s="319"/>
      <c r="AO135" s="316"/>
      <c r="AP135" s="319"/>
      <c r="AQ135" s="312"/>
      <c r="AR135" s="312"/>
      <c r="AS135" s="312"/>
      <c r="AT135" s="316"/>
      <c r="AU135" s="271"/>
      <c r="AV135" s="316">
        <v>22896200</v>
      </c>
      <c r="AW135" s="830"/>
      <c r="AX135" s="311"/>
      <c r="AY135" s="311"/>
      <c r="AZ135" s="311"/>
      <c r="BA135" s="312"/>
      <c r="BB135" s="311"/>
      <c r="BC135" s="312"/>
      <c r="BD135" s="312"/>
      <c r="BE135" s="318"/>
      <c r="BF135" s="320"/>
      <c r="BG135" s="321"/>
      <c r="BH135" s="311"/>
      <c r="BI135" s="311"/>
      <c r="BJ135" s="316"/>
      <c r="BK135" s="319"/>
      <c r="BL135" s="312"/>
      <c r="BM135" s="312">
        <v>40000</v>
      </c>
      <c r="BN135" s="315">
        <v>3824000</v>
      </c>
      <c r="BO135" s="830"/>
      <c r="BP135" s="830">
        <v>0</v>
      </c>
      <c r="BQ135" s="324"/>
      <c r="BR135" s="830"/>
      <c r="BS135" s="334"/>
      <c r="BT135" s="325"/>
      <c r="BU135" s="276"/>
    </row>
    <row r="136" spans="1:73" s="338" customFormat="1" ht="61.15" customHeight="1" x14ac:dyDescent="0.25">
      <c r="A136" s="827">
        <v>63</v>
      </c>
      <c r="B136" s="827" t="s">
        <v>1417</v>
      </c>
      <c r="C136" s="311">
        <v>55</v>
      </c>
      <c r="D136" s="311">
        <v>455</v>
      </c>
      <c r="E136" s="311" t="s">
        <v>1203</v>
      </c>
      <c r="F136" s="311" t="s">
        <v>1004</v>
      </c>
      <c r="G136" s="312" t="s">
        <v>12</v>
      </c>
      <c r="H136" s="313">
        <v>110</v>
      </c>
      <c r="I136" s="313">
        <v>110</v>
      </c>
      <c r="J136" s="313">
        <v>0</v>
      </c>
      <c r="K136" s="313">
        <v>110</v>
      </c>
      <c r="L136" s="313">
        <v>0</v>
      </c>
      <c r="M136" s="314">
        <v>1993</v>
      </c>
      <c r="N136" s="312">
        <v>70000</v>
      </c>
      <c r="O136" s="315">
        <v>7700000</v>
      </c>
      <c r="P136" s="311" t="s">
        <v>1204</v>
      </c>
      <c r="Q136" s="311" t="s">
        <v>1205</v>
      </c>
      <c r="R136" s="311" t="s">
        <v>1005</v>
      </c>
      <c r="S136" s="311"/>
      <c r="T136" s="316">
        <v>9500</v>
      </c>
      <c r="U136" s="311" t="s">
        <v>352</v>
      </c>
      <c r="V136" s="317">
        <v>110</v>
      </c>
      <c r="W136" s="316">
        <v>9500</v>
      </c>
      <c r="X136" s="312">
        <v>1045000</v>
      </c>
      <c r="Y136" s="316"/>
      <c r="Z136" s="316"/>
      <c r="AA136" s="311"/>
      <c r="AB136" s="312"/>
      <c r="AC136" s="312"/>
      <c r="AD136" s="312"/>
      <c r="AE136" s="312"/>
      <c r="AF136" s="311"/>
      <c r="AG136" s="311"/>
      <c r="AH136" s="312"/>
      <c r="AI136" s="312">
        <v>10000</v>
      </c>
      <c r="AJ136" s="318">
        <v>1100000</v>
      </c>
      <c r="AK136" s="312">
        <v>150000</v>
      </c>
      <c r="AL136" s="316">
        <v>16500000</v>
      </c>
      <c r="AM136" s="316"/>
      <c r="AN136" s="319"/>
      <c r="AO136" s="316"/>
      <c r="AP136" s="319"/>
      <c r="AQ136" s="312"/>
      <c r="AR136" s="312"/>
      <c r="AS136" s="312"/>
      <c r="AT136" s="316"/>
      <c r="AU136" s="271"/>
      <c r="AV136" s="316">
        <v>26345000</v>
      </c>
      <c r="AW136" s="829">
        <v>100853450</v>
      </c>
      <c r="AX136" s="311"/>
      <c r="AY136" s="311"/>
      <c r="AZ136" s="311"/>
      <c r="BA136" s="312"/>
      <c r="BB136" s="311"/>
      <c r="BC136" s="312"/>
      <c r="BD136" s="312"/>
      <c r="BE136" s="318"/>
      <c r="BF136" s="320"/>
      <c r="BG136" s="321"/>
      <c r="BH136" s="311"/>
      <c r="BI136" s="311"/>
      <c r="BJ136" s="316"/>
      <c r="BK136" s="319"/>
      <c r="BL136" s="312"/>
      <c r="BM136" s="312">
        <v>40000</v>
      </c>
      <c r="BN136" s="315">
        <v>4400000</v>
      </c>
      <c r="BO136" s="829">
        <v>16844000</v>
      </c>
      <c r="BP136" s="829">
        <v>117697450</v>
      </c>
      <c r="BQ136" s="322"/>
      <c r="BR136" s="829" t="s">
        <v>1418</v>
      </c>
      <c r="BS136" s="366" t="s">
        <v>1419</v>
      </c>
      <c r="BT136" s="325"/>
      <c r="BU136" s="276"/>
    </row>
    <row r="137" spans="1:73" s="338" customFormat="1" ht="61.15" customHeight="1" x14ac:dyDescent="0.25">
      <c r="A137" s="831"/>
      <c r="B137" s="831"/>
      <c r="C137" s="311">
        <v>55</v>
      </c>
      <c r="D137" s="311">
        <v>587</v>
      </c>
      <c r="E137" s="311" t="s">
        <v>1203</v>
      </c>
      <c r="F137" s="311" t="s">
        <v>1004</v>
      </c>
      <c r="G137" s="312" t="s">
        <v>12</v>
      </c>
      <c r="H137" s="313">
        <v>70</v>
      </c>
      <c r="I137" s="313">
        <v>70</v>
      </c>
      <c r="J137" s="313">
        <v>0</v>
      </c>
      <c r="K137" s="313">
        <v>70</v>
      </c>
      <c r="L137" s="313">
        <v>0</v>
      </c>
      <c r="M137" s="314">
        <v>1993</v>
      </c>
      <c r="N137" s="312">
        <v>70000</v>
      </c>
      <c r="O137" s="315">
        <v>4900000</v>
      </c>
      <c r="P137" s="311" t="s">
        <v>1204</v>
      </c>
      <c r="Q137" s="311" t="s">
        <v>1205</v>
      </c>
      <c r="R137" s="311" t="s">
        <v>1005</v>
      </c>
      <c r="S137" s="311"/>
      <c r="T137" s="316">
        <v>9500</v>
      </c>
      <c r="U137" s="311" t="s">
        <v>352</v>
      </c>
      <c r="V137" s="317">
        <v>70</v>
      </c>
      <c r="W137" s="316">
        <v>9500</v>
      </c>
      <c r="X137" s="312">
        <v>665000</v>
      </c>
      <c r="Y137" s="316"/>
      <c r="Z137" s="316"/>
      <c r="AA137" s="311"/>
      <c r="AB137" s="312"/>
      <c r="AC137" s="312"/>
      <c r="AD137" s="312"/>
      <c r="AE137" s="312"/>
      <c r="AF137" s="311"/>
      <c r="AG137" s="311"/>
      <c r="AH137" s="312"/>
      <c r="AI137" s="312">
        <v>10000</v>
      </c>
      <c r="AJ137" s="318">
        <v>700000</v>
      </c>
      <c r="AK137" s="312">
        <v>150000</v>
      </c>
      <c r="AL137" s="316">
        <v>10500000</v>
      </c>
      <c r="AM137" s="316"/>
      <c r="AN137" s="319"/>
      <c r="AO137" s="316"/>
      <c r="AP137" s="319"/>
      <c r="AQ137" s="312"/>
      <c r="AR137" s="312"/>
      <c r="AS137" s="312"/>
      <c r="AT137" s="316"/>
      <c r="AU137" s="271"/>
      <c r="AV137" s="316">
        <v>16765000</v>
      </c>
      <c r="AW137" s="832"/>
      <c r="AX137" s="311"/>
      <c r="AY137" s="311"/>
      <c r="AZ137" s="311"/>
      <c r="BA137" s="312"/>
      <c r="BB137" s="311"/>
      <c r="BC137" s="312"/>
      <c r="BD137" s="312"/>
      <c r="BE137" s="318"/>
      <c r="BF137" s="320"/>
      <c r="BG137" s="321"/>
      <c r="BH137" s="311"/>
      <c r="BI137" s="311"/>
      <c r="BJ137" s="316"/>
      <c r="BK137" s="319"/>
      <c r="BL137" s="312"/>
      <c r="BM137" s="312">
        <v>40000</v>
      </c>
      <c r="BN137" s="315">
        <v>2800000</v>
      </c>
      <c r="BO137" s="832"/>
      <c r="BP137" s="832">
        <v>0</v>
      </c>
      <c r="BQ137" s="337"/>
      <c r="BR137" s="832"/>
      <c r="BS137" s="334" t="s">
        <v>1420</v>
      </c>
      <c r="BT137" s="325"/>
      <c r="BU137" s="276"/>
    </row>
    <row r="138" spans="1:73" s="338" customFormat="1" ht="61.15" customHeight="1" x14ac:dyDescent="0.25">
      <c r="A138" s="828"/>
      <c r="B138" s="828"/>
      <c r="C138" s="332">
        <v>63</v>
      </c>
      <c r="D138" s="311">
        <v>275</v>
      </c>
      <c r="E138" s="311" t="s">
        <v>1203</v>
      </c>
      <c r="F138" s="311" t="s">
        <v>1004</v>
      </c>
      <c r="G138" s="312" t="s">
        <v>12</v>
      </c>
      <c r="H138" s="313">
        <v>241.1</v>
      </c>
      <c r="I138" s="313">
        <v>241.1</v>
      </c>
      <c r="J138" s="313">
        <v>0</v>
      </c>
      <c r="K138" s="313">
        <v>241.1</v>
      </c>
      <c r="L138" s="313">
        <v>0</v>
      </c>
      <c r="M138" s="314">
        <v>1993</v>
      </c>
      <c r="N138" s="312">
        <v>70000</v>
      </c>
      <c r="O138" s="315">
        <v>16877000</v>
      </c>
      <c r="P138" s="311" t="s">
        <v>1204</v>
      </c>
      <c r="Q138" s="311" t="s">
        <v>1205</v>
      </c>
      <c r="R138" s="311" t="s">
        <v>1005</v>
      </c>
      <c r="S138" s="311"/>
      <c r="T138" s="316">
        <v>9500</v>
      </c>
      <c r="U138" s="311" t="s">
        <v>352</v>
      </c>
      <c r="V138" s="317">
        <v>241.1</v>
      </c>
      <c r="W138" s="316">
        <v>9500</v>
      </c>
      <c r="X138" s="312">
        <v>2290450</v>
      </c>
      <c r="Y138" s="316"/>
      <c r="Z138" s="316"/>
      <c r="AA138" s="311"/>
      <c r="AB138" s="312"/>
      <c r="AC138" s="312"/>
      <c r="AD138" s="312"/>
      <c r="AE138" s="312"/>
      <c r="AF138" s="311"/>
      <c r="AG138" s="311"/>
      <c r="AH138" s="312"/>
      <c r="AI138" s="312">
        <v>10000</v>
      </c>
      <c r="AJ138" s="318">
        <v>2411000</v>
      </c>
      <c r="AK138" s="312">
        <v>150000</v>
      </c>
      <c r="AL138" s="316">
        <v>36165000</v>
      </c>
      <c r="AM138" s="316"/>
      <c r="AN138" s="319"/>
      <c r="AO138" s="316"/>
      <c r="AP138" s="319"/>
      <c r="AQ138" s="312"/>
      <c r="AR138" s="312"/>
      <c r="AS138" s="312"/>
      <c r="AT138" s="316"/>
      <c r="AU138" s="271"/>
      <c r="AV138" s="316">
        <v>57743450</v>
      </c>
      <c r="AW138" s="830"/>
      <c r="AX138" s="311"/>
      <c r="AY138" s="311"/>
      <c r="AZ138" s="311"/>
      <c r="BA138" s="312"/>
      <c r="BB138" s="311"/>
      <c r="BC138" s="312"/>
      <c r="BD138" s="312"/>
      <c r="BE138" s="318"/>
      <c r="BF138" s="320"/>
      <c r="BG138" s="321"/>
      <c r="BH138" s="311"/>
      <c r="BI138" s="311"/>
      <c r="BJ138" s="316"/>
      <c r="BK138" s="319"/>
      <c r="BL138" s="312"/>
      <c r="BM138" s="312">
        <v>40000</v>
      </c>
      <c r="BN138" s="315">
        <v>9644000</v>
      </c>
      <c r="BO138" s="830"/>
      <c r="BP138" s="830">
        <v>0</v>
      </c>
      <c r="BQ138" s="324"/>
      <c r="BR138" s="830"/>
      <c r="BS138" s="334"/>
      <c r="BT138" s="325"/>
      <c r="BU138" s="276"/>
    </row>
    <row r="139" spans="1:73" s="338" customFormat="1" ht="61.15" customHeight="1" x14ac:dyDescent="0.25">
      <c r="A139" s="367">
        <v>64</v>
      </c>
      <c r="B139" s="367" t="s">
        <v>1421</v>
      </c>
      <c r="C139" s="311">
        <v>55</v>
      </c>
      <c r="D139" s="311">
        <v>587</v>
      </c>
      <c r="E139" s="311" t="s">
        <v>1203</v>
      </c>
      <c r="F139" s="311" t="s">
        <v>1004</v>
      </c>
      <c r="G139" s="312" t="s">
        <v>12</v>
      </c>
      <c r="H139" s="313">
        <v>109.5</v>
      </c>
      <c r="I139" s="313">
        <v>109.5</v>
      </c>
      <c r="J139" s="313">
        <v>0</v>
      </c>
      <c r="K139" s="313">
        <v>109.5</v>
      </c>
      <c r="L139" s="313">
        <v>0</v>
      </c>
      <c r="M139" s="314">
        <v>1993</v>
      </c>
      <c r="N139" s="312">
        <v>70000</v>
      </c>
      <c r="O139" s="315">
        <v>7665000</v>
      </c>
      <c r="P139" s="311" t="s">
        <v>1204</v>
      </c>
      <c r="Q139" s="311" t="s">
        <v>1205</v>
      </c>
      <c r="R139" s="311" t="s">
        <v>1005</v>
      </c>
      <c r="S139" s="311"/>
      <c r="T139" s="316">
        <v>9500</v>
      </c>
      <c r="U139" s="311" t="s">
        <v>352</v>
      </c>
      <c r="V139" s="317">
        <v>109.5</v>
      </c>
      <c r="W139" s="316">
        <v>9500</v>
      </c>
      <c r="X139" s="312">
        <v>1040250</v>
      </c>
      <c r="Y139" s="316"/>
      <c r="Z139" s="316"/>
      <c r="AA139" s="311"/>
      <c r="AB139" s="312"/>
      <c r="AC139" s="312"/>
      <c r="AD139" s="312"/>
      <c r="AE139" s="312"/>
      <c r="AF139" s="311"/>
      <c r="AG139" s="311"/>
      <c r="AH139" s="312"/>
      <c r="AI139" s="312">
        <v>10000</v>
      </c>
      <c r="AJ139" s="318">
        <v>1095000</v>
      </c>
      <c r="AK139" s="312">
        <v>150000</v>
      </c>
      <c r="AL139" s="316">
        <v>16425000</v>
      </c>
      <c r="AM139" s="316"/>
      <c r="AN139" s="319"/>
      <c r="AO139" s="316"/>
      <c r="AP139" s="319"/>
      <c r="AQ139" s="312"/>
      <c r="AR139" s="312"/>
      <c r="AS139" s="312"/>
      <c r="AT139" s="316"/>
      <c r="AU139" s="271"/>
      <c r="AV139" s="316">
        <v>26225250</v>
      </c>
      <c r="AW139" s="316">
        <v>26225250</v>
      </c>
      <c r="AX139" s="311"/>
      <c r="AY139" s="311"/>
      <c r="AZ139" s="311"/>
      <c r="BA139" s="312"/>
      <c r="BB139" s="311"/>
      <c r="BC139" s="312"/>
      <c r="BD139" s="312"/>
      <c r="BE139" s="318"/>
      <c r="BF139" s="320"/>
      <c r="BG139" s="321"/>
      <c r="BH139" s="311"/>
      <c r="BI139" s="311"/>
      <c r="BJ139" s="316"/>
      <c r="BK139" s="319"/>
      <c r="BL139" s="312"/>
      <c r="BM139" s="312">
        <v>40000</v>
      </c>
      <c r="BN139" s="315">
        <v>4380000</v>
      </c>
      <c r="BO139" s="316">
        <v>4380000</v>
      </c>
      <c r="BP139" s="316">
        <v>30605250</v>
      </c>
      <c r="BQ139" s="316"/>
      <c r="BR139" s="316" t="s">
        <v>1422</v>
      </c>
      <c r="BS139" s="334" t="s">
        <v>1420</v>
      </c>
      <c r="BT139" s="325"/>
      <c r="BU139" s="276"/>
    </row>
    <row r="140" spans="1:73" s="276" customFormat="1" ht="61.15" customHeight="1" x14ac:dyDescent="0.25">
      <c r="A140" s="827">
        <v>65</v>
      </c>
      <c r="B140" s="827" t="s">
        <v>1423</v>
      </c>
      <c r="C140" s="332">
        <v>63</v>
      </c>
      <c r="D140" s="311">
        <v>273</v>
      </c>
      <c r="E140" s="311" t="s">
        <v>1203</v>
      </c>
      <c r="F140" s="311" t="s">
        <v>1004</v>
      </c>
      <c r="G140" s="312" t="s">
        <v>12</v>
      </c>
      <c r="H140" s="313">
        <v>116.6</v>
      </c>
      <c r="I140" s="313">
        <v>116.6</v>
      </c>
      <c r="J140" s="313">
        <v>0</v>
      </c>
      <c r="K140" s="313">
        <v>116.6</v>
      </c>
      <c r="L140" s="313">
        <v>0</v>
      </c>
      <c r="M140" s="314">
        <v>1993</v>
      </c>
      <c r="N140" s="312">
        <v>70000</v>
      </c>
      <c r="O140" s="315">
        <v>8162000</v>
      </c>
      <c r="P140" s="311" t="s">
        <v>1204</v>
      </c>
      <c r="Q140" s="311" t="s">
        <v>1205</v>
      </c>
      <c r="R140" s="311" t="s">
        <v>1005</v>
      </c>
      <c r="S140" s="311"/>
      <c r="T140" s="316">
        <v>9500</v>
      </c>
      <c r="U140" s="311" t="s">
        <v>352</v>
      </c>
      <c r="V140" s="317">
        <v>116.6</v>
      </c>
      <c r="W140" s="316">
        <v>9500</v>
      </c>
      <c r="X140" s="312">
        <v>1107700</v>
      </c>
      <c r="Y140" s="316"/>
      <c r="Z140" s="316"/>
      <c r="AA140" s="311"/>
      <c r="AB140" s="312"/>
      <c r="AC140" s="312"/>
      <c r="AD140" s="312"/>
      <c r="AE140" s="312"/>
      <c r="AF140" s="311"/>
      <c r="AG140" s="311"/>
      <c r="AH140" s="312"/>
      <c r="AI140" s="312">
        <v>10000</v>
      </c>
      <c r="AJ140" s="318">
        <v>1166000</v>
      </c>
      <c r="AK140" s="312">
        <v>150000</v>
      </c>
      <c r="AL140" s="316">
        <v>17490000</v>
      </c>
      <c r="AM140" s="316"/>
      <c r="AN140" s="319"/>
      <c r="AO140" s="316"/>
      <c r="AP140" s="319"/>
      <c r="AQ140" s="312"/>
      <c r="AR140" s="312"/>
      <c r="AS140" s="312"/>
      <c r="AT140" s="316"/>
      <c r="AU140" s="271"/>
      <c r="AV140" s="316">
        <v>27925700</v>
      </c>
      <c r="AW140" s="829">
        <v>108445600</v>
      </c>
      <c r="AX140" s="311"/>
      <c r="AY140" s="311"/>
      <c r="AZ140" s="311"/>
      <c r="BA140" s="312"/>
      <c r="BB140" s="311"/>
      <c r="BC140" s="312"/>
      <c r="BD140" s="312"/>
      <c r="BE140" s="318"/>
      <c r="BF140" s="320"/>
      <c r="BG140" s="321"/>
      <c r="BH140" s="311"/>
      <c r="BI140" s="311"/>
      <c r="BJ140" s="316"/>
      <c r="BK140" s="319"/>
      <c r="BL140" s="312"/>
      <c r="BM140" s="312">
        <v>40000</v>
      </c>
      <c r="BN140" s="315">
        <v>4664000</v>
      </c>
      <c r="BO140" s="829">
        <v>18112000</v>
      </c>
      <c r="BP140" s="829">
        <v>126557600</v>
      </c>
      <c r="BQ140" s="322"/>
      <c r="BR140" s="829" t="s">
        <v>1424</v>
      </c>
      <c r="BS140" s="307"/>
      <c r="BT140" s="325"/>
    </row>
    <row r="141" spans="1:73" s="338" customFormat="1" ht="61.15" customHeight="1" x14ac:dyDescent="0.25">
      <c r="A141" s="831"/>
      <c r="B141" s="831"/>
      <c r="C141" s="332">
        <v>63</v>
      </c>
      <c r="D141" s="311">
        <v>213</v>
      </c>
      <c r="E141" s="311" t="s">
        <v>1203</v>
      </c>
      <c r="F141" s="311" t="s">
        <v>1004</v>
      </c>
      <c r="G141" s="312" t="s">
        <v>12</v>
      </c>
      <c r="H141" s="313">
        <v>183.2</v>
      </c>
      <c r="I141" s="313">
        <v>183.2</v>
      </c>
      <c r="J141" s="313">
        <v>0</v>
      </c>
      <c r="K141" s="313">
        <v>183.2</v>
      </c>
      <c r="L141" s="313">
        <v>0</v>
      </c>
      <c r="M141" s="314">
        <v>1993</v>
      </c>
      <c r="N141" s="312">
        <v>70000</v>
      </c>
      <c r="O141" s="315">
        <v>12824000</v>
      </c>
      <c r="P141" s="311" t="s">
        <v>1204</v>
      </c>
      <c r="Q141" s="311" t="s">
        <v>1205</v>
      </c>
      <c r="R141" s="311" t="s">
        <v>1005</v>
      </c>
      <c r="S141" s="311"/>
      <c r="T141" s="316">
        <v>9500</v>
      </c>
      <c r="U141" s="311" t="s">
        <v>352</v>
      </c>
      <c r="V141" s="317">
        <v>183.2</v>
      </c>
      <c r="W141" s="316">
        <v>9500</v>
      </c>
      <c r="X141" s="312">
        <v>1740400</v>
      </c>
      <c r="Y141" s="316"/>
      <c r="Z141" s="316"/>
      <c r="AA141" s="311"/>
      <c r="AB141" s="312"/>
      <c r="AC141" s="312"/>
      <c r="AD141" s="312"/>
      <c r="AE141" s="312"/>
      <c r="AF141" s="311"/>
      <c r="AG141" s="311"/>
      <c r="AH141" s="312"/>
      <c r="AI141" s="312">
        <v>10000</v>
      </c>
      <c r="AJ141" s="318">
        <v>1832000</v>
      </c>
      <c r="AK141" s="312">
        <v>150000</v>
      </c>
      <c r="AL141" s="316">
        <v>27480000</v>
      </c>
      <c r="AM141" s="316"/>
      <c r="AN141" s="319"/>
      <c r="AO141" s="316"/>
      <c r="AP141" s="319"/>
      <c r="AQ141" s="312"/>
      <c r="AR141" s="312"/>
      <c r="AS141" s="312"/>
      <c r="AT141" s="316"/>
      <c r="AU141" s="271"/>
      <c r="AV141" s="316">
        <v>43876400</v>
      </c>
      <c r="AW141" s="832"/>
      <c r="AX141" s="311"/>
      <c r="AY141" s="311"/>
      <c r="AZ141" s="311"/>
      <c r="BA141" s="312"/>
      <c r="BB141" s="311"/>
      <c r="BC141" s="312"/>
      <c r="BD141" s="312"/>
      <c r="BE141" s="318"/>
      <c r="BF141" s="320"/>
      <c r="BG141" s="321"/>
      <c r="BH141" s="311"/>
      <c r="BI141" s="311"/>
      <c r="BJ141" s="316"/>
      <c r="BK141" s="319"/>
      <c r="BL141" s="312"/>
      <c r="BM141" s="312">
        <v>40000</v>
      </c>
      <c r="BN141" s="315">
        <v>7328000</v>
      </c>
      <c r="BO141" s="832"/>
      <c r="BP141" s="832">
        <v>0</v>
      </c>
      <c r="BQ141" s="337"/>
      <c r="BR141" s="832"/>
      <c r="BS141" s="334"/>
      <c r="BT141" s="325"/>
      <c r="BU141" s="276"/>
    </row>
    <row r="142" spans="1:73" s="338" customFormat="1" ht="61.15" customHeight="1" x14ac:dyDescent="0.25">
      <c r="A142" s="831"/>
      <c r="B142" s="831"/>
      <c r="C142" s="332">
        <v>55</v>
      </c>
      <c r="D142" s="311">
        <v>535</v>
      </c>
      <c r="E142" s="311" t="s">
        <v>1203</v>
      </c>
      <c r="F142" s="311" t="s">
        <v>1004</v>
      </c>
      <c r="G142" s="312" t="s">
        <v>12</v>
      </c>
      <c r="H142" s="313">
        <v>104.5</v>
      </c>
      <c r="I142" s="313">
        <v>104.5</v>
      </c>
      <c r="J142" s="313">
        <v>0</v>
      </c>
      <c r="K142" s="313">
        <v>104.5</v>
      </c>
      <c r="L142" s="313">
        <v>0</v>
      </c>
      <c r="M142" s="314">
        <v>1993</v>
      </c>
      <c r="N142" s="312">
        <v>70000</v>
      </c>
      <c r="O142" s="315">
        <v>7315000</v>
      </c>
      <c r="P142" s="311" t="s">
        <v>1204</v>
      </c>
      <c r="Q142" s="311" t="s">
        <v>1205</v>
      </c>
      <c r="R142" s="311" t="s">
        <v>1005</v>
      </c>
      <c r="S142" s="311"/>
      <c r="T142" s="316">
        <v>9500</v>
      </c>
      <c r="U142" s="311" t="s">
        <v>352</v>
      </c>
      <c r="V142" s="317">
        <v>104.5</v>
      </c>
      <c r="W142" s="316">
        <v>9500</v>
      </c>
      <c r="X142" s="312">
        <v>992750</v>
      </c>
      <c r="Y142" s="316"/>
      <c r="Z142" s="316"/>
      <c r="AA142" s="311"/>
      <c r="AB142" s="312"/>
      <c r="AC142" s="312"/>
      <c r="AD142" s="312"/>
      <c r="AE142" s="312"/>
      <c r="AF142" s="311"/>
      <c r="AG142" s="311"/>
      <c r="AH142" s="312"/>
      <c r="AI142" s="312">
        <v>10000</v>
      </c>
      <c r="AJ142" s="318">
        <v>1045000</v>
      </c>
      <c r="AK142" s="312">
        <v>150000</v>
      </c>
      <c r="AL142" s="316">
        <v>15675000</v>
      </c>
      <c r="AM142" s="316"/>
      <c r="AN142" s="319"/>
      <c r="AO142" s="316"/>
      <c r="AP142" s="319"/>
      <c r="AQ142" s="312"/>
      <c r="AR142" s="312"/>
      <c r="AS142" s="312"/>
      <c r="AT142" s="316"/>
      <c r="AU142" s="271"/>
      <c r="AV142" s="316">
        <v>25027750</v>
      </c>
      <c r="AW142" s="832"/>
      <c r="AX142" s="311"/>
      <c r="AY142" s="311"/>
      <c r="AZ142" s="311"/>
      <c r="BA142" s="312"/>
      <c r="BB142" s="311"/>
      <c r="BC142" s="312"/>
      <c r="BD142" s="312"/>
      <c r="BE142" s="318"/>
      <c r="BF142" s="320"/>
      <c r="BG142" s="321"/>
      <c r="BH142" s="311"/>
      <c r="BI142" s="311"/>
      <c r="BJ142" s="316"/>
      <c r="BK142" s="319"/>
      <c r="BL142" s="312"/>
      <c r="BM142" s="312">
        <v>40000</v>
      </c>
      <c r="BN142" s="315">
        <v>4180000</v>
      </c>
      <c r="BO142" s="832"/>
      <c r="BP142" s="832">
        <v>0</v>
      </c>
      <c r="BQ142" s="337"/>
      <c r="BR142" s="832"/>
      <c r="BS142" s="334"/>
      <c r="BT142" s="325"/>
      <c r="BU142" s="276"/>
    </row>
    <row r="143" spans="1:73" s="338" customFormat="1" ht="61.15" customHeight="1" x14ac:dyDescent="0.25">
      <c r="A143" s="828"/>
      <c r="B143" s="828"/>
      <c r="C143" s="332">
        <v>55</v>
      </c>
      <c r="D143" s="311">
        <v>574</v>
      </c>
      <c r="E143" s="311" t="s">
        <v>1203</v>
      </c>
      <c r="F143" s="311" t="s">
        <v>1004</v>
      </c>
      <c r="G143" s="312" t="s">
        <v>12</v>
      </c>
      <c r="H143" s="313">
        <v>48.5</v>
      </c>
      <c r="I143" s="313">
        <v>48.5</v>
      </c>
      <c r="J143" s="313">
        <v>0</v>
      </c>
      <c r="K143" s="313">
        <v>48.5</v>
      </c>
      <c r="L143" s="313">
        <v>0</v>
      </c>
      <c r="M143" s="314">
        <v>1993</v>
      </c>
      <c r="N143" s="312">
        <v>70000</v>
      </c>
      <c r="O143" s="315">
        <v>3395000</v>
      </c>
      <c r="P143" s="311" t="s">
        <v>1204</v>
      </c>
      <c r="Q143" s="311" t="s">
        <v>1205</v>
      </c>
      <c r="R143" s="311" t="s">
        <v>1005</v>
      </c>
      <c r="S143" s="311"/>
      <c r="T143" s="316">
        <v>9500</v>
      </c>
      <c r="U143" s="311" t="s">
        <v>352</v>
      </c>
      <c r="V143" s="317">
        <v>48.5</v>
      </c>
      <c r="W143" s="316">
        <v>9500</v>
      </c>
      <c r="X143" s="312">
        <v>460750</v>
      </c>
      <c r="Y143" s="316"/>
      <c r="Z143" s="316"/>
      <c r="AA143" s="311"/>
      <c r="AB143" s="312"/>
      <c r="AC143" s="312"/>
      <c r="AD143" s="312"/>
      <c r="AE143" s="312"/>
      <c r="AF143" s="311"/>
      <c r="AG143" s="311"/>
      <c r="AH143" s="312"/>
      <c r="AI143" s="312">
        <v>10000</v>
      </c>
      <c r="AJ143" s="318">
        <v>485000</v>
      </c>
      <c r="AK143" s="312">
        <v>150000</v>
      </c>
      <c r="AL143" s="316">
        <v>7275000</v>
      </c>
      <c r="AM143" s="316"/>
      <c r="AN143" s="319"/>
      <c r="AO143" s="316"/>
      <c r="AP143" s="319"/>
      <c r="AQ143" s="312"/>
      <c r="AR143" s="312"/>
      <c r="AS143" s="312"/>
      <c r="AT143" s="316"/>
      <c r="AU143" s="271"/>
      <c r="AV143" s="316">
        <v>11615750</v>
      </c>
      <c r="AW143" s="830"/>
      <c r="AX143" s="311"/>
      <c r="AY143" s="311"/>
      <c r="AZ143" s="311"/>
      <c r="BA143" s="312"/>
      <c r="BB143" s="311"/>
      <c r="BC143" s="312"/>
      <c r="BD143" s="312"/>
      <c r="BE143" s="318"/>
      <c r="BF143" s="320"/>
      <c r="BG143" s="321"/>
      <c r="BH143" s="311"/>
      <c r="BI143" s="311"/>
      <c r="BJ143" s="316"/>
      <c r="BK143" s="319"/>
      <c r="BL143" s="312"/>
      <c r="BM143" s="312">
        <v>40000</v>
      </c>
      <c r="BN143" s="315">
        <v>1940000</v>
      </c>
      <c r="BO143" s="830"/>
      <c r="BP143" s="830">
        <v>0</v>
      </c>
      <c r="BQ143" s="324"/>
      <c r="BR143" s="830"/>
      <c r="BS143" s="334"/>
      <c r="BT143" s="325"/>
      <c r="BU143" s="276"/>
    </row>
    <row r="144" spans="1:73" ht="113.45" customHeight="1" x14ac:dyDescent="0.25">
      <c r="A144" s="265">
        <v>66</v>
      </c>
      <c r="B144" s="265" t="s">
        <v>1425</v>
      </c>
      <c r="C144" s="332">
        <v>63</v>
      </c>
      <c r="D144" s="311">
        <v>267</v>
      </c>
      <c r="E144" s="311" t="s">
        <v>1203</v>
      </c>
      <c r="F144" s="311" t="s">
        <v>1004</v>
      </c>
      <c r="G144" s="312" t="s">
        <v>12</v>
      </c>
      <c r="H144" s="313">
        <v>201.2</v>
      </c>
      <c r="I144" s="313">
        <v>201.2</v>
      </c>
      <c r="J144" s="313">
        <v>0</v>
      </c>
      <c r="K144" s="313">
        <v>201.2</v>
      </c>
      <c r="L144" s="313">
        <v>0</v>
      </c>
      <c r="M144" s="314">
        <v>1993</v>
      </c>
      <c r="N144" s="312">
        <v>70000</v>
      </c>
      <c r="O144" s="315">
        <v>14084000</v>
      </c>
      <c r="P144" s="311" t="s">
        <v>1204</v>
      </c>
      <c r="Q144" s="311" t="s">
        <v>1205</v>
      </c>
      <c r="R144" s="311" t="s">
        <v>1005</v>
      </c>
      <c r="S144" s="311"/>
      <c r="T144" s="316">
        <v>9500</v>
      </c>
      <c r="U144" s="311" t="s">
        <v>352</v>
      </c>
      <c r="V144" s="317">
        <v>201.2</v>
      </c>
      <c r="W144" s="316">
        <v>9500</v>
      </c>
      <c r="X144" s="312">
        <v>1911400</v>
      </c>
      <c r="Y144" s="316"/>
      <c r="Z144" s="316"/>
      <c r="AA144" s="311"/>
      <c r="AB144" s="312"/>
      <c r="AC144" s="312"/>
      <c r="AD144" s="312"/>
      <c r="AE144" s="312"/>
      <c r="AF144" s="311"/>
      <c r="AG144" s="311"/>
      <c r="AH144" s="312"/>
      <c r="AI144" s="312">
        <v>10000</v>
      </c>
      <c r="AJ144" s="318">
        <v>2012000</v>
      </c>
      <c r="AK144" s="312">
        <v>150000</v>
      </c>
      <c r="AL144" s="316">
        <v>30180000</v>
      </c>
      <c r="AM144" s="316"/>
      <c r="AN144" s="319"/>
      <c r="AO144" s="316"/>
      <c r="AP144" s="319"/>
      <c r="AQ144" s="312"/>
      <c r="AR144" s="312"/>
      <c r="AS144" s="312"/>
      <c r="AT144" s="316"/>
      <c r="AU144" s="290"/>
      <c r="AV144" s="316">
        <v>48187400</v>
      </c>
      <c r="AW144" s="316">
        <v>48187400</v>
      </c>
      <c r="AX144" s="311"/>
      <c r="AY144" s="311"/>
      <c r="AZ144" s="311"/>
      <c r="BA144" s="312"/>
      <c r="BB144" s="311"/>
      <c r="BC144" s="312"/>
      <c r="BD144" s="312"/>
      <c r="BE144" s="318"/>
      <c r="BF144" s="320"/>
      <c r="BG144" s="321"/>
      <c r="BH144" s="311"/>
      <c r="BI144" s="311"/>
      <c r="BJ144" s="316"/>
      <c r="BK144" s="319"/>
      <c r="BL144" s="312"/>
      <c r="BM144" s="312">
        <v>40000</v>
      </c>
      <c r="BN144" s="315">
        <v>8048000</v>
      </c>
      <c r="BO144" s="316">
        <v>8048000</v>
      </c>
      <c r="BP144" s="316">
        <v>56235400</v>
      </c>
      <c r="BQ144" s="316"/>
      <c r="BR144" s="316" t="s">
        <v>1426</v>
      </c>
      <c r="BS144" s="323" t="s">
        <v>1427</v>
      </c>
      <c r="BT144" s="368"/>
      <c r="BU144" s="276"/>
    </row>
    <row r="145" spans="1:73" ht="53.45" customHeight="1" x14ac:dyDescent="0.25">
      <c r="A145" s="265">
        <v>67</v>
      </c>
      <c r="B145" s="265" t="s">
        <v>1428</v>
      </c>
      <c r="C145" s="332">
        <v>63</v>
      </c>
      <c r="D145" s="311">
        <v>331</v>
      </c>
      <c r="E145" s="311" t="s">
        <v>1203</v>
      </c>
      <c r="F145" s="311" t="s">
        <v>1004</v>
      </c>
      <c r="G145" s="312" t="s">
        <v>12</v>
      </c>
      <c r="H145" s="313">
        <v>120</v>
      </c>
      <c r="I145" s="313">
        <v>120</v>
      </c>
      <c r="J145" s="313">
        <v>0</v>
      </c>
      <c r="K145" s="313">
        <v>120</v>
      </c>
      <c r="L145" s="313">
        <v>0</v>
      </c>
      <c r="M145" s="314">
        <v>1993</v>
      </c>
      <c r="N145" s="312">
        <v>70000</v>
      </c>
      <c r="O145" s="315">
        <v>8400000</v>
      </c>
      <c r="P145" s="311" t="s">
        <v>1204</v>
      </c>
      <c r="Q145" s="311" t="s">
        <v>1205</v>
      </c>
      <c r="R145" s="311" t="s">
        <v>1005</v>
      </c>
      <c r="S145" s="311"/>
      <c r="T145" s="316">
        <v>9500</v>
      </c>
      <c r="U145" s="311" t="s">
        <v>352</v>
      </c>
      <c r="V145" s="317">
        <v>120</v>
      </c>
      <c r="W145" s="316">
        <v>9500</v>
      </c>
      <c r="X145" s="312">
        <v>1140000</v>
      </c>
      <c r="Y145" s="316"/>
      <c r="Z145" s="316"/>
      <c r="AA145" s="311"/>
      <c r="AB145" s="312"/>
      <c r="AC145" s="312"/>
      <c r="AD145" s="312"/>
      <c r="AE145" s="312"/>
      <c r="AF145" s="311"/>
      <c r="AG145" s="311"/>
      <c r="AH145" s="312"/>
      <c r="AI145" s="312">
        <v>10000</v>
      </c>
      <c r="AJ145" s="318">
        <v>1200000</v>
      </c>
      <c r="AK145" s="312">
        <v>150000</v>
      </c>
      <c r="AL145" s="316">
        <v>18000000</v>
      </c>
      <c r="AM145" s="316"/>
      <c r="AN145" s="319"/>
      <c r="AO145" s="316"/>
      <c r="AP145" s="319"/>
      <c r="AQ145" s="312"/>
      <c r="AR145" s="312"/>
      <c r="AS145" s="312"/>
      <c r="AT145" s="316"/>
      <c r="AU145" s="290"/>
      <c r="AV145" s="316">
        <v>28740000</v>
      </c>
      <c r="AW145" s="316">
        <v>28740000</v>
      </c>
      <c r="AX145" s="311"/>
      <c r="AY145" s="311"/>
      <c r="AZ145" s="311"/>
      <c r="BA145" s="312"/>
      <c r="BB145" s="311"/>
      <c r="BC145" s="312"/>
      <c r="BD145" s="312"/>
      <c r="BE145" s="318"/>
      <c r="BF145" s="320"/>
      <c r="BG145" s="321"/>
      <c r="BH145" s="311"/>
      <c r="BI145" s="311"/>
      <c r="BJ145" s="316"/>
      <c r="BK145" s="319"/>
      <c r="BL145" s="312"/>
      <c r="BM145" s="312">
        <v>40000</v>
      </c>
      <c r="BN145" s="315">
        <v>4800000</v>
      </c>
      <c r="BO145" s="316">
        <v>4800000</v>
      </c>
      <c r="BP145" s="316">
        <v>33540000</v>
      </c>
      <c r="BQ145" s="316"/>
      <c r="BR145" s="316" t="s">
        <v>1261</v>
      </c>
      <c r="BS145" s="323"/>
      <c r="BT145" s="368"/>
      <c r="BU145" s="276"/>
    </row>
    <row r="146" spans="1:73" ht="48" customHeight="1" x14ac:dyDescent="0.25">
      <c r="A146" s="827">
        <v>68</v>
      </c>
      <c r="B146" s="827" t="s">
        <v>1429</v>
      </c>
      <c r="C146" s="311">
        <v>55</v>
      </c>
      <c r="D146" s="311">
        <v>611</v>
      </c>
      <c r="E146" s="311" t="s">
        <v>1203</v>
      </c>
      <c r="F146" s="311" t="s">
        <v>1004</v>
      </c>
      <c r="G146" s="312" t="s">
        <v>12</v>
      </c>
      <c r="H146" s="313">
        <v>70.3</v>
      </c>
      <c r="I146" s="313">
        <v>70.3</v>
      </c>
      <c r="J146" s="313">
        <v>0</v>
      </c>
      <c r="K146" s="313">
        <v>70.3</v>
      </c>
      <c r="L146" s="313">
        <v>0</v>
      </c>
      <c r="M146" s="331">
        <v>1993</v>
      </c>
      <c r="N146" s="312">
        <v>70000</v>
      </c>
      <c r="O146" s="315">
        <v>4921000</v>
      </c>
      <c r="P146" s="332" t="s">
        <v>1204</v>
      </c>
      <c r="Q146" s="311" t="s">
        <v>1205</v>
      </c>
      <c r="R146" s="311" t="s">
        <v>1005</v>
      </c>
      <c r="S146" s="332"/>
      <c r="T146" s="316">
        <v>9500</v>
      </c>
      <c r="U146" s="311" t="s">
        <v>352</v>
      </c>
      <c r="V146" s="317">
        <v>70.3</v>
      </c>
      <c r="W146" s="316">
        <v>9500</v>
      </c>
      <c r="X146" s="312">
        <v>667850</v>
      </c>
      <c r="Y146" s="333"/>
      <c r="Z146" s="316"/>
      <c r="AA146" s="311"/>
      <c r="AB146" s="312"/>
      <c r="AC146" s="312"/>
      <c r="AD146" s="312"/>
      <c r="AE146" s="312"/>
      <c r="AF146" s="311"/>
      <c r="AG146" s="311"/>
      <c r="AH146" s="312"/>
      <c r="AI146" s="312">
        <v>10000</v>
      </c>
      <c r="AJ146" s="318">
        <v>703000</v>
      </c>
      <c r="AK146" s="312">
        <v>150000</v>
      </c>
      <c r="AL146" s="316">
        <v>10545000</v>
      </c>
      <c r="AM146" s="333"/>
      <c r="AN146" s="319"/>
      <c r="AO146" s="316"/>
      <c r="AP146" s="319"/>
      <c r="AQ146" s="312"/>
      <c r="AR146" s="312"/>
      <c r="AS146" s="312"/>
      <c r="AT146" s="316"/>
      <c r="AU146" s="290"/>
      <c r="AV146" s="316">
        <v>16836850</v>
      </c>
      <c r="AW146" s="829">
        <v>116923900</v>
      </c>
      <c r="AX146" s="311"/>
      <c r="AY146" s="311"/>
      <c r="AZ146" s="311"/>
      <c r="BA146" s="312"/>
      <c r="BB146" s="311"/>
      <c r="BC146" s="312"/>
      <c r="BD146" s="312"/>
      <c r="BE146" s="318"/>
      <c r="BF146" s="320"/>
      <c r="BG146" s="321"/>
      <c r="BH146" s="311"/>
      <c r="BI146" s="311"/>
      <c r="BJ146" s="316"/>
      <c r="BK146" s="319"/>
      <c r="BL146" s="312"/>
      <c r="BM146" s="312">
        <v>40000</v>
      </c>
      <c r="BN146" s="315">
        <v>2812000</v>
      </c>
      <c r="BO146" s="829">
        <v>19528000</v>
      </c>
      <c r="BP146" s="829">
        <v>136451900</v>
      </c>
      <c r="BQ146" s="322"/>
      <c r="BR146" s="829" t="s">
        <v>1430</v>
      </c>
      <c r="BS146" s="334" t="s">
        <v>1431</v>
      </c>
      <c r="BT146" s="368"/>
      <c r="BU146" s="276"/>
    </row>
    <row r="147" spans="1:73" ht="48" customHeight="1" x14ac:dyDescent="0.25">
      <c r="A147" s="831"/>
      <c r="B147" s="831"/>
      <c r="C147" s="311">
        <v>63</v>
      </c>
      <c r="D147" s="311">
        <v>190</v>
      </c>
      <c r="E147" s="311" t="s">
        <v>1203</v>
      </c>
      <c r="F147" s="311" t="s">
        <v>1004</v>
      </c>
      <c r="G147" s="312" t="s">
        <v>12</v>
      </c>
      <c r="H147" s="313">
        <v>298.7</v>
      </c>
      <c r="I147" s="313">
        <v>298.7</v>
      </c>
      <c r="J147" s="313">
        <v>0</v>
      </c>
      <c r="K147" s="313">
        <v>298.7</v>
      </c>
      <c r="L147" s="313">
        <v>0</v>
      </c>
      <c r="M147" s="314">
        <v>1993</v>
      </c>
      <c r="N147" s="312">
        <v>70000</v>
      </c>
      <c r="O147" s="315">
        <v>20909000</v>
      </c>
      <c r="P147" s="311" t="s">
        <v>1204</v>
      </c>
      <c r="Q147" s="311" t="s">
        <v>1205</v>
      </c>
      <c r="R147" s="311" t="s">
        <v>1005</v>
      </c>
      <c r="S147" s="311"/>
      <c r="T147" s="316">
        <v>9500</v>
      </c>
      <c r="U147" s="311" t="s">
        <v>352</v>
      </c>
      <c r="V147" s="317">
        <v>298.7</v>
      </c>
      <c r="W147" s="316">
        <v>9500</v>
      </c>
      <c r="X147" s="312">
        <v>2837650</v>
      </c>
      <c r="Y147" s="316"/>
      <c r="Z147" s="316"/>
      <c r="AA147" s="311"/>
      <c r="AB147" s="312"/>
      <c r="AC147" s="312"/>
      <c r="AD147" s="312"/>
      <c r="AE147" s="312"/>
      <c r="AF147" s="311"/>
      <c r="AG147" s="311"/>
      <c r="AH147" s="312"/>
      <c r="AI147" s="312">
        <v>10000</v>
      </c>
      <c r="AJ147" s="318">
        <v>2987000</v>
      </c>
      <c r="AK147" s="312">
        <v>150000</v>
      </c>
      <c r="AL147" s="316">
        <v>44805000</v>
      </c>
      <c r="AM147" s="316"/>
      <c r="AN147" s="319"/>
      <c r="AO147" s="316"/>
      <c r="AP147" s="319"/>
      <c r="AQ147" s="312"/>
      <c r="AR147" s="312"/>
      <c r="AS147" s="312"/>
      <c r="AT147" s="316"/>
      <c r="AU147" s="271"/>
      <c r="AV147" s="316">
        <v>71538650</v>
      </c>
      <c r="AW147" s="832"/>
      <c r="AX147" s="311"/>
      <c r="AY147" s="311"/>
      <c r="AZ147" s="311"/>
      <c r="BA147" s="312"/>
      <c r="BB147" s="311"/>
      <c r="BC147" s="312"/>
      <c r="BD147" s="312"/>
      <c r="BE147" s="318"/>
      <c r="BF147" s="320"/>
      <c r="BG147" s="321"/>
      <c r="BH147" s="311"/>
      <c r="BI147" s="311"/>
      <c r="BJ147" s="316"/>
      <c r="BK147" s="319"/>
      <c r="BL147" s="312"/>
      <c r="BM147" s="312">
        <v>40000</v>
      </c>
      <c r="BN147" s="315">
        <v>11948000</v>
      </c>
      <c r="BO147" s="832"/>
      <c r="BP147" s="832">
        <v>0</v>
      </c>
      <c r="BQ147" s="337"/>
      <c r="BR147" s="832"/>
      <c r="BS147" s="369" t="s">
        <v>1432</v>
      </c>
      <c r="BT147" s="368"/>
      <c r="BU147" s="276"/>
    </row>
    <row r="148" spans="1:73" ht="48" customHeight="1" x14ac:dyDescent="0.25">
      <c r="A148" s="828"/>
      <c r="B148" s="828"/>
      <c r="C148" s="311">
        <v>55</v>
      </c>
      <c r="D148" s="311">
        <v>541</v>
      </c>
      <c r="E148" s="311" t="s">
        <v>1203</v>
      </c>
      <c r="F148" s="311" t="s">
        <v>1004</v>
      </c>
      <c r="G148" s="312" t="s">
        <v>12</v>
      </c>
      <c r="H148" s="313">
        <v>119.2</v>
      </c>
      <c r="I148" s="313">
        <v>119.2</v>
      </c>
      <c r="J148" s="313">
        <v>0</v>
      </c>
      <c r="K148" s="313">
        <v>119.2</v>
      </c>
      <c r="L148" s="313">
        <v>0</v>
      </c>
      <c r="M148" s="314">
        <v>1993</v>
      </c>
      <c r="N148" s="312">
        <v>70000</v>
      </c>
      <c r="O148" s="315">
        <v>8344000</v>
      </c>
      <c r="P148" s="311" t="s">
        <v>1204</v>
      </c>
      <c r="Q148" s="311" t="s">
        <v>1205</v>
      </c>
      <c r="R148" s="311" t="s">
        <v>1005</v>
      </c>
      <c r="S148" s="311"/>
      <c r="T148" s="316">
        <v>9500</v>
      </c>
      <c r="U148" s="311" t="s">
        <v>352</v>
      </c>
      <c r="V148" s="317">
        <v>119.2</v>
      </c>
      <c r="W148" s="316">
        <v>9500</v>
      </c>
      <c r="X148" s="312">
        <v>1132400</v>
      </c>
      <c r="Y148" s="316"/>
      <c r="Z148" s="316"/>
      <c r="AA148" s="311"/>
      <c r="AB148" s="312"/>
      <c r="AC148" s="312"/>
      <c r="AD148" s="312"/>
      <c r="AE148" s="312"/>
      <c r="AF148" s="311"/>
      <c r="AG148" s="311"/>
      <c r="AH148" s="312"/>
      <c r="AI148" s="312">
        <v>10000</v>
      </c>
      <c r="AJ148" s="318">
        <v>1192000</v>
      </c>
      <c r="AK148" s="312">
        <v>150000</v>
      </c>
      <c r="AL148" s="316">
        <v>17880000</v>
      </c>
      <c r="AM148" s="316"/>
      <c r="AN148" s="319"/>
      <c r="AO148" s="316"/>
      <c r="AP148" s="319"/>
      <c r="AQ148" s="312"/>
      <c r="AR148" s="312"/>
      <c r="AS148" s="312"/>
      <c r="AT148" s="316"/>
      <c r="AU148" s="271"/>
      <c r="AV148" s="316">
        <v>28548400</v>
      </c>
      <c r="AW148" s="830"/>
      <c r="AX148" s="311"/>
      <c r="AY148" s="311"/>
      <c r="AZ148" s="311"/>
      <c r="BA148" s="312"/>
      <c r="BB148" s="311"/>
      <c r="BC148" s="312"/>
      <c r="BD148" s="312"/>
      <c r="BE148" s="318"/>
      <c r="BF148" s="320"/>
      <c r="BG148" s="321"/>
      <c r="BH148" s="311"/>
      <c r="BI148" s="311"/>
      <c r="BJ148" s="316"/>
      <c r="BK148" s="319"/>
      <c r="BL148" s="312"/>
      <c r="BM148" s="312">
        <v>40000</v>
      </c>
      <c r="BN148" s="315">
        <v>4768000</v>
      </c>
      <c r="BO148" s="830"/>
      <c r="BP148" s="830">
        <v>0</v>
      </c>
      <c r="BQ148" s="324"/>
      <c r="BR148" s="830"/>
      <c r="BS148" s="369" t="s">
        <v>1432</v>
      </c>
      <c r="BT148" s="368"/>
      <c r="BU148" s="276"/>
    </row>
    <row r="149" spans="1:73" ht="48" customHeight="1" x14ac:dyDescent="0.25">
      <c r="A149" s="265">
        <v>69</v>
      </c>
      <c r="B149" s="265" t="s">
        <v>1433</v>
      </c>
      <c r="C149" s="332">
        <v>63</v>
      </c>
      <c r="D149" s="311">
        <v>326</v>
      </c>
      <c r="E149" s="311" t="s">
        <v>1203</v>
      </c>
      <c r="F149" s="311" t="s">
        <v>1004</v>
      </c>
      <c r="G149" s="312" t="s">
        <v>12</v>
      </c>
      <c r="H149" s="313">
        <v>72</v>
      </c>
      <c r="I149" s="313">
        <v>72</v>
      </c>
      <c r="J149" s="313">
        <v>0</v>
      </c>
      <c r="K149" s="313">
        <v>72</v>
      </c>
      <c r="L149" s="313">
        <v>0</v>
      </c>
      <c r="M149" s="314">
        <v>1993</v>
      </c>
      <c r="N149" s="312">
        <v>70000</v>
      </c>
      <c r="O149" s="315">
        <v>5040000</v>
      </c>
      <c r="P149" s="311" t="s">
        <v>1204</v>
      </c>
      <c r="Q149" s="311" t="s">
        <v>1205</v>
      </c>
      <c r="R149" s="311" t="s">
        <v>1005</v>
      </c>
      <c r="S149" s="311"/>
      <c r="T149" s="316">
        <v>9500</v>
      </c>
      <c r="U149" s="311" t="s">
        <v>352</v>
      </c>
      <c r="V149" s="317">
        <v>72</v>
      </c>
      <c r="W149" s="316">
        <v>9500</v>
      </c>
      <c r="X149" s="312">
        <v>684000</v>
      </c>
      <c r="Y149" s="316"/>
      <c r="Z149" s="316"/>
      <c r="AA149" s="311"/>
      <c r="AB149" s="312"/>
      <c r="AC149" s="312"/>
      <c r="AD149" s="312"/>
      <c r="AE149" s="312"/>
      <c r="AF149" s="311"/>
      <c r="AG149" s="311"/>
      <c r="AH149" s="312"/>
      <c r="AI149" s="312">
        <v>10000</v>
      </c>
      <c r="AJ149" s="318">
        <v>720000</v>
      </c>
      <c r="AK149" s="312">
        <v>150000</v>
      </c>
      <c r="AL149" s="316">
        <v>10800000</v>
      </c>
      <c r="AM149" s="316"/>
      <c r="AN149" s="319"/>
      <c r="AO149" s="316"/>
      <c r="AP149" s="319"/>
      <c r="AQ149" s="312"/>
      <c r="AR149" s="312"/>
      <c r="AS149" s="312"/>
      <c r="AT149" s="316"/>
      <c r="AU149" s="271"/>
      <c r="AV149" s="316">
        <v>17244000</v>
      </c>
      <c r="AW149" s="316">
        <v>17244000</v>
      </c>
      <c r="AX149" s="311"/>
      <c r="AY149" s="311"/>
      <c r="AZ149" s="311"/>
      <c r="BA149" s="312"/>
      <c r="BB149" s="311"/>
      <c r="BC149" s="312"/>
      <c r="BD149" s="312"/>
      <c r="BE149" s="318"/>
      <c r="BF149" s="320"/>
      <c r="BG149" s="321"/>
      <c r="BH149" s="311"/>
      <c r="BI149" s="311"/>
      <c r="BJ149" s="316"/>
      <c r="BK149" s="319"/>
      <c r="BL149" s="312"/>
      <c r="BM149" s="312">
        <v>40000</v>
      </c>
      <c r="BN149" s="315">
        <v>2880000</v>
      </c>
      <c r="BO149" s="316">
        <v>2880000</v>
      </c>
      <c r="BP149" s="316">
        <v>20124000</v>
      </c>
      <c r="BQ149" s="316"/>
      <c r="BR149" s="316" t="s">
        <v>1434</v>
      </c>
      <c r="BS149" s="334" t="s">
        <v>1435</v>
      </c>
      <c r="BT149" s="368"/>
      <c r="BU149" s="276"/>
    </row>
    <row r="150" spans="1:73" ht="48" customHeight="1" x14ac:dyDescent="0.25">
      <c r="A150" s="370">
        <v>70</v>
      </c>
      <c r="B150" s="370" t="s">
        <v>1436</v>
      </c>
      <c r="C150" s="326">
        <v>63</v>
      </c>
      <c r="D150" s="326">
        <v>190</v>
      </c>
      <c r="E150" s="326" t="s">
        <v>1203</v>
      </c>
      <c r="F150" s="326" t="s">
        <v>1004</v>
      </c>
      <c r="G150" s="302" t="s">
        <v>12</v>
      </c>
      <c r="H150" s="327">
        <v>120</v>
      </c>
      <c r="I150" s="327">
        <v>120</v>
      </c>
      <c r="J150" s="327">
        <v>0</v>
      </c>
      <c r="K150" s="327">
        <v>120</v>
      </c>
      <c r="L150" s="327">
        <v>0</v>
      </c>
      <c r="M150" s="354">
        <v>1993</v>
      </c>
      <c r="N150" s="302">
        <v>70000</v>
      </c>
      <c r="O150" s="304">
        <v>8400000</v>
      </c>
      <c r="P150" s="326" t="s">
        <v>1204</v>
      </c>
      <c r="Q150" s="326" t="s">
        <v>1205</v>
      </c>
      <c r="R150" s="326" t="s">
        <v>1005</v>
      </c>
      <c r="S150" s="326"/>
      <c r="T150" s="322">
        <v>9500</v>
      </c>
      <c r="U150" s="326" t="s">
        <v>352</v>
      </c>
      <c r="V150" s="328">
        <v>120</v>
      </c>
      <c r="W150" s="322">
        <v>9500</v>
      </c>
      <c r="X150" s="302">
        <v>1140000</v>
      </c>
      <c r="Y150" s="322"/>
      <c r="Z150" s="322"/>
      <c r="AA150" s="326"/>
      <c r="AB150" s="302"/>
      <c r="AC150" s="302"/>
      <c r="AD150" s="302"/>
      <c r="AE150" s="302"/>
      <c r="AF150" s="326"/>
      <c r="AG150" s="326"/>
      <c r="AH150" s="302"/>
      <c r="AI150" s="302">
        <v>10000</v>
      </c>
      <c r="AJ150" s="329">
        <v>1200000</v>
      </c>
      <c r="AK150" s="302">
        <v>150000</v>
      </c>
      <c r="AL150" s="322">
        <v>18000000</v>
      </c>
      <c r="AM150" s="322"/>
      <c r="AN150" s="330"/>
      <c r="AO150" s="322"/>
      <c r="AP150" s="330"/>
      <c r="AQ150" s="302"/>
      <c r="AR150" s="302"/>
      <c r="AS150" s="302"/>
      <c r="AT150" s="322"/>
      <c r="AU150" s="290"/>
      <c r="AV150" s="316">
        <v>28740000</v>
      </c>
      <c r="AW150" s="316">
        <v>28740000</v>
      </c>
      <c r="AX150" s="311"/>
      <c r="AY150" s="311"/>
      <c r="AZ150" s="311"/>
      <c r="BA150" s="312"/>
      <c r="BB150" s="311"/>
      <c r="BC150" s="312"/>
      <c r="BD150" s="312"/>
      <c r="BE150" s="318"/>
      <c r="BF150" s="320"/>
      <c r="BG150" s="321"/>
      <c r="BH150" s="311"/>
      <c r="BI150" s="311"/>
      <c r="BJ150" s="316"/>
      <c r="BK150" s="319"/>
      <c r="BL150" s="312"/>
      <c r="BM150" s="312">
        <v>40000</v>
      </c>
      <c r="BN150" s="315">
        <v>4800000</v>
      </c>
      <c r="BO150" s="316">
        <v>4800000</v>
      </c>
      <c r="BP150" s="316">
        <v>33540000</v>
      </c>
      <c r="BQ150" s="316"/>
      <c r="BR150" s="316" t="s">
        <v>1261</v>
      </c>
      <c r="BS150" s="371" t="s">
        <v>1432</v>
      </c>
      <c r="BT150" s="325"/>
      <c r="BU150" s="276"/>
    </row>
    <row r="151" spans="1:73" s="338" customFormat="1" ht="43.9" customHeight="1" x14ac:dyDescent="0.25">
      <c r="A151" s="827">
        <v>71</v>
      </c>
      <c r="B151" s="827" t="s">
        <v>1437</v>
      </c>
      <c r="C151" s="311">
        <v>55</v>
      </c>
      <c r="D151" s="311">
        <v>543</v>
      </c>
      <c r="E151" s="311" t="s">
        <v>1203</v>
      </c>
      <c r="F151" s="311" t="s">
        <v>1004</v>
      </c>
      <c r="G151" s="312" t="s">
        <v>12</v>
      </c>
      <c r="H151" s="313">
        <v>184.9</v>
      </c>
      <c r="I151" s="313">
        <v>184.9</v>
      </c>
      <c r="J151" s="313">
        <v>0</v>
      </c>
      <c r="K151" s="313">
        <v>184.9</v>
      </c>
      <c r="L151" s="313">
        <v>0</v>
      </c>
      <c r="M151" s="314">
        <v>1993</v>
      </c>
      <c r="N151" s="312">
        <v>70000</v>
      </c>
      <c r="O151" s="315">
        <v>12943000</v>
      </c>
      <c r="P151" s="311" t="s">
        <v>1204</v>
      </c>
      <c r="Q151" s="311" t="s">
        <v>1205</v>
      </c>
      <c r="R151" s="311" t="s">
        <v>1005</v>
      </c>
      <c r="S151" s="311"/>
      <c r="T151" s="316">
        <v>9500</v>
      </c>
      <c r="U151" s="311" t="s">
        <v>352</v>
      </c>
      <c r="V151" s="317">
        <v>184.9</v>
      </c>
      <c r="W151" s="316">
        <v>9500</v>
      </c>
      <c r="X151" s="312">
        <v>1756550</v>
      </c>
      <c r="Y151" s="316"/>
      <c r="Z151" s="316"/>
      <c r="AA151" s="311"/>
      <c r="AB151" s="312"/>
      <c r="AC151" s="312"/>
      <c r="AD151" s="312"/>
      <c r="AE151" s="312"/>
      <c r="AF151" s="311"/>
      <c r="AG151" s="311"/>
      <c r="AH151" s="312"/>
      <c r="AI151" s="312">
        <v>10000</v>
      </c>
      <c r="AJ151" s="318">
        <v>1849000</v>
      </c>
      <c r="AK151" s="312">
        <v>150000</v>
      </c>
      <c r="AL151" s="316">
        <v>27735000</v>
      </c>
      <c r="AM151" s="316"/>
      <c r="AN151" s="319"/>
      <c r="AO151" s="316"/>
      <c r="AP151" s="319"/>
      <c r="AQ151" s="312"/>
      <c r="AR151" s="312"/>
      <c r="AS151" s="312"/>
      <c r="AT151" s="316"/>
      <c r="AU151" s="271"/>
      <c r="AV151" s="316">
        <v>44283550</v>
      </c>
      <c r="AW151" s="829">
        <v>71035700</v>
      </c>
      <c r="AX151" s="311"/>
      <c r="AY151" s="311"/>
      <c r="AZ151" s="311"/>
      <c r="BA151" s="312"/>
      <c r="BB151" s="311"/>
      <c r="BC151" s="312"/>
      <c r="BD151" s="312"/>
      <c r="BE151" s="318"/>
      <c r="BF151" s="320"/>
      <c r="BG151" s="321"/>
      <c r="BH151" s="311"/>
      <c r="BI151" s="311"/>
      <c r="BJ151" s="316"/>
      <c r="BK151" s="319"/>
      <c r="BL151" s="312"/>
      <c r="BM151" s="312">
        <v>40000</v>
      </c>
      <c r="BN151" s="315">
        <v>7396000</v>
      </c>
      <c r="BO151" s="829">
        <v>11864000</v>
      </c>
      <c r="BP151" s="829">
        <v>82899700</v>
      </c>
      <c r="BQ151" s="322"/>
      <c r="BR151" s="829" t="s">
        <v>1438</v>
      </c>
      <c r="BS151" s="307" t="s">
        <v>1439</v>
      </c>
      <c r="BT151" s="325"/>
      <c r="BU151" s="343"/>
    </row>
    <row r="152" spans="1:73" s="338" customFormat="1" ht="43.9" customHeight="1" x14ac:dyDescent="0.25">
      <c r="A152" s="828"/>
      <c r="B152" s="828"/>
      <c r="C152" s="311">
        <v>63</v>
      </c>
      <c r="D152" s="311">
        <v>265</v>
      </c>
      <c r="E152" s="311" t="s">
        <v>1203</v>
      </c>
      <c r="F152" s="311" t="s">
        <v>1004</v>
      </c>
      <c r="G152" s="312" t="s">
        <v>12</v>
      </c>
      <c r="H152" s="313">
        <v>111.7</v>
      </c>
      <c r="I152" s="313">
        <v>111.7</v>
      </c>
      <c r="J152" s="313">
        <v>0</v>
      </c>
      <c r="K152" s="313">
        <v>111.7</v>
      </c>
      <c r="L152" s="313">
        <v>0</v>
      </c>
      <c r="M152" s="314">
        <v>1993</v>
      </c>
      <c r="N152" s="312">
        <v>70000</v>
      </c>
      <c r="O152" s="315">
        <v>7819000</v>
      </c>
      <c r="P152" s="311" t="s">
        <v>1204</v>
      </c>
      <c r="Q152" s="311" t="s">
        <v>1205</v>
      </c>
      <c r="R152" s="311" t="s">
        <v>1005</v>
      </c>
      <c r="S152" s="311"/>
      <c r="T152" s="316">
        <v>9500</v>
      </c>
      <c r="U152" s="311" t="s">
        <v>352</v>
      </c>
      <c r="V152" s="317">
        <v>111.7</v>
      </c>
      <c r="W152" s="316">
        <v>9500</v>
      </c>
      <c r="X152" s="312">
        <v>1061150</v>
      </c>
      <c r="Y152" s="316"/>
      <c r="Z152" s="316"/>
      <c r="AA152" s="311"/>
      <c r="AB152" s="312"/>
      <c r="AC152" s="312"/>
      <c r="AD152" s="312"/>
      <c r="AE152" s="312"/>
      <c r="AF152" s="311"/>
      <c r="AG152" s="311"/>
      <c r="AH152" s="312"/>
      <c r="AI152" s="312">
        <v>10000</v>
      </c>
      <c r="AJ152" s="318">
        <v>1117000</v>
      </c>
      <c r="AK152" s="312">
        <v>150000</v>
      </c>
      <c r="AL152" s="316">
        <v>16755000</v>
      </c>
      <c r="AM152" s="316"/>
      <c r="AN152" s="319"/>
      <c r="AO152" s="316"/>
      <c r="AP152" s="319"/>
      <c r="AQ152" s="312"/>
      <c r="AR152" s="312"/>
      <c r="AS152" s="312"/>
      <c r="AT152" s="316"/>
      <c r="AU152" s="271"/>
      <c r="AV152" s="316">
        <v>26752150</v>
      </c>
      <c r="AW152" s="830"/>
      <c r="AX152" s="311"/>
      <c r="AY152" s="311"/>
      <c r="AZ152" s="311"/>
      <c r="BA152" s="312"/>
      <c r="BB152" s="311"/>
      <c r="BC152" s="312"/>
      <c r="BD152" s="312"/>
      <c r="BE152" s="318"/>
      <c r="BF152" s="320"/>
      <c r="BG152" s="321"/>
      <c r="BH152" s="311"/>
      <c r="BI152" s="311"/>
      <c r="BJ152" s="316"/>
      <c r="BK152" s="319"/>
      <c r="BL152" s="312"/>
      <c r="BM152" s="312">
        <v>40000</v>
      </c>
      <c r="BN152" s="315">
        <v>4468000</v>
      </c>
      <c r="BO152" s="830"/>
      <c r="BP152" s="830">
        <v>0</v>
      </c>
      <c r="BQ152" s="324"/>
      <c r="BR152" s="830"/>
      <c r="BS152" s="307" t="s">
        <v>1439</v>
      </c>
      <c r="BT152" s="325"/>
      <c r="BU152" s="343"/>
    </row>
    <row r="153" spans="1:73" s="338" customFormat="1" ht="43.9" customHeight="1" x14ac:dyDescent="0.25">
      <c r="A153" s="827">
        <v>72</v>
      </c>
      <c r="B153" s="827" t="s">
        <v>1440</v>
      </c>
      <c r="C153" s="311">
        <v>63</v>
      </c>
      <c r="D153" s="311">
        <v>204</v>
      </c>
      <c r="E153" s="311" t="s">
        <v>1203</v>
      </c>
      <c r="F153" s="311" t="s">
        <v>1004</v>
      </c>
      <c r="G153" s="312" t="s">
        <v>12</v>
      </c>
      <c r="H153" s="313">
        <v>167.4</v>
      </c>
      <c r="I153" s="313">
        <v>167.4</v>
      </c>
      <c r="J153" s="313">
        <v>0</v>
      </c>
      <c r="K153" s="313">
        <v>167.4</v>
      </c>
      <c r="L153" s="313">
        <v>0</v>
      </c>
      <c r="M153" s="314">
        <v>1993</v>
      </c>
      <c r="N153" s="312">
        <v>70000</v>
      </c>
      <c r="O153" s="315">
        <v>11718000</v>
      </c>
      <c r="P153" s="311" t="s">
        <v>1204</v>
      </c>
      <c r="Q153" s="311" t="s">
        <v>1205</v>
      </c>
      <c r="R153" s="311" t="s">
        <v>1005</v>
      </c>
      <c r="S153" s="311"/>
      <c r="T153" s="316">
        <v>9500</v>
      </c>
      <c r="U153" s="311" t="s">
        <v>352</v>
      </c>
      <c r="V153" s="317">
        <v>167.4</v>
      </c>
      <c r="W153" s="316">
        <v>9500</v>
      </c>
      <c r="X153" s="312">
        <v>1590300</v>
      </c>
      <c r="Y153" s="316"/>
      <c r="Z153" s="316"/>
      <c r="AA153" s="311"/>
      <c r="AB153" s="312"/>
      <c r="AC153" s="312"/>
      <c r="AD153" s="312"/>
      <c r="AE153" s="312"/>
      <c r="AF153" s="311"/>
      <c r="AG153" s="311"/>
      <c r="AH153" s="312"/>
      <c r="AI153" s="312">
        <v>10000</v>
      </c>
      <c r="AJ153" s="318">
        <v>1674000</v>
      </c>
      <c r="AK153" s="312">
        <v>150000</v>
      </c>
      <c r="AL153" s="316">
        <v>25110000</v>
      </c>
      <c r="AM153" s="316"/>
      <c r="AN153" s="319"/>
      <c r="AO153" s="316"/>
      <c r="AP153" s="319"/>
      <c r="AQ153" s="312"/>
      <c r="AR153" s="312"/>
      <c r="AS153" s="312"/>
      <c r="AT153" s="316"/>
      <c r="AU153" s="271"/>
      <c r="AV153" s="316">
        <v>40092300</v>
      </c>
      <c r="AW153" s="829">
        <v>274634650</v>
      </c>
      <c r="AX153" s="311"/>
      <c r="AY153" s="311"/>
      <c r="AZ153" s="311"/>
      <c r="BA153" s="312"/>
      <c r="BB153" s="311"/>
      <c r="BC153" s="312"/>
      <c r="BD153" s="312"/>
      <c r="BE153" s="318"/>
      <c r="BF153" s="320"/>
      <c r="BG153" s="321"/>
      <c r="BH153" s="311"/>
      <c r="BI153" s="311"/>
      <c r="BJ153" s="316"/>
      <c r="BK153" s="319"/>
      <c r="BL153" s="312"/>
      <c r="BM153" s="312">
        <v>40000</v>
      </c>
      <c r="BN153" s="315">
        <v>6696000</v>
      </c>
      <c r="BO153" s="829">
        <v>45868000</v>
      </c>
      <c r="BP153" s="829">
        <v>320502650</v>
      </c>
      <c r="BQ153" s="322"/>
      <c r="BR153" s="829" t="s">
        <v>1441</v>
      </c>
      <c r="BS153" s="334"/>
      <c r="BT153" s="325"/>
      <c r="BU153" s="343"/>
    </row>
    <row r="154" spans="1:73" s="338" customFormat="1" ht="50.45" customHeight="1" x14ac:dyDescent="0.25">
      <c r="A154" s="831"/>
      <c r="B154" s="831"/>
      <c r="C154" s="311">
        <v>55</v>
      </c>
      <c r="D154" s="311">
        <v>546</v>
      </c>
      <c r="E154" s="311" t="s">
        <v>1203</v>
      </c>
      <c r="F154" s="311" t="s">
        <v>1004</v>
      </c>
      <c r="G154" s="312" t="s">
        <v>12</v>
      </c>
      <c r="H154" s="313">
        <v>45.1</v>
      </c>
      <c r="I154" s="313">
        <v>45.1</v>
      </c>
      <c r="J154" s="313">
        <v>0</v>
      </c>
      <c r="K154" s="313">
        <v>45.1</v>
      </c>
      <c r="L154" s="313">
        <v>0</v>
      </c>
      <c r="M154" s="314">
        <v>1993</v>
      </c>
      <c r="N154" s="312">
        <v>70000</v>
      </c>
      <c r="O154" s="315">
        <v>3157000</v>
      </c>
      <c r="P154" s="311" t="s">
        <v>1204</v>
      </c>
      <c r="Q154" s="311" t="s">
        <v>1205</v>
      </c>
      <c r="R154" s="311" t="s">
        <v>1005</v>
      </c>
      <c r="S154" s="311"/>
      <c r="T154" s="316">
        <v>9500</v>
      </c>
      <c r="U154" s="311" t="s">
        <v>352</v>
      </c>
      <c r="V154" s="317">
        <v>45.1</v>
      </c>
      <c r="W154" s="316">
        <v>9500</v>
      </c>
      <c r="X154" s="312">
        <v>428450</v>
      </c>
      <c r="Y154" s="316"/>
      <c r="Z154" s="316"/>
      <c r="AA154" s="311"/>
      <c r="AB154" s="312"/>
      <c r="AC154" s="312"/>
      <c r="AD154" s="312"/>
      <c r="AE154" s="312"/>
      <c r="AF154" s="311"/>
      <c r="AG154" s="311"/>
      <c r="AH154" s="312"/>
      <c r="AI154" s="312">
        <v>10000</v>
      </c>
      <c r="AJ154" s="318">
        <v>451000</v>
      </c>
      <c r="AK154" s="312">
        <v>150000</v>
      </c>
      <c r="AL154" s="316">
        <v>6765000</v>
      </c>
      <c r="AM154" s="316"/>
      <c r="AN154" s="319"/>
      <c r="AO154" s="316"/>
      <c r="AP154" s="319"/>
      <c r="AQ154" s="312"/>
      <c r="AR154" s="312"/>
      <c r="AS154" s="312"/>
      <c r="AT154" s="316"/>
      <c r="AU154" s="271"/>
      <c r="AV154" s="316">
        <v>10801450</v>
      </c>
      <c r="AW154" s="832"/>
      <c r="AX154" s="311"/>
      <c r="AY154" s="311"/>
      <c r="AZ154" s="311"/>
      <c r="BA154" s="312"/>
      <c r="BB154" s="311"/>
      <c r="BC154" s="312"/>
      <c r="BD154" s="312"/>
      <c r="BE154" s="318"/>
      <c r="BF154" s="320"/>
      <c r="BG154" s="321"/>
      <c r="BH154" s="311"/>
      <c r="BI154" s="311"/>
      <c r="BJ154" s="316"/>
      <c r="BK154" s="319"/>
      <c r="BL154" s="312"/>
      <c r="BM154" s="312">
        <v>40000</v>
      </c>
      <c r="BN154" s="315">
        <v>1804000</v>
      </c>
      <c r="BO154" s="832"/>
      <c r="BP154" s="832">
        <v>0</v>
      </c>
      <c r="BQ154" s="337"/>
      <c r="BR154" s="832"/>
      <c r="BS154" s="334"/>
      <c r="BT154" s="325"/>
      <c r="BU154" s="343"/>
    </row>
    <row r="155" spans="1:73" s="338" customFormat="1" ht="50.45" customHeight="1" x14ac:dyDescent="0.25">
      <c r="A155" s="831"/>
      <c r="B155" s="831"/>
      <c r="C155" s="311">
        <v>55</v>
      </c>
      <c r="D155" s="311">
        <v>547</v>
      </c>
      <c r="E155" s="311" t="s">
        <v>1203</v>
      </c>
      <c r="F155" s="311" t="s">
        <v>1004</v>
      </c>
      <c r="G155" s="312" t="s">
        <v>12</v>
      </c>
      <c r="H155" s="313">
        <v>317.60000000000002</v>
      </c>
      <c r="I155" s="313">
        <v>317.60000000000002</v>
      </c>
      <c r="J155" s="313">
        <v>0</v>
      </c>
      <c r="K155" s="313">
        <v>317.60000000000002</v>
      </c>
      <c r="L155" s="313">
        <v>0</v>
      </c>
      <c r="M155" s="314">
        <v>1993</v>
      </c>
      <c r="N155" s="312">
        <v>70000</v>
      </c>
      <c r="O155" s="315">
        <v>22232000</v>
      </c>
      <c r="P155" s="311" t="s">
        <v>1204</v>
      </c>
      <c r="Q155" s="311" t="s">
        <v>1205</v>
      </c>
      <c r="R155" s="311" t="s">
        <v>1005</v>
      </c>
      <c r="S155" s="311"/>
      <c r="T155" s="316">
        <v>9500</v>
      </c>
      <c r="U155" s="311" t="s">
        <v>352</v>
      </c>
      <c r="V155" s="317">
        <v>317.60000000000002</v>
      </c>
      <c r="W155" s="316">
        <v>9500</v>
      </c>
      <c r="X155" s="312">
        <v>3017200</v>
      </c>
      <c r="Y155" s="316"/>
      <c r="Z155" s="316"/>
      <c r="AA155" s="311"/>
      <c r="AB155" s="312"/>
      <c r="AC155" s="312"/>
      <c r="AD155" s="312"/>
      <c r="AE155" s="312"/>
      <c r="AF155" s="311"/>
      <c r="AG155" s="311"/>
      <c r="AH155" s="312"/>
      <c r="AI155" s="312">
        <v>10000</v>
      </c>
      <c r="AJ155" s="318">
        <v>3176000</v>
      </c>
      <c r="AK155" s="312">
        <v>150000</v>
      </c>
      <c r="AL155" s="316">
        <v>47640000</v>
      </c>
      <c r="AM155" s="316"/>
      <c r="AN155" s="319"/>
      <c r="AO155" s="316"/>
      <c r="AP155" s="319"/>
      <c r="AQ155" s="312"/>
      <c r="AR155" s="312"/>
      <c r="AS155" s="312"/>
      <c r="AT155" s="316"/>
      <c r="AU155" s="271"/>
      <c r="AV155" s="316">
        <v>76065200</v>
      </c>
      <c r="AW155" s="832"/>
      <c r="AX155" s="311"/>
      <c r="AY155" s="311"/>
      <c r="AZ155" s="311"/>
      <c r="BA155" s="312"/>
      <c r="BB155" s="311"/>
      <c r="BC155" s="312"/>
      <c r="BD155" s="312"/>
      <c r="BE155" s="318"/>
      <c r="BF155" s="320"/>
      <c r="BG155" s="321"/>
      <c r="BH155" s="311"/>
      <c r="BI155" s="311"/>
      <c r="BJ155" s="316"/>
      <c r="BK155" s="319"/>
      <c r="BL155" s="312"/>
      <c r="BM155" s="312">
        <v>40000</v>
      </c>
      <c r="BN155" s="315">
        <v>12704000</v>
      </c>
      <c r="BO155" s="832"/>
      <c r="BP155" s="832">
        <v>0</v>
      </c>
      <c r="BQ155" s="337"/>
      <c r="BR155" s="832"/>
      <c r="BS155" s="334"/>
      <c r="BT155" s="325"/>
      <c r="BU155" s="343"/>
    </row>
    <row r="156" spans="1:73" s="338" customFormat="1" ht="50.45" customHeight="1" x14ac:dyDescent="0.25">
      <c r="A156" s="831"/>
      <c r="B156" s="831"/>
      <c r="C156" s="311">
        <v>55</v>
      </c>
      <c r="D156" s="311">
        <v>586</v>
      </c>
      <c r="E156" s="311" t="s">
        <v>1203</v>
      </c>
      <c r="F156" s="311" t="s">
        <v>1004</v>
      </c>
      <c r="G156" s="312" t="s">
        <v>12</v>
      </c>
      <c r="H156" s="313">
        <v>79.400000000000006</v>
      </c>
      <c r="I156" s="313">
        <v>79.400000000000006</v>
      </c>
      <c r="J156" s="313">
        <v>0</v>
      </c>
      <c r="K156" s="313">
        <v>79.400000000000006</v>
      </c>
      <c r="L156" s="313">
        <v>0</v>
      </c>
      <c r="M156" s="314">
        <v>1993</v>
      </c>
      <c r="N156" s="312">
        <v>70000</v>
      </c>
      <c r="O156" s="315">
        <v>5558000</v>
      </c>
      <c r="P156" s="311" t="s">
        <v>1204</v>
      </c>
      <c r="Q156" s="311" t="s">
        <v>1205</v>
      </c>
      <c r="R156" s="311" t="s">
        <v>1005</v>
      </c>
      <c r="S156" s="311"/>
      <c r="T156" s="316">
        <v>9500</v>
      </c>
      <c r="U156" s="311" t="s">
        <v>352</v>
      </c>
      <c r="V156" s="317">
        <v>79.400000000000006</v>
      </c>
      <c r="W156" s="316">
        <v>9500</v>
      </c>
      <c r="X156" s="312">
        <v>754300</v>
      </c>
      <c r="Y156" s="316"/>
      <c r="Z156" s="316"/>
      <c r="AA156" s="311"/>
      <c r="AB156" s="312"/>
      <c r="AC156" s="312"/>
      <c r="AD156" s="312"/>
      <c r="AE156" s="312"/>
      <c r="AF156" s="311"/>
      <c r="AG156" s="311"/>
      <c r="AH156" s="312"/>
      <c r="AI156" s="312">
        <v>10000</v>
      </c>
      <c r="AJ156" s="318">
        <v>794000</v>
      </c>
      <c r="AK156" s="312">
        <v>150000</v>
      </c>
      <c r="AL156" s="316">
        <v>11910000</v>
      </c>
      <c r="AM156" s="316"/>
      <c r="AN156" s="319"/>
      <c r="AO156" s="316"/>
      <c r="AP156" s="319"/>
      <c r="AQ156" s="312"/>
      <c r="AR156" s="312"/>
      <c r="AS156" s="312"/>
      <c r="AT156" s="316"/>
      <c r="AU156" s="271"/>
      <c r="AV156" s="316">
        <v>19016300</v>
      </c>
      <c r="AW156" s="832"/>
      <c r="AX156" s="311"/>
      <c r="AY156" s="311"/>
      <c r="AZ156" s="311"/>
      <c r="BA156" s="312"/>
      <c r="BB156" s="311"/>
      <c r="BC156" s="312"/>
      <c r="BD156" s="312"/>
      <c r="BE156" s="318"/>
      <c r="BF156" s="320"/>
      <c r="BG156" s="321"/>
      <c r="BH156" s="311"/>
      <c r="BI156" s="311"/>
      <c r="BJ156" s="316"/>
      <c r="BK156" s="319"/>
      <c r="BL156" s="312"/>
      <c r="BM156" s="312">
        <v>40000</v>
      </c>
      <c r="BN156" s="315">
        <v>3176000</v>
      </c>
      <c r="BO156" s="832"/>
      <c r="BP156" s="832">
        <v>0</v>
      </c>
      <c r="BQ156" s="337"/>
      <c r="BR156" s="832"/>
      <c r="BS156" s="323" t="s">
        <v>1442</v>
      </c>
      <c r="BT156" s="325"/>
      <c r="BU156" s="276"/>
    </row>
    <row r="157" spans="1:73" s="338" customFormat="1" ht="50.45" customHeight="1" x14ac:dyDescent="0.25">
      <c r="A157" s="831"/>
      <c r="B157" s="831"/>
      <c r="C157" s="311">
        <v>55</v>
      </c>
      <c r="D157" s="311">
        <v>596</v>
      </c>
      <c r="E157" s="311" t="s">
        <v>1203</v>
      </c>
      <c r="F157" s="311" t="s">
        <v>1004</v>
      </c>
      <c r="G157" s="312" t="s">
        <v>12</v>
      </c>
      <c r="H157" s="313">
        <v>337.3</v>
      </c>
      <c r="I157" s="313">
        <v>337.3</v>
      </c>
      <c r="J157" s="313">
        <v>0</v>
      </c>
      <c r="K157" s="313">
        <v>337.3</v>
      </c>
      <c r="L157" s="313">
        <v>0</v>
      </c>
      <c r="M157" s="314">
        <v>1993</v>
      </c>
      <c r="N157" s="312">
        <v>70000</v>
      </c>
      <c r="O157" s="315">
        <v>23611000</v>
      </c>
      <c r="P157" s="311" t="s">
        <v>1204</v>
      </c>
      <c r="Q157" s="311" t="s">
        <v>1205</v>
      </c>
      <c r="R157" s="311" t="s">
        <v>1005</v>
      </c>
      <c r="S157" s="311"/>
      <c r="T157" s="316">
        <v>9500</v>
      </c>
      <c r="U157" s="311" t="s">
        <v>352</v>
      </c>
      <c r="V157" s="317">
        <v>337.3</v>
      </c>
      <c r="W157" s="316">
        <v>9500</v>
      </c>
      <c r="X157" s="312">
        <v>3204350</v>
      </c>
      <c r="Y157" s="316"/>
      <c r="Z157" s="316"/>
      <c r="AA157" s="311"/>
      <c r="AB157" s="312"/>
      <c r="AC157" s="312"/>
      <c r="AD157" s="312"/>
      <c r="AE157" s="312"/>
      <c r="AF157" s="311"/>
      <c r="AG157" s="311"/>
      <c r="AH157" s="312"/>
      <c r="AI157" s="312">
        <v>10000</v>
      </c>
      <c r="AJ157" s="318">
        <v>3373000</v>
      </c>
      <c r="AK157" s="312">
        <v>150000</v>
      </c>
      <c r="AL157" s="316">
        <v>50595000</v>
      </c>
      <c r="AM157" s="316"/>
      <c r="AN157" s="319"/>
      <c r="AO157" s="316"/>
      <c r="AP157" s="319"/>
      <c r="AQ157" s="312"/>
      <c r="AR157" s="312"/>
      <c r="AS157" s="312"/>
      <c r="AT157" s="316"/>
      <c r="AU157" s="271"/>
      <c r="AV157" s="316">
        <v>80783350</v>
      </c>
      <c r="AW157" s="832"/>
      <c r="AX157" s="311"/>
      <c r="AY157" s="311"/>
      <c r="AZ157" s="311"/>
      <c r="BA157" s="312"/>
      <c r="BB157" s="311"/>
      <c r="BC157" s="312"/>
      <c r="BD157" s="312"/>
      <c r="BE157" s="318"/>
      <c r="BF157" s="320"/>
      <c r="BG157" s="321"/>
      <c r="BH157" s="311"/>
      <c r="BI157" s="311"/>
      <c r="BJ157" s="316"/>
      <c r="BK157" s="319"/>
      <c r="BL157" s="312"/>
      <c r="BM157" s="312">
        <v>40000</v>
      </c>
      <c r="BN157" s="315">
        <v>13492000</v>
      </c>
      <c r="BO157" s="832"/>
      <c r="BP157" s="832">
        <v>0</v>
      </c>
      <c r="BQ157" s="337"/>
      <c r="BR157" s="832"/>
      <c r="BS157" s="323" t="s">
        <v>1442</v>
      </c>
      <c r="BT157" s="325"/>
      <c r="BU157" s="276"/>
    </row>
    <row r="158" spans="1:73" s="338" customFormat="1" ht="50.45" customHeight="1" x14ac:dyDescent="0.25">
      <c r="A158" s="828"/>
      <c r="B158" s="828"/>
      <c r="C158" s="311">
        <v>55</v>
      </c>
      <c r="D158" s="311">
        <v>515</v>
      </c>
      <c r="E158" s="311" t="s">
        <v>1203</v>
      </c>
      <c r="F158" s="311" t="s">
        <v>1004</v>
      </c>
      <c r="G158" s="312" t="s">
        <v>12</v>
      </c>
      <c r="H158" s="313">
        <v>199.9</v>
      </c>
      <c r="I158" s="313">
        <v>199.9</v>
      </c>
      <c r="J158" s="313">
        <v>0</v>
      </c>
      <c r="K158" s="313">
        <v>199.9</v>
      </c>
      <c r="L158" s="313">
        <v>0</v>
      </c>
      <c r="M158" s="314">
        <v>1993</v>
      </c>
      <c r="N158" s="312">
        <v>70000</v>
      </c>
      <c r="O158" s="315">
        <v>13993000</v>
      </c>
      <c r="P158" s="311" t="s">
        <v>1204</v>
      </c>
      <c r="Q158" s="311" t="s">
        <v>1205</v>
      </c>
      <c r="R158" s="311" t="s">
        <v>1005</v>
      </c>
      <c r="S158" s="311"/>
      <c r="T158" s="316">
        <v>9500</v>
      </c>
      <c r="U158" s="311" t="s">
        <v>352</v>
      </c>
      <c r="V158" s="317">
        <v>199.9</v>
      </c>
      <c r="W158" s="316">
        <v>9500</v>
      </c>
      <c r="X158" s="312">
        <v>1899050</v>
      </c>
      <c r="Y158" s="316"/>
      <c r="Z158" s="316"/>
      <c r="AA158" s="311"/>
      <c r="AB158" s="312"/>
      <c r="AC158" s="312"/>
      <c r="AD158" s="312"/>
      <c r="AE158" s="312"/>
      <c r="AF158" s="311"/>
      <c r="AG158" s="311"/>
      <c r="AH158" s="312"/>
      <c r="AI158" s="312">
        <v>10000</v>
      </c>
      <c r="AJ158" s="318">
        <v>1999000</v>
      </c>
      <c r="AK158" s="312">
        <v>150000</v>
      </c>
      <c r="AL158" s="316">
        <v>29985000</v>
      </c>
      <c r="AM158" s="316"/>
      <c r="AN158" s="319"/>
      <c r="AO158" s="316"/>
      <c r="AP158" s="319"/>
      <c r="AQ158" s="312"/>
      <c r="AR158" s="312"/>
      <c r="AS158" s="312"/>
      <c r="AT158" s="316"/>
      <c r="AU158" s="271"/>
      <c r="AV158" s="316">
        <v>47876050</v>
      </c>
      <c r="AW158" s="830"/>
      <c r="AX158" s="311"/>
      <c r="AY158" s="311"/>
      <c r="AZ158" s="311"/>
      <c r="BA158" s="312"/>
      <c r="BB158" s="311"/>
      <c r="BC158" s="312"/>
      <c r="BD158" s="312"/>
      <c r="BE158" s="318"/>
      <c r="BF158" s="320"/>
      <c r="BG158" s="321"/>
      <c r="BH158" s="311"/>
      <c r="BI158" s="311"/>
      <c r="BJ158" s="316"/>
      <c r="BK158" s="319"/>
      <c r="BL158" s="312"/>
      <c r="BM158" s="312">
        <v>40000</v>
      </c>
      <c r="BN158" s="315">
        <v>7996000</v>
      </c>
      <c r="BO158" s="830"/>
      <c r="BP158" s="830">
        <v>0</v>
      </c>
      <c r="BQ158" s="324"/>
      <c r="BR158" s="830"/>
      <c r="BS158" s="323"/>
      <c r="BT158" s="325"/>
      <c r="BU158" s="276"/>
    </row>
    <row r="159" spans="1:73" s="338" customFormat="1" ht="72.599999999999994" customHeight="1" x14ac:dyDescent="0.25">
      <c r="A159" s="321">
        <v>73</v>
      </c>
      <c r="B159" s="321" t="s">
        <v>1443</v>
      </c>
      <c r="C159" s="311">
        <v>55</v>
      </c>
      <c r="D159" s="311">
        <v>294</v>
      </c>
      <c r="E159" s="311" t="s">
        <v>1203</v>
      </c>
      <c r="F159" s="311" t="s">
        <v>1004</v>
      </c>
      <c r="G159" s="312" t="s">
        <v>12</v>
      </c>
      <c r="H159" s="313">
        <v>159.1</v>
      </c>
      <c r="I159" s="313">
        <v>159.1</v>
      </c>
      <c r="J159" s="313">
        <v>0</v>
      </c>
      <c r="K159" s="313">
        <v>159.1</v>
      </c>
      <c r="L159" s="313">
        <v>0</v>
      </c>
      <c r="M159" s="314">
        <v>1993</v>
      </c>
      <c r="N159" s="312">
        <v>70000</v>
      </c>
      <c r="O159" s="315">
        <v>11137000</v>
      </c>
      <c r="P159" s="311" t="s">
        <v>1204</v>
      </c>
      <c r="Q159" s="311" t="s">
        <v>1205</v>
      </c>
      <c r="R159" s="311" t="s">
        <v>1005</v>
      </c>
      <c r="S159" s="311"/>
      <c r="T159" s="316">
        <v>9500</v>
      </c>
      <c r="U159" s="311" t="s">
        <v>352</v>
      </c>
      <c r="V159" s="317">
        <v>159.1</v>
      </c>
      <c r="W159" s="316">
        <v>9500</v>
      </c>
      <c r="X159" s="312">
        <v>1511450</v>
      </c>
      <c r="Y159" s="316"/>
      <c r="Z159" s="316"/>
      <c r="AA159" s="311"/>
      <c r="AB159" s="312"/>
      <c r="AC159" s="312"/>
      <c r="AD159" s="312"/>
      <c r="AE159" s="312"/>
      <c r="AF159" s="311"/>
      <c r="AG159" s="311"/>
      <c r="AH159" s="312"/>
      <c r="AI159" s="312">
        <v>10000</v>
      </c>
      <c r="AJ159" s="318">
        <v>1591000</v>
      </c>
      <c r="AK159" s="312">
        <v>150000</v>
      </c>
      <c r="AL159" s="316">
        <v>23865000</v>
      </c>
      <c r="AM159" s="316"/>
      <c r="AN159" s="319"/>
      <c r="AO159" s="316"/>
      <c r="AP159" s="319"/>
      <c r="AQ159" s="312"/>
      <c r="AR159" s="312"/>
      <c r="AS159" s="312"/>
      <c r="AT159" s="316"/>
      <c r="AU159" s="271"/>
      <c r="AV159" s="316">
        <v>38104450</v>
      </c>
      <c r="AW159" s="316">
        <v>38104450</v>
      </c>
      <c r="AX159" s="311"/>
      <c r="AY159" s="311"/>
      <c r="AZ159" s="311"/>
      <c r="BA159" s="312"/>
      <c r="BB159" s="311"/>
      <c r="BC159" s="312"/>
      <c r="BD159" s="312"/>
      <c r="BE159" s="318"/>
      <c r="BF159" s="320"/>
      <c r="BG159" s="321"/>
      <c r="BH159" s="311"/>
      <c r="BI159" s="311"/>
      <c r="BJ159" s="316"/>
      <c r="BK159" s="319"/>
      <c r="BL159" s="312"/>
      <c r="BM159" s="312">
        <v>40000</v>
      </c>
      <c r="BN159" s="315">
        <v>6364000</v>
      </c>
      <c r="BO159" s="316">
        <v>6364000</v>
      </c>
      <c r="BP159" s="316">
        <v>44468450</v>
      </c>
      <c r="BQ159" s="316"/>
      <c r="BR159" s="316" t="s">
        <v>1444</v>
      </c>
      <c r="BS159" s="334" t="s">
        <v>1248</v>
      </c>
      <c r="BT159" s="325"/>
      <c r="BU159" s="343"/>
    </row>
    <row r="160" spans="1:73" s="338" customFormat="1" ht="84.6" customHeight="1" x14ac:dyDescent="0.25">
      <c r="A160" s="827">
        <v>74</v>
      </c>
      <c r="B160" s="827" t="s">
        <v>1445</v>
      </c>
      <c r="C160" s="311">
        <v>55</v>
      </c>
      <c r="D160" s="311">
        <v>294</v>
      </c>
      <c r="E160" s="311" t="s">
        <v>1203</v>
      </c>
      <c r="F160" s="311" t="s">
        <v>1004</v>
      </c>
      <c r="G160" s="312" t="s">
        <v>12</v>
      </c>
      <c r="H160" s="313">
        <v>174.8</v>
      </c>
      <c r="I160" s="313">
        <v>174.8</v>
      </c>
      <c r="J160" s="313">
        <v>0</v>
      </c>
      <c r="K160" s="313">
        <v>174.8</v>
      </c>
      <c r="L160" s="313">
        <v>0</v>
      </c>
      <c r="M160" s="314">
        <v>1993</v>
      </c>
      <c r="N160" s="312">
        <v>70000</v>
      </c>
      <c r="O160" s="315">
        <v>12236000</v>
      </c>
      <c r="P160" s="311" t="s">
        <v>1204</v>
      </c>
      <c r="Q160" s="311" t="s">
        <v>1205</v>
      </c>
      <c r="R160" s="311" t="s">
        <v>1005</v>
      </c>
      <c r="S160" s="311"/>
      <c r="T160" s="316">
        <v>9500</v>
      </c>
      <c r="U160" s="311" t="s">
        <v>352</v>
      </c>
      <c r="V160" s="317">
        <v>174.8</v>
      </c>
      <c r="W160" s="316">
        <v>9500</v>
      </c>
      <c r="X160" s="312">
        <v>1660600</v>
      </c>
      <c r="Y160" s="316"/>
      <c r="Z160" s="316"/>
      <c r="AA160" s="311"/>
      <c r="AB160" s="312"/>
      <c r="AC160" s="312"/>
      <c r="AD160" s="312"/>
      <c r="AE160" s="312"/>
      <c r="AF160" s="311"/>
      <c r="AG160" s="311"/>
      <c r="AH160" s="312"/>
      <c r="AI160" s="312">
        <v>10000</v>
      </c>
      <c r="AJ160" s="318">
        <v>1748000</v>
      </c>
      <c r="AK160" s="312">
        <v>150000</v>
      </c>
      <c r="AL160" s="316">
        <v>26220000</v>
      </c>
      <c r="AM160" s="316"/>
      <c r="AN160" s="319"/>
      <c r="AO160" s="316"/>
      <c r="AP160" s="319"/>
      <c r="AQ160" s="312"/>
      <c r="AR160" s="312"/>
      <c r="AS160" s="312"/>
      <c r="AT160" s="316"/>
      <c r="AU160" s="271"/>
      <c r="AV160" s="316">
        <v>41864600</v>
      </c>
      <c r="AW160" s="829">
        <v>67802450</v>
      </c>
      <c r="AX160" s="311"/>
      <c r="AY160" s="311"/>
      <c r="AZ160" s="311"/>
      <c r="BA160" s="312"/>
      <c r="BB160" s="311"/>
      <c r="BC160" s="312"/>
      <c r="BD160" s="312"/>
      <c r="BE160" s="318"/>
      <c r="BF160" s="320"/>
      <c r="BG160" s="321"/>
      <c r="BH160" s="311"/>
      <c r="BI160" s="311"/>
      <c r="BJ160" s="316"/>
      <c r="BK160" s="319"/>
      <c r="BL160" s="312"/>
      <c r="BM160" s="312">
        <v>40000</v>
      </c>
      <c r="BN160" s="315">
        <v>6992000</v>
      </c>
      <c r="BO160" s="829">
        <v>11324000</v>
      </c>
      <c r="BP160" s="829">
        <v>79126450</v>
      </c>
      <c r="BQ160" s="322"/>
      <c r="BR160" s="829" t="s">
        <v>1446</v>
      </c>
      <c r="BS160" s="334" t="s">
        <v>1248</v>
      </c>
      <c r="BT160" s="325"/>
      <c r="BU160" s="343"/>
    </row>
    <row r="161" spans="1:73" s="338" customFormat="1" ht="49.15" customHeight="1" x14ac:dyDescent="0.25">
      <c r="A161" s="828"/>
      <c r="B161" s="828"/>
      <c r="C161" s="311">
        <v>64</v>
      </c>
      <c r="D161" s="311">
        <v>95</v>
      </c>
      <c r="E161" s="311" t="s">
        <v>1203</v>
      </c>
      <c r="F161" s="311" t="s">
        <v>1004</v>
      </c>
      <c r="G161" s="312" t="s">
        <v>12</v>
      </c>
      <c r="H161" s="313">
        <v>108.3</v>
      </c>
      <c r="I161" s="313">
        <v>108.3</v>
      </c>
      <c r="J161" s="313">
        <v>0</v>
      </c>
      <c r="K161" s="313">
        <v>108.3</v>
      </c>
      <c r="L161" s="313">
        <v>0</v>
      </c>
      <c r="M161" s="314">
        <v>1993</v>
      </c>
      <c r="N161" s="312">
        <v>70000</v>
      </c>
      <c r="O161" s="315">
        <v>7581000</v>
      </c>
      <c r="P161" s="311" t="s">
        <v>1204</v>
      </c>
      <c r="Q161" s="311" t="s">
        <v>1205</v>
      </c>
      <c r="R161" s="311" t="s">
        <v>1005</v>
      </c>
      <c r="S161" s="311"/>
      <c r="T161" s="316">
        <v>9500</v>
      </c>
      <c r="U161" s="311" t="s">
        <v>352</v>
      </c>
      <c r="V161" s="317">
        <v>108.3</v>
      </c>
      <c r="W161" s="316">
        <v>9500</v>
      </c>
      <c r="X161" s="312">
        <v>1028850</v>
      </c>
      <c r="Y161" s="316"/>
      <c r="Z161" s="316"/>
      <c r="AA161" s="311"/>
      <c r="AB161" s="312"/>
      <c r="AC161" s="312"/>
      <c r="AD161" s="312"/>
      <c r="AE161" s="312"/>
      <c r="AF161" s="311"/>
      <c r="AG161" s="311"/>
      <c r="AH161" s="312"/>
      <c r="AI161" s="312">
        <v>10000</v>
      </c>
      <c r="AJ161" s="318">
        <v>1083000</v>
      </c>
      <c r="AK161" s="312">
        <v>150000</v>
      </c>
      <c r="AL161" s="316">
        <v>16245000</v>
      </c>
      <c r="AM161" s="316"/>
      <c r="AN161" s="319"/>
      <c r="AO161" s="316"/>
      <c r="AP161" s="319"/>
      <c r="AQ161" s="312"/>
      <c r="AR161" s="312"/>
      <c r="AS161" s="312"/>
      <c r="AT161" s="316"/>
      <c r="AU161" s="271"/>
      <c r="AV161" s="316">
        <v>25937850</v>
      </c>
      <c r="AW161" s="830"/>
      <c r="AX161" s="311"/>
      <c r="AY161" s="311"/>
      <c r="AZ161" s="311"/>
      <c r="BA161" s="312"/>
      <c r="BB161" s="311"/>
      <c r="BC161" s="312"/>
      <c r="BD161" s="312"/>
      <c r="BE161" s="318"/>
      <c r="BF161" s="320"/>
      <c r="BG161" s="321"/>
      <c r="BH161" s="311"/>
      <c r="BI161" s="311"/>
      <c r="BJ161" s="316"/>
      <c r="BK161" s="319"/>
      <c r="BL161" s="312"/>
      <c r="BM161" s="312">
        <v>40000</v>
      </c>
      <c r="BN161" s="315">
        <v>4332000</v>
      </c>
      <c r="BO161" s="830"/>
      <c r="BP161" s="830">
        <v>0</v>
      </c>
      <c r="BQ161" s="324"/>
      <c r="BR161" s="830"/>
      <c r="BS161" s="334" t="s">
        <v>1447</v>
      </c>
      <c r="BT161" s="325"/>
      <c r="BU161" s="343"/>
    </row>
    <row r="162" spans="1:73" s="338" customFormat="1" ht="50.45" customHeight="1" x14ac:dyDescent="0.25">
      <c r="A162" s="321">
        <v>75</v>
      </c>
      <c r="B162" s="321" t="s">
        <v>1448</v>
      </c>
      <c r="C162" s="311">
        <v>55</v>
      </c>
      <c r="D162" s="311">
        <v>425</v>
      </c>
      <c r="E162" s="311" t="s">
        <v>1203</v>
      </c>
      <c r="F162" s="311" t="s">
        <v>1004</v>
      </c>
      <c r="G162" s="312" t="s">
        <v>12</v>
      </c>
      <c r="H162" s="313">
        <v>150.19999999999999</v>
      </c>
      <c r="I162" s="313">
        <v>150.19999999999999</v>
      </c>
      <c r="J162" s="313">
        <v>0</v>
      </c>
      <c r="K162" s="313">
        <v>150.19999999999999</v>
      </c>
      <c r="L162" s="313">
        <v>0</v>
      </c>
      <c r="M162" s="314">
        <v>1993</v>
      </c>
      <c r="N162" s="312">
        <v>70000</v>
      </c>
      <c r="O162" s="315">
        <v>10514000</v>
      </c>
      <c r="P162" s="311" t="s">
        <v>1204</v>
      </c>
      <c r="Q162" s="311" t="s">
        <v>1205</v>
      </c>
      <c r="R162" s="311" t="s">
        <v>1005</v>
      </c>
      <c r="S162" s="311"/>
      <c r="T162" s="316">
        <v>9500</v>
      </c>
      <c r="U162" s="311" t="s">
        <v>352</v>
      </c>
      <c r="V162" s="317">
        <v>150.19999999999999</v>
      </c>
      <c r="W162" s="316">
        <v>9500</v>
      </c>
      <c r="X162" s="312">
        <v>1426900</v>
      </c>
      <c r="Y162" s="316"/>
      <c r="Z162" s="316"/>
      <c r="AA162" s="311"/>
      <c r="AB162" s="312"/>
      <c r="AC162" s="312"/>
      <c r="AD162" s="312"/>
      <c r="AE162" s="312"/>
      <c r="AF162" s="311"/>
      <c r="AG162" s="311"/>
      <c r="AH162" s="312"/>
      <c r="AI162" s="312">
        <v>10000</v>
      </c>
      <c r="AJ162" s="318">
        <v>1502000</v>
      </c>
      <c r="AK162" s="312">
        <v>150000</v>
      </c>
      <c r="AL162" s="316">
        <v>22530000</v>
      </c>
      <c r="AM162" s="316"/>
      <c r="AN162" s="319"/>
      <c r="AO162" s="316"/>
      <c r="AP162" s="319"/>
      <c r="AQ162" s="312"/>
      <c r="AR162" s="312"/>
      <c r="AS162" s="312"/>
      <c r="AT162" s="316"/>
      <c r="AU162" s="271"/>
      <c r="AV162" s="316">
        <v>35972900</v>
      </c>
      <c r="AW162" s="316">
        <v>35972900</v>
      </c>
      <c r="AX162" s="311"/>
      <c r="AY162" s="311"/>
      <c r="AZ162" s="311"/>
      <c r="BA162" s="312"/>
      <c r="BB162" s="311"/>
      <c r="BC162" s="312"/>
      <c r="BD162" s="312"/>
      <c r="BE162" s="318"/>
      <c r="BF162" s="320"/>
      <c r="BG162" s="321"/>
      <c r="BH162" s="311"/>
      <c r="BI162" s="311"/>
      <c r="BJ162" s="316"/>
      <c r="BK162" s="319"/>
      <c r="BL162" s="312"/>
      <c r="BM162" s="312">
        <v>40000</v>
      </c>
      <c r="BN162" s="315">
        <v>6008000</v>
      </c>
      <c r="BO162" s="316">
        <v>6008000</v>
      </c>
      <c r="BP162" s="316">
        <v>41980900</v>
      </c>
      <c r="BQ162" s="316"/>
      <c r="BR162" s="316" t="s">
        <v>1449</v>
      </c>
      <c r="BS162" s="334" t="s">
        <v>1450</v>
      </c>
      <c r="BT162" s="325"/>
      <c r="BU162" s="276"/>
    </row>
    <row r="163" spans="1:73" s="338" customFormat="1" ht="50.45" customHeight="1" x14ac:dyDescent="0.25">
      <c r="A163" s="827">
        <v>76</v>
      </c>
      <c r="B163" s="827" t="s">
        <v>1451</v>
      </c>
      <c r="C163" s="311">
        <v>55</v>
      </c>
      <c r="D163" s="311">
        <v>425</v>
      </c>
      <c r="E163" s="311" t="s">
        <v>1203</v>
      </c>
      <c r="F163" s="311" t="s">
        <v>1004</v>
      </c>
      <c r="G163" s="312" t="s">
        <v>12</v>
      </c>
      <c r="H163" s="313">
        <v>145.30000000000001</v>
      </c>
      <c r="I163" s="313">
        <v>145.30000000000001</v>
      </c>
      <c r="J163" s="313">
        <v>0</v>
      </c>
      <c r="K163" s="313">
        <v>145.30000000000001</v>
      </c>
      <c r="L163" s="313">
        <v>0</v>
      </c>
      <c r="M163" s="314">
        <v>1993</v>
      </c>
      <c r="N163" s="312">
        <v>70000</v>
      </c>
      <c r="O163" s="315">
        <v>10171000</v>
      </c>
      <c r="P163" s="311" t="s">
        <v>1204</v>
      </c>
      <c r="Q163" s="311" t="s">
        <v>1205</v>
      </c>
      <c r="R163" s="311" t="s">
        <v>1005</v>
      </c>
      <c r="S163" s="311"/>
      <c r="T163" s="316">
        <v>9500</v>
      </c>
      <c r="U163" s="311" t="s">
        <v>352</v>
      </c>
      <c r="V163" s="317">
        <v>145.30000000000001</v>
      </c>
      <c r="W163" s="316">
        <v>9500</v>
      </c>
      <c r="X163" s="312">
        <v>1380350</v>
      </c>
      <c r="Y163" s="316"/>
      <c r="Z163" s="316"/>
      <c r="AA163" s="311"/>
      <c r="AB163" s="312"/>
      <c r="AC163" s="312"/>
      <c r="AD163" s="312"/>
      <c r="AE163" s="312"/>
      <c r="AF163" s="311"/>
      <c r="AG163" s="311"/>
      <c r="AH163" s="312"/>
      <c r="AI163" s="312">
        <v>10000</v>
      </c>
      <c r="AJ163" s="318">
        <v>1453000</v>
      </c>
      <c r="AK163" s="312">
        <v>150000</v>
      </c>
      <c r="AL163" s="316">
        <v>21795000</v>
      </c>
      <c r="AM163" s="316"/>
      <c r="AN163" s="319"/>
      <c r="AO163" s="316"/>
      <c r="AP163" s="319"/>
      <c r="AQ163" s="312"/>
      <c r="AR163" s="312"/>
      <c r="AS163" s="312"/>
      <c r="AT163" s="316"/>
      <c r="AU163" s="271"/>
      <c r="AV163" s="316">
        <v>34799350</v>
      </c>
      <c r="AW163" s="829">
        <v>170164750</v>
      </c>
      <c r="AX163" s="311"/>
      <c r="AY163" s="311"/>
      <c r="AZ163" s="311"/>
      <c r="BA163" s="312"/>
      <c r="BB163" s="311"/>
      <c r="BC163" s="312"/>
      <c r="BD163" s="312"/>
      <c r="BE163" s="318"/>
      <c r="BF163" s="320"/>
      <c r="BG163" s="321"/>
      <c r="BH163" s="311"/>
      <c r="BI163" s="311"/>
      <c r="BJ163" s="316"/>
      <c r="BK163" s="319"/>
      <c r="BL163" s="312"/>
      <c r="BM163" s="312">
        <v>40000</v>
      </c>
      <c r="BN163" s="315">
        <v>5812000</v>
      </c>
      <c r="BO163" s="829">
        <v>28420000</v>
      </c>
      <c r="BP163" s="829">
        <v>198584750</v>
      </c>
      <c r="BQ163" s="322"/>
      <c r="BR163" s="829" t="s">
        <v>1452</v>
      </c>
      <c r="BS163" s="334" t="s">
        <v>1450</v>
      </c>
      <c r="BT163" s="325"/>
      <c r="BU163" s="276"/>
    </row>
    <row r="164" spans="1:73" s="338" customFormat="1" ht="50.45" customHeight="1" x14ac:dyDescent="0.25">
      <c r="A164" s="828"/>
      <c r="B164" s="828"/>
      <c r="C164" s="332">
        <v>63</v>
      </c>
      <c r="D164" s="311">
        <v>134</v>
      </c>
      <c r="E164" s="311" t="s">
        <v>1203</v>
      </c>
      <c r="F164" s="311" t="s">
        <v>1004</v>
      </c>
      <c r="G164" s="312" t="s">
        <v>12</v>
      </c>
      <c r="H164" s="313">
        <v>565.20000000000005</v>
      </c>
      <c r="I164" s="313">
        <v>565.20000000000005</v>
      </c>
      <c r="J164" s="313">
        <v>0</v>
      </c>
      <c r="K164" s="313">
        <v>565.20000000000005</v>
      </c>
      <c r="L164" s="313">
        <v>0</v>
      </c>
      <c r="M164" s="314">
        <v>1993</v>
      </c>
      <c r="N164" s="312">
        <v>70000</v>
      </c>
      <c r="O164" s="315">
        <v>39564000</v>
      </c>
      <c r="P164" s="311" t="s">
        <v>1204</v>
      </c>
      <c r="Q164" s="311" t="s">
        <v>1205</v>
      </c>
      <c r="R164" s="311" t="s">
        <v>1005</v>
      </c>
      <c r="S164" s="311"/>
      <c r="T164" s="316">
        <v>9500</v>
      </c>
      <c r="U164" s="311" t="s">
        <v>352</v>
      </c>
      <c r="V164" s="317">
        <v>565.20000000000005</v>
      </c>
      <c r="W164" s="316">
        <v>9500</v>
      </c>
      <c r="X164" s="312">
        <v>5369400</v>
      </c>
      <c r="Y164" s="316"/>
      <c r="Z164" s="316"/>
      <c r="AA164" s="311"/>
      <c r="AB164" s="312"/>
      <c r="AC164" s="312"/>
      <c r="AD164" s="312"/>
      <c r="AE164" s="312"/>
      <c r="AF164" s="311"/>
      <c r="AG164" s="311"/>
      <c r="AH164" s="312"/>
      <c r="AI164" s="312">
        <v>10000</v>
      </c>
      <c r="AJ164" s="318">
        <v>5652000</v>
      </c>
      <c r="AK164" s="312">
        <v>150000</v>
      </c>
      <c r="AL164" s="316">
        <v>84780000</v>
      </c>
      <c r="AM164" s="316"/>
      <c r="AN164" s="319"/>
      <c r="AO164" s="316"/>
      <c r="AP164" s="319"/>
      <c r="AQ164" s="312"/>
      <c r="AR164" s="312"/>
      <c r="AS164" s="312"/>
      <c r="AT164" s="316"/>
      <c r="AU164" s="271"/>
      <c r="AV164" s="316">
        <v>135365400</v>
      </c>
      <c r="AW164" s="830"/>
      <c r="AX164" s="311"/>
      <c r="AY164" s="311"/>
      <c r="AZ164" s="311"/>
      <c r="BA164" s="312"/>
      <c r="BB164" s="311"/>
      <c r="BC164" s="312"/>
      <c r="BD164" s="312"/>
      <c r="BE164" s="318"/>
      <c r="BF164" s="320"/>
      <c r="BG164" s="321"/>
      <c r="BH164" s="311"/>
      <c r="BI164" s="311"/>
      <c r="BJ164" s="316"/>
      <c r="BK164" s="319"/>
      <c r="BL164" s="312"/>
      <c r="BM164" s="312">
        <v>40000</v>
      </c>
      <c r="BN164" s="315">
        <v>22608000</v>
      </c>
      <c r="BO164" s="830"/>
      <c r="BP164" s="830">
        <v>0</v>
      </c>
      <c r="BQ164" s="324"/>
      <c r="BR164" s="830"/>
      <c r="BS164" s="334" t="s">
        <v>1453</v>
      </c>
      <c r="BT164" s="325"/>
      <c r="BU164" s="276"/>
    </row>
    <row r="165" spans="1:73" s="338" customFormat="1" ht="50.45" customHeight="1" x14ac:dyDescent="0.25">
      <c r="A165" s="827">
        <v>77</v>
      </c>
      <c r="B165" s="827" t="s">
        <v>1454</v>
      </c>
      <c r="C165" s="311">
        <v>55</v>
      </c>
      <c r="D165" s="311">
        <v>425</v>
      </c>
      <c r="E165" s="311" t="s">
        <v>1203</v>
      </c>
      <c r="F165" s="311" t="s">
        <v>1004</v>
      </c>
      <c r="G165" s="312" t="s">
        <v>12</v>
      </c>
      <c r="H165" s="313">
        <v>37.299999999999997</v>
      </c>
      <c r="I165" s="313">
        <v>37.299999999999997</v>
      </c>
      <c r="J165" s="313">
        <v>0</v>
      </c>
      <c r="K165" s="313">
        <v>37.299999999999997</v>
      </c>
      <c r="L165" s="313">
        <v>0</v>
      </c>
      <c r="M165" s="314">
        <v>1993</v>
      </c>
      <c r="N165" s="312">
        <v>70000</v>
      </c>
      <c r="O165" s="315">
        <v>2611000</v>
      </c>
      <c r="P165" s="311" t="s">
        <v>1204</v>
      </c>
      <c r="Q165" s="311" t="s">
        <v>1205</v>
      </c>
      <c r="R165" s="311" t="s">
        <v>1005</v>
      </c>
      <c r="S165" s="311"/>
      <c r="T165" s="316">
        <v>9500</v>
      </c>
      <c r="U165" s="311" t="s">
        <v>352</v>
      </c>
      <c r="V165" s="317">
        <v>37.299999999999997</v>
      </c>
      <c r="W165" s="316">
        <v>9500</v>
      </c>
      <c r="X165" s="312">
        <v>354350</v>
      </c>
      <c r="Y165" s="316"/>
      <c r="Z165" s="316"/>
      <c r="AA165" s="311"/>
      <c r="AB165" s="312"/>
      <c r="AC165" s="312"/>
      <c r="AD165" s="312"/>
      <c r="AE165" s="312"/>
      <c r="AF165" s="311"/>
      <c r="AG165" s="311"/>
      <c r="AH165" s="312"/>
      <c r="AI165" s="312">
        <v>10000</v>
      </c>
      <c r="AJ165" s="318">
        <v>373000</v>
      </c>
      <c r="AK165" s="312">
        <v>150000</v>
      </c>
      <c r="AL165" s="316">
        <v>5595000</v>
      </c>
      <c r="AM165" s="316"/>
      <c r="AN165" s="319"/>
      <c r="AO165" s="316"/>
      <c r="AP165" s="319"/>
      <c r="AQ165" s="312"/>
      <c r="AR165" s="312"/>
      <c r="AS165" s="312"/>
      <c r="AT165" s="316"/>
      <c r="AU165" s="271"/>
      <c r="AV165" s="316">
        <v>8933350</v>
      </c>
      <c r="AW165" s="829">
        <v>37673350</v>
      </c>
      <c r="AX165" s="311"/>
      <c r="AY165" s="311"/>
      <c r="AZ165" s="311"/>
      <c r="BA165" s="312"/>
      <c r="BB165" s="311"/>
      <c r="BC165" s="312"/>
      <c r="BD165" s="312"/>
      <c r="BE165" s="318"/>
      <c r="BF165" s="320"/>
      <c r="BG165" s="321"/>
      <c r="BH165" s="311"/>
      <c r="BI165" s="311"/>
      <c r="BJ165" s="316"/>
      <c r="BK165" s="319"/>
      <c r="BL165" s="312"/>
      <c r="BM165" s="312">
        <v>40000</v>
      </c>
      <c r="BN165" s="315">
        <v>1492000</v>
      </c>
      <c r="BO165" s="829">
        <v>6292000</v>
      </c>
      <c r="BP165" s="829">
        <v>43965350</v>
      </c>
      <c r="BQ165" s="322"/>
      <c r="BR165" s="316" t="s">
        <v>1455</v>
      </c>
      <c r="BS165" s="334" t="s">
        <v>1450</v>
      </c>
      <c r="BT165" s="325"/>
      <c r="BU165" s="276"/>
    </row>
    <row r="166" spans="1:73" ht="50.45" customHeight="1" x14ac:dyDescent="0.25">
      <c r="A166" s="828"/>
      <c r="B166" s="828"/>
      <c r="C166" s="311">
        <v>55</v>
      </c>
      <c r="D166" s="311">
        <v>449</v>
      </c>
      <c r="E166" s="311" t="s">
        <v>1203</v>
      </c>
      <c r="F166" s="311" t="s">
        <v>1004</v>
      </c>
      <c r="G166" s="312" t="s">
        <v>12</v>
      </c>
      <c r="H166" s="313">
        <v>120</v>
      </c>
      <c r="I166" s="313">
        <v>120</v>
      </c>
      <c r="J166" s="313">
        <v>0</v>
      </c>
      <c r="K166" s="313">
        <v>120</v>
      </c>
      <c r="L166" s="313">
        <v>0</v>
      </c>
      <c r="M166" s="314">
        <v>1993</v>
      </c>
      <c r="N166" s="312">
        <v>70000</v>
      </c>
      <c r="O166" s="315">
        <v>8400000</v>
      </c>
      <c r="P166" s="311" t="s">
        <v>1204</v>
      </c>
      <c r="Q166" s="311" t="s">
        <v>1205</v>
      </c>
      <c r="R166" s="311" t="s">
        <v>1005</v>
      </c>
      <c r="S166" s="311"/>
      <c r="T166" s="316">
        <v>9500</v>
      </c>
      <c r="U166" s="311" t="s">
        <v>352</v>
      </c>
      <c r="V166" s="317">
        <v>120</v>
      </c>
      <c r="W166" s="316">
        <v>9500</v>
      </c>
      <c r="X166" s="312">
        <v>1140000</v>
      </c>
      <c r="Y166" s="316"/>
      <c r="Z166" s="316"/>
      <c r="AA166" s="311"/>
      <c r="AB166" s="312"/>
      <c r="AC166" s="312"/>
      <c r="AD166" s="312"/>
      <c r="AE166" s="312"/>
      <c r="AF166" s="311"/>
      <c r="AG166" s="311"/>
      <c r="AH166" s="312"/>
      <c r="AI166" s="312">
        <v>10000</v>
      </c>
      <c r="AJ166" s="318">
        <v>1200000</v>
      </c>
      <c r="AK166" s="312">
        <v>150000</v>
      </c>
      <c r="AL166" s="316">
        <v>18000000</v>
      </c>
      <c r="AM166" s="316"/>
      <c r="AN166" s="319"/>
      <c r="AO166" s="316"/>
      <c r="AP166" s="319"/>
      <c r="AQ166" s="312"/>
      <c r="AR166" s="312"/>
      <c r="AS166" s="312"/>
      <c r="AT166" s="316"/>
      <c r="AU166" s="290"/>
      <c r="AV166" s="316">
        <v>28740000</v>
      </c>
      <c r="AW166" s="830"/>
      <c r="AX166" s="311"/>
      <c r="AY166" s="311"/>
      <c r="AZ166" s="311"/>
      <c r="BA166" s="312"/>
      <c r="BB166" s="311"/>
      <c r="BC166" s="312"/>
      <c r="BD166" s="312"/>
      <c r="BE166" s="318"/>
      <c r="BF166" s="320"/>
      <c r="BG166" s="321"/>
      <c r="BH166" s="311"/>
      <c r="BI166" s="311"/>
      <c r="BJ166" s="316"/>
      <c r="BK166" s="319"/>
      <c r="BL166" s="312"/>
      <c r="BM166" s="312">
        <v>40000</v>
      </c>
      <c r="BN166" s="315">
        <v>4800000</v>
      </c>
      <c r="BO166" s="830"/>
      <c r="BP166" s="830"/>
      <c r="BQ166" s="324"/>
      <c r="BR166" s="316" t="s">
        <v>1237</v>
      </c>
      <c r="BS166" s="323" t="s">
        <v>1456</v>
      </c>
      <c r="BT166" s="325"/>
      <c r="BU166" s="276"/>
    </row>
    <row r="167" spans="1:73" ht="50.45" customHeight="1" x14ac:dyDescent="0.25">
      <c r="A167" s="265">
        <v>78</v>
      </c>
      <c r="B167" s="265" t="s">
        <v>1457</v>
      </c>
      <c r="C167" s="332">
        <v>63</v>
      </c>
      <c r="D167" s="311">
        <v>357</v>
      </c>
      <c r="E167" s="311" t="s">
        <v>1203</v>
      </c>
      <c r="F167" s="311" t="s">
        <v>1004</v>
      </c>
      <c r="G167" s="312" t="s">
        <v>12</v>
      </c>
      <c r="H167" s="313">
        <v>217.1</v>
      </c>
      <c r="I167" s="313">
        <v>2.6</v>
      </c>
      <c r="J167" s="313">
        <v>0</v>
      </c>
      <c r="K167" s="313">
        <v>2.6</v>
      </c>
      <c r="L167" s="313">
        <v>214.5</v>
      </c>
      <c r="M167" s="314">
        <v>1993</v>
      </c>
      <c r="N167" s="312">
        <v>70000</v>
      </c>
      <c r="O167" s="315">
        <v>182000</v>
      </c>
      <c r="P167" s="311" t="s">
        <v>1204</v>
      </c>
      <c r="Q167" s="311" t="s">
        <v>1205</v>
      </c>
      <c r="R167" s="311" t="s">
        <v>1005</v>
      </c>
      <c r="S167" s="311"/>
      <c r="T167" s="316">
        <v>9500</v>
      </c>
      <c r="U167" s="311" t="s">
        <v>352</v>
      </c>
      <c r="V167" s="317">
        <v>2.6</v>
      </c>
      <c r="W167" s="316">
        <v>9500</v>
      </c>
      <c r="X167" s="312">
        <v>24700</v>
      </c>
      <c r="Y167" s="316"/>
      <c r="Z167" s="316"/>
      <c r="AA167" s="311"/>
      <c r="AB167" s="312"/>
      <c r="AC167" s="312"/>
      <c r="AD167" s="312"/>
      <c r="AE167" s="312"/>
      <c r="AF167" s="311"/>
      <c r="AG167" s="311"/>
      <c r="AH167" s="312"/>
      <c r="AI167" s="312">
        <v>10000</v>
      </c>
      <c r="AJ167" s="318">
        <v>26000</v>
      </c>
      <c r="AK167" s="312">
        <v>150000</v>
      </c>
      <c r="AL167" s="316">
        <v>390000</v>
      </c>
      <c r="AM167" s="316"/>
      <c r="AN167" s="319"/>
      <c r="AO167" s="316"/>
      <c r="AP167" s="319"/>
      <c r="AQ167" s="312"/>
      <c r="AR167" s="312"/>
      <c r="AS167" s="312"/>
      <c r="AT167" s="316"/>
      <c r="AU167" s="290"/>
      <c r="AV167" s="316">
        <v>622700</v>
      </c>
      <c r="AW167" s="316">
        <v>622700</v>
      </c>
      <c r="AX167" s="311"/>
      <c r="AY167" s="311"/>
      <c r="AZ167" s="311"/>
      <c r="BA167" s="312"/>
      <c r="BB167" s="311"/>
      <c r="BC167" s="312"/>
      <c r="BD167" s="312"/>
      <c r="BE167" s="318"/>
      <c r="BF167" s="320"/>
      <c r="BG167" s="321"/>
      <c r="BH167" s="311"/>
      <c r="BI167" s="311"/>
      <c r="BJ167" s="316"/>
      <c r="BK167" s="319"/>
      <c r="BL167" s="312"/>
      <c r="BM167" s="312">
        <v>40000</v>
      </c>
      <c r="BN167" s="315">
        <v>104000</v>
      </c>
      <c r="BO167" s="316">
        <v>104000</v>
      </c>
      <c r="BP167" s="316">
        <v>726700</v>
      </c>
      <c r="BQ167" s="316"/>
      <c r="BR167" s="316" t="s">
        <v>1458</v>
      </c>
      <c r="BS167" s="323"/>
      <c r="BT167" s="325"/>
      <c r="BU167" s="276"/>
    </row>
    <row r="168" spans="1:73" s="338" customFormat="1" ht="50.45" customHeight="1" x14ac:dyDescent="0.25">
      <c r="A168" s="827">
        <v>79</v>
      </c>
      <c r="B168" s="827" t="s">
        <v>1459</v>
      </c>
      <c r="C168" s="311">
        <v>55</v>
      </c>
      <c r="D168" s="311">
        <v>536</v>
      </c>
      <c r="E168" s="311" t="s">
        <v>1203</v>
      </c>
      <c r="F168" s="311" t="s">
        <v>1004</v>
      </c>
      <c r="G168" s="312" t="s">
        <v>12</v>
      </c>
      <c r="H168" s="313">
        <v>246</v>
      </c>
      <c r="I168" s="313">
        <v>246</v>
      </c>
      <c r="J168" s="313">
        <v>0</v>
      </c>
      <c r="K168" s="313">
        <v>246</v>
      </c>
      <c r="L168" s="313">
        <v>0</v>
      </c>
      <c r="M168" s="314">
        <v>1993</v>
      </c>
      <c r="N168" s="312">
        <v>70000</v>
      </c>
      <c r="O168" s="315">
        <v>17220000</v>
      </c>
      <c r="P168" s="311" t="s">
        <v>1204</v>
      </c>
      <c r="Q168" s="311" t="s">
        <v>1205</v>
      </c>
      <c r="R168" s="311" t="s">
        <v>1005</v>
      </c>
      <c r="S168" s="311"/>
      <c r="T168" s="316">
        <v>9500</v>
      </c>
      <c r="U168" s="311" t="s">
        <v>352</v>
      </c>
      <c r="V168" s="317">
        <v>246</v>
      </c>
      <c r="W168" s="316">
        <v>9500</v>
      </c>
      <c r="X168" s="312">
        <v>2337000</v>
      </c>
      <c r="Y168" s="316"/>
      <c r="Z168" s="316"/>
      <c r="AA168" s="311"/>
      <c r="AB168" s="312"/>
      <c r="AC168" s="312"/>
      <c r="AD168" s="312"/>
      <c r="AE168" s="312"/>
      <c r="AF168" s="311"/>
      <c r="AG168" s="311"/>
      <c r="AH168" s="312"/>
      <c r="AI168" s="312">
        <v>10000</v>
      </c>
      <c r="AJ168" s="318">
        <v>2460000</v>
      </c>
      <c r="AK168" s="312">
        <v>150000</v>
      </c>
      <c r="AL168" s="316">
        <v>36900000</v>
      </c>
      <c r="AM168" s="316"/>
      <c r="AN168" s="319"/>
      <c r="AO168" s="316"/>
      <c r="AP168" s="319"/>
      <c r="AQ168" s="312"/>
      <c r="AR168" s="312"/>
      <c r="AS168" s="312"/>
      <c r="AT168" s="316"/>
      <c r="AU168" s="271"/>
      <c r="AV168" s="316">
        <v>58917000</v>
      </c>
      <c r="AW168" s="829">
        <v>173877000</v>
      </c>
      <c r="AX168" s="311"/>
      <c r="AY168" s="311"/>
      <c r="AZ168" s="311"/>
      <c r="BA168" s="312"/>
      <c r="BB168" s="311"/>
      <c r="BC168" s="312"/>
      <c r="BD168" s="312"/>
      <c r="BE168" s="318"/>
      <c r="BF168" s="320"/>
      <c r="BG168" s="321"/>
      <c r="BH168" s="311"/>
      <c r="BI168" s="311"/>
      <c r="BJ168" s="316"/>
      <c r="BK168" s="319"/>
      <c r="BL168" s="312"/>
      <c r="BM168" s="312">
        <v>40000</v>
      </c>
      <c r="BN168" s="315">
        <v>9840000</v>
      </c>
      <c r="BO168" s="829">
        <v>29040000</v>
      </c>
      <c r="BP168" s="829">
        <v>202917000</v>
      </c>
      <c r="BQ168" s="322"/>
      <c r="BR168" s="829" t="s">
        <v>1460</v>
      </c>
      <c r="BS168" s="334" t="s">
        <v>1461</v>
      </c>
      <c r="BT168" s="325"/>
      <c r="BU168" s="276"/>
    </row>
    <row r="169" spans="1:73" ht="50.45" customHeight="1" x14ac:dyDescent="0.25">
      <c r="A169" s="831"/>
      <c r="B169" s="831"/>
      <c r="C169" s="332">
        <v>63</v>
      </c>
      <c r="D169" s="311">
        <v>136</v>
      </c>
      <c r="E169" s="311" t="s">
        <v>1203</v>
      </c>
      <c r="F169" s="311" t="s">
        <v>1004</v>
      </c>
      <c r="G169" s="312" t="s">
        <v>12</v>
      </c>
      <c r="H169" s="313">
        <v>174.4</v>
      </c>
      <c r="I169" s="313">
        <v>174.4</v>
      </c>
      <c r="J169" s="313">
        <v>0</v>
      </c>
      <c r="K169" s="313">
        <v>174.4</v>
      </c>
      <c r="L169" s="313">
        <v>0</v>
      </c>
      <c r="M169" s="314">
        <v>1993</v>
      </c>
      <c r="N169" s="312">
        <v>70000</v>
      </c>
      <c r="O169" s="315">
        <v>12208000</v>
      </c>
      <c r="P169" s="311" t="s">
        <v>1204</v>
      </c>
      <c r="Q169" s="311" t="s">
        <v>1205</v>
      </c>
      <c r="R169" s="311" t="s">
        <v>1005</v>
      </c>
      <c r="S169" s="311"/>
      <c r="T169" s="316">
        <v>9500</v>
      </c>
      <c r="U169" s="311" t="s">
        <v>352</v>
      </c>
      <c r="V169" s="317">
        <v>174.4</v>
      </c>
      <c r="W169" s="316">
        <v>9500</v>
      </c>
      <c r="X169" s="312">
        <v>1656800</v>
      </c>
      <c r="Y169" s="316"/>
      <c r="Z169" s="316"/>
      <c r="AA169" s="311"/>
      <c r="AB169" s="312"/>
      <c r="AC169" s="312"/>
      <c r="AD169" s="312"/>
      <c r="AE169" s="312"/>
      <c r="AF169" s="311"/>
      <c r="AG169" s="311"/>
      <c r="AH169" s="312"/>
      <c r="AI169" s="312">
        <v>10000</v>
      </c>
      <c r="AJ169" s="318">
        <v>1744000</v>
      </c>
      <c r="AK169" s="312">
        <v>150000</v>
      </c>
      <c r="AL169" s="316">
        <v>26160000</v>
      </c>
      <c r="AM169" s="316"/>
      <c r="AN169" s="319"/>
      <c r="AO169" s="316"/>
      <c r="AP169" s="319"/>
      <c r="AQ169" s="312"/>
      <c r="AR169" s="312"/>
      <c r="AS169" s="312"/>
      <c r="AT169" s="316"/>
      <c r="AU169" s="290"/>
      <c r="AV169" s="316">
        <v>41768800</v>
      </c>
      <c r="AW169" s="832"/>
      <c r="AX169" s="311"/>
      <c r="AY169" s="311"/>
      <c r="AZ169" s="311"/>
      <c r="BA169" s="312"/>
      <c r="BB169" s="311"/>
      <c r="BC169" s="312"/>
      <c r="BD169" s="312"/>
      <c r="BE169" s="318"/>
      <c r="BF169" s="320"/>
      <c r="BG169" s="321"/>
      <c r="BH169" s="311"/>
      <c r="BI169" s="311"/>
      <c r="BJ169" s="316"/>
      <c r="BK169" s="319"/>
      <c r="BL169" s="312"/>
      <c r="BM169" s="312">
        <v>40000</v>
      </c>
      <c r="BN169" s="315">
        <v>6976000</v>
      </c>
      <c r="BO169" s="832"/>
      <c r="BP169" s="832">
        <v>0</v>
      </c>
      <c r="BQ169" s="337"/>
      <c r="BR169" s="832"/>
      <c r="BS169" s="323" t="s">
        <v>1462</v>
      </c>
      <c r="BT169" s="325"/>
      <c r="BU169" s="276"/>
    </row>
    <row r="170" spans="1:73" ht="50.45" customHeight="1" x14ac:dyDescent="0.25">
      <c r="A170" s="831"/>
      <c r="B170" s="831"/>
      <c r="C170" s="332">
        <v>55</v>
      </c>
      <c r="D170" s="311">
        <v>435</v>
      </c>
      <c r="E170" s="311" t="s">
        <v>1203</v>
      </c>
      <c r="F170" s="311" t="s">
        <v>1004</v>
      </c>
      <c r="G170" s="312" t="s">
        <v>12</v>
      </c>
      <c r="H170" s="313">
        <v>210.1</v>
      </c>
      <c r="I170" s="313">
        <v>210.1</v>
      </c>
      <c r="J170" s="313">
        <v>0</v>
      </c>
      <c r="K170" s="313">
        <v>210.1</v>
      </c>
      <c r="L170" s="313">
        <v>0</v>
      </c>
      <c r="M170" s="314">
        <v>1993</v>
      </c>
      <c r="N170" s="312">
        <v>70000</v>
      </c>
      <c r="O170" s="315">
        <v>14707000</v>
      </c>
      <c r="P170" s="311" t="s">
        <v>1204</v>
      </c>
      <c r="Q170" s="311" t="s">
        <v>1205</v>
      </c>
      <c r="R170" s="311" t="s">
        <v>1005</v>
      </c>
      <c r="S170" s="311"/>
      <c r="T170" s="316">
        <v>9500</v>
      </c>
      <c r="U170" s="311" t="s">
        <v>352</v>
      </c>
      <c r="V170" s="317">
        <v>210.1</v>
      </c>
      <c r="W170" s="316">
        <v>9500</v>
      </c>
      <c r="X170" s="312">
        <v>1995950</v>
      </c>
      <c r="Y170" s="316"/>
      <c r="Z170" s="316"/>
      <c r="AA170" s="311"/>
      <c r="AB170" s="312"/>
      <c r="AC170" s="312"/>
      <c r="AD170" s="312"/>
      <c r="AE170" s="312"/>
      <c r="AF170" s="311"/>
      <c r="AG170" s="311"/>
      <c r="AH170" s="312"/>
      <c r="AI170" s="312">
        <v>10000</v>
      </c>
      <c r="AJ170" s="318">
        <v>2101000</v>
      </c>
      <c r="AK170" s="312">
        <v>150000</v>
      </c>
      <c r="AL170" s="316">
        <v>31515000</v>
      </c>
      <c r="AM170" s="316"/>
      <c r="AN170" s="319"/>
      <c r="AO170" s="316"/>
      <c r="AP170" s="319"/>
      <c r="AQ170" s="312"/>
      <c r="AR170" s="312"/>
      <c r="AS170" s="312"/>
      <c r="AT170" s="316"/>
      <c r="AU170" s="290"/>
      <c r="AV170" s="316">
        <v>50318950</v>
      </c>
      <c r="AW170" s="832"/>
      <c r="AX170" s="311"/>
      <c r="AY170" s="311"/>
      <c r="AZ170" s="311"/>
      <c r="BA170" s="312"/>
      <c r="BB170" s="311"/>
      <c r="BC170" s="312"/>
      <c r="BD170" s="312"/>
      <c r="BE170" s="318"/>
      <c r="BF170" s="320"/>
      <c r="BG170" s="321"/>
      <c r="BH170" s="311"/>
      <c r="BI170" s="311"/>
      <c r="BJ170" s="316"/>
      <c r="BK170" s="319"/>
      <c r="BL170" s="312"/>
      <c r="BM170" s="312">
        <v>40000</v>
      </c>
      <c r="BN170" s="315">
        <v>8404000</v>
      </c>
      <c r="BO170" s="832"/>
      <c r="BP170" s="832">
        <v>0</v>
      </c>
      <c r="BQ170" s="337"/>
      <c r="BR170" s="832"/>
      <c r="BS170" s="323" t="s">
        <v>1462</v>
      </c>
      <c r="BT170" s="325"/>
      <c r="BU170" s="276"/>
    </row>
    <row r="171" spans="1:73" ht="50.45" customHeight="1" x14ac:dyDescent="0.25">
      <c r="A171" s="831"/>
      <c r="B171" s="831"/>
      <c r="C171" s="332">
        <v>55</v>
      </c>
      <c r="D171" s="311">
        <v>452</v>
      </c>
      <c r="E171" s="311" t="s">
        <v>1203</v>
      </c>
      <c r="F171" s="311" t="s">
        <v>1004</v>
      </c>
      <c r="G171" s="312" t="s">
        <v>12</v>
      </c>
      <c r="H171" s="313">
        <v>35.9</v>
      </c>
      <c r="I171" s="313">
        <v>35.9</v>
      </c>
      <c r="J171" s="313">
        <v>0</v>
      </c>
      <c r="K171" s="313">
        <v>35.9</v>
      </c>
      <c r="L171" s="313">
        <v>0</v>
      </c>
      <c r="M171" s="314">
        <v>1993</v>
      </c>
      <c r="N171" s="312">
        <v>70000</v>
      </c>
      <c r="O171" s="315">
        <v>2513000</v>
      </c>
      <c r="P171" s="311" t="s">
        <v>1204</v>
      </c>
      <c r="Q171" s="311" t="s">
        <v>1205</v>
      </c>
      <c r="R171" s="311" t="s">
        <v>1005</v>
      </c>
      <c r="S171" s="311"/>
      <c r="T171" s="316">
        <v>9500</v>
      </c>
      <c r="U171" s="311" t="s">
        <v>352</v>
      </c>
      <c r="V171" s="317">
        <v>35.9</v>
      </c>
      <c r="W171" s="316">
        <v>9500</v>
      </c>
      <c r="X171" s="312">
        <v>341050</v>
      </c>
      <c r="Y171" s="316"/>
      <c r="Z171" s="316"/>
      <c r="AA171" s="311"/>
      <c r="AB171" s="312"/>
      <c r="AC171" s="312"/>
      <c r="AD171" s="312"/>
      <c r="AE171" s="312"/>
      <c r="AF171" s="311"/>
      <c r="AG171" s="311"/>
      <c r="AH171" s="312"/>
      <c r="AI171" s="312">
        <v>10000</v>
      </c>
      <c r="AJ171" s="318">
        <v>359000</v>
      </c>
      <c r="AK171" s="312">
        <v>150000</v>
      </c>
      <c r="AL171" s="316">
        <v>5385000</v>
      </c>
      <c r="AM171" s="316"/>
      <c r="AN171" s="319"/>
      <c r="AO171" s="316"/>
      <c r="AP171" s="319"/>
      <c r="AQ171" s="312"/>
      <c r="AR171" s="312"/>
      <c r="AS171" s="312"/>
      <c r="AT171" s="316"/>
      <c r="AU171" s="290"/>
      <c r="AV171" s="316">
        <v>8598050</v>
      </c>
      <c r="AW171" s="832"/>
      <c r="AX171" s="311"/>
      <c r="AY171" s="311"/>
      <c r="AZ171" s="311"/>
      <c r="BA171" s="312"/>
      <c r="BB171" s="311"/>
      <c r="BC171" s="312"/>
      <c r="BD171" s="312"/>
      <c r="BE171" s="318"/>
      <c r="BF171" s="320"/>
      <c r="BG171" s="321"/>
      <c r="BH171" s="311"/>
      <c r="BI171" s="311"/>
      <c r="BJ171" s="316"/>
      <c r="BK171" s="319"/>
      <c r="BL171" s="312"/>
      <c r="BM171" s="312">
        <v>40000</v>
      </c>
      <c r="BN171" s="315">
        <v>1436000</v>
      </c>
      <c r="BO171" s="832"/>
      <c r="BP171" s="832">
        <v>0</v>
      </c>
      <c r="BQ171" s="337"/>
      <c r="BR171" s="832"/>
      <c r="BS171" s="323" t="s">
        <v>1462</v>
      </c>
      <c r="BT171" s="325"/>
      <c r="BU171" s="276"/>
    </row>
    <row r="172" spans="1:73" ht="50.45" customHeight="1" x14ac:dyDescent="0.25">
      <c r="A172" s="831"/>
      <c r="B172" s="831"/>
      <c r="C172" s="332">
        <v>63</v>
      </c>
      <c r="D172" s="311">
        <v>195</v>
      </c>
      <c r="E172" s="311" t="s">
        <v>1203</v>
      </c>
      <c r="F172" s="311" t="s">
        <v>1004</v>
      </c>
      <c r="G172" s="312" t="s">
        <v>12</v>
      </c>
      <c r="H172" s="313">
        <v>22.8</v>
      </c>
      <c r="I172" s="313">
        <v>22.8</v>
      </c>
      <c r="J172" s="313">
        <v>0</v>
      </c>
      <c r="K172" s="313">
        <v>22.8</v>
      </c>
      <c r="L172" s="313">
        <v>0</v>
      </c>
      <c r="M172" s="314">
        <v>1993</v>
      </c>
      <c r="N172" s="312">
        <v>70000</v>
      </c>
      <c r="O172" s="315">
        <v>1596000</v>
      </c>
      <c r="P172" s="311" t="s">
        <v>1204</v>
      </c>
      <c r="Q172" s="311" t="s">
        <v>1205</v>
      </c>
      <c r="R172" s="311" t="s">
        <v>1005</v>
      </c>
      <c r="S172" s="311"/>
      <c r="T172" s="316">
        <v>9500</v>
      </c>
      <c r="U172" s="311" t="s">
        <v>352</v>
      </c>
      <c r="V172" s="317">
        <v>22.8</v>
      </c>
      <c r="W172" s="316">
        <v>9500</v>
      </c>
      <c r="X172" s="312">
        <v>216600</v>
      </c>
      <c r="Y172" s="316"/>
      <c r="Z172" s="316"/>
      <c r="AA172" s="311"/>
      <c r="AB172" s="312"/>
      <c r="AC172" s="312"/>
      <c r="AD172" s="312"/>
      <c r="AE172" s="312"/>
      <c r="AF172" s="311"/>
      <c r="AG172" s="311"/>
      <c r="AH172" s="312"/>
      <c r="AI172" s="312">
        <v>10000</v>
      </c>
      <c r="AJ172" s="318">
        <v>228000</v>
      </c>
      <c r="AK172" s="312">
        <v>150000</v>
      </c>
      <c r="AL172" s="316">
        <v>3420000</v>
      </c>
      <c r="AM172" s="316"/>
      <c r="AN172" s="319"/>
      <c r="AO172" s="316"/>
      <c r="AP172" s="319"/>
      <c r="AQ172" s="312"/>
      <c r="AR172" s="312"/>
      <c r="AS172" s="312"/>
      <c r="AT172" s="316"/>
      <c r="AU172" s="290"/>
      <c r="AV172" s="316">
        <v>5460600</v>
      </c>
      <c r="AW172" s="832"/>
      <c r="AX172" s="311"/>
      <c r="AY172" s="311"/>
      <c r="AZ172" s="311"/>
      <c r="BA172" s="312"/>
      <c r="BB172" s="311"/>
      <c r="BC172" s="312"/>
      <c r="BD172" s="312"/>
      <c r="BE172" s="318"/>
      <c r="BF172" s="320"/>
      <c r="BG172" s="321"/>
      <c r="BH172" s="311"/>
      <c r="BI172" s="311"/>
      <c r="BJ172" s="316"/>
      <c r="BK172" s="319"/>
      <c r="BL172" s="312"/>
      <c r="BM172" s="312">
        <v>40000</v>
      </c>
      <c r="BN172" s="315">
        <v>912000</v>
      </c>
      <c r="BO172" s="832"/>
      <c r="BP172" s="832">
        <v>0</v>
      </c>
      <c r="BQ172" s="337"/>
      <c r="BR172" s="832"/>
      <c r="BS172" s="323" t="s">
        <v>1462</v>
      </c>
      <c r="BT172" s="325"/>
      <c r="BU172" s="276"/>
    </row>
    <row r="173" spans="1:73" ht="50.45" customHeight="1" x14ac:dyDescent="0.25">
      <c r="A173" s="828"/>
      <c r="B173" s="828"/>
      <c r="C173" s="332">
        <v>63</v>
      </c>
      <c r="D173" s="311">
        <v>141</v>
      </c>
      <c r="E173" s="311" t="s">
        <v>1203</v>
      </c>
      <c r="F173" s="311" t="s">
        <v>1004</v>
      </c>
      <c r="G173" s="312" t="s">
        <v>12</v>
      </c>
      <c r="H173" s="313">
        <v>36.799999999999997</v>
      </c>
      <c r="I173" s="313">
        <v>36.799999999999997</v>
      </c>
      <c r="J173" s="313">
        <v>0</v>
      </c>
      <c r="K173" s="313">
        <v>36.799999999999997</v>
      </c>
      <c r="L173" s="313">
        <v>0</v>
      </c>
      <c r="M173" s="314">
        <v>1993</v>
      </c>
      <c r="N173" s="312">
        <v>70000</v>
      </c>
      <c r="O173" s="315">
        <v>2576000</v>
      </c>
      <c r="P173" s="311" t="s">
        <v>1204</v>
      </c>
      <c r="Q173" s="311" t="s">
        <v>1205</v>
      </c>
      <c r="R173" s="311" t="s">
        <v>1005</v>
      </c>
      <c r="S173" s="311"/>
      <c r="T173" s="316">
        <v>9500</v>
      </c>
      <c r="U173" s="311" t="s">
        <v>352</v>
      </c>
      <c r="V173" s="317">
        <v>36.799999999999997</v>
      </c>
      <c r="W173" s="316">
        <v>9500</v>
      </c>
      <c r="X173" s="312">
        <v>349600</v>
      </c>
      <c r="Y173" s="316"/>
      <c r="Z173" s="316"/>
      <c r="AA173" s="311"/>
      <c r="AB173" s="312"/>
      <c r="AC173" s="312"/>
      <c r="AD173" s="312"/>
      <c r="AE173" s="312"/>
      <c r="AF173" s="311"/>
      <c r="AG173" s="311"/>
      <c r="AH173" s="312"/>
      <c r="AI173" s="312">
        <v>10000</v>
      </c>
      <c r="AJ173" s="318">
        <v>368000</v>
      </c>
      <c r="AK173" s="312">
        <v>150000</v>
      </c>
      <c r="AL173" s="316">
        <v>5520000</v>
      </c>
      <c r="AM173" s="316"/>
      <c r="AN173" s="319"/>
      <c r="AO173" s="316"/>
      <c r="AP173" s="319"/>
      <c r="AQ173" s="312"/>
      <c r="AR173" s="312"/>
      <c r="AS173" s="312"/>
      <c r="AT173" s="316"/>
      <c r="AU173" s="290"/>
      <c r="AV173" s="316">
        <v>8813600</v>
      </c>
      <c r="AW173" s="830"/>
      <c r="AX173" s="311"/>
      <c r="AY173" s="311"/>
      <c r="AZ173" s="311"/>
      <c r="BA173" s="312"/>
      <c r="BB173" s="311"/>
      <c r="BC173" s="312"/>
      <c r="BD173" s="312"/>
      <c r="BE173" s="318"/>
      <c r="BF173" s="320"/>
      <c r="BG173" s="321"/>
      <c r="BH173" s="311"/>
      <c r="BI173" s="311"/>
      <c r="BJ173" s="316"/>
      <c r="BK173" s="319"/>
      <c r="BL173" s="312"/>
      <c r="BM173" s="312">
        <v>40000</v>
      </c>
      <c r="BN173" s="315">
        <v>1472000</v>
      </c>
      <c r="BO173" s="830"/>
      <c r="BP173" s="830">
        <v>0</v>
      </c>
      <c r="BQ173" s="324"/>
      <c r="BR173" s="830"/>
      <c r="BS173" s="323" t="s">
        <v>1462</v>
      </c>
      <c r="BT173" s="325"/>
      <c r="BU173" s="276"/>
    </row>
    <row r="174" spans="1:73" ht="36" customHeight="1" x14ac:dyDescent="0.25">
      <c r="A174" s="827">
        <v>80</v>
      </c>
      <c r="B174" s="827" t="s">
        <v>1463</v>
      </c>
      <c r="C174" s="332">
        <v>63</v>
      </c>
      <c r="D174" s="311">
        <v>144</v>
      </c>
      <c r="E174" s="311" t="s">
        <v>1203</v>
      </c>
      <c r="F174" s="311" t="s">
        <v>1004</v>
      </c>
      <c r="G174" s="312" t="s">
        <v>12</v>
      </c>
      <c r="H174" s="313">
        <v>210.1</v>
      </c>
      <c r="I174" s="313">
        <v>210.1</v>
      </c>
      <c r="J174" s="313">
        <v>0</v>
      </c>
      <c r="K174" s="313">
        <v>210.1</v>
      </c>
      <c r="L174" s="313">
        <v>0</v>
      </c>
      <c r="M174" s="314">
        <v>1993</v>
      </c>
      <c r="N174" s="312">
        <v>70000</v>
      </c>
      <c r="O174" s="315">
        <v>14707000</v>
      </c>
      <c r="P174" s="311" t="s">
        <v>1204</v>
      </c>
      <c r="Q174" s="311" t="s">
        <v>1205</v>
      </c>
      <c r="R174" s="311" t="s">
        <v>1005</v>
      </c>
      <c r="S174" s="311"/>
      <c r="T174" s="316">
        <v>9500</v>
      </c>
      <c r="U174" s="311" t="s">
        <v>352</v>
      </c>
      <c r="V174" s="317">
        <v>210.1</v>
      </c>
      <c r="W174" s="316">
        <v>9500</v>
      </c>
      <c r="X174" s="312">
        <v>1995950</v>
      </c>
      <c r="Y174" s="316"/>
      <c r="Z174" s="316"/>
      <c r="AA174" s="311"/>
      <c r="AB174" s="312"/>
      <c r="AC174" s="312"/>
      <c r="AD174" s="312"/>
      <c r="AE174" s="312"/>
      <c r="AF174" s="311"/>
      <c r="AG174" s="311"/>
      <c r="AH174" s="312"/>
      <c r="AI174" s="312">
        <v>10000</v>
      </c>
      <c r="AJ174" s="318">
        <v>2101000</v>
      </c>
      <c r="AK174" s="312">
        <v>150000</v>
      </c>
      <c r="AL174" s="316">
        <v>31515000</v>
      </c>
      <c r="AM174" s="316"/>
      <c r="AN174" s="319"/>
      <c r="AO174" s="316"/>
      <c r="AP174" s="319"/>
      <c r="AQ174" s="312"/>
      <c r="AR174" s="312"/>
      <c r="AS174" s="312"/>
      <c r="AT174" s="316"/>
      <c r="AU174" s="290"/>
      <c r="AV174" s="316">
        <v>50318950</v>
      </c>
      <c r="AW174" s="829">
        <v>186091500</v>
      </c>
      <c r="AX174" s="311"/>
      <c r="AY174" s="311"/>
      <c r="AZ174" s="311"/>
      <c r="BA174" s="312"/>
      <c r="BB174" s="311"/>
      <c r="BC174" s="312"/>
      <c r="BD174" s="312"/>
      <c r="BE174" s="318"/>
      <c r="BF174" s="320"/>
      <c r="BG174" s="321"/>
      <c r="BH174" s="311"/>
      <c r="BI174" s="311"/>
      <c r="BJ174" s="316"/>
      <c r="BK174" s="319"/>
      <c r="BL174" s="312"/>
      <c r="BM174" s="312">
        <v>40000</v>
      </c>
      <c r="BN174" s="315">
        <v>8404000</v>
      </c>
      <c r="BO174" s="829">
        <v>31080000</v>
      </c>
      <c r="BP174" s="829">
        <v>217171500</v>
      </c>
      <c r="BQ174" s="322"/>
      <c r="BR174" s="829" t="s">
        <v>1464</v>
      </c>
      <c r="BS174" s="323" t="s">
        <v>1465</v>
      </c>
      <c r="BT174" s="325"/>
      <c r="BU174" s="276"/>
    </row>
    <row r="175" spans="1:73" s="276" customFormat="1" ht="36" customHeight="1" x14ac:dyDescent="0.25">
      <c r="A175" s="831"/>
      <c r="B175" s="831"/>
      <c r="C175" s="311">
        <v>55</v>
      </c>
      <c r="D175" s="311">
        <v>538</v>
      </c>
      <c r="E175" s="311" t="s">
        <v>1203</v>
      </c>
      <c r="F175" s="311" t="s">
        <v>1004</v>
      </c>
      <c r="G175" s="312" t="s">
        <v>12</v>
      </c>
      <c r="H175" s="313">
        <v>209</v>
      </c>
      <c r="I175" s="313">
        <v>209</v>
      </c>
      <c r="J175" s="313">
        <v>0</v>
      </c>
      <c r="K175" s="313">
        <v>209</v>
      </c>
      <c r="L175" s="313">
        <v>0</v>
      </c>
      <c r="M175" s="314">
        <v>1993</v>
      </c>
      <c r="N175" s="312">
        <v>70000</v>
      </c>
      <c r="O175" s="315">
        <v>14630000</v>
      </c>
      <c r="P175" s="311" t="s">
        <v>1204</v>
      </c>
      <c r="Q175" s="311" t="s">
        <v>1205</v>
      </c>
      <c r="R175" s="311" t="s">
        <v>1005</v>
      </c>
      <c r="S175" s="311"/>
      <c r="T175" s="316">
        <v>9500</v>
      </c>
      <c r="U175" s="311" t="s">
        <v>352</v>
      </c>
      <c r="V175" s="317">
        <v>209</v>
      </c>
      <c r="W175" s="316">
        <v>9500</v>
      </c>
      <c r="X175" s="312">
        <v>1985500</v>
      </c>
      <c r="Y175" s="316"/>
      <c r="Z175" s="316"/>
      <c r="AA175" s="311"/>
      <c r="AB175" s="312"/>
      <c r="AC175" s="312"/>
      <c r="AD175" s="312"/>
      <c r="AE175" s="312"/>
      <c r="AF175" s="311"/>
      <c r="AG175" s="311"/>
      <c r="AH175" s="312"/>
      <c r="AI175" s="312">
        <v>10000</v>
      </c>
      <c r="AJ175" s="318">
        <v>2090000</v>
      </c>
      <c r="AK175" s="312">
        <v>150000</v>
      </c>
      <c r="AL175" s="316">
        <v>31350000</v>
      </c>
      <c r="AM175" s="316"/>
      <c r="AN175" s="319"/>
      <c r="AO175" s="316"/>
      <c r="AP175" s="319"/>
      <c r="AQ175" s="312"/>
      <c r="AR175" s="312"/>
      <c r="AS175" s="312"/>
      <c r="AT175" s="316"/>
      <c r="AU175" s="290"/>
      <c r="AV175" s="316">
        <v>50055500</v>
      </c>
      <c r="AW175" s="832"/>
      <c r="AX175" s="311"/>
      <c r="AY175" s="311"/>
      <c r="AZ175" s="311"/>
      <c r="BA175" s="312"/>
      <c r="BB175" s="311"/>
      <c r="BC175" s="312"/>
      <c r="BD175" s="312"/>
      <c r="BE175" s="318"/>
      <c r="BF175" s="320"/>
      <c r="BG175" s="321"/>
      <c r="BH175" s="311"/>
      <c r="BI175" s="311"/>
      <c r="BJ175" s="316"/>
      <c r="BK175" s="319"/>
      <c r="BL175" s="312"/>
      <c r="BM175" s="312">
        <v>40000</v>
      </c>
      <c r="BN175" s="315">
        <v>8360000</v>
      </c>
      <c r="BO175" s="832"/>
      <c r="BP175" s="832">
        <v>0</v>
      </c>
      <c r="BQ175" s="337"/>
      <c r="BR175" s="832"/>
      <c r="BS175" s="841" t="s">
        <v>1466</v>
      </c>
      <c r="BT175" s="325"/>
    </row>
    <row r="176" spans="1:73" s="276" customFormat="1" ht="36" customHeight="1" x14ac:dyDescent="0.25">
      <c r="A176" s="828"/>
      <c r="B176" s="828"/>
      <c r="C176" s="311">
        <v>55</v>
      </c>
      <c r="D176" s="311">
        <v>512</v>
      </c>
      <c r="E176" s="311" t="s">
        <v>1203</v>
      </c>
      <c r="F176" s="311" t="s">
        <v>1004</v>
      </c>
      <c r="G176" s="312" t="s">
        <v>12</v>
      </c>
      <c r="H176" s="313">
        <v>357.9</v>
      </c>
      <c r="I176" s="313">
        <v>357.9</v>
      </c>
      <c r="J176" s="313">
        <v>0</v>
      </c>
      <c r="K176" s="313">
        <v>357.9</v>
      </c>
      <c r="L176" s="313">
        <v>0</v>
      </c>
      <c r="M176" s="314">
        <v>1993</v>
      </c>
      <c r="N176" s="312">
        <v>70000</v>
      </c>
      <c r="O176" s="315">
        <v>25053000</v>
      </c>
      <c r="P176" s="311" t="s">
        <v>1204</v>
      </c>
      <c r="Q176" s="311" t="s">
        <v>1205</v>
      </c>
      <c r="R176" s="311" t="s">
        <v>1005</v>
      </c>
      <c r="S176" s="311"/>
      <c r="T176" s="316">
        <v>9500</v>
      </c>
      <c r="U176" s="311" t="s">
        <v>352</v>
      </c>
      <c r="V176" s="317">
        <v>357.9</v>
      </c>
      <c r="W176" s="316">
        <v>9500</v>
      </c>
      <c r="X176" s="312">
        <v>3400050</v>
      </c>
      <c r="Y176" s="316"/>
      <c r="Z176" s="316"/>
      <c r="AA176" s="311"/>
      <c r="AB176" s="312"/>
      <c r="AC176" s="312"/>
      <c r="AD176" s="312"/>
      <c r="AE176" s="312"/>
      <c r="AF176" s="311"/>
      <c r="AG176" s="311"/>
      <c r="AH176" s="312"/>
      <c r="AI176" s="312">
        <v>10000</v>
      </c>
      <c r="AJ176" s="318">
        <v>3579000</v>
      </c>
      <c r="AK176" s="312">
        <v>150000</v>
      </c>
      <c r="AL176" s="316">
        <v>53685000</v>
      </c>
      <c r="AM176" s="316"/>
      <c r="AN176" s="319"/>
      <c r="AO176" s="316"/>
      <c r="AP176" s="319"/>
      <c r="AQ176" s="312"/>
      <c r="AR176" s="312"/>
      <c r="AS176" s="312"/>
      <c r="AT176" s="316"/>
      <c r="AU176" s="290"/>
      <c r="AV176" s="316">
        <v>85717050</v>
      </c>
      <c r="AW176" s="830"/>
      <c r="AX176" s="311"/>
      <c r="AY176" s="311"/>
      <c r="AZ176" s="311"/>
      <c r="BA176" s="312"/>
      <c r="BB176" s="311"/>
      <c r="BC176" s="312"/>
      <c r="BD176" s="312"/>
      <c r="BE176" s="318"/>
      <c r="BF176" s="320"/>
      <c r="BG176" s="321"/>
      <c r="BH176" s="311"/>
      <c r="BI176" s="311"/>
      <c r="BJ176" s="316"/>
      <c r="BK176" s="319"/>
      <c r="BL176" s="312"/>
      <c r="BM176" s="312">
        <v>40000</v>
      </c>
      <c r="BN176" s="315">
        <v>14316000</v>
      </c>
      <c r="BO176" s="830"/>
      <c r="BP176" s="830">
        <v>0</v>
      </c>
      <c r="BQ176" s="324"/>
      <c r="BR176" s="830"/>
      <c r="BS176" s="842"/>
      <c r="BT176" s="325"/>
    </row>
    <row r="177" spans="1:73" ht="39" customHeight="1" x14ac:dyDescent="0.25">
      <c r="A177" s="852">
        <v>81</v>
      </c>
      <c r="B177" s="852" t="s">
        <v>1467</v>
      </c>
      <c r="C177" s="311">
        <v>55</v>
      </c>
      <c r="D177" s="311">
        <v>523</v>
      </c>
      <c r="E177" s="311" t="s">
        <v>1203</v>
      </c>
      <c r="F177" s="311" t="s">
        <v>1004</v>
      </c>
      <c r="G177" s="312" t="s">
        <v>12</v>
      </c>
      <c r="H177" s="313">
        <v>70.8</v>
      </c>
      <c r="I177" s="313">
        <v>70.8</v>
      </c>
      <c r="J177" s="313">
        <v>0</v>
      </c>
      <c r="K177" s="313">
        <v>70.8</v>
      </c>
      <c r="L177" s="313">
        <v>0</v>
      </c>
      <c r="M177" s="314">
        <v>1993</v>
      </c>
      <c r="N177" s="312">
        <v>70000</v>
      </c>
      <c r="O177" s="315">
        <v>4956000</v>
      </c>
      <c r="P177" s="311" t="s">
        <v>1204</v>
      </c>
      <c r="Q177" s="311" t="s">
        <v>1205</v>
      </c>
      <c r="R177" s="311" t="s">
        <v>1005</v>
      </c>
      <c r="S177" s="311"/>
      <c r="T177" s="316">
        <v>9500</v>
      </c>
      <c r="U177" s="311" t="s">
        <v>352</v>
      </c>
      <c r="V177" s="317">
        <v>70.8</v>
      </c>
      <c r="W177" s="316">
        <v>9500</v>
      </c>
      <c r="X177" s="312">
        <v>672600</v>
      </c>
      <c r="Y177" s="316"/>
      <c r="Z177" s="316"/>
      <c r="AA177" s="311"/>
      <c r="AB177" s="312"/>
      <c r="AC177" s="312"/>
      <c r="AD177" s="312"/>
      <c r="AE177" s="312"/>
      <c r="AF177" s="311"/>
      <c r="AG177" s="311"/>
      <c r="AH177" s="312"/>
      <c r="AI177" s="312">
        <v>10000</v>
      </c>
      <c r="AJ177" s="318">
        <v>708000</v>
      </c>
      <c r="AK177" s="312">
        <v>150000</v>
      </c>
      <c r="AL177" s="316">
        <v>10620000</v>
      </c>
      <c r="AM177" s="316"/>
      <c r="AN177" s="319"/>
      <c r="AO177" s="316"/>
      <c r="AP177" s="319"/>
      <c r="AQ177" s="312"/>
      <c r="AR177" s="312"/>
      <c r="AS177" s="312"/>
      <c r="AT177" s="316"/>
      <c r="AU177" s="290"/>
      <c r="AV177" s="316">
        <v>16956600</v>
      </c>
      <c r="AW177" s="829">
        <v>59946850</v>
      </c>
      <c r="AX177" s="311"/>
      <c r="AY177" s="311"/>
      <c r="AZ177" s="311"/>
      <c r="BA177" s="312"/>
      <c r="BB177" s="311"/>
      <c r="BC177" s="312"/>
      <c r="BD177" s="312"/>
      <c r="BE177" s="318"/>
      <c r="BF177" s="320"/>
      <c r="BG177" s="321"/>
      <c r="BH177" s="311"/>
      <c r="BI177" s="311"/>
      <c r="BJ177" s="316"/>
      <c r="BK177" s="319"/>
      <c r="BL177" s="312"/>
      <c r="BM177" s="312">
        <v>40000</v>
      </c>
      <c r="BN177" s="315">
        <v>2832000</v>
      </c>
      <c r="BO177" s="829">
        <v>10012000</v>
      </c>
      <c r="BP177" s="829">
        <v>69958850</v>
      </c>
      <c r="BQ177" s="322"/>
      <c r="BR177" s="829" t="s">
        <v>1468</v>
      </c>
      <c r="BS177" s="841"/>
      <c r="BT177" s="325"/>
      <c r="BU177" s="276"/>
    </row>
    <row r="178" spans="1:73" ht="39" customHeight="1" x14ac:dyDescent="0.25">
      <c r="A178" s="853"/>
      <c r="B178" s="853"/>
      <c r="C178" s="332">
        <v>63</v>
      </c>
      <c r="D178" s="311">
        <v>280</v>
      </c>
      <c r="E178" s="311" t="s">
        <v>1203</v>
      </c>
      <c r="F178" s="311" t="s">
        <v>1004</v>
      </c>
      <c r="G178" s="312" t="s">
        <v>12</v>
      </c>
      <c r="H178" s="313">
        <v>179.5</v>
      </c>
      <c r="I178" s="313">
        <v>179.5</v>
      </c>
      <c r="J178" s="313">
        <v>0</v>
      </c>
      <c r="K178" s="313">
        <v>179.5</v>
      </c>
      <c r="L178" s="313">
        <v>0</v>
      </c>
      <c r="M178" s="314">
        <v>1993</v>
      </c>
      <c r="N178" s="312">
        <v>70000</v>
      </c>
      <c r="O178" s="315">
        <v>12565000</v>
      </c>
      <c r="P178" s="311" t="s">
        <v>1204</v>
      </c>
      <c r="Q178" s="311" t="s">
        <v>1205</v>
      </c>
      <c r="R178" s="311" t="s">
        <v>1005</v>
      </c>
      <c r="S178" s="311"/>
      <c r="T178" s="316">
        <v>9500</v>
      </c>
      <c r="U178" s="311" t="s">
        <v>352</v>
      </c>
      <c r="V178" s="317">
        <v>179.5</v>
      </c>
      <c r="W178" s="316">
        <v>9500</v>
      </c>
      <c r="X178" s="312">
        <v>1705250</v>
      </c>
      <c r="Y178" s="316"/>
      <c r="Z178" s="316"/>
      <c r="AA178" s="311"/>
      <c r="AB178" s="312"/>
      <c r="AC178" s="312"/>
      <c r="AD178" s="312"/>
      <c r="AE178" s="312"/>
      <c r="AF178" s="311"/>
      <c r="AG178" s="311"/>
      <c r="AH178" s="312"/>
      <c r="AI178" s="312">
        <v>10000</v>
      </c>
      <c r="AJ178" s="318">
        <v>1795000</v>
      </c>
      <c r="AK178" s="312">
        <v>150000</v>
      </c>
      <c r="AL178" s="316">
        <v>26925000</v>
      </c>
      <c r="AM178" s="316"/>
      <c r="AN178" s="319"/>
      <c r="AO178" s="316"/>
      <c r="AP178" s="319"/>
      <c r="AQ178" s="312"/>
      <c r="AR178" s="312"/>
      <c r="AS178" s="312"/>
      <c r="AT178" s="316"/>
      <c r="AU178" s="290"/>
      <c r="AV178" s="316">
        <v>42990250</v>
      </c>
      <c r="AW178" s="830"/>
      <c r="AX178" s="311"/>
      <c r="AY178" s="311"/>
      <c r="AZ178" s="311"/>
      <c r="BA178" s="312"/>
      <c r="BB178" s="311"/>
      <c r="BC178" s="312"/>
      <c r="BD178" s="312"/>
      <c r="BE178" s="318"/>
      <c r="BF178" s="320"/>
      <c r="BG178" s="321"/>
      <c r="BH178" s="311"/>
      <c r="BI178" s="311"/>
      <c r="BJ178" s="316"/>
      <c r="BK178" s="319"/>
      <c r="BL178" s="312"/>
      <c r="BM178" s="312">
        <v>40000</v>
      </c>
      <c r="BN178" s="315">
        <v>7180000</v>
      </c>
      <c r="BO178" s="830"/>
      <c r="BP178" s="830">
        <v>0</v>
      </c>
      <c r="BQ178" s="324"/>
      <c r="BR178" s="830"/>
      <c r="BS178" s="842"/>
      <c r="BT178" s="325"/>
      <c r="BU178" s="276"/>
    </row>
    <row r="179" spans="1:73" ht="39" customHeight="1" x14ac:dyDescent="0.25">
      <c r="A179" s="827">
        <v>82</v>
      </c>
      <c r="B179" s="827" t="s">
        <v>1469</v>
      </c>
      <c r="C179" s="344">
        <v>55</v>
      </c>
      <c r="D179" s="344">
        <v>381</v>
      </c>
      <c r="E179" s="344" t="s">
        <v>1203</v>
      </c>
      <c r="F179" s="344" t="s">
        <v>1004</v>
      </c>
      <c r="G179" s="345" t="s">
        <v>12</v>
      </c>
      <c r="H179" s="346">
        <v>142.80000000000001</v>
      </c>
      <c r="I179" s="346">
        <v>98</v>
      </c>
      <c r="J179" s="346">
        <v>44.8</v>
      </c>
      <c r="K179" s="346">
        <v>142.80000000000001</v>
      </c>
      <c r="L179" s="313">
        <v>0</v>
      </c>
      <c r="M179" s="314">
        <v>1993</v>
      </c>
      <c r="N179" s="345">
        <v>70000</v>
      </c>
      <c r="O179" s="315">
        <v>9996000</v>
      </c>
      <c r="P179" s="311" t="s">
        <v>1204</v>
      </c>
      <c r="Q179" s="311" t="s">
        <v>1205</v>
      </c>
      <c r="R179" s="344" t="s">
        <v>1005</v>
      </c>
      <c r="S179" s="311"/>
      <c r="T179" s="324">
        <v>9500</v>
      </c>
      <c r="U179" s="344" t="s">
        <v>352</v>
      </c>
      <c r="V179" s="348">
        <v>142.80000000000001</v>
      </c>
      <c r="W179" s="324">
        <v>9500</v>
      </c>
      <c r="X179" s="312">
        <v>1356600</v>
      </c>
      <c r="Y179" s="316"/>
      <c r="Z179" s="316"/>
      <c r="AA179" s="311"/>
      <c r="AB179" s="312"/>
      <c r="AC179" s="312"/>
      <c r="AD179" s="312"/>
      <c r="AE179" s="312"/>
      <c r="AF179" s="311"/>
      <c r="AG179" s="311"/>
      <c r="AH179" s="312"/>
      <c r="AI179" s="345">
        <v>10000</v>
      </c>
      <c r="AJ179" s="318">
        <v>1428000</v>
      </c>
      <c r="AK179" s="345">
        <v>150000</v>
      </c>
      <c r="AL179" s="316">
        <v>21420000</v>
      </c>
      <c r="AM179" s="316"/>
      <c r="AN179" s="319"/>
      <c r="AO179" s="316"/>
      <c r="AP179" s="319"/>
      <c r="AQ179" s="312"/>
      <c r="AR179" s="312"/>
      <c r="AS179" s="312"/>
      <c r="AT179" s="316"/>
      <c r="AU179" s="290"/>
      <c r="AV179" s="316">
        <v>34200600</v>
      </c>
      <c r="AW179" s="829">
        <v>56114850</v>
      </c>
      <c r="AX179" s="311"/>
      <c r="AY179" s="311"/>
      <c r="AZ179" s="311"/>
      <c r="BA179" s="312"/>
      <c r="BB179" s="311"/>
      <c r="BC179" s="312"/>
      <c r="BD179" s="312"/>
      <c r="BE179" s="318"/>
      <c r="BF179" s="320"/>
      <c r="BG179" s="321"/>
      <c r="BH179" s="311"/>
      <c r="BI179" s="311"/>
      <c r="BJ179" s="316"/>
      <c r="BK179" s="319"/>
      <c r="BL179" s="312"/>
      <c r="BM179" s="312">
        <v>40000</v>
      </c>
      <c r="BN179" s="315">
        <v>5712000</v>
      </c>
      <c r="BO179" s="829">
        <v>9372000</v>
      </c>
      <c r="BP179" s="829">
        <v>65486850</v>
      </c>
      <c r="BQ179" s="322"/>
      <c r="BR179" s="829" t="s">
        <v>1470</v>
      </c>
      <c r="BS179" s="352"/>
      <c r="BT179" s="325"/>
      <c r="BU179" s="276"/>
    </row>
    <row r="180" spans="1:73" ht="42.6" customHeight="1" x14ac:dyDescent="0.25">
      <c r="A180" s="828"/>
      <c r="B180" s="828"/>
      <c r="C180" s="311">
        <v>55</v>
      </c>
      <c r="D180" s="311">
        <v>477</v>
      </c>
      <c r="E180" s="311" t="s">
        <v>1203</v>
      </c>
      <c r="F180" s="311" t="s">
        <v>1004</v>
      </c>
      <c r="G180" s="312" t="s">
        <v>12</v>
      </c>
      <c r="H180" s="313">
        <v>91.5</v>
      </c>
      <c r="I180" s="313">
        <v>91.5</v>
      </c>
      <c r="J180" s="313">
        <v>0</v>
      </c>
      <c r="K180" s="313">
        <v>91.5</v>
      </c>
      <c r="L180" s="313">
        <v>0</v>
      </c>
      <c r="M180" s="314">
        <v>1993</v>
      </c>
      <c r="N180" s="312">
        <v>70000</v>
      </c>
      <c r="O180" s="315">
        <v>6405000</v>
      </c>
      <c r="P180" s="311" t="s">
        <v>1204</v>
      </c>
      <c r="Q180" s="311" t="s">
        <v>1205</v>
      </c>
      <c r="R180" s="311" t="s">
        <v>1005</v>
      </c>
      <c r="S180" s="311"/>
      <c r="T180" s="316">
        <v>9500</v>
      </c>
      <c r="U180" s="311" t="s">
        <v>352</v>
      </c>
      <c r="V180" s="317">
        <v>91.5</v>
      </c>
      <c r="W180" s="316">
        <v>9500</v>
      </c>
      <c r="X180" s="312">
        <v>869250</v>
      </c>
      <c r="Y180" s="316"/>
      <c r="Z180" s="316"/>
      <c r="AA180" s="311"/>
      <c r="AB180" s="312"/>
      <c r="AC180" s="312"/>
      <c r="AD180" s="312"/>
      <c r="AE180" s="312"/>
      <c r="AF180" s="311"/>
      <c r="AG180" s="311"/>
      <c r="AH180" s="312"/>
      <c r="AI180" s="312">
        <v>10000</v>
      </c>
      <c r="AJ180" s="318">
        <v>915000</v>
      </c>
      <c r="AK180" s="312">
        <v>150000</v>
      </c>
      <c r="AL180" s="316">
        <v>13725000</v>
      </c>
      <c r="AM180" s="316"/>
      <c r="AN180" s="319"/>
      <c r="AO180" s="316"/>
      <c r="AP180" s="319"/>
      <c r="AQ180" s="312"/>
      <c r="AR180" s="312"/>
      <c r="AS180" s="312"/>
      <c r="AT180" s="316"/>
      <c r="AU180" s="290"/>
      <c r="AV180" s="316">
        <v>21914250</v>
      </c>
      <c r="AW180" s="830"/>
      <c r="AX180" s="311"/>
      <c r="AY180" s="311"/>
      <c r="AZ180" s="311"/>
      <c r="BA180" s="312"/>
      <c r="BB180" s="311"/>
      <c r="BC180" s="312"/>
      <c r="BD180" s="312"/>
      <c r="BE180" s="318"/>
      <c r="BF180" s="320"/>
      <c r="BG180" s="321"/>
      <c r="BH180" s="311"/>
      <c r="BI180" s="311"/>
      <c r="BJ180" s="316"/>
      <c r="BK180" s="319"/>
      <c r="BL180" s="312"/>
      <c r="BM180" s="312">
        <v>40000</v>
      </c>
      <c r="BN180" s="315">
        <v>3660000</v>
      </c>
      <c r="BO180" s="830"/>
      <c r="BP180" s="830">
        <v>0</v>
      </c>
      <c r="BQ180" s="324"/>
      <c r="BR180" s="830"/>
      <c r="BS180" s="366" t="s">
        <v>1471</v>
      </c>
      <c r="BT180" s="325"/>
      <c r="BU180" s="276"/>
    </row>
    <row r="181" spans="1:73" ht="66" customHeight="1" x14ac:dyDescent="0.25">
      <c r="A181" s="321">
        <v>83</v>
      </c>
      <c r="B181" s="321" t="s">
        <v>1472</v>
      </c>
      <c r="C181" s="332">
        <v>63</v>
      </c>
      <c r="D181" s="311">
        <v>142</v>
      </c>
      <c r="E181" s="311" t="s">
        <v>1203</v>
      </c>
      <c r="F181" s="311" t="s">
        <v>1004</v>
      </c>
      <c r="G181" s="312" t="s">
        <v>12</v>
      </c>
      <c r="H181" s="313">
        <v>98.2</v>
      </c>
      <c r="I181" s="313">
        <v>98.2</v>
      </c>
      <c r="J181" s="313">
        <v>0</v>
      </c>
      <c r="K181" s="313">
        <v>98.2</v>
      </c>
      <c r="L181" s="313">
        <v>0</v>
      </c>
      <c r="M181" s="314">
        <v>1993</v>
      </c>
      <c r="N181" s="312">
        <v>70000</v>
      </c>
      <c r="O181" s="315">
        <v>6874000</v>
      </c>
      <c r="P181" s="311" t="s">
        <v>1204</v>
      </c>
      <c r="Q181" s="311" t="s">
        <v>1205</v>
      </c>
      <c r="R181" s="311" t="s">
        <v>1005</v>
      </c>
      <c r="S181" s="311"/>
      <c r="T181" s="316">
        <v>9500</v>
      </c>
      <c r="U181" s="311" t="s">
        <v>352</v>
      </c>
      <c r="V181" s="317">
        <v>98.2</v>
      </c>
      <c r="W181" s="316">
        <v>9500</v>
      </c>
      <c r="X181" s="312">
        <v>932900</v>
      </c>
      <c r="Y181" s="316"/>
      <c r="Z181" s="316"/>
      <c r="AA181" s="311"/>
      <c r="AB181" s="312"/>
      <c r="AC181" s="312"/>
      <c r="AD181" s="312"/>
      <c r="AE181" s="312"/>
      <c r="AF181" s="311"/>
      <c r="AG181" s="311"/>
      <c r="AH181" s="312"/>
      <c r="AI181" s="312">
        <v>10000</v>
      </c>
      <c r="AJ181" s="318">
        <v>982000</v>
      </c>
      <c r="AK181" s="312">
        <v>150000</v>
      </c>
      <c r="AL181" s="316">
        <v>14730000</v>
      </c>
      <c r="AM181" s="316"/>
      <c r="AN181" s="319"/>
      <c r="AO181" s="316"/>
      <c r="AP181" s="319"/>
      <c r="AQ181" s="312"/>
      <c r="AR181" s="312"/>
      <c r="AS181" s="312"/>
      <c r="AT181" s="316"/>
      <c r="AU181" s="290"/>
      <c r="AV181" s="316">
        <v>23518900</v>
      </c>
      <c r="AW181" s="316">
        <v>23518900</v>
      </c>
      <c r="AX181" s="311"/>
      <c r="AY181" s="311"/>
      <c r="AZ181" s="311"/>
      <c r="BA181" s="312"/>
      <c r="BB181" s="311"/>
      <c r="BC181" s="312"/>
      <c r="BD181" s="312"/>
      <c r="BE181" s="318"/>
      <c r="BF181" s="320"/>
      <c r="BG181" s="321"/>
      <c r="BH181" s="311"/>
      <c r="BI181" s="311"/>
      <c r="BJ181" s="316"/>
      <c r="BK181" s="319"/>
      <c r="BL181" s="312"/>
      <c r="BM181" s="312">
        <v>40000</v>
      </c>
      <c r="BN181" s="315">
        <v>3928000</v>
      </c>
      <c r="BO181" s="316">
        <v>3928000</v>
      </c>
      <c r="BP181" s="316">
        <v>27446900</v>
      </c>
      <c r="BQ181" s="316"/>
      <c r="BR181" s="316" t="s">
        <v>1473</v>
      </c>
      <c r="BS181" s="323" t="s">
        <v>1474</v>
      </c>
      <c r="BT181" s="325"/>
      <c r="BU181" s="276"/>
    </row>
    <row r="182" spans="1:73" ht="42" customHeight="1" x14ac:dyDescent="0.25">
      <c r="A182" s="827">
        <v>84</v>
      </c>
      <c r="B182" s="827" t="s">
        <v>1475</v>
      </c>
      <c r="C182" s="332">
        <v>63</v>
      </c>
      <c r="D182" s="311">
        <v>142</v>
      </c>
      <c r="E182" s="311" t="s">
        <v>1203</v>
      </c>
      <c r="F182" s="311" t="s">
        <v>1004</v>
      </c>
      <c r="G182" s="312" t="s">
        <v>12</v>
      </c>
      <c r="H182" s="313">
        <v>131</v>
      </c>
      <c r="I182" s="313">
        <v>131</v>
      </c>
      <c r="J182" s="313">
        <v>0</v>
      </c>
      <c r="K182" s="313">
        <v>131</v>
      </c>
      <c r="L182" s="313">
        <v>0</v>
      </c>
      <c r="M182" s="314">
        <v>1993</v>
      </c>
      <c r="N182" s="312">
        <v>70000</v>
      </c>
      <c r="O182" s="315">
        <v>9170000</v>
      </c>
      <c r="P182" s="311" t="s">
        <v>1204</v>
      </c>
      <c r="Q182" s="311" t="s">
        <v>1205</v>
      </c>
      <c r="R182" s="311" t="s">
        <v>1005</v>
      </c>
      <c r="S182" s="311"/>
      <c r="T182" s="316">
        <v>9500</v>
      </c>
      <c r="U182" s="311" t="s">
        <v>352</v>
      </c>
      <c r="V182" s="317">
        <v>131</v>
      </c>
      <c r="W182" s="316">
        <v>9500</v>
      </c>
      <c r="X182" s="312">
        <v>1244500</v>
      </c>
      <c r="Y182" s="316"/>
      <c r="Z182" s="316"/>
      <c r="AA182" s="311"/>
      <c r="AB182" s="312"/>
      <c r="AC182" s="312"/>
      <c r="AD182" s="312"/>
      <c r="AE182" s="312"/>
      <c r="AF182" s="311"/>
      <c r="AG182" s="311"/>
      <c r="AH182" s="312"/>
      <c r="AI182" s="312">
        <v>10000</v>
      </c>
      <c r="AJ182" s="318">
        <v>1310000</v>
      </c>
      <c r="AK182" s="312">
        <v>150000</v>
      </c>
      <c r="AL182" s="316">
        <v>19650000</v>
      </c>
      <c r="AM182" s="316"/>
      <c r="AN182" s="319"/>
      <c r="AO182" s="316"/>
      <c r="AP182" s="319"/>
      <c r="AQ182" s="312"/>
      <c r="AR182" s="312"/>
      <c r="AS182" s="312"/>
      <c r="AT182" s="316"/>
      <c r="AU182" s="290"/>
      <c r="AV182" s="316">
        <v>31374500</v>
      </c>
      <c r="AW182" s="829">
        <v>84088450</v>
      </c>
      <c r="AX182" s="311"/>
      <c r="AY182" s="311"/>
      <c r="AZ182" s="311"/>
      <c r="BA182" s="312"/>
      <c r="BB182" s="311"/>
      <c r="BC182" s="312"/>
      <c r="BD182" s="312"/>
      <c r="BE182" s="318"/>
      <c r="BF182" s="320"/>
      <c r="BG182" s="321"/>
      <c r="BH182" s="311"/>
      <c r="BI182" s="311"/>
      <c r="BJ182" s="316"/>
      <c r="BK182" s="319"/>
      <c r="BL182" s="312"/>
      <c r="BM182" s="312">
        <v>40000</v>
      </c>
      <c r="BN182" s="315">
        <v>5240000</v>
      </c>
      <c r="BO182" s="829">
        <v>14044000</v>
      </c>
      <c r="BP182" s="829">
        <v>98132450</v>
      </c>
      <c r="BQ182" s="322"/>
      <c r="BR182" s="829" t="s">
        <v>1476</v>
      </c>
      <c r="BS182" s="323" t="s">
        <v>1474</v>
      </c>
      <c r="BT182" s="325"/>
      <c r="BU182" s="276"/>
    </row>
    <row r="183" spans="1:73" ht="42" customHeight="1" x14ac:dyDescent="0.25">
      <c r="A183" s="831"/>
      <c r="B183" s="831"/>
      <c r="C183" s="311">
        <v>55</v>
      </c>
      <c r="D183" s="311">
        <v>477</v>
      </c>
      <c r="E183" s="311" t="s">
        <v>1203</v>
      </c>
      <c r="F183" s="311" t="s">
        <v>1004</v>
      </c>
      <c r="G183" s="312" t="s">
        <v>12</v>
      </c>
      <c r="H183" s="313">
        <v>110.1</v>
      </c>
      <c r="I183" s="313">
        <v>110.1</v>
      </c>
      <c r="J183" s="313">
        <v>0</v>
      </c>
      <c r="K183" s="313">
        <v>110.1</v>
      </c>
      <c r="L183" s="313">
        <v>0</v>
      </c>
      <c r="M183" s="314">
        <v>1993</v>
      </c>
      <c r="N183" s="312">
        <v>70000</v>
      </c>
      <c r="O183" s="315">
        <v>7707000</v>
      </c>
      <c r="P183" s="311" t="s">
        <v>1204</v>
      </c>
      <c r="Q183" s="311" t="s">
        <v>1205</v>
      </c>
      <c r="R183" s="311" t="s">
        <v>1005</v>
      </c>
      <c r="S183" s="311"/>
      <c r="T183" s="316">
        <v>9500</v>
      </c>
      <c r="U183" s="311" t="s">
        <v>352</v>
      </c>
      <c r="V183" s="317">
        <v>110.1</v>
      </c>
      <c r="W183" s="316">
        <v>9500</v>
      </c>
      <c r="X183" s="312">
        <v>1045950</v>
      </c>
      <c r="Y183" s="316"/>
      <c r="Z183" s="316"/>
      <c r="AA183" s="311"/>
      <c r="AB183" s="312"/>
      <c r="AC183" s="312"/>
      <c r="AD183" s="312"/>
      <c r="AE183" s="312"/>
      <c r="AF183" s="311"/>
      <c r="AG183" s="311"/>
      <c r="AH183" s="312"/>
      <c r="AI183" s="312">
        <v>10000</v>
      </c>
      <c r="AJ183" s="318">
        <v>1101000</v>
      </c>
      <c r="AK183" s="312">
        <v>150000</v>
      </c>
      <c r="AL183" s="316">
        <v>16515000</v>
      </c>
      <c r="AM183" s="316"/>
      <c r="AN183" s="319"/>
      <c r="AO183" s="316"/>
      <c r="AP183" s="319"/>
      <c r="AQ183" s="312"/>
      <c r="AR183" s="312"/>
      <c r="AS183" s="312"/>
      <c r="AT183" s="316"/>
      <c r="AU183" s="290"/>
      <c r="AV183" s="316">
        <v>26368950</v>
      </c>
      <c r="AW183" s="832"/>
      <c r="AX183" s="311"/>
      <c r="AY183" s="311"/>
      <c r="AZ183" s="311"/>
      <c r="BA183" s="312"/>
      <c r="BB183" s="311"/>
      <c r="BC183" s="312"/>
      <c r="BD183" s="312"/>
      <c r="BE183" s="318"/>
      <c r="BF183" s="320"/>
      <c r="BG183" s="321"/>
      <c r="BH183" s="311"/>
      <c r="BI183" s="311"/>
      <c r="BJ183" s="316"/>
      <c r="BK183" s="319"/>
      <c r="BL183" s="312"/>
      <c r="BM183" s="312">
        <v>40000</v>
      </c>
      <c r="BN183" s="315">
        <v>4404000</v>
      </c>
      <c r="BO183" s="832"/>
      <c r="BP183" s="832">
        <v>0</v>
      </c>
      <c r="BQ183" s="337"/>
      <c r="BR183" s="832"/>
      <c r="BS183" s="366" t="s">
        <v>1471</v>
      </c>
      <c r="BT183" s="325"/>
      <c r="BU183" s="276"/>
    </row>
    <row r="184" spans="1:73" ht="42" customHeight="1" x14ac:dyDescent="0.25">
      <c r="A184" s="828"/>
      <c r="B184" s="828"/>
      <c r="C184" s="311">
        <v>55</v>
      </c>
      <c r="D184" s="311">
        <v>515</v>
      </c>
      <c r="E184" s="311" t="s">
        <v>1203</v>
      </c>
      <c r="F184" s="311" t="s">
        <v>1004</v>
      </c>
      <c r="G184" s="312" t="s">
        <v>12</v>
      </c>
      <c r="H184" s="313">
        <v>110</v>
      </c>
      <c r="I184" s="313">
        <v>110</v>
      </c>
      <c r="J184" s="313">
        <v>0</v>
      </c>
      <c r="K184" s="313">
        <v>110</v>
      </c>
      <c r="L184" s="313">
        <v>0</v>
      </c>
      <c r="M184" s="314">
        <v>1993</v>
      </c>
      <c r="N184" s="312">
        <v>70000</v>
      </c>
      <c r="O184" s="315">
        <v>7700000</v>
      </c>
      <c r="P184" s="311" t="s">
        <v>1204</v>
      </c>
      <c r="Q184" s="311" t="s">
        <v>1205</v>
      </c>
      <c r="R184" s="311" t="s">
        <v>1005</v>
      </c>
      <c r="S184" s="311"/>
      <c r="T184" s="316">
        <v>9500</v>
      </c>
      <c r="U184" s="311" t="s">
        <v>352</v>
      </c>
      <c r="V184" s="317">
        <v>110</v>
      </c>
      <c r="W184" s="316">
        <v>9500</v>
      </c>
      <c r="X184" s="312">
        <v>1045000</v>
      </c>
      <c r="Y184" s="316"/>
      <c r="Z184" s="316"/>
      <c r="AA184" s="311"/>
      <c r="AB184" s="312"/>
      <c r="AC184" s="312"/>
      <c r="AD184" s="312"/>
      <c r="AE184" s="312"/>
      <c r="AF184" s="311"/>
      <c r="AG184" s="311"/>
      <c r="AH184" s="312"/>
      <c r="AI184" s="312">
        <v>10000</v>
      </c>
      <c r="AJ184" s="318">
        <v>1100000</v>
      </c>
      <c r="AK184" s="312">
        <v>150000</v>
      </c>
      <c r="AL184" s="316">
        <v>16500000</v>
      </c>
      <c r="AM184" s="316"/>
      <c r="AN184" s="319"/>
      <c r="AO184" s="316"/>
      <c r="AP184" s="319"/>
      <c r="AQ184" s="312"/>
      <c r="AR184" s="312"/>
      <c r="AS184" s="312"/>
      <c r="AT184" s="316"/>
      <c r="AU184" s="290"/>
      <c r="AV184" s="316">
        <v>26345000</v>
      </c>
      <c r="AW184" s="830"/>
      <c r="AX184" s="311"/>
      <c r="AY184" s="311"/>
      <c r="AZ184" s="311"/>
      <c r="BA184" s="312"/>
      <c r="BB184" s="311"/>
      <c r="BC184" s="312"/>
      <c r="BD184" s="312"/>
      <c r="BE184" s="318"/>
      <c r="BF184" s="320"/>
      <c r="BG184" s="321"/>
      <c r="BH184" s="311"/>
      <c r="BI184" s="311"/>
      <c r="BJ184" s="316"/>
      <c r="BK184" s="319"/>
      <c r="BL184" s="312"/>
      <c r="BM184" s="312">
        <v>40000</v>
      </c>
      <c r="BN184" s="315">
        <v>4400000</v>
      </c>
      <c r="BO184" s="830"/>
      <c r="BP184" s="830">
        <v>0</v>
      </c>
      <c r="BQ184" s="324"/>
      <c r="BR184" s="830"/>
      <c r="BS184" s="366"/>
      <c r="BT184" s="325"/>
      <c r="BU184" s="276"/>
    </row>
    <row r="185" spans="1:73" ht="39" customHeight="1" x14ac:dyDescent="0.25">
      <c r="A185" s="827">
        <v>85</v>
      </c>
      <c r="B185" s="827" t="s">
        <v>1477</v>
      </c>
      <c r="C185" s="332">
        <v>63</v>
      </c>
      <c r="D185" s="311">
        <v>130</v>
      </c>
      <c r="E185" s="311" t="s">
        <v>1203</v>
      </c>
      <c r="F185" s="311" t="s">
        <v>1004</v>
      </c>
      <c r="G185" s="312" t="s">
        <v>12</v>
      </c>
      <c r="H185" s="313">
        <v>108.2</v>
      </c>
      <c r="I185" s="313">
        <v>108.2</v>
      </c>
      <c r="J185" s="313">
        <v>0</v>
      </c>
      <c r="K185" s="313">
        <v>108.2</v>
      </c>
      <c r="L185" s="313">
        <v>0</v>
      </c>
      <c r="M185" s="314">
        <v>1993</v>
      </c>
      <c r="N185" s="312">
        <v>70000</v>
      </c>
      <c r="O185" s="315">
        <v>7574000</v>
      </c>
      <c r="P185" s="311" t="s">
        <v>1204</v>
      </c>
      <c r="Q185" s="311" t="s">
        <v>1205</v>
      </c>
      <c r="R185" s="311" t="s">
        <v>1005</v>
      </c>
      <c r="S185" s="311"/>
      <c r="T185" s="316">
        <v>9500</v>
      </c>
      <c r="U185" s="311" t="s">
        <v>352</v>
      </c>
      <c r="V185" s="317">
        <v>108.2</v>
      </c>
      <c r="W185" s="316">
        <v>9500</v>
      </c>
      <c r="X185" s="312">
        <v>1027900</v>
      </c>
      <c r="Y185" s="316"/>
      <c r="Z185" s="316"/>
      <c r="AA185" s="311"/>
      <c r="AB185" s="312"/>
      <c r="AC185" s="312"/>
      <c r="AD185" s="312"/>
      <c r="AE185" s="312"/>
      <c r="AF185" s="311"/>
      <c r="AG185" s="311"/>
      <c r="AH185" s="312"/>
      <c r="AI185" s="312">
        <v>10000</v>
      </c>
      <c r="AJ185" s="318">
        <v>1082000</v>
      </c>
      <c r="AK185" s="312">
        <v>150000</v>
      </c>
      <c r="AL185" s="316">
        <v>16230000</v>
      </c>
      <c r="AM185" s="316"/>
      <c r="AN185" s="319"/>
      <c r="AO185" s="316"/>
      <c r="AP185" s="319"/>
      <c r="AQ185" s="312"/>
      <c r="AR185" s="312"/>
      <c r="AS185" s="312"/>
      <c r="AT185" s="316"/>
      <c r="AU185" s="290"/>
      <c r="AV185" s="316">
        <v>25913900</v>
      </c>
      <c r="AW185" s="829">
        <v>50318950</v>
      </c>
      <c r="AX185" s="311"/>
      <c r="AY185" s="311"/>
      <c r="AZ185" s="311"/>
      <c r="BA185" s="312"/>
      <c r="BB185" s="311"/>
      <c r="BC185" s="312"/>
      <c r="BD185" s="312"/>
      <c r="BE185" s="318"/>
      <c r="BF185" s="320"/>
      <c r="BG185" s="321"/>
      <c r="BH185" s="311"/>
      <c r="BI185" s="311"/>
      <c r="BJ185" s="316"/>
      <c r="BK185" s="319"/>
      <c r="BL185" s="312"/>
      <c r="BM185" s="312">
        <v>40000</v>
      </c>
      <c r="BN185" s="315">
        <v>4328000</v>
      </c>
      <c r="BO185" s="829">
        <v>8404000</v>
      </c>
      <c r="BP185" s="829">
        <v>58722950</v>
      </c>
      <c r="BQ185" s="322"/>
      <c r="BR185" s="372" t="s">
        <v>1478</v>
      </c>
      <c r="BS185" s="373" t="s">
        <v>1479</v>
      </c>
      <c r="BT185" s="325"/>
      <c r="BU185" s="276"/>
    </row>
    <row r="186" spans="1:73" ht="39" customHeight="1" x14ac:dyDescent="0.25">
      <c r="A186" s="831"/>
      <c r="B186" s="831"/>
      <c r="C186" s="340">
        <v>63</v>
      </c>
      <c r="D186" s="326">
        <v>131</v>
      </c>
      <c r="E186" s="326" t="s">
        <v>1203</v>
      </c>
      <c r="F186" s="326" t="s">
        <v>1004</v>
      </c>
      <c r="G186" s="302" t="s">
        <v>12</v>
      </c>
      <c r="H186" s="327">
        <v>101.9</v>
      </c>
      <c r="I186" s="327">
        <v>101.9</v>
      </c>
      <c r="J186" s="327">
        <v>0</v>
      </c>
      <c r="K186" s="327">
        <v>101.9</v>
      </c>
      <c r="L186" s="327">
        <v>0</v>
      </c>
      <c r="M186" s="354">
        <v>1993</v>
      </c>
      <c r="N186" s="302">
        <v>70000</v>
      </c>
      <c r="O186" s="304">
        <v>7133000</v>
      </c>
      <c r="P186" s="326" t="s">
        <v>1204</v>
      </c>
      <c r="Q186" s="326" t="s">
        <v>1205</v>
      </c>
      <c r="R186" s="326" t="s">
        <v>1005</v>
      </c>
      <c r="S186" s="326"/>
      <c r="T186" s="322">
        <v>9500</v>
      </c>
      <c r="U186" s="326" t="s">
        <v>352</v>
      </c>
      <c r="V186" s="328">
        <v>101.9</v>
      </c>
      <c r="W186" s="322">
        <v>9500</v>
      </c>
      <c r="X186" s="302">
        <v>968050</v>
      </c>
      <c r="Y186" s="322"/>
      <c r="Z186" s="322"/>
      <c r="AA186" s="326"/>
      <c r="AB186" s="302"/>
      <c r="AC186" s="302"/>
      <c r="AD186" s="302"/>
      <c r="AE186" s="302"/>
      <c r="AF186" s="326"/>
      <c r="AG186" s="326"/>
      <c r="AH186" s="302"/>
      <c r="AI186" s="302">
        <v>10000</v>
      </c>
      <c r="AJ186" s="329">
        <v>1019000</v>
      </c>
      <c r="AK186" s="302">
        <v>150000</v>
      </c>
      <c r="AL186" s="322">
        <v>15285000</v>
      </c>
      <c r="AM186" s="322"/>
      <c r="AN186" s="330"/>
      <c r="AO186" s="322"/>
      <c r="AP186" s="330"/>
      <c r="AQ186" s="302"/>
      <c r="AR186" s="302"/>
      <c r="AS186" s="302"/>
      <c r="AT186" s="322"/>
      <c r="AU186" s="290"/>
      <c r="AV186" s="322">
        <v>24405050</v>
      </c>
      <c r="AW186" s="832"/>
      <c r="AX186" s="326"/>
      <c r="AY186" s="326"/>
      <c r="AZ186" s="326"/>
      <c r="BA186" s="302"/>
      <c r="BB186" s="326"/>
      <c r="BC186" s="302"/>
      <c r="BD186" s="302"/>
      <c r="BE186" s="329"/>
      <c r="BF186" s="288"/>
      <c r="BG186" s="272"/>
      <c r="BH186" s="326"/>
      <c r="BI186" s="326"/>
      <c r="BJ186" s="322"/>
      <c r="BK186" s="330"/>
      <c r="BL186" s="302"/>
      <c r="BM186" s="302">
        <v>40000</v>
      </c>
      <c r="BN186" s="304">
        <v>4076000</v>
      </c>
      <c r="BO186" s="832"/>
      <c r="BP186" s="832"/>
      <c r="BQ186" s="337"/>
      <c r="BR186" s="374"/>
      <c r="BS186" s="375"/>
      <c r="BT186" s="325"/>
      <c r="BU186" s="276"/>
    </row>
    <row r="187" spans="1:73" s="338" customFormat="1" ht="39" customHeight="1" x14ac:dyDescent="0.25">
      <c r="A187" s="831"/>
      <c r="B187" s="831"/>
      <c r="C187" s="311">
        <v>55</v>
      </c>
      <c r="D187" s="311">
        <v>511</v>
      </c>
      <c r="E187" s="311" t="s">
        <v>1203</v>
      </c>
      <c r="F187" s="311" t="s">
        <v>1004</v>
      </c>
      <c r="G187" s="312" t="s">
        <v>12</v>
      </c>
      <c r="H187" s="313">
        <v>84</v>
      </c>
      <c r="I187" s="313">
        <v>84</v>
      </c>
      <c r="J187" s="313">
        <v>0</v>
      </c>
      <c r="K187" s="313">
        <v>84</v>
      </c>
      <c r="L187" s="313">
        <v>0</v>
      </c>
      <c r="M187" s="314">
        <v>1993</v>
      </c>
      <c r="N187" s="312">
        <v>70000</v>
      </c>
      <c r="O187" s="315">
        <v>5880000</v>
      </c>
      <c r="P187" s="311" t="s">
        <v>1204</v>
      </c>
      <c r="Q187" s="311" t="s">
        <v>1205</v>
      </c>
      <c r="R187" s="311" t="s">
        <v>1005</v>
      </c>
      <c r="S187" s="311"/>
      <c r="T187" s="316">
        <v>9500</v>
      </c>
      <c r="U187" s="311" t="s">
        <v>352</v>
      </c>
      <c r="V187" s="317">
        <v>84</v>
      </c>
      <c r="W187" s="316">
        <v>9500</v>
      </c>
      <c r="X187" s="312">
        <v>798000</v>
      </c>
      <c r="Y187" s="316"/>
      <c r="Z187" s="316"/>
      <c r="AA187" s="311"/>
      <c r="AB187" s="312"/>
      <c r="AC187" s="312"/>
      <c r="AD187" s="312"/>
      <c r="AE187" s="312"/>
      <c r="AF187" s="311"/>
      <c r="AG187" s="311"/>
      <c r="AH187" s="312"/>
      <c r="AI187" s="312">
        <v>10000</v>
      </c>
      <c r="AJ187" s="318">
        <v>840000</v>
      </c>
      <c r="AK187" s="312">
        <v>150000</v>
      </c>
      <c r="AL187" s="316">
        <v>12600000</v>
      </c>
      <c r="AM187" s="316"/>
      <c r="AN187" s="319"/>
      <c r="AO187" s="316"/>
      <c r="AP187" s="319"/>
      <c r="AQ187" s="312"/>
      <c r="AR187" s="312"/>
      <c r="AS187" s="312"/>
      <c r="AT187" s="316"/>
      <c r="AU187" s="271"/>
      <c r="AV187" s="316">
        <v>20118000</v>
      </c>
      <c r="AW187" s="829">
        <v>169039100</v>
      </c>
      <c r="AX187" s="311"/>
      <c r="AY187" s="311"/>
      <c r="AZ187" s="311"/>
      <c r="BA187" s="312"/>
      <c r="BB187" s="311"/>
      <c r="BC187" s="312"/>
      <c r="BD187" s="312"/>
      <c r="BE187" s="318"/>
      <c r="BF187" s="320"/>
      <c r="BG187" s="321"/>
      <c r="BH187" s="311"/>
      <c r="BI187" s="311"/>
      <c r="BJ187" s="316"/>
      <c r="BK187" s="319"/>
      <c r="BL187" s="312"/>
      <c r="BM187" s="312">
        <v>40000</v>
      </c>
      <c r="BN187" s="315">
        <v>3360000</v>
      </c>
      <c r="BO187" s="829">
        <v>28232000</v>
      </c>
      <c r="BP187" s="829">
        <v>197271100</v>
      </c>
      <c r="BQ187" s="322"/>
      <c r="BR187" s="376"/>
      <c r="BS187" s="334"/>
      <c r="BT187" s="325"/>
      <c r="BU187" s="343"/>
    </row>
    <row r="188" spans="1:73" ht="39" customHeight="1" x14ac:dyDescent="0.25">
      <c r="A188" s="831"/>
      <c r="B188" s="831"/>
      <c r="C188" s="344">
        <v>55</v>
      </c>
      <c r="D188" s="344">
        <v>487</v>
      </c>
      <c r="E188" s="344" t="s">
        <v>1203</v>
      </c>
      <c r="F188" s="344" t="s">
        <v>1004</v>
      </c>
      <c r="G188" s="345" t="s">
        <v>12</v>
      </c>
      <c r="H188" s="346">
        <v>211.3</v>
      </c>
      <c r="I188" s="346">
        <v>211.3</v>
      </c>
      <c r="J188" s="346">
        <v>0</v>
      </c>
      <c r="K188" s="346">
        <v>211.3</v>
      </c>
      <c r="L188" s="346">
        <v>0</v>
      </c>
      <c r="M188" s="347">
        <v>1993</v>
      </c>
      <c r="N188" s="345">
        <v>70000</v>
      </c>
      <c r="O188" s="296">
        <v>14791000</v>
      </c>
      <c r="P188" s="344" t="s">
        <v>1204</v>
      </c>
      <c r="Q188" s="344" t="s">
        <v>1205</v>
      </c>
      <c r="R188" s="344" t="s">
        <v>1005</v>
      </c>
      <c r="S188" s="344"/>
      <c r="T188" s="324">
        <v>9500</v>
      </c>
      <c r="U188" s="344" t="s">
        <v>352</v>
      </c>
      <c r="V188" s="348">
        <v>211.3</v>
      </c>
      <c r="W188" s="324">
        <v>9500</v>
      </c>
      <c r="X188" s="345">
        <v>2007350</v>
      </c>
      <c r="Y188" s="324"/>
      <c r="Z188" s="324"/>
      <c r="AA188" s="344"/>
      <c r="AB188" s="345"/>
      <c r="AC188" s="345"/>
      <c r="AD188" s="345"/>
      <c r="AE188" s="345"/>
      <c r="AF188" s="344"/>
      <c r="AG188" s="344"/>
      <c r="AH188" s="345"/>
      <c r="AI188" s="345">
        <v>10000</v>
      </c>
      <c r="AJ188" s="349">
        <v>2113000</v>
      </c>
      <c r="AK188" s="345">
        <v>150000</v>
      </c>
      <c r="AL188" s="324">
        <v>31695000</v>
      </c>
      <c r="AM188" s="324"/>
      <c r="AN188" s="350"/>
      <c r="AO188" s="324"/>
      <c r="AP188" s="350"/>
      <c r="AQ188" s="345"/>
      <c r="AR188" s="345"/>
      <c r="AS188" s="345"/>
      <c r="AT188" s="324"/>
      <c r="AU188" s="351"/>
      <c r="AV188" s="324">
        <v>50606350</v>
      </c>
      <c r="AW188" s="832"/>
      <c r="AX188" s="344"/>
      <c r="AY188" s="344"/>
      <c r="AZ188" s="344"/>
      <c r="BA188" s="345"/>
      <c r="BB188" s="344"/>
      <c r="BC188" s="345"/>
      <c r="BD188" s="345"/>
      <c r="BE188" s="349"/>
      <c r="BF188" s="377"/>
      <c r="BG188" s="367"/>
      <c r="BH188" s="344"/>
      <c r="BI188" s="344"/>
      <c r="BJ188" s="324"/>
      <c r="BK188" s="350"/>
      <c r="BL188" s="345"/>
      <c r="BM188" s="345">
        <v>40000</v>
      </c>
      <c r="BN188" s="296">
        <v>8452000</v>
      </c>
      <c r="BO188" s="832"/>
      <c r="BP188" s="832"/>
      <c r="BQ188" s="337"/>
      <c r="BR188" s="374"/>
      <c r="BS188" s="356" t="s">
        <v>1480</v>
      </c>
      <c r="BT188" s="325"/>
      <c r="BU188" s="276"/>
    </row>
    <row r="189" spans="1:73" ht="39" customHeight="1" x14ac:dyDescent="0.25">
      <c r="A189" s="831"/>
      <c r="B189" s="831"/>
      <c r="C189" s="311">
        <v>55</v>
      </c>
      <c r="D189" s="311">
        <v>519</v>
      </c>
      <c r="E189" s="311" t="s">
        <v>1203</v>
      </c>
      <c r="F189" s="311" t="s">
        <v>1004</v>
      </c>
      <c r="G189" s="312" t="s">
        <v>12</v>
      </c>
      <c r="H189" s="313">
        <v>203.4</v>
      </c>
      <c r="I189" s="313">
        <v>203.4</v>
      </c>
      <c r="J189" s="313">
        <v>0</v>
      </c>
      <c r="K189" s="313">
        <v>203.4</v>
      </c>
      <c r="L189" s="313">
        <v>0</v>
      </c>
      <c r="M189" s="314">
        <v>1993</v>
      </c>
      <c r="N189" s="312">
        <v>70000</v>
      </c>
      <c r="O189" s="315">
        <v>14238000</v>
      </c>
      <c r="P189" s="311" t="s">
        <v>1204</v>
      </c>
      <c r="Q189" s="311" t="s">
        <v>1205</v>
      </c>
      <c r="R189" s="311" t="s">
        <v>1005</v>
      </c>
      <c r="S189" s="311"/>
      <c r="T189" s="316">
        <v>9500</v>
      </c>
      <c r="U189" s="311" t="s">
        <v>352</v>
      </c>
      <c r="V189" s="317">
        <v>203.4</v>
      </c>
      <c r="W189" s="316">
        <v>9500</v>
      </c>
      <c r="X189" s="312">
        <v>1932300</v>
      </c>
      <c r="Y189" s="316"/>
      <c r="Z189" s="316"/>
      <c r="AA189" s="311"/>
      <c r="AB189" s="312"/>
      <c r="AC189" s="312"/>
      <c r="AD189" s="312"/>
      <c r="AE189" s="312"/>
      <c r="AF189" s="311"/>
      <c r="AG189" s="311"/>
      <c r="AH189" s="312"/>
      <c r="AI189" s="312">
        <v>10000</v>
      </c>
      <c r="AJ189" s="318">
        <v>2034000</v>
      </c>
      <c r="AK189" s="312">
        <v>150000</v>
      </c>
      <c r="AL189" s="316">
        <v>30510000</v>
      </c>
      <c r="AM189" s="316"/>
      <c r="AN189" s="319"/>
      <c r="AO189" s="316"/>
      <c r="AP189" s="319"/>
      <c r="AQ189" s="312"/>
      <c r="AR189" s="312"/>
      <c r="AS189" s="312"/>
      <c r="AT189" s="316"/>
      <c r="AU189" s="290"/>
      <c r="AV189" s="316">
        <v>48714300</v>
      </c>
      <c r="AW189" s="832"/>
      <c r="AX189" s="311"/>
      <c r="AY189" s="311"/>
      <c r="AZ189" s="311"/>
      <c r="BA189" s="312"/>
      <c r="BB189" s="311"/>
      <c r="BC189" s="312"/>
      <c r="BD189" s="312"/>
      <c r="BE189" s="318"/>
      <c r="BF189" s="320"/>
      <c r="BG189" s="321"/>
      <c r="BH189" s="311"/>
      <c r="BI189" s="311"/>
      <c r="BJ189" s="316"/>
      <c r="BK189" s="319"/>
      <c r="BL189" s="312"/>
      <c r="BM189" s="312">
        <v>40000</v>
      </c>
      <c r="BN189" s="315">
        <v>8136000</v>
      </c>
      <c r="BO189" s="832"/>
      <c r="BP189" s="832"/>
      <c r="BQ189" s="337"/>
      <c r="BR189" s="374"/>
      <c r="BS189" s="334" t="s">
        <v>1480</v>
      </c>
      <c r="BT189" s="325"/>
      <c r="BU189" s="276"/>
    </row>
    <row r="190" spans="1:73" ht="39" customHeight="1" x14ac:dyDescent="0.25">
      <c r="A190" s="828"/>
      <c r="B190" s="828"/>
      <c r="C190" s="311">
        <v>63</v>
      </c>
      <c r="D190" s="311">
        <v>271</v>
      </c>
      <c r="E190" s="311" t="s">
        <v>1203</v>
      </c>
      <c r="F190" s="311" t="s">
        <v>1004</v>
      </c>
      <c r="G190" s="312" t="s">
        <v>12</v>
      </c>
      <c r="H190" s="313">
        <v>207.1</v>
      </c>
      <c r="I190" s="313">
        <v>207.1</v>
      </c>
      <c r="J190" s="313">
        <v>0</v>
      </c>
      <c r="K190" s="313">
        <v>207.1</v>
      </c>
      <c r="L190" s="313">
        <v>0</v>
      </c>
      <c r="M190" s="314">
        <v>1993</v>
      </c>
      <c r="N190" s="312">
        <v>70000</v>
      </c>
      <c r="O190" s="315">
        <v>14497000</v>
      </c>
      <c r="P190" s="311" t="s">
        <v>1204</v>
      </c>
      <c r="Q190" s="311" t="s">
        <v>1205</v>
      </c>
      <c r="R190" s="311" t="s">
        <v>1005</v>
      </c>
      <c r="S190" s="311"/>
      <c r="T190" s="316">
        <v>9500</v>
      </c>
      <c r="U190" s="311" t="s">
        <v>352</v>
      </c>
      <c r="V190" s="317">
        <v>207.1</v>
      </c>
      <c r="W190" s="316">
        <v>9500</v>
      </c>
      <c r="X190" s="312">
        <v>1967450</v>
      </c>
      <c r="Y190" s="316"/>
      <c r="Z190" s="316"/>
      <c r="AA190" s="311"/>
      <c r="AB190" s="312"/>
      <c r="AC190" s="312"/>
      <c r="AD190" s="312"/>
      <c r="AE190" s="312"/>
      <c r="AF190" s="311"/>
      <c r="AG190" s="311"/>
      <c r="AH190" s="312"/>
      <c r="AI190" s="312">
        <v>10000</v>
      </c>
      <c r="AJ190" s="318">
        <v>2071000</v>
      </c>
      <c r="AK190" s="312">
        <v>150000</v>
      </c>
      <c r="AL190" s="316">
        <v>31065000</v>
      </c>
      <c r="AM190" s="316"/>
      <c r="AN190" s="319"/>
      <c r="AO190" s="316"/>
      <c r="AP190" s="319"/>
      <c r="AQ190" s="312"/>
      <c r="AR190" s="312"/>
      <c r="AS190" s="312"/>
      <c r="AT190" s="316"/>
      <c r="AU190" s="290"/>
      <c r="AV190" s="316">
        <v>49600450</v>
      </c>
      <c r="AW190" s="830"/>
      <c r="AX190" s="311"/>
      <c r="AY190" s="311"/>
      <c r="AZ190" s="311"/>
      <c r="BA190" s="312"/>
      <c r="BB190" s="311"/>
      <c r="BC190" s="312"/>
      <c r="BD190" s="312"/>
      <c r="BE190" s="318"/>
      <c r="BF190" s="320"/>
      <c r="BG190" s="321"/>
      <c r="BH190" s="311"/>
      <c r="BI190" s="311"/>
      <c r="BJ190" s="316"/>
      <c r="BK190" s="319"/>
      <c r="BL190" s="312"/>
      <c r="BM190" s="312">
        <v>40000</v>
      </c>
      <c r="BN190" s="315">
        <v>8284000</v>
      </c>
      <c r="BO190" s="830"/>
      <c r="BP190" s="830"/>
      <c r="BQ190" s="324"/>
      <c r="BR190" s="378"/>
      <c r="BS190" s="334" t="s">
        <v>1480</v>
      </c>
      <c r="BT190" s="325"/>
      <c r="BU190" s="276"/>
    </row>
    <row r="191" spans="1:73" ht="45" customHeight="1" x14ac:dyDescent="0.25">
      <c r="A191" s="827">
        <v>86</v>
      </c>
      <c r="B191" s="827" t="s">
        <v>1481</v>
      </c>
      <c r="C191" s="311">
        <v>55</v>
      </c>
      <c r="D191" s="311">
        <v>516</v>
      </c>
      <c r="E191" s="311" t="s">
        <v>1203</v>
      </c>
      <c r="F191" s="311" t="s">
        <v>1004</v>
      </c>
      <c r="G191" s="312" t="s">
        <v>12</v>
      </c>
      <c r="H191" s="313">
        <v>304.39999999999998</v>
      </c>
      <c r="I191" s="313">
        <v>304.39999999999998</v>
      </c>
      <c r="J191" s="313">
        <v>0</v>
      </c>
      <c r="K191" s="313">
        <v>304.39999999999998</v>
      </c>
      <c r="L191" s="313">
        <v>0</v>
      </c>
      <c r="M191" s="314">
        <v>1993</v>
      </c>
      <c r="N191" s="312">
        <v>70000</v>
      </c>
      <c r="O191" s="315">
        <v>21308000</v>
      </c>
      <c r="P191" s="311" t="s">
        <v>1204</v>
      </c>
      <c r="Q191" s="311" t="s">
        <v>1205</v>
      </c>
      <c r="R191" s="311" t="s">
        <v>1005</v>
      </c>
      <c r="S191" s="311"/>
      <c r="T191" s="316">
        <v>9500</v>
      </c>
      <c r="U191" s="311" t="s">
        <v>352</v>
      </c>
      <c r="V191" s="317">
        <v>304.39999999999998</v>
      </c>
      <c r="W191" s="316">
        <v>9500</v>
      </c>
      <c r="X191" s="312">
        <v>2891800</v>
      </c>
      <c r="Y191" s="316"/>
      <c r="Z191" s="316"/>
      <c r="AA191" s="311"/>
      <c r="AB191" s="312"/>
      <c r="AC191" s="312"/>
      <c r="AD191" s="312"/>
      <c r="AE191" s="312"/>
      <c r="AF191" s="311"/>
      <c r="AG191" s="311"/>
      <c r="AH191" s="312"/>
      <c r="AI191" s="312">
        <v>10000</v>
      </c>
      <c r="AJ191" s="318">
        <v>3044000</v>
      </c>
      <c r="AK191" s="312">
        <v>150000</v>
      </c>
      <c r="AL191" s="316">
        <v>45660000</v>
      </c>
      <c r="AM191" s="316"/>
      <c r="AN191" s="319"/>
      <c r="AO191" s="316"/>
      <c r="AP191" s="319"/>
      <c r="AQ191" s="312"/>
      <c r="AR191" s="312"/>
      <c r="AS191" s="312"/>
      <c r="AT191" s="316"/>
      <c r="AU191" s="290"/>
      <c r="AV191" s="316">
        <v>72903800</v>
      </c>
      <c r="AW191" s="829">
        <v>137449050</v>
      </c>
      <c r="AX191" s="311"/>
      <c r="AY191" s="311"/>
      <c r="AZ191" s="311"/>
      <c r="BA191" s="312"/>
      <c r="BB191" s="311"/>
      <c r="BC191" s="312"/>
      <c r="BD191" s="312"/>
      <c r="BE191" s="318"/>
      <c r="BF191" s="320"/>
      <c r="BG191" s="321"/>
      <c r="BH191" s="311"/>
      <c r="BI191" s="311"/>
      <c r="BJ191" s="316"/>
      <c r="BK191" s="319"/>
      <c r="BL191" s="312"/>
      <c r="BM191" s="312">
        <v>40000</v>
      </c>
      <c r="BN191" s="315">
        <v>12176000</v>
      </c>
      <c r="BO191" s="829">
        <v>22956000</v>
      </c>
      <c r="BP191" s="829">
        <v>160405050</v>
      </c>
      <c r="BQ191" s="322"/>
      <c r="BR191" s="829" t="s">
        <v>1482</v>
      </c>
      <c r="BS191" s="323"/>
      <c r="BT191" s="325"/>
      <c r="BU191" s="276"/>
    </row>
    <row r="192" spans="1:73" s="342" customFormat="1" ht="46.15" customHeight="1" x14ac:dyDescent="0.25">
      <c r="A192" s="828"/>
      <c r="B192" s="828"/>
      <c r="C192" s="326">
        <v>55</v>
      </c>
      <c r="D192" s="326">
        <v>443</v>
      </c>
      <c r="E192" s="326" t="s">
        <v>1203</v>
      </c>
      <c r="F192" s="326" t="s">
        <v>1004</v>
      </c>
      <c r="G192" s="302" t="s">
        <v>12</v>
      </c>
      <c r="H192" s="379">
        <v>269.5</v>
      </c>
      <c r="I192" s="380">
        <v>122.9</v>
      </c>
      <c r="J192" s="327">
        <v>146.6</v>
      </c>
      <c r="K192" s="327">
        <v>269.5</v>
      </c>
      <c r="L192" s="327">
        <v>0</v>
      </c>
      <c r="M192" s="354">
        <v>1993</v>
      </c>
      <c r="N192" s="302">
        <v>70000</v>
      </c>
      <c r="O192" s="304">
        <v>18865000</v>
      </c>
      <c r="P192" s="326" t="s">
        <v>1204</v>
      </c>
      <c r="Q192" s="326" t="s">
        <v>1205</v>
      </c>
      <c r="R192" s="326" t="s">
        <v>1005</v>
      </c>
      <c r="S192" s="326"/>
      <c r="T192" s="322">
        <v>9500</v>
      </c>
      <c r="U192" s="326" t="s">
        <v>352</v>
      </c>
      <c r="V192" s="328">
        <v>269.5</v>
      </c>
      <c r="W192" s="322">
        <v>9500</v>
      </c>
      <c r="X192" s="302">
        <v>2560250</v>
      </c>
      <c r="Y192" s="322"/>
      <c r="Z192" s="322"/>
      <c r="AA192" s="326"/>
      <c r="AB192" s="302"/>
      <c r="AC192" s="302"/>
      <c r="AD192" s="302"/>
      <c r="AE192" s="302"/>
      <c r="AF192" s="326"/>
      <c r="AG192" s="326"/>
      <c r="AH192" s="302"/>
      <c r="AI192" s="302">
        <v>10000</v>
      </c>
      <c r="AJ192" s="329">
        <v>2695000</v>
      </c>
      <c r="AK192" s="302">
        <v>150000</v>
      </c>
      <c r="AL192" s="322">
        <v>40425000</v>
      </c>
      <c r="AM192" s="322"/>
      <c r="AN192" s="330"/>
      <c r="AO192" s="322"/>
      <c r="AP192" s="330"/>
      <c r="AQ192" s="302"/>
      <c r="AR192" s="302"/>
      <c r="AS192" s="302"/>
      <c r="AT192" s="322"/>
      <c r="AU192" s="290"/>
      <c r="AV192" s="322">
        <v>64545250</v>
      </c>
      <c r="AW192" s="830"/>
      <c r="AX192" s="326"/>
      <c r="AY192" s="326"/>
      <c r="AZ192" s="326"/>
      <c r="BA192" s="302"/>
      <c r="BB192" s="326"/>
      <c r="BC192" s="302"/>
      <c r="BD192" s="302"/>
      <c r="BE192" s="329"/>
      <c r="BF192" s="288"/>
      <c r="BG192" s="272"/>
      <c r="BH192" s="326"/>
      <c r="BI192" s="326"/>
      <c r="BJ192" s="322"/>
      <c r="BK192" s="330"/>
      <c r="BL192" s="302"/>
      <c r="BM192" s="302">
        <v>40000</v>
      </c>
      <c r="BN192" s="304">
        <v>10780000</v>
      </c>
      <c r="BO192" s="830"/>
      <c r="BP192" s="830">
        <v>0</v>
      </c>
      <c r="BQ192" s="324"/>
      <c r="BR192" s="830"/>
      <c r="BS192" s="323"/>
      <c r="BT192" s="325"/>
      <c r="BU192" s="276"/>
    </row>
    <row r="193" spans="1:74" s="336" customFormat="1" ht="36" customHeight="1" x14ac:dyDescent="0.25">
      <c r="A193" s="827">
        <v>87</v>
      </c>
      <c r="B193" s="827" t="s">
        <v>1483</v>
      </c>
      <c r="C193" s="311">
        <v>55</v>
      </c>
      <c r="D193" s="311">
        <v>539</v>
      </c>
      <c r="E193" s="311" t="s">
        <v>1203</v>
      </c>
      <c r="F193" s="311" t="s">
        <v>1004</v>
      </c>
      <c r="G193" s="312" t="s">
        <v>12</v>
      </c>
      <c r="H193" s="313">
        <v>302.39999999999998</v>
      </c>
      <c r="I193" s="313">
        <v>302.39999999999998</v>
      </c>
      <c r="J193" s="313">
        <v>0</v>
      </c>
      <c r="K193" s="313">
        <v>302.39999999999998</v>
      </c>
      <c r="L193" s="313">
        <v>0</v>
      </c>
      <c r="M193" s="314">
        <v>1993</v>
      </c>
      <c r="N193" s="312">
        <v>70000</v>
      </c>
      <c r="O193" s="315">
        <v>21168000</v>
      </c>
      <c r="P193" s="311" t="s">
        <v>1204</v>
      </c>
      <c r="Q193" s="311" t="s">
        <v>1205</v>
      </c>
      <c r="R193" s="311" t="s">
        <v>1005</v>
      </c>
      <c r="S193" s="311"/>
      <c r="T193" s="316">
        <v>9500</v>
      </c>
      <c r="U193" s="311" t="s">
        <v>352</v>
      </c>
      <c r="V193" s="317">
        <v>302.39999999999998</v>
      </c>
      <c r="W193" s="316">
        <v>9500</v>
      </c>
      <c r="X193" s="312">
        <v>2872800</v>
      </c>
      <c r="Y193" s="316"/>
      <c r="Z193" s="316"/>
      <c r="AA193" s="311"/>
      <c r="AB193" s="312"/>
      <c r="AC193" s="312"/>
      <c r="AD193" s="312"/>
      <c r="AE193" s="312"/>
      <c r="AF193" s="311"/>
      <c r="AG193" s="311"/>
      <c r="AH193" s="312"/>
      <c r="AI193" s="312">
        <v>10000</v>
      </c>
      <c r="AJ193" s="318">
        <v>3024000</v>
      </c>
      <c r="AK193" s="312">
        <v>150000</v>
      </c>
      <c r="AL193" s="316">
        <v>45360000</v>
      </c>
      <c r="AM193" s="316"/>
      <c r="AN193" s="319"/>
      <c r="AO193" s="316"/>
      <c r="AP193" s="319"/>
      <c r="AQ193" s="312"/>
      <c r="AR193" s="312"/>
      <c r="AS193" s="312"/>
      <c r="AT193" s="316"/>
      <c r="AU193" s="271"/>
      <c r="AV193" s="316">
        <v>72424800</v>
      </c>
      <c r="AW193" s="829">
        <v>156082150</v>
      </c>
      <c r="AX193" s="311"/>
      <c r="AY193" s="311"/>
      <c r="AZ193" s="311"/>
      <c r="BA193" s="312"/>
      <c r="BB193" s="311"/>
      <c r="BC193" s="312"/>
      <c r="BD193" s="312"/>
      <c r="BE193" s="318"/>
      <c r="BF193" s="320"/>
      <c r="BG193" s="321"/>
      <c r="BH193" s="311"/>
      <c r="BI193" s="311"/>
      <c r="BJ193" s="316"/>
      <c r="BK193" s="319"/>
      <c r="BL193" s="312"/>
      <c r="BM193" s="312">
        <v>40000</v>
      </c>
      <c r="BN193" s="315">
        <v>12096000</v>
      </c>
      <c r="BO193" s="829">
        <v>26068000</v>
      </c>
      <c r="BP193" s="829">
        <v>182150150</v>
      </c>
      <c r="BQ193" s="322"/>
      <c r="BR193" s="851" t="s">
        <v>1484</v>
      </c>
      <c r="BS193" s="334" t="s">
        <v>1485</v>
      </c>
      <c r="BT193" s="325"/>
      <c r="BU193" s="343"/>
    </row>
    <row r="194" spans="1:74" s="336" customFormat="1" ht="36" customHeight="1" x14ac:dyDescent="0.25">
      <c r="A194" s="831"/>
      <c r="B194" s="831"/>
      <c r="C194" s="311">
        <v>63</v>
      </c>
      <c r="D194" s="311">
        <v>279</v>
      </c>
      <c r="E194" s="311" t="s">
        <v>1203</v>
      </c>
      <c r="F194" s="311" t="s">
        <v>1004</v>
      </c>
      <c r="G194" s="312" t="s">
        <v>12</v>
      </c>
      <c r="H194" s="313">
        <v>349.3</v>
      </c>
      <c r="I194" s="313">
        <v>349.3</v>
      </c>
      <c r="J194" s="313">
        <v>0</v>
      </c>
      <c r="K194" s="313">
        <v>349.3</v>
      </c>
      <c r="L194" s="313">
        <v>0</v>
      </c>
      <c r="M194" s="314">
        <v>1993</v>
      </c>
      <c r="N194" s="312">
        <v>70000</v>
      </c>
      <c r="O194" s="315">
        <v>24451000</v>
      </c>
      <c r="P194" s="311" t="s">
        <v>1204</v>
      </c>
      <c r="Q194" s="311" t="s">
        <v>1205</v>
      </c>
      <c r="R194" s="311" t="s">
        <v>1005</v>
      </c>
      <c r="S194" s="311"/>
      <c r="T194" s="316">
        <v>9500</v>
      </c>
      <c r="U194" s="311" t="s">
        <v>352</v>
      </c>
      <c r="V194" s="317">
        <v>349.3</v>
      </c>
      <c r="W194" s="316">
        <v>9500</v>
      </c>
      <c r="X194" s="312">
        <v>3318350</v>
      </c>
      <c r="Y194" s="316"/>
      <c r="Z194" s="316"/>
      <c r="AA194" s="311"/>
      <c r="AB194" s="312"/>
      <c r="AC194" s="312"/>
      <c r="AD194" s="312"/>
      <c r="AE194" s="312"/>
      <c r="AF194" s="311"/>
      <c r="AG194" s="311"/>
      <c r="AH194" s="312"/>
      <c r="AI194" s="312">
        <v>10000</v>
      </c>
      <c r="AJ194" s="318">
        <v>3493000</v>
      </c>
      <c r="AK194" s="312">
        <v>150000</v>
      </c>
      <c r="AL194" s="316">
        <v>52395000</v>
      </c>
      <c r="AM194" s="316"/>
      <c r="AN194" s="319"/>
      <c r="AO194" s="316"/>
      <c r="AP194" s="319"/>
      <c r="AQ194" s="312"/>
      <c r="AR194" s="312"/>
      <c r="AS194" s="312"/>
      <c r="AT194" s="316"/>
      <c r="AU194" s="271"/>
      <c r="AV194" s="316">
        <v>83657350</v>
      </c>
      <c r="AW194" s="830"/>
      <c r="AX194" s="311"/>
      <c r="AY194" s="311"/>
      <c r="AZ194" s="311"/>
      <c r="BA194" s="312"/>
      <c r="BB194" s="311"/>
      <c r="BC194" s="312"/>
      <c r="BD194" s="312"/>
      <c r="BE194" s="318"/>
      <c r="BF194" s="320"/>
      <c r="BG194" s="321"/>
      <c r="BH194" s="311"/>
      <c r="BI194" s="311"/>
      <c r="BJ194" s="316"/>
      <c r="BK194" s="319"/>
      <c r="BL194" s="312"/>
      <c r="BM194" s="312">
        <v>40000</v>
      </c>
      <c r="BN194" s="315">
        <v>13972000</v>
      </c>
      <c r="BO194" s="830"/>
      <c r="BP194" s="830"/>
      <c r="BQ194" s="324"/>
      <c r="BR194" s="851"/>
      <c r="BS194" s="334" t="s">
        <v>1486</v>
      </c>
      <c r="BT194" s="325"/>
      <c r="BU194" s="343"/>
    </row>
    <row r="195" spans="1:74" s="336" customFormat="1" ht="36" customHeight="1" x14ac:dyDescent="0.25">
      <c r="A195" s="831"/>
      <c r="B195" s="831"/>
      <c r="C195" s="311">
        <v>63</v>
      </c>
      <c r="D195" s="311">
        <v>195</v>
      </c>
      <c r="E195" s="311" t="s">
        <v>1203</v>
      </c>
      <c r="F195" s="311" t="s">
        <v>1004</v>
      </c>
      <c r="G195" s="312" t="s">
        <v>12</v>
      </c>
      <c r="H195" s="313">
        <v>127.5</v>
      </c>
      <c r="I195" s="313">
        <v>127.5</v>
      </c>
      <c r="J195" s="313">
        <v>0</v>
      </c>
      <c r="K195" s="313">
        <v>127.5</v>
      </c>
      <c r="L195" s="313">
        <v>0</v>
      </c>
      <c r="M195" s="314">
        <v>1993</v>
      </c>
      <c r="N195" s="312">
        <v>70000</v>
      </c>
      <c r="O195" s="315">
        <v>8925000</v>
      </c>
      <c r="P195" s="311" t="s">
        <v>1204</v>
      </c>
      <c r="Q195" s="311" t="s">
        <v>1205</v>
      </c>
      <c r="R195" s="311" t="s">
        <v>1005</v>
      </c>
      <c r="S195" s="311"/>
      <c r="T195" s="316">
        <v>9500</v>
      </c>
      <c r="U195" s="311" t="s">
        <v>352</v>
      </c>
      <c r="V195" s="317">
        <v>127.5</v>
      </c>
      <c r="W195" s="316">
        <v>9500</v>
      </c>
      <c r="X195" s="312">
        <v>1211250</v>
      </c>
      <c r="Y195" s="316"/>
      <c r="Z195" s="316"/>
      <c r="AA195" s="311"/>
      <c r="AB195" s="312"/>
      <c r="AC195" s="312"/>
      <c r="AD195" s="312"/>
      <c r="AE195" s="312"/>
      <c r="AF195" s="311"/>
      <c r="AG195" s="311"/>
      <c r="AH195" s="312"/>
      <c r="AI195" s="312">
        <v>10000</v>
      </c>
      <c r="AJ195" s="318">
        <v>1275000</v>
      </c>
      <c r="AK195" s="312">
        <v>150000</v>
      </c>
      <c r="AL195" s="316">
        <v>19125000</v>
      </c>
      <c r="AM195" s="316"/>
      <c r="AN195" s="319"/>
      <c r="AO195" s="316"/>
      <c r="AP195" s="319"/>
      <c r="AQ195" s="312"/>
      <c r="AR195" s="312"/>
      <c r="AS195" s="312"/>
      <c r="AT195" s="316"/>
      <c r="AU195" s="271"/>
      <c r="AV195" s="316">
        <v>30536250</v>
      </c>
      <c r="AW195" s="829">
        <v>124156800</v>
      </c>
      <c r="AX195" s="311"/>
      <c r="AY195" s="311"/>
      <c r="AZ195" s="311"/>
      <c r="BA195" s="312"/>
      <c r="BB195" s="311"/>
      <c r="BC195" s="312"/>
      <c r="BD195" s="312"/>
      <c r="BE195" s="318"/>
      <c r="BF195" s="320"/>
      <c r="BG195" s="321"/>
      <c r="BH195" s="311"/>
      <c r="BI195" s="311"/>
      <c r="BJ195" s="316"/>
      <c r="BK195" s="319"/>
      <c r="BL195" s="312"/>
      <c r="BM195" s="312">
        <v>40000</v>
      </c>
      <c r="BN195" s="315">
        <v>5100000</v>
      </c>
      <c r="BO195" s="829">
        <v>20736000</v>
      </c>
      <c r="BP195" s="829">
        <v>144892800</v>
      </c>
      <c r="BQ195" s="322"/>
      <c r="BR195" s="851"/>
      <c r="BS195" s="334" t="s">
        <v>1486</v>
      </c>
      <c r="BT195" s="325"/>
      <c r="BU195" s="343"/>
    </row>
    <row r="196" spans="1:74" s="336" customFormat="1" ht="40.15" customHeight="1" x14ac:dyDescent="0.25">
      <c r="A196" s="828"/>
      <c r="B196" s="828"/>
      <c r="C196" s="311">
        <v>55</v>
      </c>
      <c r="D196" s="311">
        <v>369</v>
      </c>
      <c r="E196" s="311" t="s">
        <v>1203</v>
      </c>
      <c r="F196" s="311" t="s">
        <v>1004</v>
      </c>
      <c r="G196" s="312" t="s">
        <v>12</v>
      </c>
      <c r="H196" s="313">
        <v>481</v>
      </c>
      <c r="I196" s="313">
        <v>390.9</v>
      </c>
      <c r="J196" s="313"/>
      <c r="K196" s="313">
        <v>390.9</v>
      </c>
      <c r="L196" s="313">
        <v>90.100000000000023</v>
      </c>
      <c r="M196" s="314">
        <v>1993</v>
      </c>
      <c r="N196" s="312">
        <v>70000</v>
      </c>
      <c r="O196" s="315">
        <v>27363000</v>
      </c>
      <c r="P196" s="311" t="s">
        <v>1204</v>
      </c>
      <c r="Q196" s="311" t="s">
        <v>1205</v>
      </c>
      <c r="R196" s="311" t="s">
        <v>1005</v>
      </c>
      <c r="S196" s="311"/>
      <c r="T196" s="316">
        <v>9500</v>
      </c>
      <c r="U196" s="311" t="s">
        <v>352</v>
      </c>
      <c r="V196" s="317">
        <v>390.9</v>
      </c>
      <c r="W196" s="316">
        <v>9500</v>
      </c>
      <c r="X196" s="312">
        <v>3713550</v>
      </c>
      <c r="Y196" s="316"/>
      <c r="Z196" s="316"/>
      <c r="AA196" s="311"/>
      <c r="AB196" s="312"/>
      <c r="AC196" s="312"/>
      <c r="AD196" s="312"/>
      <c r="AE196" s="312"/>
      <c r="AF196" s="311"/>
      <c r="AG196" s="311"/>
      <c r="AH196" s="312"/>
      <c r="AI196" s="312">
        <v>10000</v>
      </c>
      <c r="AJ196" s="318">
        <v>3909000</v>
      </c>
      <c r="AK196" s="312">
        <v>150000</v>
      </c>
      <c r="AL196" s="316">
        <v>58635000</v>
      </c>
      <c r="AM196" s="316"/>
      <c r="AN196" s="319"/>
      <c r="AO196" s="316"/>
      <c r="AP196" s="319"/>
      <c r="AQ196" s="312"/>
      <c r="AR196" s="312"/>
      <c r="AS196" s="312"/>
      <c r="AT196" s="316"/>
      <c r="AU196" s="271"/>
      <c r="AV196" s="316">
        <v>93620550</v>
      </c>
      <c r="AW196" s="830"/>
      <c r="AX196" s="311"/>
      <c r="AY196" s="311"/>
      <c r="AZ196" s="311"/>
      <c r="BA196" s="312"/>
      <c r="BB196" s="311"/>
      <c r="BC196" s="312"/>
      <c r="BD196" s="312"/>
      <c r="BE196" s="318"/>
      <c r="BF196" s="320"/>
      <c r="BG196" s="321"/>
      <c r="BH196" s="311"/>
      <c r="BI196" s="311"/>
      <c r="BJ196" s="316"/>
      <c r="BK196" s="319"/>
      <c r="BL196" s="312"/>
      <c r="BM196" s="312">
        <v>40000</v>
      </c>
      <c r="BN196" s="315">
        <v>15636000</v>
      </c>
      <c r="BO196" s="830"/>
      <c r="BP196" s="830"/>
      <c r="BQ196" s="324"/>
      <c r="BR196" s="851"/>
      <c r="BS196" s="334" t="s">
        <v>1486</v>
      </c>
      <c r="BT196" s="325"/>
      <c r="BU196" s="381"/>
      <c r="BV196" s="382"/>
    </row>
    <row r="197" spans="1:74" s="276" customFormat="1" ht="52.15" customHeight="1" x14ac:dyDescent="0.25">
      <c r="A197" s="827">
        <v>88</v>
      </c>
      <c r="B197" s="827" t="s">
        <v>1487</v>
      </c>
      <c r="C197" s="344">
        <v>63</v>
      </c>
      <c r="D197" s="344">
        <v>195</v>
      </c>
      <c r="E197" s="344" t="s">
        <v>1203</v>
      </c>
      <c r="F197" s="344" t="s">
        <v>1004</v>
      </c>
      <c r="G197" s="345" t="s">
        <v>12</v>
      </c>
      <c r="H197" s="346">
        <v>57.6</v>
      </c>
      <c r="I197" s="346">
        <v>57.6</v>
      </c>
      <c r="J197" s="346">
        <v>0</v>
      </c>
      <c r="K197" s="346">
        <v>57.6</v>
      </c>
      <c r="L197" s="346">
        <v>0</v>
      </c>
      <c r="M197" s="347">
        <v>1993</v>
      </c>
      <c r="N197" s="345">
        <v>70000</v>
      </c>
      <c r="O197" s="296">
        <v>4032000</v>
      </c>
      <c r="P197" s="344" t="s">
        <v>1204</v>
      </c>
      <c r="Q197" s="344" t="s">
        <v>1205</v>
      </c>
      <c r="R197" s="344" t="s">
        <v>1005</v>
      </c>
      <c r="S197" s="344"/>
      <c r="T197" s="324">
        <v>9500</v>
      </c>
      <c r="U197" s="344" t="s">
        <v>352</v>
      </c>
      <c r="V197" s="348">
        <v>57.6</v>
      </c>
      <c r="W197" s="324">
        <v>9500</v>
      </c>
      <c r="X197" s="345">
        <v>547200</v>
      </c>
      <c r="Y197" s="324"/>
      <c r="Z197" s="324"/>
      <c r="AA197" s="344"/>
      <c r="AB197" s="345"/>
      <c r="AC197" s="345"/>
      <c r="AD197" s="345"/>
      <c r="AE197" s="345"/>
      <c r="AF197" s="344"/>
      <c r="AG197" s="344"/>
      <c r="AH197" s="345"/>
      <c r="AI197" s="345">
        <v>10000</v>
      </c>
      <c r="AJ197" s="349">
        <v>576000</v>
      </c>
      <c r="AK197" s="345">
        <v>150000</v>
      </c>
      <c r="AL197" s="324">
        <v>8640000</v>
      </c>
      <c r="AM197" s="324"/>
      <c r="AN197" s="350"/>
      <c r="AO197" s="324"/>
      <c r="AP197" s="350"/>
      <c r="AQ197" s="345"/>
      <c r="AR197" s="345"/>
      <c r="AS197" s="345"/>
      <c r="AT197" s="324"/>
      <c r="AU197" s="351"/>
      <c r="AV197" s="324">
        <v>13795200</v>
      </c>
      <c r="AW197" s="829">
        <v>71155450</v>
      </c>
      <c r="AX197" s="344"/>
      <c r="AY197" s="344"/>
      <c r="AZ197" s="344"/>
      <c r="BA197" s="345"/>
      <c r="BB197" s="344"/>
      <c r="BC197" s="345"/>
      <c r="BD197" s="345"/>
      <c r="BE197" s="349"/>
      <c r="BF197" s="377"/>
      <c r="BG197" s="367"/>
      <c r="BH197" s="344"/>
      <c r="BI197" s="344"/>
      <c r="BJ197" s="324"/>
      <c r="BK197" s="350"/>
      <c r="BL197" s="345"/>
      <c r="BM197" s="345">
        <v>40000</v>
      </c>
      <c r="BN197" s="296">
        <v>2304000</v>
      </c>
      <c r="BO197" s="829">
        <v>11884000</v>
      </c>
      <c r="BP197" s="829">
        <v>83039450</v>
      </c>
      <c r="BQ197" s="322"/>
      <c r="BR197" s="829" t="s">
        <v>1488</v>
      </c>
      <c r="BS197" s="352" t="s">
        <v>1489</v>
      </c>
      <c r="BT197" s="325"/>
    </row>
    <row r="198" spans="1:74" s="276" customFormat="1" ht="52.15" customHeight="1" x14ac:dyDescent="0.25">
      <c r="A198" s="828"/>
      <c r="B198" s="828"/>
      <c r="C198" s="311">
        <v>55</v>
      </c>
      <c r="D198" s="311">
        <v>434</v>
      </c>
      <c r="E198" s="311" t="s">
        <v>1203</v>
      </c>
      <c r="F198" s="311" t="s">
        <v>1004</v>
      </c>
      <c r="G198" s="312" t="s">
        <v>12</v>
      </c>
      <c r="H198" s="313">
        <v>239.5</v>
      </c>
      <c r="I198" s="313">
        <v>239.5</v>
      </c>
      <c r="J198" s="313">
        <v>0</v>
      </c>
      <c r="K198" s="313">
        <v>239.5</v>
      </c>
      <c r="L198" s="313">
        <v>0</v>
      </c>
      <c r="M198" s="314">
        <v>1993</v>
      </c>
      <c r="N198" s="312">
        <v>70000</v>
      </c>
      <c r="O198" s="315">
        <v>16765000</v>
      </c>
      <c r="P198" s="311" t="s">
        <v>1204</v>
      </c>
      <c r="Q198" s="311" t="s">
        <v>1205</v>
      </c>
      <c r="R198" s="311" t="s">
        <v>1005</v>
      </c>
      <c r="S198" s="311"/>
      <c r="T198" s="316">
        <v>9500</v>
      </c>
      <c r="U198" s="311" t="s">
        <v>352</v>
      </c>
      <c r="V198" s="317">
        <v>239.5</v>
      </c>
      <c r="W198" s="316">
        <v>9500</v>
      </c>
      <c r="X198" s="312">
        <v>2275250</v>
      </c>
      <c r="Y198" s="316"/>
      <c r="Z198" s="316"/>
      <c r="AA198" s="311"/>
      <c r="AB198" s="312"/>
      <c r="AC198" s="312"/>
      <c r="AD198" s="312"/>
      <c r="AE198" s="312"/>
      <c r="AF198" s="311"/>
      <c r="AG198" s="311"/>
      <c r="AH198" s="312"/>
      <c r="AI198" s="312">
        <v>10000</v>
      </c>
      <c r="AJ198" s="318">
        <v>2395000</v>
      </c>
      <c r="AK198" s="312">
        <v>150000</v>
      </c>
      <c r="AL198" s="316">
        <v>35925000</v>
      </c>
      <c r="AM198" s="316"/>
      <c r="AN198" s="319"/>
      <c r="AO198" s="316"/>
      <c r="AP198" s="319"/>
      <c r="AQ198" s="312"/>
      <c r="AR198" s="312"/>
      <c r="AS198" s="312"/>
      <c r="AT198" s="316"/>
      <c r="AU198" s="290"/>
      <c r="AV198" s="316">
        <v>57360250</v>
      </c>
      <c r="AW198" s="830"/>
      <c r="AX198" s="311"/>
      <c r="AY198" s="311"/>
      <c r="AZ198" s="311"/>
      <c r="BA198" s="312"/>
      <c r="BB198" s="311"/>
      <c r="BC198" s="312"/>
      <c r="BD198" s="312"/>
      <c r="BE198" s="318"/>
      <c r="BF198" s="320"/>
      <c r="BG198" s="321"/>
      <c r="BH198" s="311"/>
      <c r="BI198" s="311"/>
      <c r="BJ198" s="316"/>
      <c r="BK198" s="319"/>
      <c r="BL198" s="312"/>
      <c r="BM198" s="312">
        <v>40000</v>
      </c>
      <c r="BN198" s="315">
        <v>9580000</v>
      </c>
      <c r="BO198" s="830"/>
      <c r="BP198" s="830">
        <v>0</v>
      </c>
      <c r="BQ198" s="324"/>
      <c r="BR198" s="830"/>
      <c r="BS198" s="323" t="s">
        <v>1489</v>
      </c>
      <c r="BT198" s="325"/>
    </row>
    <row r="199" spans="1:74" s="276" customFormat="1" ht="52.15" customHeight="1" x14ac:dyDescent="0.25">
      <c r="A199" s="827">
        <v>89</v>
      </c>
      <c r="B199" s="827" t="s">
        <v>1490</v>
      </c>
      <c r="C199" s="311">
        <v>55</v>
      </c>
      <c r="D199" s="311">
        <v>606</v>
      </c>
      <c r="E199" s="311" t="s">
        <v>1203</v>
      </c>
      <c r="F199" s="311" t="s">
        <v>1004</v>
      </c>
      <c r="G199" s="312" t="s">
        <v>12</v>
      </c>
      <c r="H199" s="313">
        <v>233.6</v>
      </c>
      <c r="I199" s="313">
        <v>233.6</v>
      </c>
      <c r="J199" s="313">
        <v>0</v>
      </c>
      <c r="K199" s="313">
        <v>233.6</v>
      </c>
      <c r="L199" s="313">
        <v>0</v>
      </c>
      <c r="M199" s="314">
        <v>1993</v>
      </c>
      <c r="N199" s="312">
        <v>70000</v>
      </c>
      <c r="O199" s="315">
        <v>16352000</v>
      </c>
      <c r="P199" s="311" t="s">
        <v>1204</v>
      </c>
      <c r="Q199" s="311" t="s">
        <v>1205</v>
      </c>
      <c r="R199" s="311" t="s">
        <v>1005</v>
      </c>
      <c r="S199" s="311"/>
      <c r="T199" s="316">
        <v>9500</v>
      </c>
      <c r="U199" s="311" t="s">
        <v>352</v>
      </c>
      <c r="V199" s="317">
        <v>233.6</v>
      </c>
      <c r="W199" s="316">
        <v>9500</v>
      </c>
      <c r="X199" s="312">
        <v>2219200</v>
      </c>
      <c r="Y199" s="316"/>
      <c r="Z199" s="316"/>
      <c r="AA199" s="311"/>
      <c r="AB199" s="312"/>
      <c r="AC199" s="312"/>
      <c r="AD199" s="312"/>
      <c r="AE199" s="312"/>
      <c r="AF199" s="311"/>
      <c r="AG199" s="311"/>
      <c r="AH199" s="312"/>
      <c r="AI199" s="312">
        <v>10000</v>
      </c>
      <c r="AJ199" s="318">
        <v>2336000</v>
      </c>
      <c r="AK199" s="312">
        <v>150000</v>
      </c>
      <c r="AL199" s="316">
        <v>35040000</v>
      </c>
      <c r="AM199" s="316"/>
      <c r="AN199" s="319"/>
      <c r="AO199" s="316"/>
      <c r="AP199" s="319"/>
      <c r="AQ199" s="312"/>
      <c r="AR199" s="312"/>
      <c r="AS199" s="312"/>
      <c r="AT199" s="316"/>
      <c r="AU199" s="290"/>
      <c r="AV199" s="316">
        <v>55947200</v>
      </c>
      <c r="AW199" s="829">
        <v>87321700</v>
      </c>
      <c r="AX199" s="311"/>
      <c r="AY199" s="311"/>
      <c r="AZ199" s="311"/>
      <c r="BA199" s="312"/>
      <c r="BB199" s="311"/>
      <c r="BC199" s="312"/>
      <c r="BD199" s="312"/>
      <c r="BE199" s="318"/>
      <c r="BF199" s="320"/>
      <c r="BG199" s="321"/>
      <c r="BH199" s="311"/>
      <c r="BI199" s="311"/>
      <c r="BJ199" s="316"/>
      <c r="BK199" s="319"/>
      <c r="BL199" s="312"/>
      <c r="BM199" s="312">
        <v>40000</v>
      </c>
      <c r="BN199" s="315">
        <v>9344000</v>
      </c>
      <c r="BO199" s="829">
        <v>14584000</v>
      </c>
      <c r="BP199" s="829">
        <v>101905700</v>
      </c>
      <c r="BQ199" s="322"/>
      <c r="BR199" s="829" t="s">
        <v>1491</v>
      </c>
      <c r="BS199" s="841"/>
      <c r="BT199" s="325"/>
    </row>
    <row r="200" spans="1:74" s="276" customFormat="1" ht="52.15" customHeight="1" x14ac:dyDescent="0.25">
      <c r="A200" s="828"/>
      <c r="B200" s="828"/>
      <c r="C200" s="311">
        <v>55</v>
      </c>
      <c r="D200" s="311">
        <v>609</v>
      </c>
      <c r="E200" s="311" t="s">
        <v>1203</v>
      </c>
      <c r="F200" s="311" t="s">
        <v>1004</v>
      </c>
      <c r="G200" s="312" t="s">
        <v>12</v>
      </c>
      <c r="H200" s="313">
        <v>131</v>
      </c>
      <c r="I200" s="313">
        <v>131</v>
      </c>
      <c r="J200" s="313">
        <v>0</v>
      </c>
      <c r="K200" s="313">
        <v>131</v>
      </c>
      <c r="L200" s="313">
        <v>0</v>
      </c>
      <c r="M200" s="314">
        <v>1993</v>
      </c>
      <c r="N200" s="312">
        <v>70000</v>
      </c>
      <c r="O200" s="315">
        <v>9170000</v>
      </c>
      <c r="P200" s="311" t="s">
        <v>1204</v>
      </c>
      <c r="Q200" s="311" t="s">
        <v>1205</v>
      </c>
      <c r="R200" s="311" t="s">
        <v>1005</v>
      </c>
      <c r="S200" s="311"/>
      <c r="T200" s="316">
        <v>9500</v>
      </c>
      <c r="U200" s="311" t="s">
        <v>352</v>
      </c>
      <c r="V200" s="317">
        <v>131</v>
      </c>
      <c r="W200" s="316">
        <v>9500</v>
      </c>
      <c r="X200" s="312">
        <v>1244500</v>
      </c>
      <c r="Y200" s="316"/>
      <c r="Z200" s="316"/>
      <c r="AA200" s="311"/>
      <c r="AB200" s="312"/>
      <c r="AC200" s="312"/>
      <c r="AD200" s="312"/>
      <c r="AE200" s="312"/>
      <c r="AF200" s="311"/>
      <c r="AG200" s="311"/>
      <c r="AH200" s="312"/>
      <c r="AI200" s="312">
        <v>10000</v>
      </c>
      <c r="AJ200" s="318">
        <v>1310000</v>
      </c>
      <c r="AK200" s="312">
        <v>150000</v>
      </c>
      <c r="AL200" s="316">
        <v>19650000</v>
      </c>
      <c r="AM200" s="316"/>
      <c r="AN200" s="319"/>
      <c r="AO200" s="316"/>
      <c r="AP200" s="319"/>
      <c r="AQ200" s="312"/>
      <c r="AR200" s="312"/>
      <c r="AS200" s="312"/>
      <c r="AT200" s="316"/>
      <c r="AU200" s="290"/>
      <c r="AV200" s="316">
        <v>31374500</v>
      </c>
      <c r="AW200" s="830"/>
      <c r="AX200" s="311"/>
      <c r="AY200" s="311"/>
      <c r="AZ200" s="311"/>
      <c r="BA200" s="312"/>
      <c r="BB200" s="311"/>
      <c r="BC200" s="312"/>
      <c r="BD200" s="312"/>
      <c r="BE200" s="318"/>
      <c r="BF200" s="320"/>
      <c r="BG200" s="321"/>
      <c r="BH200" s="311"/>
      <c r="BI200" s="311"/>
      <c r="BJ200" s="316"/>
      <c r="BK200" s="319"/>
      <c r="BL200" s="312"/>
      <c r="BM200" s="312">
        <v>40000</v>
      </c>
      <c r="BN200" s="315">
        <v>5240000</v>
      </c>
      <c r="BO200" s="830"/>
      <c r="BP200" s="830">
        <v>0</v>
      </c>
      <c r="BQ200" s="324"/>
      <c r="BR200" s="830"/>
      <c r="BS200" s="842"/>
      <c r="BT200" s="325"/>
    </row>
    <row r="201" spans="1:74" s="276" customFormat="1" ht="52.15" customHeight="1" x14ac:dyDescent="0.25">
      <c r="A201" s="353">
        <v>90</v>
      </c>
      <c r="B201" s="353" t="s">
        <v>1492</v>
      </c>
      <c r="C201" s="311">
        <v>55</v>
      </c>
      <c r="D201" s="311">
        <v>607</v>
      </c>
      <c r="E201" s="311" t="s">
        <v>1203</v>
      </c>
      <c r="F201" s="311" t="s">
        <v>1004</v>
      </c>
      <c r="G201" s="312" t="s">
        <v>12</v>
      </c>
      <c r="H201" s="313">
        <v>179.8</v>
      </c>
      <c r="I201" s="313">
        <v>179.8</v>
      </c>
      <c r="J201" s="313">
        <v>0</v>
      </c>
      <c r="K201" s="313">
        <v>179.8</v>
      </c>
      <c r="L201" s="313">
        <v>0</v>
      </c>
      <c r="M201" s="314">
        <v>1993</v>
      </c>
      <c r="N201" s="312">
        <v>70000</v>
      </c>
      <c r="O201" s="315">
        <v>12586000</v>
      </c>
      <c r="P201" s="311" t="s">
        <v>1204</v>
      </c>
      <c r="Q201" s="311" t="s">
        <v>1205</v>
      </c>
      <c r="R201" s="311" t="s">
        <v>1005</v>
      </c>
      <c r="S201" s="311"/>
      <c r="T201" s="316">
        <v>9500</v>
      </c>
      <c r="U201" s="311" t="s">
        <v>352</v>
      </c>
      <c r="V201" s="317">
        <v>179.8</v>
      </c>
      <c r="W201" s="316">
        <v>9500</v>
      </c>
      <c r="X201" s="312">
        <v>1708100</v>
      </c>
      <c r="Y201" s="316"/>
      <c r="Z201" s="316"/>
      <c r="AA201" s="311"/>
      <c r="AB201" s="312"/>
      <c r="AC201" s="312"/>
      <c r="AD201" s="312"/>
      <c r="AE201" s="312"/>
      <c r="AF201" s="311"/>
      <c r="AG201" s="311"/>
      <c r="AH201" s="312"/>
      <c r="AI201" s="312">
        <v>10000</v>
      </c>
      <c r="AJ201" s="318">
        <v>1798000</v>
      </c>
      <c r="AK201" s="312">
        <v>150000</v>
      </c>
      <c r="AL201" s="316">
        <v>26970000</v>
      </c>
      <c r="AM201" s="316"/>
      <c r="AN201" s="319"/>
      <c r="AO201" s="316"/>
      <c r="AP201" s="319"/>
      <c r="AQ201" s="312"/>
      <c r="AR201" s="312"/>
      <c r="AS201" s="312"/>
      <c r="AT201" s="316"/>
      <c r="AU201" s="290"/>
      <c r="AV201" s="316">
        <v>43062100</v>
      </c>
      <c r="AW201" s="316">
        <v>43062100</v>
      </c>
      <c r="AX201" s="311"/>
      <c r="AY201" s="311"/>
      <c r="AZ201" s="311"/>
      <c r="BA201" s="312"/>
      <c r="BB201" s="311"/>
      <c r="BC201" s="312"/>
      <c r="BD201" s="312"/>
      <c r="BE201" s="318"/>
      <c r="BF201" s="320"/>
      <c r="BG201" s="321"/>
      <c r="BH201" s="311"/>
      <c r="BI201" s="311"/>
      <c r="BJ201" s="316"/>
      <c r="BK201" s="319"/>
      <c r="BL201" s="312"/>
      <c r="BM201" s="312">
        <v>40000</v>
      </c>
      <c r="BN201" s="315">
        <v>7192000</v>
      </c>
      <c r="BO201" s="316">
        <v>7192000</v>
      </c>
      <c r="BP201" s="316">
        <v>50254100</v>
      </c>
      <c r="BQ201" s="316"/>
      <c r="BR201" s="316" t="s">
        <v>1493</v>
      </c>
      <c r="BS201" s="323"/>
      <c r="BT201" s="325"/>
    </row>
    <row r="202" spans="1:74" s="276" customFormat="1" ht="52.15" customHeight="1" x14ac:dyDescent="0.25">
      <c r="A202" s="827">
        <v>91</v>
      </c>
      <c r="B202" s="827" t="s">
        <v>1494</v>
      </c>
      <c r="C202" s="332">
        <v>63</v>
      </c>
      <c r="D202" s="311">
        <v>193</v>
      </c>
      <c r="E202" s="311" t="s">
        <v>1203</v>
      </c>
      <c r="F202" s="311" t="s">
        <v>1004</v>
      </c>
      <c r="G202" s="312" t="s">
        <v>12</v>
      </c>
      <c r="H202" s="313">
        <v>154.19999999999999</v>
      </c>
      <c r="I202" s="313">
        <v>154.19999999999999</v>
      </c>
      <c r="J202" s="313">
        <v>0</v>
      </c>
      <c r="K202" s="313">
        <v>154.19999999999999</v>
      </c>
      <c r="L202" s="313">
        <v>0</v>
      </c>
      <c r="M202" s="314">
        <v>1993</v>
      </c>
      <c r="N202" s="312">
        <v>70000</v>
      </c>
      <c r="O202" s="315">
        <v>10794000</v>
      </c>
      <c r="P202" s="311" t="s">
        <v>1204</v>
      </c>
      <c r="Q202" s="311" t="s">
        <v>1205</v>
      </c>
      <c r="R202" s="311" t="s">
        <v>1005</v>
      </c>
      <c r="S202" s="311"/>
      <c r="T202" s="316">
        <v>9500</v>
      </c>
      <c r="U202" s="311" t="s">
        <v>352</v>
      </c>
      <c r="V202" s="317">
        <v>154.19999999999999</v>
      </c>
      <c r="W202" s="316">
        <v>9500</v>
      </c>
      <c r="X202" s="312">
        <v>1464900</v>
      </c>
      <c r="Y202" s="316"/>
      <c r="Z202" s="316"/>
      <c r="AA202" s="311"/>
      <c r="AB202" s="312"/>
      <c r="AC202" s="312"/>
      <c r="AD202" s="312"/>
      <c r="AE202" s="312"/>
      <c r="AF202" s="311"/>
      <c r="AG202" s="311"/>
      <c r="AH202" s="312"/>
      <c r="AI202" s="312">
        <v>10000</v>
      </c>
      <c r="AJ202" s="318">
        <v>1542000</v>
      </c>
      <c r="AK202" s="312">
        <v>150000</v>
      </c>
      <c r="AL202" s="316">
        <v>23130000</v>
      </c>
      <c r="AM202" s="316"/>
      <c r="AN202" s="319"/>
      <c r="AO202" s="316"/>
      <c r="AP202" s="319"/>
      <c r="AQ202" s="312"/>
      <c r="AR202" s="312"/>
      <c r="AS202" s="312"/>
      <c r="AT202" s="316"/>
      <c r="AU202" s="290"/>
      <c r="AV202" s="316">
        <v>36930900</v>
      </c>
      <c r="AW202" s="829">
        <v>112948200</v>
      </c>
      <c r="AX202" s="311"/>
      <c r="AY202" s="311"/>
      <c r="AZ202" s="311"/>
      <c r="BA202" s="312"/>
      <c r="BB202" s="311"/>
      <c r="BC202" s="312"/>
      <c r="BD202" s="312"/>
      <c r="BE202" s="318"/>
      <c r="BF202" s="320"/>
      <c r="BG202" s="321"/>
      <c r="BH202" s="311"/>
      <c r="BI202" s="311"/>
      <c r="BJ202" s="316"/>
      <c r="BK202" s="319"/>
      <c r="BL202" s="312"/>
      <c r="BM202" s="312">
        <v>40000</v>
      </c>
      <c r="BN202" s="315">
        <v>6168000</v>
      </c>
      <c r="BO202" s="829">
        <v>18864000</v>
      </c>
      <c r="BP202" s="829">
        <v>131812200</v>
      </c>
      <c r="BQ202" s="322"/>
      <c r="BR202" s="829" t="s">
        <v>1495</v>
      </c>
      <c r="BS202" s="371" t="s">
        <v>1496</v>
      </c>
      <c r="BT202" s="325"/>
    </row>
    <row r="203" spans="1:74" s="276" customFormat="1" ht="52.15" customHeight="1" x14ac:dyDescent="0.25">
      <c r="A203" s="828"/>
      <c r="B203" s="828"/>
      <c r="C203" s="340">
        <v>63</v>
      </c>
      <c r="D203" s="326">
        <v>137</v>
      </c>
      <c r="E203" s="326" t="s">
        <v>1203</v>
      </c>
      <c r="F203" s="326" t="s">
        <v>1004</v>
      </c>
      <c r="G203" s="302" t="s">
        <v>12</v>
      </c>
      <c r="H203" s="327">
        <v>317.39999999999998</v>
      </c>
      <c r="I203" s="327">
        <v>317.39999999999998</v>
      </c>
      <c r="J203" s="327">
        <v>0</v>
      </c>
      <c r="K203" s="327">
        <v>317.39999999999998</v>
      </c>
      <c r="L203" s="313">
        <v>0</v>
      </c>
      <c r="M203" s="314">
        <v>1993</v>
      </c>
      <c r="N203" s="302">
        <v>70000</v>
      </c>
      <c r="O203" s="315">
        <v>22218000</v>
      </c>
      <c r="P203" s="311" t="s">
        <v>1204</v>
      </c>
      <c r="Q203" s="311" t="s">
        <v>1205</v>
      </c>
      <c r="R203" s="326" t="s">
        <v>1005</v>
      </c>
      <c r="S203" s="311"/>
      <c r="T203" s="322">
        <v>9500</v>
      </c>
      <c r="U203" s="326" t="s">
        <v>352</v>
      </c>
      <c r="V203" s="328">
        <v>317.39999999999998</v>
      </c>
      <c r="W203" s="322">
        <v>9500</v>
      </c>
      <c r="X203" s="312">
        <v>3015300</v>
      </c>
      <c r="Y203" s="316"/>
      <c r="Z203" s="316"/>
      <c r="AA203" s="311"/>
      <c r="AB203" s="312"/>
      <c r="AC203" s="312"/>
      <c r="AD203" s="312"/>
      <c r="AE203" s="312"/>
      <c r="AF203" s="311"/>
      <c r="AG203" s="311"/>
      <c r="AH203" s="312"/>
      <c r="AI203" s="302">
        <v>10000</v>
      </c>
      <c r="AJ203" s="318">
        <v>3174000</v>
      </c>
      <c r="AK203" s="302">
        <v>150000</v>
      </c>
      <c r="AL203" s="316">
        <v>47610000</v>
      </c>
      <c r="AM203" s="316"/>
      <c r="AN203" s="319"/>
      <c r="AO203" s="316"/>
      <c r="AP203" s="319"/>
      <c r="AQ203" s="312"/>
      <c r="AR203" s="312"/>
      <c r="AS203" s="312"/>
      <c r="AT203" s="316"/>
      <c r="AU203" s="290"/>
      <c r="AV203" s="316">
        <v>76017300</v>
      </c>
      <c r="AW203" s="830"/>
      <c r="AX203" s="311"/>
      <c r="AY203" s="311"/>
      <c r="AZ203" s="311"/>
      <c r="BA203" s="312"/>
      <c r="BB203" s="311"/>
      <c r="BC203" s="312"/>
      <c r="BD203" s="312"/>
      <c r="BE203" s="318"/>
      <c r="BF203" s="320"/>
      <c r="BG203" s="321"/>
      <c r="BH203" s="311"/>
      <c r="BI203" s="311"/>
      <c r="BJ203" s="316"/>
      <c r="BK203" s="319"/>
      <c r="BL203" s="312"/>
      <c r="BM203" s="312">
        <v>40000</v>
      </c>
      <c r="BN203" s="315">
        <v>12696000</v>
      </c>
      <c r="BO203" s="830"/>
      <c r="BP203" s="830">
        <v>0</v>
      </c>
      <c r="BQ203" s="324"/>
      <c r="BR203" s="830"/>
      <c r="BS203" s="323" t="s">
        <v>1497</v>
      </c>
      <c r="BT203" s="325"/>
    </row>
    <row r="204" spans="1:74" s="276" customFormat="1" ht="52.15" customHeight="1" x14ac:dyDescent="0.25">
      <c r="A204" s="827">
        <v>92</v>
      </c>
      <c r="B204" s="827" t="s">
        <v>1498</v>
      </c>
      <c r="C204" s="332">
        <v>63</v>
      </c>
      <c r="D204" s="311">
        <v>193</v>
      </c>
      <c r="E204" s="311" t="s">
        <v>1203</v>
      </c>
      <c r="F204" s="311" t="s">
        <v>1004</v>
      </c>
      <c r="G204" s="312" t="s">
        <v>12</v>
      </c>
      <c r="H204" s="313">
        <v>169.6</v>
      </c>
      <c r="I204" s="313">
        <v>169.6</v>
      </c>
      <c r="J204" s="313">
        <v>0</v>
      </c>
      <c r="K204" s="313">
        <v>169.6</v>
      </c>
      <c r="L204" s="313">
        <v>0</v>
      </c>
      <c r="M204" s="314">
        <v>1993</v>
      </c>
      <c r="N204" s="312">
        <v>70000</v>
      </c>
      <c r="O204" s="315">
        <v>11872000</v>
      </c>
      <c r="P204" s="311" t="s">
        <v>1204</v>
      </c>
      <c r="Q204" s="311" t="s">
        <v>1205</v>
      </c>
      <c r="R204" s="311" t="s">
        <v>1005</v>
      </c>
      <c r="S204" s="311"/>
      <c r="T204" s="316">
        <v>9500</v>
      </c>
      <c r="U204" s="311" t="s">
        <v>352</v>
      </c>
      <c r="V204" s="317">
        <v>169.6</v>
      </c>
      <c r="W204" s="316">
        <v>9500</v>
      </c>
      <c r="X204" s="312">
        <v>1611200</v>
      </c>
      <c r="Y204" s="316"/>
      <c r="Z204" s="316"/>
      <c r="AA204" s="311"/>
      <c r="AB204" s="312"/>
      <c r="AC204" s="312"/>
      <c r="AD204" s="312"/>
      <c r="AE204" s="312"/>
      <c r="AF204" s="311"/>
      <c r="AG204" s="311"/>
      <c r="AH204" s="312"/>
      <c r="AI204" s="312">
        <v>10000</v>
      </c>
      <c r="AJ204" s="318">
        <v>1696000</v>
      </c>
      <c r="AK204" s="312">
        <v>150000</v>
      </c>
      <c r="AL204" s="316">
        <v>25440000</v>
      </c>
      <c r="AM204" s="316"/>
      <c r="AN204" s="319"/>
      <c r="AO204" s="316"/>
      <c r="AP204" s="319"/>
      <c r="AQ204" s="312"/>
      <c r="AR204" s="312"/>
      <c r="AS204" s="312"/>
      <c r="AT204" s="316"/>
      <c r="AU204" s="290"/>
      <c r="AV204" s="316">
        <v>40619200</v>
      </c>
      <c r="AW204" s="829">
        <v>78412300</v>
      </c>
      <c r="AX204" s="311"/>
      <c r="AY204" s="311"/>
      <c r="AZ204" s="311"/>
      <c r="BA204" s="312"/>
      <c r="BB204" s="311"/>
      <c r="BC204" s="312"/>
      <c r="BD204" s="312"/>
      <c r="BE204" s="318"/>
      <c r="BF204" s="320"/>
      <c r="BG204" s="321"/>
      <c r="BH204" s="311"/>
      <c r="BI204" s="311"/>
      <c r="BJ204" s="316"/>
      <c r="BK204" s="319"/>
      <c r="BL204" s="312"/>
      <c r="BM204" s="312">
        <v>40000</v>
      </c>
      <c r="BN204" s="315">
        <v>6784000</v>
      </c>
      <c r="BO204" s="829">
        <v>13096000</v>
      </c>
      <c r="BP204" s="829">
        <v>91508300</v>
      </c>
      <c r="BQ204" s="322"/>
      <c r="BR204" s="829" t="s">
        <v>1499</v>
      </c>
      <c r="BS204" s="371" t="s">
        <v>1496</v>
      </c>
      <c r="BT204" s="325"/>
    </row>
    <row r="205" spans="1:74" ht="52.15" customHeight="1" x14ac:dyDescent="0.25">
      <c r="A205" s="831"/>
      <c r="B205" s="828"/>
      <c r="C205" s="340">
        <v>63</v>
      </c>
      <c r="D205" s="326">
        <v>138</v>
      </c>
      <c r="E205" s="326" t="s">
        <v>1203</v>
      </c>
      <c r="F205" s="326" t="s">
        <v>1004</v>
      </c>
      <c r="G205" s="302" t="s">
        <v>12</v>
      </c>
      <c r="H205" s="327">
        <v>157.80000000000001</v>
      </c>
      <c r="I205" s="327">
        <v>157.80000000000001</v>
      </c>
      <c r="J205" s="327">
        <v>0</v>
      </c>
      <c r="K205" s="327">
        <v>157.80000000000001</v>
      </c>
      <c r="L205" s="327">
        <v>0</v>
      </c>
      <c r="M205" s="354">
        <v>1993</v>
      </c>
      <c r="N205" s="302">
        <v>70000</v>
      </c>
      <c r="O205" s="304">
        <v>11046000</v>
      </c>
      <c r="P205" s="326" t="s">
        <v>1204</v>
      </c>
      <c r="Q205" s="326" t="s">
        <v>1205</v>
      </c>
      <c r="R205" s="326" t="s">
        <v>1005</v>
      </c>
      <c r="S205" s="326"/>
      <c r="T205" s="322">
        <v>9500</v>
      </c>
      <c r="U205" s="326" t="s">
        <v>352</v>
      </c>
      <c r="V205" s="328">
        <v>157.80000000000001</v>
      </c>
      <c r="W205" s="322">
        <v>9500</v>
      </c>
      <c r="X205" s="302">
        <v>1499100</v>
      </c>
      <c r="Y205" s="322"/>
      <c r="Z205" s="322"/>
      <c r="AA205" s="326"/>
      <c r="AB205" s="302"/>
      <c r="AC205" s="302"/>
      <c r="AD205" s="302"/>
      <c r="AE205" s="302"/>
      <c r="AF205" s="326"/>
      <c r="AG205" s="326"/>
      <c r="AH205" s="302"/>
      <c r="AI205" s="302">
        <v>10000</v>
      </c>
      <c r="AJ205" s="329">
        <v>1578000</v>
      </c>
      <c r="AK205" s="302">
        <v>150000</v>
      </c>
      <c r="AL205" s="322">
        <v>23670000</v>
      </c>
      <c r="AM205" s="322"/>
      <c r="AN205" s="330"/>
      <c r="AO205" s="322"/>
      <c r="AP205" s="330"/>
      <c r="AQ205" s="302"/>
      <c r="AR205" s="302"/>
      <c r="AS205" s="302"/>
      <c r="AT205" s="322"/>
      <c r="AU205" s="290"/>
      <c r="AV205" s="322">
        <v>37793100</v>
      </c>
      <c r="AW205" s="830"/>
      <c r="AX205" s="326"/>
      <c r="AY205" s="326"/>
      <c r="AZ205" s="326"/>
      <c r="BA205" s="302"/>
      <c r="BB205" s="326"/>
      <c r="BC205" s="302"/>
      <c r="BD205" s="302"/>
      <c r="BE205" s="329"/>
      <c r="BF205" s="288"/>
      <c r="BG205" s="272"/>
      <c r="BH205" s="326"/>
      <c r="BI205" s="326"/>
      <c r="BJ205" s="322"/>
      <c r="BK205" s="330"/>
      <c r="BL205" s="302"/>
      <c r="BM205" s="302">
        <v>40000</v>
      </c>
      <c r="BN205" s="304">
        <v>6312000</v>
      </c>
      <c r="BO205" s="830"/>
      <c r="BP205" s="830">
        <v>0</v>
      </c>
      <c r="BQ205" s="337"/>
      <c r="BR205" s="830"/>
      <c r="BS205" s="323" t="s">
        <v>1500</v>
      </c>
      <c r="BT205" s="383"/>
      <c r="BU205" s="276"/>
    </row>
    <row r="206" spans="1:74" s="336" customFormat="1" ht="64.150000000000006" customHeight="1" x14ac:dyDescent="0.25">
      <c r="A206" s="384">
        <v>93</v>
      </c>
      <c r="B206" s="321" t="s">
        <v>1501</v>
      </c>
      <c r="C206" s="311">
        <v>55</v>
      </c>
      <c r="D206" s="311">
        <v>485</v>
      </c>
      <c r="E206" s="311" t="s">
        <v>1203</v>
      </c>
      <c r="F206" s="311" t="s">
        <v>1004</v>
      </c>
      <c r="G206" s="312" t="s">
        <v>12</v>
      </c>
      <c r="H206" s="313">
        <v>162.80000000000001</v>
      </c>
      <c r="I206" s="313">
        <v>162.80000000000001</v>
      </c>
      <c r="J206" s="313">
        <v>0</v>
      </c>
      <c r="K206" s="313">
        <v>162.80000000000001</v>
      </c>
      <c r="L206" s="313">
        <v>0</v>
      </c>
      <c r="M206" s="314">
        <v>1993</v>
      </c>
      <c r="N206" s="312">
        <v>70000</v>
      </c>
      <c r="O206" s="315">
        <v>11396000</v>
      </c>
      <c r="P206" s="311" t="s">
        <v>1204</v>
      </c>
      <c r="Q206" s="311" t="s">
        <v>1205</v>
      </c>
      <c r="R206" s="311" t="s">
        <v>1005</v>
      </c>
      <c r="S206" s="311"/>
      <c r="T206" s="316">
        <v>9500</v>
      </c>
      <c r="U206" s="311" t="s">
        <v>352</v>
      </c>
      <c r="V206" s="317">
        <v>162.80000000000001</v>
      </c>
      <c r="W206" s="316">
        <v>9500</v>
      </c>
      <c r="X206" s="312">
        <v>1546600</v>
      </c>
      <c r="Y206" s="316"/>
      <c r="Z206" s="316"/>
      <c r="AA206" s="311"/>
      <c r="AB206" s="312"/>
      <c r="AC206" s="312"/>
      <c r="AD206" s="312"/>
      <c r="AE206" s="312"/>
      <c r="AF206" s="311"/>
      <c r="AG206" s="311"/>
      <c r="AH206" s="312"/>
      <c r="AI206" s="312">
        <v>10000</v>
      </c>
      <c r="AJ206" s="318">
        <v>1628000</v>
      </c>
      <c r="AK206" s="312">
        <v>150000</v>
      </c>
      <c r="AL206" s="316">
        <v>24420000</v>
      </c>
      <c r="AM206" s="316"/>
      <c r="AN206" s="319"/>
      <c r="AO206" s="316"/>
      <c r="AP206" s="319"/>
      <c r="AQ206" s="312"/>
      <c r="AR206" s="312"/>
      <c r="AS206" s="312"/>
      <c r="AT206" s="316"/>
      <c r="AU206" s="271"/>
      <c r="AV206" s="316">
        <v>38990600</v>
      </c>
      <c r="AW206" s="316">
        <v>38990600</v>
      </c>
      <c r="AX206" s="311"/>
      <c r="AY206" s="311"/>
      <c r="AZ206" s="311"/>
      <c r="BA206" s="312"/>
      <c r="BB206" s="311"/>
      <c r="BC206" s="312"/>
      <c r="BD206" s="312"/>
      <c r="BE206" s="318"/>
      <c r="BF206" s="320"/>
      <c r="BG206" s="321"/>
      <c r="BH206" s="311"/>
      <c r="BI206" s="311"/>
      <c r="BJ206" s="316"/>
      <c r="BK206" s="319"/>
      <c r="BL206" s="312"/>
      <c r="BM206" s="312">
        <v>40000</v>
      </c>
      <c r="BN206" s="315">
        <v>6512000</v>
      </c>
      <c r="BO206" s="316">
        <v>6512000</v>
      </c>
      <c r="BP206" s="316">
        <v>45502600</v>
      </c>
      <c r="BQ206" s="316"/>
      <c r="BR206" s="316" t="s">
        <v>1502</v>
      </c>
      <c r="BS206" s="334"/>
      <c r="BT206" s="325"/>
    </row>
    <row r="207" spans="1:74" s="276" customFormat="1" ht="46.9" customHeight="1" x14ac:dyDescent="0.25">
      <c r="A207" s="827">
        <v>94</v>
      </c>
      <c r="B207" s="827" t="s">
        <v>1503</v>
      </c>
      <c r="C207" s="344">
        <v>55</v>
      </c>
      <c r="D207" s="344">
        <v>588</v>
      </c>
      <c r="E207" s="344" t="s">
        <v>1203</v>
      </c>
      <c r="F207" s="344" t="s">
        <v>1004</v>
      </c>
      <c r="G207" s="345" t="s">
        <v>12</v>
      </c>
      <c r="H207" s="346">
        <v>50.9</v>
      </c>
      <c r="I207" s="346">
        <v>50.9</v>
      </c>
      <c r="J207" s="346">
        <v>0</v>
      </c>
      <c r="K207" s="346">
        <v>50.9</v>
      </c>
      <c r="L207" s="346">
        <v>0</v>
      </c>
      <c r="M207" s="347">
        <v>1993</v>
      </c>
      <c r="N207" s="345">
        <v>70000</v>
      </c>
      <c r="O207" s="296">
        <v>3563000</v>
      </c>
      <c r="P207" s="344" t="s">
        <v>1204</v>
      </c>
      <c r="Q207" s="344" t="s">
        <v>1205</v>
      </c>
      <c r="R207" s="344" t="s">
        <v>1005</v>
      </c>
      <c r="S207" s="344"/>
      <c r="T207" s="324">
        <v>9500</v>
      </c>
      <c r="U207" s="344" t="s">
        <v>352</v>
      </c>
      <c r="V207" s="348">
        <v>50.9</v>
      </c>
      <c r="W207" s="324">
        <v>9500</v>
      </c>
      <c r="X207" s="345">
        <v>483550</v>
      </c>
      <c r="Y207" s="324"/>
      <c r="Z207" s="324"/>
      <c r="AA207" s="344"/>
      <c r="AB207" s="345"/>
      <c r="AC207" s="345"/>
      <c r="AD207" s="345"/>
      <c r="AE207" s="345"/>
      <c r="AF207" s="344"/>
      <c r="AG207" s="344"/>
      <c r="AH207" s="345"/>
      <c r="AI207" s="345">
        <v>10000</v>
      </c>
      <c r="AJ207" s="349">
        <v>509000</v>
      </c>
      <c r="AK207" s="345">
        <v>150000</v>
      </c>
      <c r="AL207" s="324">
        <v>7635000</v>
      </c>
      <c r="AM207" s="324"/>
      <c r="AN207" s="350"/>
      <c r="AO207" s="324"/>
      <c r="AP207" s="350"/>
      <c r="AQ207" s="345"/>
      <c r="AR207" s="345"/>
      <c r="AS207" s="345"/>
      <c r="AT207" s="324"/>
      <c r="AU207" s="351"/>
      <c r="AV207" s="324">
        <v>12190550</v>
      </c>
      <c r="AW207" s="829">
        <v>55396350</v>
      </c>
      <c r="AX207" s="344"/>
      <c r="AY207" s="344"/>
      <c r="AZ207" s="344"/>
      <c r="BA207" s="345"/>
      <c r="BB207" s="344"/>
      <c r="BC207" s="345"/>
      <c r="BD207" s="345"/>
      <c r="BE207" s="349"/>
      <c r="BF207" s="377"/>
      <c r="BG207" s="367"/>
      <c r="BH207" s="344"/>
      <c r="BI207" s="344"/>
      <c r="BJ207" s="324"/>
      <c r="BK207" s="350"/>
      <c r="BL207" s="345"/>
      <c r="BM207" s="345">
        <v>40000</v>
      </c>
      <c r="BN207" s="296">
        <v>2036000</v>
      </c>
      <c r="BO207" s="829">
        <v>9252000</v>
      </c>
      <c r="BP207" s="829">
        <v>64648350</v>
      </c>
      <c r="BQ207" s="337"/>
      <c r="BR207" s="829" t="s">
        <v>1504</v>
      </c>
      <c r="BS207" s="356" t="s">
        <v>1505</v>
      </c>
      <c r="BT207" s="385"/>
    </row>
    <row r="208" spans="1:74" s="342" customFormat="1" ht="46.9" customHeight="1" x14ac:dyDescent="0.25">
      <c r="A208" s="831"/>
      <c r="B208" s="831"/>
      <c r="C208" s="326">
        <v>55</v>
      </c>
      <c r="D208" s="326">
        <v>431</v>
      </c>
      <c r="E208" s="326" t="s">
        <v>1203</v>
      </c>
      <c r="F208" s="326" t="s">
        <v>1004</v>
      </c>
      <c r="G208" s="302" t="s">
        <v>12</v>
      </c>
      <c r="H208" s="327">
        <v>108.3</v>
      </c>
      <c r="I208" s="327">
        <v>108.3</v>
      </c>
      <c r="J208" s="327">
        <v>0</v>
      </c>
      <c r="K208" s="327">
        <v>108.3</v>
      </c>
      <c r="L208" s="327">
        <v>0</v>
      </c>
      <c r="M208" s="354">
        <v>1993</v>
      </c>
      <c r="N208" s="302">
        <v>70000</v>
      </c>
      <c r="O208" s="304">
        <v>7581000</v>
      </c>
      <c r="P208" s="326" t="s">
        <v>1204</v>
      </c>
      <c r="Q208" s="326" t="s">
        <v>1205</v>
      </c>
      <c r="R208" s="326" t="s">
        <v>1005</v>
      </c>
      <c r="S208" s="326"/>
      <c r="T208" s="322">
        <v>9500</v>
      </c>
      <c r="U208" s="326" t="s">
        <v>352</v>
      </c>
      <c r="V208" s="328">
        <v>108.3</v>
      </c>
      <c r="W208" s="322">
        <v>9500</v>
      </c>
      <c r="X208" s="302">
        <v>1028850</v>
      </c>
      <c r="Y208" s="322"/>
      <c r="Z208" s="322"/>
      <c r="AA208" s="326"/>
      <c r="AB208" s="302"/>
      <c r="AC208" s="302"/>
      <c r="AD208" s="302"/>
      <c r="AE208" s="302"/>
      <c r="AF208" s="326"/>
      <c r="AG208" s="326"/>
      <c r="AH208" s="302"/>
      <c r="AI208" s="302">
        <v>10000</v>
      </c>
      <c r="AJ208" s="329">
        <v>1083000</v>
      </c>
      <c r="AK208" s="302">
        <v>150000</v>
      </c>
      <c r="AL208" s="322">
        <v>16245000</v>
      </c>
      <c r="AM208" s="322"/>
      <c r="AN208" s="330"/>
      <c r="AO208" s="322"/>
      <c r="AP208" s="330"/>
      <c r="AQ208" s="302"/>
      <c r="AR208" s="302"/>
      <c r="AS208" s="302"/>
      <c r="AT208" s="322"/>
      <c r="AU208" s="290"/>
      <c r="AV208" s="316">
        <v>25937850</v>
      </c>
      <c r="AW208" s="832"/>
      <c r="AX208" s="326"/>
      <c r="AY208" s="326"/>
      <c r="AZ208" s="326"/>
      <c r="BA208" s="302"/>
      <c r="BB208" s="326"/>
      <c r="BC208" s="302"/>
      <c r="BD208" s="302"/>
      <c r="BE208" s="329"/>
      <c r="BF208" s="288"/>
      <c r="BG208" s="272"/>
      <c r="BH208" s="326"/>
      <c r="BI208" s="326"/>
      <c r="BJ208" s="322"/>
      <c r="BK208" s="330"/>
      <c r="BL208" s="302"/>
      <c r="BM208" s="302">
        <v>40000</v>
      </c>
      <c r="BN208" s="304">
        <v>4332000</v>
      </c>
      <c r="BO208" s="832"/>
      <c r="BP208" s="832">
        <v>0</v>
      </c>
      <c r="BQ208" s="337"/>
      <c r="BR208" s="832"/>
      <c r="BS208" s="323" t="s">
        <v>1506</v>
      </c>
      <c r="BT208" s="325"/>
      <c r="BU208" s="276"/>
    </row>
    <row r="209" spans="1:73" s="336" customFormat="1" ht="46.9" customHeight="1" x14ac:dyDescent="0.25">
      <c r="A209" s="828"/>
      <c r="B209" s="828"/>
      <c r="C209" s="311">
        <v>63</v>
      </c>
      <c r="D209" s="311">
        <v>284</v>
      </c>
      <c r="E209" s="311" t="s">
        <v>1203</v>
      </c>
      <c r="F209" s="311" t="s">
        <v>1004</v>
      </c>
      <c r="G209" s="312" t="s">
        <v>12</v>
      </c>
      <c r="H209" s="313">
        <v>72.099999999999994</v>
      </c>
      <c r="I209" s="313">
        <v>72.099999999999994</v>
      </c>
      <c r="J209" s="313">
        <v>0</v>
      </c>
      <c r="K209" s="313">
        <v>72.099999999999994</v>
      </c>
      <c r="L209" s="313">
        <v>0</v>
      </c>
      <c r="M209" s="314">
        <v>1993</v>
      </c>
      <c r="N209" s="312">
        <v>70000</v>
      </c>
      <c r="O209" s="315">
        <v>5047000</v>
      </c>
      <c r="P209" s="311" t="s">
        <v>1204</v>
      </c>
      <c r="Q209" s="311" t="s">
        <v>1205</v>
      </c>
      <c r="R209" s="311" t="s">
        <v>1005</v>
      </c>
      <c r="S209" s="311"/>
      <c r="T209" s="316">
        <v>9500</v>
      </c>
      <c r="U209" s="311" t="s">
        <v>352</v>
      </c>
      <c r="V209" s="317">
        <v>72.099999999999994</v>
      </c>
      <c r="W209" s="316">
        <v>9500</v>
      </c>
      <c r="X209" s="312">
        <v>684950</v>
      </c>
      <c r="Y209" s="316"/>
      <c r="Z209" s="316"/>
      <c r="AA209" s="311"/>
      <c r="AB209" s="312"/>
      <c r="AC209" s="312"/>
      <c r="AD209" s="312"/>
      <c r="AE209" s="312"/>
      <c r="AF209" s="311"/>
      <c r="AG209" s="311"/>
      <c r="AH209" s="312"/>
      <c r="AI209" s="312">
        <v>10000</v>
      </c>
      <c r="AJ209" s="318">
        <v>721000</v>
      </c>
      <c r="AK209" s="312">
        <v>150000</v>
      </c>
      <c r="AL209" s="316">
        <v>10815000</v>
      </c>
      <c r="AM209" s="316"/>
      <c r="AN209" s="319"/>
      <c r="AO209" s="316"/>
      <c r="AP209" s="319"/>
      <c r="AQ209" s="312"/>
      <c r="AR209" s="312"/>
      <c r="AS209" s="312"/>
      <c r="AT209" s="316"/>
      <c r="AU209" s="271"/>
      <c r="AV209" s="316">
        <v>17267950</v>
      </c>
      <c r="AW209" s="830"/>
      <c r="AX209" s="311"/>
      <c r="AY209" s="311"/>
      <c r="AZ209" s="311"/>
      <c r="BA209" s="312"/>
      <c r="BB209" s="311"/>
      <c r="BC209" s="312"/>
      <c r="BD209" s="312"/>
      <c r="BE209" s="318"/>
      <c r="BF209" s="320"/>
      <c r="BG209" s="321"/>
      <c r="BH209" s="311"/>
      <c r="BI209" s="311"/>
      <c r="BJ209" s="316"/>
      <c r="BK209" s="319"/>
      <c r="BL209" s="312"/>
      <c r="BM209" s="312">
        <v>40000</v>
      </c>
      <c r="BN209" s="315">
        <v>2884000</v>
      </c>
      <c r="BO209" s="830"/>
      <c r="BP209" s="830">
        <v>0</v>
      </c>
      <c r="BQ209" s="324"/>
      <c r="BR209" s="830"/>
      <c r="BS209" s="334" t="s">
        <v>1507</v>
      </c>
      <c r="BT209" s="325"/>
      <c r="BU209" s="343"/>
    </row>
    <row r="210" spans="1:73" s="336" customFormat="1" ht="46.9" customHeight="1" x14ac:dyDescent="0.25">
      <c r="A210" s="835">
        <v>95</v>
      </c>
      <c r="B210" s="835" t="s">
        <v>1508</v>
      </c>
      <c r="C210" s="311">
        <v>55</v>
      </c>
      <c r="D210" s="311">
        <v>429</v>
      </c>
      <c r="E210" s="311" t="s">
        <v>1203</v>
      </c>
      <c r="F210" s="311" t="s">
        <v>1004</v>
      </c>
      <c r="G210" s="312" t="s">
        <v>12</v>
      </c>
      <c r="H210" s="313">
        <v>122.7</v>
      </c>
      <c r="I210" s="313">
        <v>122.7</v>
      </c>
      <c r="J210" s="313">
        <v>0</v>
      </c>
      <c r="K210" s="313">
        <v>122.7</v>
      </c>
      <c r="L210" s="313">
        <v>0</v>
      </c>
      <c r="M210" s="314">
        <v>1993</v>
      </c>
      <c r="N210" s="312">
        <v>70000</v>
      </c>
      <c r="O210" s="315">
        <v>8589000</v>
      </c>
      <c r="P210" s="311" t="s">
        <v>1204</v>
      </c>
      <c r="Q210" s="311" t="s">
        <v>1205</v>
      </c>
      <c r="R210" s="311" t="s">
        <v>1005</v>
      </c>
      <c r="S210" s="311"/>
      <c r="T210" s="316">
        <v>9500</v>
      </c>
      <c r="U210" s="311" t="s">
        <v>352</v>
      </c>
      <c r="V210" s="317">
        <v>122.7</v>
      </c>
      <c r="W210" s="316">
        <v>9500</v>
      </c>
      <c r="X210" s="312">
        <v>1165650</v>
      </c>
      <c r="Y210" s="316"/>
      <c r="Z210" s="316"/>
      <c r="AA210" s="311"/>
      <c r="AB210" s="312"/>
      <c r="AC210" s="312"/>
      <c r="AD210" s="312"/>
      <c r="AE210" s="312"/>
      <c r="AF210" s="311"/>
      <c r="AG210" s="311"/>
      <c r="AH210" s="312"/>
      <c r="AI210" s="312">
        <v>10000</v>
      </c>
      <c r="AJ210" s="318">
        <v>1227000</v>
      </c>
      <c r="AK210" s="312">
        <v>150000</v>
      </c>
      <c r="AL210" s="316">
        <v>18405000</v>
      </c>
      <c r="AM210" s="316"/>
      <c r="AN210" s="319"/>
      <c r="AO210" s="316"/>
      <c r="AP210" s="319"/>
      <c r="AQ210" s="312"/>
      <c r="AR210" s="312"/>
      <c r="AS210" s="312"/>
      <c r="AT210" s="316"/>
      <c r="AU210" s="271"/>
      <c r="AV210" s="316">
        <v>29386650</v>
      </c>
      <c r="AW210" s="829">
        <v>51348800</v>
      </c>
      <c r="AX210" s="311"/>
      <c r="AY210" s="311"/>
      <c r="AZ210" s="311"/>
      <c r="BA210" s="312"/>
      <c r="BB210" s="311"/>
      <c r="BC210" s="312"/>
      <c r="BD210" s="312"/>
      <c r="BE210" s="318"/>
      <c r="BF210" s="320"/>
      <c r="BG210" s="321"/>
      <c r="BH210" s="311"/>
      <c r="BI210" s="311"/>
      <c r="BJ210" s="316"/>
      <c r="BK210" s="319"/>
      <c r="BL210" s="312"/>
      <c r="BM210" s="312">
        <v>40000</v>
      </c>
      <c r="BN210" s="315">
        <v>4908000</v>
      </c>
      <c r="BO210" s="829">
        <v>8576000</v>
      </c>
      <c r="BP210" s="829">
        <v>59924800</v>
      </c>
      <c r="BQ210" s="322"/>
      <c r="BR210" s="829" t="s">
        <v>1509</v>
      </c>
      <c r="BT210" s="325"/>
      <c r="BU210" s="343"/>
    </row>
    <row r="211" spans="1:73" s="336" customFormat="1" ht="46.9" customHeight="1" x14ac:dyDescent="0.25">
      <c r="A211" s="835"/>
      <c r="B211" s="835"/>
      <c r="C211" s="311">
        <v>55</v>
      </c>
      <c r="D211" s="311">
        <v>589</v>
      </c>
      <c r="E211" s="311" t="s">
        <v>1203</v>
      </c>
      <c r="F211" s="311" t="s">
        <v>1004</v>
      </c>
      <c r="G211" s="312" t="s">
        <v>12</v>
      </c>
      <c r="H211" s="313">
        <v>91.7</v>
      </c>
      <c r="I211" s="313">
        <v>91.7</v>
      </c>
      <c r="J211" s="313">
        <v>0</v>
      </c>
      <c r="K211" s="313">
        <v>91.7</v>
      </c>
      <c r="L211" s="313">
        <v>0</v>
      </c>
      <c r="M211" s="314">
        <v>1993</v>
      </c>
      <c r="N211" s="312">
        <v>70000</v>
      </c>
      <c r="O211" s="315">
        <v>6419000</v>
      </c>
      <c r="P211" s="311" t="s">
        <v>1204</v>
      </c>
      <c r="Q211" s="311" t="s">
        <v>1205</v>
      </c>
      <c r="R211" s="311" t="s">
        <v>1005</v>
      </c>
      <c r="S211" s="311"/>
      <c r="T211" s="316">
        <v>9500</v>
      </c>
      <c r="U211" s="311" t="s">
        <v>352</v>
      </c>
      <c r="V211" s="317">
        <v>91.7</v>
      </c>
      <c r="W211" s="316">
        <v>9500</v>
      </c>
      <c r="X211" s="312">
        <v>871150</v>
      </c>
      <c r="Y211" s="316"/>
      <c r="Z211" s="316"/>
      <c r="AA211" s="311"/>
      <c r="AB211" s="312"/>
      <c r="AC211" s="312"/>
      <c r="AD211" s="312"/>
      <c r="AE211" s="312"/>
      <c r="AF211" s="311"/>
      <c r="AG211" s="311"/>
      <c r="AH211" s="312"/>
      <c r="AI211" s="312">
        <v>10000</v>
      </c>
      <c r="AJ211" s="318">
        <v>917000</v>
      </c>
      <c r="AK211" s="312">
        <v>150000</v>
      </c>
      <c r="AL211" s="316">
        <v>13755000</v>
      </c>
      <c r="AM211" s="316"/>
      <c r="AN211" s="319"/>
      <c r="AO211" s="316"/>
      <c r="AP211" s="319"/>
      <c r="AQ211" s="312"/>
      <c r="AR211" s="312"/>
      <c r="AS211" s="312"/>
      <c r="AT211" s="316"/>
      <c r="AU211" s="271"/>
      <c r="AV211" s="316">
        <v>21962150</v>
      </c>
      <c r="AW211" s="830"/>
      <c r="AX211" s="311"/>
      <c r="AY211" s="311"/>
      <c r="AZ211" s="311"/>
      <c r="BA211" s="312"/>
      <c r="BB211" s="311"/>
      <c r="BC211" s="312"/>
      <c r="BD211" s="312"/>
      <c r="BE211" s="318"/>
      <c r="BF211" s="320"/>
      <c r="BG211" s="321"/>
      <c r="BH211" s="311"/>
      <c r="BI211" s="311"/>
      <c r="BJ211" s="316"/>
      <c r="BK211" s="319"/>
      <c r="BL211" s="312"/>
      <c r="BM211" s="312">
        <v>40000</v>
      </c>
      <c r="BN211" s="315">
        <v>3668000</v>
      </c>
      <c r="BO211" s="830"/>
      <c r="BP211" s="830">
        <v>0</v>
      </c>
      <c r="BQ211" s="324"/>
      <c r="BR211" s="830"/>
      <c r="BT211" s="325"/>
      <c r="BU211" s="343"/>
    </row>
    <row r="212" spans="1:73" s="276" customFormat="1" ht="46.9" customHeight="1" x14ac:dyDescent="0.25">
      <c r="A212" s="827">
        <v>96</v>
      </c>
      <c r="B212" s="827" t="s">
        <v>1510</v>
      </c>
      <c r="C212" s="344">
        <v>55</v>
      </c>
      <c r="D212" s="344">
        <v>591</v>
      </c>
      <c r="E212" s="344" t="s">
        <v>1203</v>
      </c>
      <c r="F212" s="344" t="s">
        <v>1004</v>
      </c>
      <c r="G212" s="345" t="s">
        <v>12</v>
      </c>
      <c r="H212" s="346">
        <v>75.8</v>
      </c>
      <c r="I212" s="346">
        <v>75.8</v>
      </c>
      <c r="J212" s="346">
        <v>0</v>
      </c>
      <c r="K212" s="346">
        <v>75.8</v>
      </c>
      <c r="L212" s="346">
        <v>0</v>
      </c>
      <c r="M212" s="347">
        <v>1993</v>
      </c>
      <c r="N212" s="345">
        <v>70000</v>
      </c>
      <c r="O212" s="296">
        <v>5306000</v>
      </c>
      <c r="P212" s="344" t="s">
        <v>1204</v>
      </c>
      <c r="Q212" s="344" t="s">
        <v>1205</v>
      </c>
      <c r="R212" s="344" t="s">
        <v>1005</v>
      </c>
      <c r="S212" s="344"/>
      <c r="T212" s="324">
        <v>9500</v>
      </c>
      <c r="U212" s="344" t="s">
        <v>352</v>
      </c>
      <c r="V212" s="348">
        <v>75.8</v>
      </c>
      <c r="W212" s="324">
        <v>9500</v>
      </c>
      <c r="X212" s="345">
        <v>720100</v>
      </c>
      <c r="Y212" s="324"/>
      <c r="Z212" s="324"/>
      <c r="AA212" s="344"/>
      <c r="AB212" s="345"/>
      <c r="AC212" s="345"/>
      <c r="AD212" s="345"/>
      <c r="AE212" s="345"/>
      <c r="AF212" s="344"/>
      <c r="AG212" s="344"/>
      <c r="AH212" s="345"/>
      <c r="AI212" s="345">
        <v>10000</v>
      </c>
      <c r="AJ212" s="349">
        <v>758000</v>
      </c>
      <c r="AK212" s="345">
        <v>150000</v>
      </c>
      <c r="AL212" s="324">
        <v>11370000</v>
      </c>
      <c r="AM212" s="324"/>
      <c r="AN212" s="350"/>
      <c r="AO212" s="324"/>
      <c r="AP212" s="350"/>
      <c r="AQ212" s="345"/>
      <c r="AR212" s="345"/>
      <c r="AS212" s="345"/>
      <c r="AT212" s="324"/>
      <c r="AU212" s="351"/>
      <c r="AV212" s="316">
        <v>18154100</v>
      </c>
      <c r="AW212" s="829">
        <v>53767750</v>
      </c>
      <c r="AX212" s="344"/>
      <c r="AY212" s="344"/>
      <c r="AZ212" s="344"/>
      <c r="BA212" s="345"/>
      <c r="BB212" s="344"/>
      <c r="BC212" s="345"/>
      <c r="BD212" s="345"/>
      <c r="BE212" s="349"/>
      <c r="BF212" s="377"/>
      <c r="BG212" s="367"/>
      <c r="BH212" s="344"/>
      <c r="BI212" s="344"/>
      <c r="BJ212" s="324"/>
      <c r="BK212" s="350"/>
      <c r="BL212" s="345"/>
      <c r="BM212" s="345">
        <v>40000</v>
      </c>
      <c r="BN212" s="296">
        <v>3032000</v>
      </c>
      <c r="BO212" s="829">
        <v>8980000</v>
      </c>
      <c r="BP212" s="829">
        <v>62747750</v>
      </c>
      <c r="BQ212" s="322"/>
      <c r="BR212" s="829" t="s">
        <v>1511</v>
      </c>
      <c r="BS212" s="356"/>
      <c r="BT212" s="325"/>
    </row>
    <row r="213" spans="1:73" s="276" customFormat="1" ht="46.9" customHeight="1" x14ac:dyDescent="0.25">
      <c r="A213" s="828"/>
      <c r="B213" s="828"/>
      <c r="C213" s="332">
        <v>63</v>
      </c>
      <c r="D213" s="311">
        <v>215</v>
      </c>
      <c r="E213" s="311" t="s">
        <v>1203</v>
      </c>
      <c r="F213" s="311" t="s">
        <v>1004</v>
      </c>
      <c r="G213" s="312" t="s">
        <v>12</v>
      </c>
      <c r="H213" s="313">
        <v>148.69999999999999</v>
      </c>
      <c r="I213" s="313">
        <v>148.69999999999999</v>
      </c>
      <c r="J213" s="313">
        <v>0</v>
      </c>
      <c r="K213" s="313">
        <v>148.69999999999999</v>
      </c>
      <c r="L213" s="313">
        <v>0</v>
      </c>
      <c r="M213" s="314">
        <v>1993</v>
      </c>
      <c r="N213" s="312">
        <v>70000</v>
      </c>
      <c r="O213" s="315">
        <v>10409000</v>
      </c>
      <c r="P213" s="311" t="s">
        <v>1204</v>
      </c>
      <c r="Q213" s="311" t="s">
        <v>1205</v>
      </c>
      <c r="R213" s="311" t="s">
        <v>1005</v>
      </c>
      <c r="S213" s="311"/>
      <c r="T213" s="316">
        <v>9500</v>
      </c>
      <c r="U213" s="311" t="s">
        <v>352</v>
      </c>
      <c r="V213" s="317">
        <v>148.69999999999999</v>
      </c>
      <c r="W213" s="316">
        <v>9500</v>
      </c>
      <c r="X213" s="312">
        <v>1412650</v>
      </c>
      <c r="Y213" s="316"/>
      <c r="Z213" s="316"/>
      <c r="AA213" s="311"/>
      <c r="AB213" s="312"/>
      <c r="AC213" s="312"/>
      <c r="AD213" s="312"/>
      <c r="AE213" s="312"/>
      <c r="AF213" s="311"/>
      <c r="AG213" s="311"/>
      <c r="AH213" s="312"/>
      <c r="AI213" s="312">
        <v>10000</v>
      </c>
      <c r="AJ213" s="318">
        <v>1487000</v>
      </c>
      <c r="AK213" s="312">
        <v>150000</v>
      </c>
      <c r="AL213" s="316">
        <v>22305000</v>
      </c>
      <c r="AM213" s="316"/>
      <c r="AN213" s="319"/>
      <c r="AO213" s="316"/>
      <c r="AP213" s="319"/>
      <c r="AQ213" s="312"/>
      <c r="AR213" s="312"/>
      <c r="AS213" s="312"/>
      <c r="AT213" s="316"/>
      <c r="AU213" s="290"/>
      <c r="AV213" s="316">
        <v>35613650</v>
      </c>
      <c r="AW213" s="830"/>
      <c r="AX213" s="311"/>
      <c r="AY213" s="311"/>
      <c r="AZ213" s="311"/>
      <c r="BA213" s="312"/>
      <c r="BB213" s="311"/>
      <c r="BC213" s="312"/>
      <c r="BD213" s="312"/>
      <c r="BE213" s="318"/>
      <c r="BF213" s="320"/>
      <c r="BG213" s="321"/>
      <c r="BH213" s="311"/>
      <c r="BI213" s="311"/>
      <c r="BJ213" s="316"/>
      <c r="BK213" s="319"/>
      <c r="BL213" s="312"/>
      <c r="BM213" s="312">
        <v>40000</v>
      </c>
      <c r="BN213" s="315">
        <v>5948000</v>
      </c>
      <c r="BO213" s="830"/>
      <c r="BP213" s="830">
        <v>0</v>
      </c>
      <c r="BQ213" s="324"/>
      <c r="BR213" s="830"/>
      <c r="BS213" s="369" t="s">
        <v>1512</v>
      </c>
      <c r="BT213" s="325"/>
    </row>
    <row r="214" spans="1:73" s="276" customFormat="1" ht="46.9" customHeight="1" x14ac:dyDescent="0.25">
      <c r="A214" s="827">
        <v>97</v>
      </c>
      <c r="B214" s="827" t="s">
        <v>1513</v>
      </c>
      <c r="C214" s="386">
        <v>63</v>
      </c>
      <c r="D214" s="344">
        <v>196</v>
      </c>
      <c r="E214" s="344" t="s">
        <v>1203</v>
      </c>
      <c r="F214" s="344" t="s">
        <v>1004</v>
      </c>
      <c r="G214" s="345" t="s">
        <v>12</v>
      </c>
      <c r="H214" s="346">
        <v>346.7</v>
      </c>
      <c r="I214" s="346">
        <v>346.7</v>
      </c>
      <c r="J214" s="346">
        <v>0</v>
      </c>
      <c r="K214" s="346">
        <v>346.7</v>
      </c>
      <c r="L214" s="313">
        <v>0</v>
      </c>
      <c r="M214" s="347">
        <v>1993</v>
      </c>
      <c r="N214" s="345">
        <v>70000</v>
      </c>
      <c r="O214" s="296">
        <v>24269000</v>
      </c>
      <c r="P214" s="344" t="s">
        <v>1204</v>
      </c>
      <c r="Q214" s="344" t="s">
        <v>1205</v>
      </c>
      <c r="R214" s="344" t="s">
        <v>1005</v>
      </c>
      <c r="S214" s="344"/>
      <c r="T214" s="324">
        <v>9500</v>
      </c>
      <c r="U214" s="344" t="s">
        <v>352</v>
      </c>
      <c r="V214" s="348">
        <v>346.7</v>
      </c>
      <c r="W214" s="324">
        <v>9500</v>
      </c>
      <c r="X214" s="345">
        <v>3293650</v>
      </c>
      <c r="Y214" s="324"/>
      <c r="Z214" s="324"/>
      <c r="AA214" s="344"/>
      <c r="AB214" s="345"/>
      <c r="AC214" s="345"/>
      <c r="AD214" s="345"/>
      <c r="AE214" s="345"/>
      <c r="AF214" s="344"/>
      <c r="AG214" s="344"/>
      <c r="AH214" s="345"/>
      <c r="AI214" s="345">
        <v>10000</v>
      </c>
      <c r="AJ214" s="349">
        <v>3467000</v>
      </c>
      <c r="AK214" s="345">
        <v>150000</v>
      </c>
      <c r="AL214" s="324">
        <v>52005000</v>
      </c>
      <c r="AM214" s="324"/>
      <c r="AN214" s="350"/>
      <c r="AO214" s="324"/>
      <c r="AP214" s="350"/>
      <c r="AQ214" s="345"/>
      <c r="AR214" s="345"/>
      <c r="AS214" s="345"/>
      <c r="AT214" s="324"/>
      <c r="AU214" s="351"/>
      <c r="AV214" s="316">
        <v>83034650</v>
      </c>
      <c r="AW214" s="829">
        <v>123510150</v>
      </c>
      <c r="AX214" s="311"/>
      <c r="AY214" s="311"/>
      <c r="AZ214" s="311"/>
      <c r="BA214" s="312"/>
      <c r="BB214" s="311"/>
      <c r="BC214" s="312"/>
      <c r="BD214" s="312"/>
      <c r="BE214" s="318"/>
      <c r="BF214" s="320"/>
      <c r="BG214" s="321"/>
      <c r="BH214" s="311"/>
      <c r="BI214" s="311"/>
      <c r="BJ214" s="316"/>
      <c r="BK214" s="319"/>
      <c r="BL214" s="312"/>
      <c r="BM214" s="312">
        <v>40000</v>
      </c>
      <c r="BN214" s="315">
        <v>13868000</v>
      </c>
      <c r="BO214" s="829">
        <v>20628000</v>
      </c>
      <c r="BP214" s="829">
        <v>144138150</v>
      </c>
      <c r="BQ214" s="322"/>
      <c r="BR214" s="829" t="s">
        <v>1514</v>
      </c>
      <c r="BS214" s="334" t="s">
        <v>1515</v>
      </c>
      <c r="BT214" s="325"/>
    </row>
    <row r="215" spans="1:73" s="276" customFormat="1" ht="46.9" customHeight="1" x14ac:dyDescent="0.25">
      <c r="A215" s="831"/>
      <c r="B215" s="831"/>
      <c r="C215" s="311">
        <v>55</v>
      </c>
      <c r="D215" s="311">
        <v>605</v>
      </c>
      <c r="E215" s="311" t="s">
        <v>1203</v>
      </c>
      <c r="F215" s="311" t="s">
        <v>1004</v>
      </c>
      <c r="G215" s="312" t="s">
        <v>12</v>
      </c>
      <c r="H215" s="313">
        <v>169</v>
      </c>
      <c r="I215" s="313">
        <v>169</v>
      </c>
      <c r="J215" s="313">
        <v>0</v>
      </c>
      <c r="K215" s="313">
        <v>169</v>
      </c>
      <c r="L215" s="313">
        <v>0</v>
      </c>
      <c r="M215" s="314">
        <v>1993</v>
      </c>
      <c r="N215" s="312">
        <v>70000</v>
      </c>
      <c r="O215" s="315">
        <v>11830000</v>
      </c>
      <c r="P215" s="311" t="s">
        <v>1204</v>
      </c>
      <c r="Q215" s="311" t="s">
        <v>1205</v>
      </c>
      <c r="R215" s="311" t="s">
        <v>1005</v>
      </c>
      <c r="S215" s="311"/>
      <c r="T215" s="316">
        <v>9500</v>
      </c>
      <c r="U215" s="311" t="s">
        <v>352</v>
      </c>
      <c r="V215" s="317">
        <v>169</v>
      </c>
      <c r="W215" s="316">
        <v>9500</v>
      </c>
      <c r="X215" s="312">
        <v>1605500</v>
      </c>
      <c r="Y215" s="316"/>
      <c r="Z215" s="316"/>
      <c r="AA215" s="311"/>
      <c r="AB215" s="312"/>
      <c r="AC215" s="312"/>
      <c r="AD215" s="312"/>
      <c r="AE215" s="312"/>
      <c r="AF215" s="311"/>
      <c r="AG215" s="311"/>
      <c r="AH215" s="312"/>
      <c r="AI215" s="312">
        <v>10000</v>
      </c>
      <c r="AJ215" s="318">
        <v>1690000</v>
      </c>
      <c r="AK215" s="312">
        <v>150000</v>
      </c>
      <c r="AL215" s="316">
        <v>25350000</v>
      </c>
      <c r="AM215" s="316"/>
      <c r="AN215" s="319"/>
      <c r="AO215" s="316"/>
      <c r="AP215" s="319"/>
      <c r="AQ215" s="312"/>
      <c r="AR215" s="312"/>
      <c r="AS215" s="312"/>
      <c r="AT215" s="316"/>
      <c r="AU215" s="290"/>
      <c r="AV215" s="316">
        <v>40475500</v>
      </c>
      <c r="AW215" s="830"/>
      <c r="AX215" s="311"/>
      <c r="AY215" s="311"/>
      <c r="AZ215" s="311"/>
      <c r="BA215" s="312"/>
      <c r="BB215" s="311"/>
      <c r="BC215" s="312"/>
      <c r="BD215" s="312"/>
      <c r="BE215" s="318"/>
      <c r="BF215" s="320"/>
      <c r="BG215" s="321"/>
      <c r="BH215" s="311"/>
      <c r="BI215" s="311"/>
      <c r="BJ215" s="316"/>
      <c r="BK215" s="319"/>
      <c r="BL215" s="312"/>
      <c r="BM215" s="312">
        <v>40000</v>
      </c>
      <c r="BN215" s="315">
        <v>6760000</v>
      </c>
      <c r="BO215" s="830"/>
      <c r="BP215" s="830">
        <v>0</v>
      </c>
      <c r="BQ215" s="324"/>
      <c r="BR215" s="830"/>
      <c r="BS215" s="334"/>
      <c r="BT215" s="325"/>
    </row>
    <row r="216" spans="1:73" s="276" customFormat="1" ht="69" customHeight="1" x14ac:dyDescent="0.25">
      <c r="A216" s="831"/>
      <c r="B216" s="831"/>
      <c r="C216" s="311">
        <v>63</v>
      </c>
      <c r="D216" s="311">
        <v>234</v>
      </c>
      <c r="E216" s="311" t="s">
        <v>1203</v>
      </c>
      <c r="F216" s="311" t="s">
        <v>1004</v>
      </c>
      <c r="G216" s="312" t="s">
        <v>12</v>
      </c>
      <c r="H216" s="313">
        <v>90.2</v>
      </c>
      <c r="I216" s="313">
        <v>90.2</v>
      </c>
      <c r="J216" s="313">
        <v>0</v>
      </c>
      <c r="K216" s="313">
        <v>90.2</v>
      </c>
      <c r="L216" s="313">
        <v>0</v>
      </c>
      <c r="M216" s="314"/>
      <c r="N216" s="312">
        <v>70000</v>
      </c>
      <c r="O216" s="315">
        <v>6314000</v>
      </c>
      <c r="P216" s="311" t="s">
        <v>1204</v>
      </c>
      <c r="Q216" s="311" t="s">
        <v>1205</v>
      </c>
      <c r="R216" s="311" t="s">
        <v>1005</v>
      </c>
      <c r="S216" s="311"/>
      <c r="T216" s="316">
        <v>9500</v>
      </c>
      <c r="U216" s="311" t="s">
        <v>352</v>
      </c>
      <c r="V216" s="317">
        <v>90.2</v>
      </c>
      <c r="W216" s="316">
        <v>9500</v>
      </c>
      <c r="X216" s="312">
        <v>856900</v>
      </c>
      <c r="Y216" s="316"/>
      <c r="Z216" s="316"/>
      <c r="AA216" s="311"/>
      <c r="AB216" s="312"/>
      <c r="AC216" s="312"/>
      <c r="AD216" s="312"/>
      <c r="AE216" s="312"/>
      <c r="AF216" s="311"/>
      <c r="AG216" s="311"/>
      <c r="AH216" s="312"/>
      <c r="AI216" s="312">
        <v>10000</v>
      </c>
      <c r="AJ216" s="318">
        <v>902000</v>
      </c>
      <c r="AK216" s="312">
        <v>150000</v>
      </c>
      <c r="AL216" s="316">
        <v>13530000</v>
      </c>
      <c r="AM216" s="316"/>
      <c r="AN216" s="319"/>
      <c r="AO216" s="316"/>
      <c r="AP216" s="319"/>
      <c r="AQ216" s="312"/>
      <c r="AR216" s="312"/>
      <c r="AS216" s="312"/>
      <c r="AT216" s="316"/>
      <c r="AU216" s="271"/>
      <c r="AV216" s="316">
        <v>21602900</v>
      </c>
      <c r="AW216" s="322">
        <v>21602900</v>
      </c>
      <c r="AX216" s="326"/>
      <c r="AY216" s="326"/>
      <c r="AZ216" s="326"/>
      <c r="BA216" s="302"/>
      <c r="BB216" s="326"/>
      <c r="BC216" s="302"/>
      <c r="BD216" s="302"/>
      <c r="BE216" s="329"/>
      <c r="BF216" s="288"/>
      <c r="BG216" s="272"/>
      <c r="BH216" s="326"/>
      <c r="BI216" s="326"/>
      <c r="BJ216" s="322"/>
      <c r="BK216" s="330"/>
      <c r="BL216" s="302"/>
      <c r="BM216" s="302">
        <v>40000</v>
      </c>
      <c r="BN216" s="304">
        <v>3608000</v>
      </c>
      <c r="BO216" s="322">
        <v>3608000</v>
      </c>
      <c r="BP216" s="322">
        <v>25210900</v>
      </c>
      <c r="BQ216" s="337"/>
      <c r="BR216" s="337"/>
      <c r="BS216" s="352"/>
      <c r="BT216" s="325"/>
    </row>
    <row r="217" spans="1:73" s="276" customFormat="1" ht="64.900000000000006" customHeight="1" x14ac:dyDescent="0.25">
      <c r="A217" s="828"/>
      <c r="B217" s="828"/>
      <c r="C217" s="311">
        <v>63</v>
      </c>
      <c r="D217" s="311">
        <v>234</v>
      </c>
      <c r="E217" s="311" t="s">
        <v>1203</v>
      </c>
      <c r="F217" s="311" t="s">
        <v>1004</v>
      </c>
      <c r="G217" s="312" t="s">
        <v>12</v>
      </c>
      <c r="H217" s="313">
        <v>207.5</v>
      </c>
      <c r="I217" s="313">
        <v>207.5</v>
      </c>
      <c r="J217" s="313">
        <v>0</v>
      </c>
      <c r="K217" s="313">
        <v>207.5</v>
      </c>
      <c r="L217" s="313">
        <v>0</v>
      </c>
      <c r="M217" s="314"/>
      <c r="N217" s="312">
        <v>70000</v>
      </c>
      <c r="O217" s="315">
        <v>14525000</v>
      </c>
      <c r="P217" s="311" t="s">
        <v>1204</v>
      </c>
      <c r="Q217" s="311" t="s">
        <v>1205</v>
      </c>
      <c r="R217" s="311" t="s">
        <v>1005</v>
      </c>
      <c r="S217" s="311"/>
      <c r="T217" s="316">
        <v>9500</v>
      </c>
      <c r="U217" s="311" t="s">
        <v>352</v>
      </c>
      <c r="V217" s="317">
        <v>207.5</v>
      </c>
      <c r="W217" s="316">
        <v>9500</v>
      </c>
      <c r="X217" s="312">
        <v>1971250</v>
      </c>
      <c r="Y217" s="316"/>
      <c r="Z217" s="316"/>
      <c r="AA217" s="311"/>
      <c r="AB217" s="312"/>
      <c r="AC217" s="312"/>
      <c r="AD217" s="312"/>
      <c r="AE217" s="312"/>
      <c r="AF217" s="311"/>
      <c r="AG217" s="311"/>
      <c r="AH217" s="312"/>
      <c r="AI217" s="312">
        <v>10000</v>
      </c>
      <c r="AJ217" s="318">
        <v>2075000</v>
      </c>
      <c r="AK217" s="312">
        <v>150000</v>
      </c>
      <c r="AL217" s="316">
        <v>31125000</v>
      </c>
      <c r="AM217" s="316"/>
      <c r="AN217" s="319"/>
      <c r="AO217" s="316"/>
      <c r="AP217" s="319"/>
      <c r="AQ217" s="312"/>
      <c r="AR217" s="312"/>
      <c r="AS217" s="312"/>
      <c r="AT217" s="316"/>
      <c r="AU217" s="271"/>
      <c r="AV217" s="316">
        <v>49696250</v>
      </c>
      <c r="AW217" s="322">
        <v>49696250</v>
      </c>
      <c r="AX217" s="326"/>
      <c r="AY217" s="326"/>
      <c r="AZ217" s="326"/>
      <c r="BA217" s="302"/>
      <c r="BB217" s="326"/>
      <c r="BC217" s="302"/>
      <c r="BD217" s="302"/>
      <c r="BE217" s="329"/>
      <c r="BF217" s="288"/>
      <c r="BG217" s="272"/>
      <c r="BH217" s="326"/>
      <c r="BI217" s="326"/>
      <c r="BJ217" s="322"/>
      <c r="BK217" s="330"/>
      <c r="BL217" s="302"/>
      <c r="BM217" s="302">
        <v>40000</v>
      </c>
      <c r="BN217" s="304">
        <v>8300000</v>
      </c>
      <c r="BO217" s="322">
        <v>8300000</v>
      </c>
      <c r="BP217" s="322">
        <v>57996250</v>
      </c>
      <c r="BQ217" s="337"/>
      <c r="BR217" s="337"/>
      <c r="BS217" s="352"/>
      <c r="BT217" s="325"/>
    </row>
    <row r="218" spans="1:73" s="276" customFormat="1" ht="51" customHeight="1" x14ac:dyDescent="0.25">
      <c r="A218" s="827">
        <v>98</v>
      </c>
      <c r="B218" s="827" t="s">
        <v>1516</v>
      </c>
      <c r="C218" s="332">
        <v>63</v>
      </c>
      <c r="D218" s="311">
        <v>333</v>
      </c>
      <c r="E218" s="311" t="s">
        <v>1203</v>
      </c>
      <c r="F218" s="311" t="s">
        <v>1004</v>
      </c>
      <c r="G218" s="312" t="s">
        <v>12</v>
      </c>
      <c r="H218" s="313">
        <v>184.9</v>
      </c>
      <c r="I218" s="313">
        <v>41.4</v>
      </c>
      <c r="J218" s="313">
        <v>143.5</v>
      </c>
      <c r="K218" s="313">
        <v>184.9</v>
      </c>
      <c r="L218" s="313">
        <v>0</v>
      </c>
      <c r="M218" s="314">
        <v>1993</v>
      </c>
      <c r="N218" s="312">
        <v>70000</v>
      </c>
      <c r="O218" s="315">
        <v>12943000</v>
      </c>
      <c r="P218" s="311" t="s">
        <v>1204</v>
      </c>
      <c r="Q218" s="311" t="s">
        <v>1205</v>
      </c>
      <c r="R218" s="311" t="s">
        <v>1005</v>
      </c>
      <c r="S218" s="311"/>
      <c r="T218" s="316">
        <v>9500</v>
      </c>
      <c r="U218" s="311" t="s">
        <v>352</v>
      </c>
      <c r="V218" s="317">
        <v>184.9</v>
      </c>
      <c r="W218" s="316">
        <v>9500</v>
      </c>
      <c r="X218" s="312">
        <v>1756550</v>
      </c>
      <c r="Y218" s="316"/>
      <c r="Z218" s="316"/>
      <c r="AA218" s="311"/>
      <c r="AB218" s="312"/>
      <c r="AC218" s="312"/>
      <c r="AD218" s="312"/>
      <c r="AE218" s="312"/>
      <c r="AF218" s="311"/>
      <c r="AG218" s="311"/>
      <c r="AH218" s="312"/>
      <c r="AI218" s="312">
        <v>10000</v>
      </c>
      <c r="AJ218" s="318">
        <v>1849000</v>
      </c>
      <c r="AK218" s="312">
        <v>150000</v>
      </c>
      <c r="AL218" s="316">
        <v>27735000</v>
      </c>
      <c r="AM218" s="316"/>
      <c r="AN218" s="319"/>
      <c r="AO218" s="316"/>
      <c r="AP218" s="319"/>
      <c r="AQ218" s="312"/>
      <c r="AR218" s="312"/>
      <c r="AS218" s="312"/>
      <c r="AT218" s="316"/>
      <c r="AU218" s="290"/>
      <c r="AV218" s="316">
        <v>44283550</v>
      </c>
      <c r="AW218" s="829">
        <v>156513250</v>
      </c>
      <c r="AX218" s="311"/>
      <c r="AY218" s="311"/>
      <c r="AZ218" s="311"/>
      <c r="BA218" s="312"/>
      <c r="BB218" s="311"/>
      <c r="BC218" s="312"/>
      <c r="BD218" s="312"/>
      <c r="BE218" s="318"/>
      <c r="BF218" s="320"/>
      <c r="BG218" s="321"/>
      <c r="BH218" s="311"/>
      <c r="BI218" s="311"/>
      <c r="BJ218" s="316"/>
      <c r="BK218" s="319"/>
      <c r="BL218" s="312"/>
      <c r="BM218" s="312">
        <v>40000</v>
      </c>
      <c r="BN218" s="315">
        <v>7396000</v>
      </c>
      <c r="BO218" s="829">
        <v>26140000</v>
      </c>
      <c r="BP218" s="829">
        <v>182653250</v>
      </c>
      <c r="BQ218" s="322"/>
      <c r="BR218" s="829" t="s">
        <v>1517</v>
      </c>
      <c r="BS218" s="352"/>
      <c r="BT218" s="325"/>
    </row>
    <row r="219" spans="1:73" s="276" customFormat="1" ht="51" customHeight="1" x14ac:dyDescent="0.25">
      <c r="A219" s="831"/>
      <c r="B219" s="831"/>
      <c r="C219" s="332">
        <v>63</v>
      </c>
      <c r="D219" s="311">
        <v>266</v>
      </c>
      <c r="E219" s="311" t="s">
        <v>1203</v>
      </c>
      <c r="F219" s="311" t="s">
        <v>1004</v>
      </c>
      <c r="G219" s="312" t="s">
        <v>12</v>
      </c>
      <c r="H219" s="313">
        <v>91.7</v>
      </c>
      <c r="I219" s="313">
        <v>91.7</v>
      </c>
      <c r="J219" s="313">
        <v>0</v>
      </c>
      <c r="K219" s="313">
        <v>91.7</v>
      </c>
      <c r="L219" s="313">
        <v>0</v>
      </c>
      <c r="M219" s="314">
        <v>1993</v>
      </c>
      <c r="N219" s="312">
        <v>70000</v>
      </c>
      <c r="O219" s="315">
        <v>6419000</v>
      </c>
      <c r="P219" s="311" t="s">
        <v>1204</v>
      </c>
      <c r="Q219" s="311" t="s">
        <v>1205</v>
      </c>
      <c r="R219" s="311" t="s">
        <v>1005</v>
      </c>
      <c r="S219" s="311"/>
      <c r="T219" s="316">
        <v>9500</v>
      </c>
      <c r="U219" s="311" t="s">
        <v>352</v>
      </c>
      <c r="V219" s="317">
        <v>91.7</v>
      </c>
      <c r="W219" s="316">
        <v>9500</v>
      </c>
      <c r="X219" s="312">
        <v>871150</v>
      </c>
      <c r="Y219" s="316"/>
      <c r="Z219" s="316"/>
      <c r="AA219" s="311"/>
      <c r="AB219" s="312"/>
      <c r="AC219" s="312"/>
      <c r="AD219" s="312"/>
      <c r="AE219" s="312"/>
      <c r="AF219" s="311"/>
      <c r="AG219" s="311"/>
      <c r="AH219" s="312"/>
      <c r="AI219" s="312">
        <v>10000</v>
      </c>
      <c r="AJ219" s="318">
        <v>917000</v>
      </c>
      <c r="AK219" s="312">
        <v>150000</v>
      </c>
      <c r="AL219" s="316">
        <v>13755000</v>
      </c>
      <c r="AM219" s="316"/>
      <c r="AN219" s="319"/>
      <c r="AO219" s="316"/>
      <c r="AP219" s="319"/>
      <c r="AQ219" s="312"/>
      <c r="AR219" s="312"/>
      <c r="AS219" s="312"/>
      <c r="AT219" s="316"/>
      <c r="AU219" s="290"/>
      <c r="AV219" s="316">
        <v>21962150</v>
      </c>
      <c r="AW219" s="832"/>
      <c r="AX219" s="311"/>
      <c r="AY219" s="311"/>
      <c r="AZ219" s="311"/>
      <c r="BA219" s="312"/>
      <c r="BB219" s="311"/>
      <c r="BC219" s="312"/>
      <c r="BD219" s="312"/>
      <c r="BE219" s="318"/>
      <c r="BF219" s="320"/>
      <c r="BG219" s="321"/>
      <c r="BH219" s="311"/>
      <c r="BI219" s="311"/>
      <c r="BJ219" s="316"/>
      <c r="BK219" s="319"/>
      <c r="BL219" s="312"/>
      <c r="BM219" s="312">
        <v>40000</v>
      </c>
      <c r="BN219" s="315">
        <v>3668000</v>
      </c>
      <c r="BO219" s="832"/>
      <c r="BP219" s="832">
        <v>0</v>
      </c>
      <c r="BQ219" s="337"/>
      <c r="BR219" s="832"/>
      <c r="BS219" s="352"/>
      <c r="BT219" s="325"/>
    </row>
    <row r="220" spans="1:73" s="276" customFormat="1" ht="51" customHeight="1" x14ac:dyDescent="0.25">
      <c r="A220" s="831"/>
      <c r="B220" s="831"/>
      <c r="C220" s="311">
        <v>55</v>
      </c>
      <c r="D220" s="311">
        <v>520</v>
      </c>
      <c r="E220" s="311" t="s">
        <v>1203</v>
      </c>
      <c r="F220" s="311" t="s">
        <v>1004</v>
      </c>
      <c r="G220" s="312" t="s">
        <v>12</v>
      </c>
      <c r="H220" s="313">
        <v>13.4</v>
      </c>
      <c r="I220" s="313">
        <v>13.4</v>
      </c>
      <c r="J220" s="313">
        <v>0</v>
      </c>
      <c r="K220" s="313">
        <v>13.4</v>
      </c>
      <c r="L220" s="313">
        <v>0</v>
      </c>
      <c r="M220" s="314">
        <v>1993</v>
      </c>
      <c r="N220" s="312">
        <v>70000</v>
      </c>
      <c r="O220" s="315">
        <v>938000</v>
      </c>
      <c r="P220" s="311" t="s">
        <v>1204</v>
      </c>
      <c r="Q220" s="311" t="s">
        <v>1205</v>
      </c>
      <c r="R220" s="311" t="s">
        <v>1005</v>
      </c>
      <c r="S220" s="311"/>
      <c r="T220" s="316">
        <v>9500</v>
      </c>
      <c r="U220" s="311" t="s">
        <v>352</v>
      </c>
      <c r="V220" s="317">
        <v>13.4</v>
      </c>
      <c r="W220" s="316">
        <v>9500</v>
      </c>
      <c r="X220" s="312">
        <v>127300</v>
      </c>
      <c r="Y220" s="316"/>
      <c r="Z220" s="316"/>
      <c r="AA220" s="311"/>
      <c r="AB220" s="312"/>
      <c r="AC220" s="312"/>
      <c r="AD220" s="312"/>
      <c r="AE220" s="312"/>
      <c r="AF220" s="311"/>
      <c r="AG220" s="311"/>
      <c r="AH220" s="312"/>
      <c r="AI220" s="312">
        <v>10000</v>
      </c>
      <c r="AJ220" s="318">
        <v>134000</v>
      </c>
      <c r="AK220" s="312">
        <v>150000</v>
      </c>
      <c r="AL220" s="316">
        <v>2010000</v>
      </c>
      <c r="AM220" s="316"/>
      <c r="AN220" s="319"/>
      <c r="AO220" s="316"/>
      <c r="AP220" s="319"/>
      <c r="AQ220" s="312"/>
      <c r="AR220" s="312"/>
      <c r="AS220" s="312"/>
      <c r="AT220" s="316"/>
      <c r="AU220" s="290"/>
      <c r="AV220" s="316">
        <v>3209300</v>
      </c>
      <c r="AW220" s="832"/>
      <c r="AX220" s="311"/>
      <c r="AY220" s="311"/>
      <c r="AZ220" s="311"/>
      <c r="BA220" s="312"/>
      <c r="BB220" s="311"/>
      <c r="BC220" s="312"/>
      <c r="BD220" s="312"/>
      <c r="BE220" s="318"/>
      <c r="BF220" s="320"/>
      <c r="BG220" s="321"/>
      <c r="BH220" s="311"/>
      <c r="BI220" s="311"/>
      <c r="BJ220" s="316"/>
      <c r="BK220" s="319"/>
      <c r="BL220" s="312"/>
      <c r="BM220" s="312">
        <v>40000</v>
      </c>
      <c r="BN220" s="315">
        <v>536000</v>
      </c>
      <c r="BO220" s="832"/>
      <c r="BP220" s="832">
        <v>0</v>
      </c>
      <c r="BQ220" s="337"/>
      <c r="BR220" s="832"/>
      <c r="BS220" s="352"/>
      <c r="BT220" s="325"/>
    </row>
    <row r="221" spans="1:73" s="276" customFormat="1" ht="51" customHeight="1" x14ac:dyDescent="0.25">
      <c r="A221" s="831"/>
      <c r="B221" s="831"/>
      <c r="C221" s="332">
        <v>55</v>
      </c>
      <c r="D221" s="311">
        <v>534</v>
      </c>
      <c r="E221" s="311" t="s">
        <v>1203</v>
      </c>
      <c r="F221" s="311" t="s">
        <v>1004</v>
      </c>
      <c r="G221" s="312" t="s">
        <v>12</v>
      </c>
      <c r="H221" s="313">
        <v>71.599999999999994</v>
      </c>
      <c r="I221" s="313">
        <v>71.599999999999994</v>
      </c>
      <c r="J221" s="313">
        <v>0</v>
      </c>
      <c r="K221" s="313">
        <v>71.599999999999994</v>
      </c>
      <c r="L221" s="313">
        <v>0</v>
      </c>
      <c r="M221" s="314">
        <v>1993</v>
      </c>
      <c r="N221" s="312">
        <v>70000</v>
      </c>
      <c r="O221" s="315">
        <v>5012000</v>
      </c>
      <c r="P221" s="311" t="s">
        <v>1204</v>
      </c>
      <c r="Q221" s="311" t="s">
        <v>1205</v>
      </c>
      <c r="R221" s="311" t="s">
        <v>1005</v>
      </c>
      <c r="S221" s="311"/>
      <c r="T221" s="316">
        <v>9500</v>
      </c>
      <c r="U221" s="311" t="s">
        <v>352</v>
      </c>
      <c r="V221" s="317">
        <v>71.599999999999994</v>
      </c>
      <c r="W221" s="316">
        <v>9500</v>
      </c>
      <c r="X221" s="312">
        <v>680200</v>
      </c>
      <c r="Y221" s="316"/>
      <c r="Z221" s="316"/>
      <c r="AA221" s="311"/>
      <c r="AB221" s="312"/>
      <c r="AC221" s="312"/>
      <c r="AD221" s="312"/>
      <c r="AE221" s="312"/>
      <c r="AF221" s="311"/>
      <c r="AG221" s="311"/>
      <c r="AH221" s="312"/>
      <c r="AI221" s="312">
        <v>10000</v>
      </c>
      <c r="AJ221" s="318">
        <v>716000</v>
      </c>
      <c r="AK221" s="312">
        <v>150000</v>
      </c>
      <c r="AL221" s="316">
        <v>10740000</v>
      </c>
      <c r="AM221" s="316"/>
      <c r="AN221" s="319"/>
      <c r="AO221" s="316"/>
      <c r="AP221" s="319"/>
      <c r="AQ221" s="312"/>
      <c r="AR221" s="312"/>
      <c r="AS221" s="312"/>
      <c r="AT221" s="316"/>
      <c r="AU221" s="290"/>
      <c r="AV221" s="316">
        <v>17148200</v>
      </c>
      <c r="AW221" s="832"/>
      <c r="AX221" s="311"/>
      <c r="AY221" s="311"/>
      <c r="AZ221" s="311"/>
      <c r="BA221" s="312"/>
      <c r="BB221" s="311"/>
      <c r="BC221" s="312"/>
      <c r="BD221" s="312"/>
      <c r="BE221" s="318"/>
      <c r="BF221" s="320"/>
      <c r="BG221" s="321"/>
      <c r="BH221" s="311"/>
      <c r="BI221" s="311"/>
      <c r="BJ221" s="316"/>
      <c r="BK221" s="319"/>
      <c r="BL221" s="312"/>
      <c r="BM221" s="312">
        <v>40000</v>
      </c>
      <c r="BN221" s="315">
        <v>2864000</v>
      </c>
      <c r="BO221" s="832"/>
      <c r="BP221" s="832">
        <v>0</v>
      </c>
      <c r="BQ221" s="337"/>
      <c r="BR221" s="832"/>
      <c r="BS221" s="356"/>
      <c r="BT221" s="325"/>
    </row>
    <row r="222" spans="1:73" s="276" customFormat="1" ht="51" customHeight="1" x14ac:dyDescent="0.25">
      <c r="A222" s="831"/>
      <c r="B222" s="831"/>
      <c r="C222" s="311">
        <v>55</v>
      </c>
      <c r="D222" s="311">
        <v>610</v>
      </c>
      <c r="E222" s="311" t="s">
        <v>1203</v>
      </c>
      <c r="F222" s="311" t="s">
        <v>1004</v>
      </c>
      <c r="G222" s="312" t="s">
        <v>12</v>
      </c>
      <c r="H222" s="313">
        <v>126.5</v>
      </c>
      <c r="I222" s="313">
        <v>126.5</v>
      </c>
      <c r="J222" s="313">
        <v>0</v>
      </c>
      <c r="K222" s="313">
        <v>126.5</v>
      </c>
      <c r="L222" s="313">
        <v>0</v>
      </c>
      <c r="M222" s="314">
        <v>1993</v>
      </c>
      <c r="N222" s="312">
        <v>70000</v>
      </c>
      <c r="O222" s="315">
        <v>8855000</v>
      </c>
      <c r="P222" s="311" t="s">
        <v>1204</v>
      </c>
      <c r="Q222" s="311" t="s">
        <v>1205</v>
      </c>
      <c r="R222" s="311" t="s">
        <v>1005</v>
      </c>
      <c r="S222" s="311"/>
      <c r="T222" s="316">
        <v>9500</v>
      </c>
      <c r="U222" s="311" t="s">
        <v>352</v>
      </c>
      <c r="V222" s="317">
        <v>126.5</v>
      </c>
      <c r="W222" s="316">
        <v>9500</v>
      </c>
      <c r="X222" s="312">
        <v>1201750</v>
      </c>
      <c r="Y222" s="316"/>
      <c r="Z222" s="316"/>
      <c r="AA222" s="311"/>
      <c r="AB222" s="312"/>
      <c r="AC222" s="312"/>
      <c r="AD222" s="312"/>
      <c r="AE222" s="312"/>
      <c r="AF222" s="311"/>
      <c r="AG222" s="311"/>
      <c r="AH222" s="312"/>
      <c r="AI222" s="312">
        <v>10000</v>
      </c>
      <c r="AJ222" s="318">
        <v>1265000</v>
      </c>
      <c r="AK222" s="312">
        <v>150000</v>
      </c>
      <c r="AL222" s="316">
        <v>18975000</v>
      </c>
      <c r="AM222" s="316"/>
      <c r="AN222" s="319"/>
      <c r="AO222" s="316"/>
      <c r="AP222" s="319"/>
      <c r="AQ222" s="312"/>
      <c r="AR222" s="312"/>
      <c r="AS222" s="312"/>
      <c r="AT222" s="316"/>
      <c r="AU222" s="290"/>
      <c r="AV222" s="316">
        <v>30296750</v>
      </c>
      <c r="AW222" s="832"/>
      <c r="AX222" s="311"/>
      <c r="AY222" s="311"/>
      <c r="AZ222" s="311"/>
      <c r="BA222" s="312"/>
      <c r="BB222" s="311"/>
      <c r="BC222" s="312"/>
      <c r="BD222" s="312"/>
      <c r="BE222" s="318"/>
      <c r="BF222" s="320"/>
      <c r="BG222" s="321"/>
      <c r="BH222" s="311"/>
      <c r="BI222" s="311"/>
      <c r="BJ222" s="316"/>
      <c r="BK222" s="319"/>
      <c r="BL222" s="312"/>
      <c r="BM222" s="312">
        <v>40000</v>
      </c>
      <c r="BN222" s="315">
        <v>5060000</v>
      </c>
      <c r="BO222" s="832"/>
      <c r="BP222" s="832">
        <v>0</v>
      </c>
      <c r="BQ222" s="337"/>
      <c r="BR222" s="832"/>
      <c r="BS222" s="352"/>
      <c r="BT222" s="325"/>
    </row>
    <row r="223" spans="1:73" s="276" customFormat="1" ht="51" customHeight="1" x14ac:dyDescent="0.25">
      <c r="A223" s="828"/>
      <c r="B223" s="828"/>
      <c r="C223" s="332">
        <v>63</v>
      </c>
      <c r="D223" s="311">
        <v>364</v>
      </c>
      <c r="E223" s="311" t="s">
        <v>1203</v>
      </c>
      <c r="F223" s="311" t="s">
        <v>1004</v>
      </c>
      <c r="G223" s="312" t="s">
        <v>12</v>
      </c>
      <c r="H223" s="313">
        <v>165.4</v>
      </c>
      <c r="I223" s="313">
        <v>165.4</v>
      </c>
      <c r="J223" s="313">
        <v>0</v>
      </c>
      <c r="K223" s="313">
        <v>165.4</v>
      </c>
      <c r="L223" s="313">
        <v>0</v>
      </c>
      <c r="M223" s="314">
        <v>1993</v>
      </c>
      <c r="N223" s="312">
        <v>70000</v>
      </c>
      <c r="O223" s="315">
        <v>11578000</v>
      </c>
      <c r="P223" s="311" t="s">
        <v>1204</v>
      </c>
      <c r="Q223" s="311" t="s">
        <v>1205</v>
      </c>
      <c r="R223" s="311" t="s">
        <v>1005</v>
      </c>
      <c r="S223" s="311"/>
      <c r="T223" s="316">
        <v>9500</v>
      </c>
      <c r="U223" s="311" t="s">
        <v>352</v>
      </c>
      <c r="V223" s="317">
        <v>165.4</v>
      </c>
      <c r="W223" s="316">
        <v>9500</v>
      </c>
      <c r="X223" s="312">
        <v>1571300</v>
      </c>
      <c r="Y223" s="316"/>
      <c r="Z223" s="316"/>
      <c r="AA223" s="311"/>
      <c r="AB223" s="312"/>
      <c r="AC223" s="312"/>
      <c r="AD223" s="312"/>
      <c r="AE223" s="312"/>
      <c r="AF223" s="311"/>
      <c r="AG223" s="311"/>
      <c r="AH223" s="312"/>
      <c r="AI223" s="312">
        <v>10000</v>
      </c>
      <c r="AJ223" s="318">
        <v>1654000</v>
      </c>
      <c r="AK223" s="312">
        <v>150000</v>
      </c>
      <c r="AL223" s="316">
        <v>24810000</v>
      </c>
      <c r="AM223" s="316"/>
      <c r="AN223" s="319"/>
      <c r="AO223" s="316"/>
      <c r="AP223" s="319"/>
      <c r="AQ223" s="312"/>
      <c r="AR223" s="312"/>
      <c r="AS223" s="312"/>
      <c r="AT223" s="316"/>
      <c r="AU223" s="290"/>
      <c r="AV223" s="316">
        <v>39613300</v>
      </c>
      <c r="AW223" s="830"/>
      <c r="AX223" s="311"/>
      <c r="AY223" s="311"/>
      <c r="AZ223" s="311"/>
      <c r="BA223" s="312"/>
      <c r="BB223" s="311"/>
      <c r="BC223" s="312"/>
      <c r="BD223" s="312"/>
      <c r="BE223" s="318"/>
      <c r="BF223" s="320"/>
      <c r="BG223" s="321"/>
      <c r="BH223" s="311"/>
      <c r="BI223" s="311"/>
      <c r="BJ223" s="316"/>
      <c r="BK223" s="319"/>
      <c r="BL223" s="312"/>
      <c r="BM223" s="312">
        <v>40000</v>
      </c>
      <c r="BN223" s="315">
        <v>6616000</v>
      </c>
      <c r="BO223" s="830"/>
      <c r="BP223" s="830">
        <v>0</v>
      </c>
      <c r="BQ223" s="324"/>
      <c r="BR223" s="830"/>
      <c r="BS223" s="356"/>
      <c r="BT223" s="325"/>
    </row>
    <row r="224" spans="1:73" ht="52.9" customHeight="1" x14ac:dyDescent="0.25">
      <c r="A224" s="827">
        <v>99</v>
      </c>
      <c r="B224" s="827" t="s">
        <v>1518</v>
      </c>
      <c r="C224" s="311">
        <v>55</v>
      </c>
      <c r="D224" s="311">
        <v>573</v>
      </c>
      <c r="E224" s="311" t="s">
        <v>1203</v>
      </c>
      <c r="F224" s="311" t="s">
        <v>1004</v>
      </c>
      <c r="G224" s="312" t="s">
        <v>12</v>
      </c>
      <c r="H224" s="313">
        <v>33.4</v>
      </c>
      <c r="I224" s="313">
        <v>33.4</v>
      </c>
      <c r="J224" s="313">
        <v>0</v>
      </c>
      <c r="K224" s="313">
        <v>33.4</v>
      </c>
      <c r="L224" s="313">
        <v>0</v>
      </c>
      <c r="M224" s="314">
        <v>1993</v>
      </c>
      <c r="N224" s="312">
        <v>70000</v>
      </c>
      <c r="O224" s="315">
        <v>2338000</v>
      </c>
      <c r="P224" s="311" t="s">
        <v>1204</v>
      </c>
      <c r="Q224" s="311" t="s">
        <v>1205</v>
      </c>
      <c r="R224" s="311" t="s">
        <v>1005</v>
      </c>
      <c r="S224" s="311"/>
      <c r="T224" s="316">
        <v>9500</v>
      </c>
      <c r="U224" s="311" t="s">
        <v>352</v>
      </c>
      <c r="V224" s="317">
        <v>33.4</v>
      </c>
      <c r="W224" s="316">
        <v>9500</v>
      </c>
      <c r="X224" s="312">
        <v>317300</v>
      </c>
      <c r="Y224" s="316"/>
      <c r="Z224" s="316"/>
      <c r="AA224" s="311"/>
      <c r="AB224" s="312"/>
      <c r="AC224" s="312"/>
      <c r="AD224" s="312"/>
      <c r="AE224" s="312"/>
      <c r="AF224" s="311"/>
      <c r="AG224" s="311"/>
      <c r="AH224" s="312"/>
      <c r="AI224" s="312">
        <v>10000</v>
      </c>
      <c r="AJ224" s="318">
        <v>334000</v>
      </c>
      <c r="AK224" s="312">
        <v>150000</v>
      </c>
      <c r="AL224" s="316">
        <v>5010000</v>
      </c>
      <c r="AM224" s="316"/>
      <c r="AN224" s="319"/>
      <c r="AO224" s="316"/>
      <c r="AP224" s="319"/>
      <c r="AQ224" s="312"/>
      <c r="AR224" s="312"/>
      <c r="AS224" s="312"/>
      <c r="AT224" s="316"/>
      <c r="AU224" s="290"/>
      <c r="AV224" s="316">
        <v>7999300</v>
      </c>
      <c r="AW224" s="829">
        <v>24429000</v>
      </c>
      <c r="AX224" s="311"/>
      <c r="AY224" s="311"/>
      <c r="AZ224" s="311"/>
      <c r="BA224" s="312"/>
      <c r="BB224" s="311"/>
      <c r="BC224" s="312"/>
      <c r="BD224" s="312"/>
      <c r="BE224" s="318"/>
      <c r="BF224" s="320"/>
      <c r="BG224" s="321"/>
      <c r="BH224" s="311"/>
      <c r="BI224" s="311"/>
      <c r="BJ224" s="316"/>
      <c r="BK224" s="319"/>
      <c r="BL224" s="312"/>
      <c r="BM224" s="312">
        <v>40000</v>
      </c>
      <c r="BN224" s="315">
        <v>1336000</v>
      </c>
      <c r="BO224" s="829">
        <v>4080000</v>
      </c>
      <c r="BP224" s="829">
        <v>28509000</v>
      </c>
      <c r="BQ224" s="322"/>
      <c r="BR224" s="829" t="s">
        <v>1519</v>
      </c>
      <c r="BS224" s="323"/>
      <c r="BT224" s="325"/>
      <c r="BU224" s="276"/>
    </row>
    <row r="225" spans="1:73" ht="52.9" customHeight="1" x14ac:dyDescent="0.25">
      <c r="A225" s="828"/>
      <c r="B225" s="828"/>
      <c r="C225" s="326">
        <v>55</v>
      </c>
      <c r="D225" s="326">
        <v>574</v>
      </c>
      <c r="E225" s="326" t="s">
        <v>1203</v>
      </c>
      <c r="F225" s="326" t="s">
        <v>1004</v>
      </c>
      <c r="G225" s="302" t="s">
        <v>12</v>
      </c>
      <c r="H225" s="327">
        <v>68.599999999999994</v>
      </c>
      <c r="I225" s="327">
        <v>68.599999999999994</v>
      </c>
      <c r="J225" s="327">
        <v>0</v>
      </c>
      <c r="K225" s="327">
        <v>68.599999999999994</v>
      </c>
      <c r="L225" s="327">
        <v>0</v>
      </c>
      <c r="M225" s="354">
        <v>1993</v>
      </c>
      <c r="N225" s="302">
        <v>70000</v>
      </c>
      <c r="O225" s="304">
        <v>4802000</v>
      </c>
      <c r="P225" s="326" t="s">
        <v>1204</v>
      </c>
      <c r="Q225" s="326" t="s">
        <v>1205</v>
      </c>
      <c r="R225" s="326" t="s">
        <v>1005</v>
      </c>
      <c r="S225" s="326"/>
      <c r="T225" s="322">
        <v>9500</v>
      </c>
      <c r="U225" s="326" t="s">
        <v>352</v>
      </c>
      <c r="V225" s="328">
        <v>68.599999999999994</v>
      </c>
      <c r="W225" s="322">
        <v>9500</v>
      </c>
      <c r="X225" s="302">
        <v>651700</v>
      </c>
      <c r="Y225" s="322"/>
      <c r="Z225" s="322"/>
      <c r="AA225" s="326"/>
      <c r="AB225" s="302"/>
      <c r="AC225" s="302"/>
      <c r="AD225" s="302"/>
      <c r="AE225" s="302"/>
      <c r="AF225" s="326"/>
      <c r="AG225" s="326"/>
      <c r="AH225" s="302"/>
      <c r="AI225" s="302">
        <v>10000</v>
      </c>
      <c r="AJ225" s="329">
        <v>686000</v>
      </c>
      <c r="AK225" s="302">
        <v>150000</v>
      </c>
      <c r="AL225" s="322">
        <v>10290000</v>
      </c>
      <c r="AM225" s="322"/>
      <c r="AN225" s="330"/>
      <c r="AO225" s="322"/>
      <c r="AP225" s="330"/>
      <c r="AQ225" s="302"/>
      <c r="AR225" s="302"/>
      <c r="AS225" s="302"/>
      <c r="AT225" s="322"/>
      <c r="AU225" s="290"/>
      <c r="AV225" s="322">
        <v>16429700</v>
      </c>
      <c r="AW225" s="830"/>
      <c r="AX225" s="326"/>
      <c r="AY225" s="326"/>
      <c r="AZ225" s="326"/>
      <c r="BA225" s="302"/>
      <c r="BB225" s="326"/>
      <c r="BC225" s="302"/>
      <c r="BD225" s="302"/>
      <c r="BE225" s="329"/>
      <c r="BF225" s="288"/>
      <c r="BG225" s="272"/>
      <c r="BH225" s="326"/>
      <c r="BI225" s="326"/>
      <c r="BJ225" s="322"/>
      <c r="BK225" s="330"/>
      <c r="BL225" s="302"/>
      <c r="BM225" s="302">
        <v>40000</v>
      </c>
      <c r="BN225" s="304">
        <v>2744000</v>
      </c>
      <c r="BO225" s="830"/>
      <c r="BP225" s="830">
        <v>0</v>
      </c>
      <c r="BQ225" s="324"/>
      <c r="BR225" s="830"/>
      <c r="BS225" s="323"/>
      <c r="BT225" s="325"/>
      <c r="BU225" s="276"/>
    </row>
    <row r="226" spans="1:73" s="336" customFormat="1" ht="52.9" customHeight="1" x14ac:dyDescent="0.25">
      <c r="A226" s="833">
        <v>100</v>
      </c>
      <c r="B226" s="827" t="s">
        <v>1520</v>
      </c>
      <c r="C226" s="311">
        <v>55</v>
      </c>
      <c r="D226" s="311">
        <v>453</v>
      </c>
      <c r="E226" s="311" t="s">
        <v>1203</v>
      </c>
      <c r="F226" s="311" t="s">
        <v>1004</v>
      </c>
      <c r="G226" s="312" t="s">
        <v>12</v>
      </c>
      <c r="H226" s="313">
        <v>361.8</v>
      </c>
      <c r="I226" s="313">
        <v>361.8</v>
      </c>
      <c r="J226" s="313">
        <v>0</v>
      </c>
      <c r="K226" s="313">
        <v>361.8</v>
      </c>
      <c r="L226" s="313">
        <v>0</v>
      </c>
      <c r="M226" s="314"/>
      <c r="N226" s="312">
        <v>70000</v>
      </c>
      <c r="O226" s="315">
        <v>25326000</v>
      </c>
      <c r="P226" s="311" t="s">
        <v>1204</v>
      </c>
      <c r="Q226" s="311" t="s">
        <v>1205</v>
      </c>
      <c r="R226" s="311" t="s">
        <v>1005</v>
      </c>
      <c r="S226" s="311"/>
      <c r="T226" s="316">
        <v>9500</v>
      </c>
      <c r="U226" s="311" t="s">
        <v>352</v>
      </c>
      <c r="V226" s="317">
        <v>361.8</v>
      </c>
      <c r="W226" s="316">
        <v>9500</v>
      </c>
      <c r="X226" s="312">
        <v>3437100</v>
      </c>
      <c r="Y226" s="316"/>
      <c r="Z226" s="316"/>
      <c r="AA226" s="311"/>
      <c r="AB226" s="312"/>
      <c r="AC226" s="312"/>
      <c r="AD226" s="312"/>
      <c r="AE226" s="312"/>
      <c r="AF226" s="311"/>
      <c r="AG226" s="311"/>
      <c r="AH226" s="312"/>
      <c r="AI226" s="312">
        <v>10000</v>
      </c>
      <c r="AJ226" s="318">
        <v>3618000</v>
      </c>
      <c r="AK226" s="312">
        <v>150000</v>
      </c>
      <c r="AL226" s="316">
        <v>54270000</v>
      </c>
      <c r="AM226" s="316"/>
      <c r="AN226" s="319"/>
      <c r="AO226" s="316"/>
      <c r="AP226" s="319"/>
      <c r="AQ226" s="312"/>
      <c r="AR226" s="312"/>
      <c r="AS226" s="312"/>
      <c r="AT226" s="316"/>
      <c r="AU226" s="271"/>
      <c r="AV226" s="316">
        <v>86651100</v>
      </c>
      <c r="AW226" s="322">
        <v>86651100</v>
      </c>
      <c r="AX226" s="326"/>
      <c r="AY226" s="326"/>
      <c r="AZ226" s="326"/>
      <c r="BA226" s="302"/>
      <c r="BB226" s="326"/>
      <c r="BC226" s="302"/>
      <c r="BD226" s="302"/>
      <c r="BE226" s="329"/>
      <c r="BF226" s="288"/>
      <c r="BG226" s="272"/>
      <c r="BH226" s="326"/>
      <c r="BI226" s="326"/>
      <c r="BJ226" s="322"/>
      <c r="BK226" s="330"/>
      <c r="BL226" s="302"/>
      <c r="BM226" s="302">
        <v>40000</v>
      </c>
      <c r="BN226" s="304">
        <v>14472000</v>
      </c>
      <c r="BO226" s="322">
        <v>14472000</v>
      </c>
      <c r="BP226" s="322">
        <v>101123100</v>
      </c>
      <c r="BQ226" s="322"/>
      <c r="BR226" s="829" t="s">
        <v>1521</v>
      </c>
      <c r="BS226" s="334" t="s">
        <v>1522</v>
      </c>
      <c r="BT226" s="325"/>
      <c r="BU226" s="343"/>
    </row>
    <row r="227" spans="1:73" s="358" customFormat="1" ht="52.9" customHeight="1" x14ac:dyDescent="0.25">
      <c r="A227" s="836"/>
      <c r="B227" s="831"/>
      <c r="C227" s="386">
        <v>63</v>
      </c>
      <c r="D227" s="344">
        <v>332</v>
      </c>
      <c r="E227" s="344" t="s">
        <v>1203</v>
      </c>
      <c r="F227" s="344" t="s">
        <v>1004</v>
      </c>
      <c r="G227" s="345" t="s">
        <v>12</v>
      </c>
      <c r="H227" s="346">
        <v>243.8</v>
      </c>
      <c r="I227" s="346">
        <v>243.8</v>
      </c>
      <c r="J227" s="346">
        <v>0</v>
      </c>
      <c r="K227" s="346">
        <v>243.8</v>
      </c>
      <c r="L227" s="346">
        <v>0</v>
      </c>
      <c r="M227" s="347">
        <v>1993</v>
      </c>
      <c r="N227" s="345">
        <v>70000</v>
      </c>
      <c r="O227" s="296">
        <v>17066000</v>
      </c>
      <c r="P227" s="344" t="s">
        <v>1204</v>
      </c>
      <c r="Q227" s="344" t="s">
        <v>1205</v>
      </c>
      <c r="R227" s="344" t="s">
        <v>1005</v>
      </c>
      <c r="S227" s="344"/>
      <c r="T227" s="324">
        <v>9500</v>
      </c>
      <c r="U227" s="344" t="s">
        <v>352</v>
      </c>
      <c r="V227" s="348">
        <v>243.8</v>
      </c>
      <c r="W227" s="324">
        <v>9500</v>
      </c>
      <c r="X227" s="345">
        <v>2316100</v>
      </c>
      <c r="Y227" s="324"/>
      <c r="Z227" s="324"/>
      <c r="AA227" s="344"/>
      <c r="AB227" s="345"/>
      <c r="AC227" s="345"/>
      <c r="AD227" s="345"/>
      <c r="AE227" s="345"/>
      <c r="AF227" s="344"/>
      <c r="AG227" s="344"/>
      <c r="AH227" s="345"/>
      <c r="AI227" s="345">
        <v>10000</v>
      </c>
      <c r="AJ227" s="349">
        <v>2438000</v>
      </c>
      <c r="AK227" s="345">
        <v>150000</v>
      </c>
      <c r="AL227" s="324">
        <v>36570000</v>
      </c>
      <c r="AM227" s="324"/>
      <c r="AN227" s="350"/>
      <c r="AO227" s="324"/>
      <c r="AP227" s="350"/>
      <c r="AQ227" s="345"/>
      <c r="AR227" s="345"/>
      <c r="AS227" s="345"/>
      <c r="AT227" s="324"/>
      <c r="AU227" s="295"/>
      <c r="AV227" s="324">
        <v>58390100</v>
      </c>
      <c r="AW227" s="851">
        <v>117618450</v>
      </c>
      <c r="AX227" s="311"/>
      <c r="AY227" s="311"/>
      <c r="AZ227" s="311"/>
      <c r="BA227" s="312"/>
      <c r="BB227" s="311"/>
      <c r="BC227" s="312"/>
      <c r="BD227" s="312"/>
      <c r="BE227" s="318"/>
      <c r="BF227" s="320"/>
      <c r="BG227" s="321"/>
      <c r="BH227" s="311"/>
      <c r="BI227" s="311"/>
      <c r="BJ227" s="316"/>
      <c r="BK227" s="319"/>
      <c r="BL227" s="312"/>
      <c r="BM227" s="312">
        <v>40000</v>
      </c>
      <c r="BN227" s="315">
        <v>9752000</v>
      </c>
      <c r="BO227" s="851">
        <v>19644000</v>
      </c>
      <c r="BP227" s="851">
        <v>137262450</v>
      </c>
      <c r="BQ227" s="337"/>
      <c r="BR227" s="832"/>
      <c r="BS227" s="356"/>
      <c r="BT227" s="325"/>
      <c r="BU227" s="276"/>
    </row>
    <row r="228" spans="1:73" s="338" customFormat="1" ht="52.9" customHeight="1" x14ac:dyDescent="0.25">
      <c r="A228" s="836"/>
      <c r="B228" s="831"/>
      <c r="C228" s="332">
        <v>63</v>
      </c>
      <c r="D228" s="311">
        <v>191</v>
      </c>
      <c r="E228" s="311" t="s">
        <v>1203</v>
      </c>
      <c r="F228" s="311" t="s">
        <v>1004</v>
      </c>
      <c r="G228" s="312" t="s">
        <v>12</v>
      </c>
      <c r="H228" s="313">
        <v>70.099999999999994</v>
      </c>
      <c r="I228" s="313">
        <v>70.099999999999994</v>
      </c>
      <c r="J228" s="313">
        <v>0</v>
      </c>
      <c r="K228" s="313">
        <v>70.099999999999994</v>
      </c>
      <c r="L228" s="313">
        <v>0</v>
      </c>
      <c r="M228" s="314">
        <v>1993</v>
      </c>
      <c r="N228" s="312">
        <v>70000</v>
      </c>
      <c r="O228" s="315">
        <v>4907000</v>
      </c>
      <c r="P228" s="311" t="s">
        <v>1204</v>
      </c>
      <c r="Q228" s="311" t="s">
        <v>1205</v>
      </c>
      <c r="R228" s="311" t="s">
        <v>1005</v>
      </c>
      <c r="S228" s="311"/>
      <c r="T228" s="316">
        <v>9500</v>
      </c>
      <c r="U228" s="311" t="s">
        <v>352</v>
      </c>
      <c r="V228" s="317">
        <v>70.099999999999994</v>
      </c>
      <c r="W228" s="316">
        <v>9500</v>
      </c>
      <c r="X228" s="312">
        <v>665950</v>
      </c>
      <c r="Y228" s="316"/>
      <c r="Z228" s="316"/>
      <c r="AA228" s="311"/>
      <c r="AB228" s="312"/>
      <c r="AC228" s="312"/>
      <c r="AD228" s="312"/>
      <c r="AE228" s="312"/>
      <c r="AF228" s="311"/>
      <c r="AG228" s="311"/>
      <c r="AH228" s="312"/>
      <c r="AI228" s="312">
        <v>10000</v>
      </c>
      <c r="AJ228" s="318">
        <v>701000</v>
      </c>
      <c r="AK228" s="312">
        <v>150000</v>
      </c>
      <c r="AL228" s="316">
        <v>10515000</v>
      </c>
      <c r="AM228" s="316"/>
      <c r="AN228" s="319"/>
      <c r="AO228" s="316"/>
      <c r="AP228" s="319"/>
      <c r="AQ228" s="312"/>
      <c r="AR228" s="312"/>
      <c r="AS228" s="312"/>
      <c r="AT228" s="316"/>
      <c r="AU228" s="271"/>
      <c r="AV228" s="316">
        <v>16788950</v>
      </c>
      <c r="AW228" s="851"/>
      <c r="AX228" s="311"/>
      <c r="AY228" s="311"/>
      <c r="AZ228" s="311"/>
      <c r="BA228" s="312"/>
      <c r="BB228" s="311"/>
      <c r="BC228" s="312"/>
      <c r="BD228" s="312"/>
      <c r="BE228" s="318"/>
      <c r="BF228" s="320"/>
      <c r="BG228" s="321"/>
      <c r="BH228" s="311"/>
      <c r="BI228" s="311"/>
      <c r="BJ228" s="316"/>
      <c r="BK228" s="319"/>
      <c r="BL228" s="312"/>
      <c r="BM228" s="312">
        <v>40000</v>
      </c>
      <c r="BN228" s="315">
        <v>2804000</v>
      </c>
      <c r="BO228" s="851"/>
      <c r="BP228" s="851"/>
      <c r="BQ228" s="337"/>
      <c r="BR228" s="832"/>
      <c r="BS228" s="334"/>
      <c r="BT228" s="325"/>
      <c r="BU228" s="276"/>
    </row>
    <row r="229" spans="1:73" s="338" customFormat="1" ht="52.9" customHeight="1" x14ac:dyDescent="0.25">
      <c r="A229" s="836"/>
      <c r="B229" s="831"/>
      <c r="C229" s="332">
        <v>55</v>
      </c>
      <c r="D229" s="311">
        <v>541</v>
      </c>
      <c r="E229" s="311" t="s">
        <v>1203</v>
      </c>
      <c r="F229" s="311" t="s">
        <v>1004</v>
      </c>
      <c r="G229" s="312" t="s">
        <v>12</v>
      </c>
      <c r="H229" s="313">
        <v>25.6</v>
      </c>
      <c r="I229" s="313">
        <v>25.6</v>
      </c>
      <c r="J229" s="313">
        <v>0</v>
      </c>
      <c r="K229" s="313">
        <v>25.6</v>
      </c>
      <c r="L229" s="313">
        <v>0</v>
      </c>
      <c r="M229" s="314">
        <v>1993</v>
      </c>
      <c r="N229" s="312">
        <v>70000</v>
      </c>
      <c r="O229" s="315">
        <v>1792000</v>
      </c>
      <c r="P229" s="311" t="s">
        <v>1204</v>
      </c>
      <c r="Q229" s="311" t="s">
        <v>1205</v>
      </c>
      <c r="R229" s="311" t="s">
        <v>1005</v>
      </c>
      <c r="S229" s="311"/>
      <c r="T229" s="316">
        <v>9500</v>
      </c>
      <c r="U229" s="311" t="s">
        <v>352</v>
      </c>
      <c r="V229" s="317">
        <v>25.6</v>
      </c>
      <c r="W229" s="316">
        <v>9500</v>
      </c>
      <c r="X229" s="312">
        <v>243200</v>
      </c>
      <c r="Y229" s="316"/>
      <c r="Z229" s="316"/>
      <c r="AA229" s="311"/>
      <c r="AB229" s="312"/>
      <c r="AC229" s="312"/>
      <c r="AD229" s="312"/>
      <c r="AE229" s="312"/>
      <c r="AF229" s="311"/>
      <c r="AG229" s="311"/>
      <c r="AH229" s="312"/>
      <c r="AI229" s="312">
        <v>10000</v>
      </c>
      <c r="AJ229" s="318">
        <v>256000</v>
      </c>
      <c r="AK229" s="312">
        <v>150000</v>
      </c>
      <c r="AL229" s="316">
        <v>3840000</v>
      </c>
      <c r="AM229" s="316"/>
      <c r="AN229" s="319"/>
      <c r="AO229" s="316"/>
      <c r="AP229" s="319"/>
      <c r="AQ229" s="312"/>
      <c r="AR229" s="312"/>
      <c r="AS229" s="312"/>
      <c r="AT229" s="316"/>
      <c r="AU229" s="271"/>
      <c r="AV229" s="316">
        <v>6131200</v>
      </c>
      <c r="AW229" s="851"/>
      <c r="AX229" s="311"/>
      <c r="AY229" s="311"/>
      <c r="AZ229" s="311"/>
      <c r="BA229" s="312"/>
      <c r="BB229" s="311"/>
      <c r="BC229" s="312"/>
      <c r="BD229" s="312"/>
      <c r="BE229" s="318"/>
      <c r="BF229" s="320"/>
      <c r="BG229" s="321"/>
      <c r="BH229" s="311"/>
      <c r="BI229" s="311"/>
      <c r="BJ229" s="316"/>
      <c r="BK229" s="319"/>
      <c r="BL229" s="312"/>
      <c r="BM229" s="312">
        <v>40000</v>
      </c>
      <c r="BN229" s="315">
        <v>1024000</v>
      </c>
      <c r="BO229" s="851"/>
      <c r="BP229" s="851"/>
      <c r="BQ229" s="337"/>
      <c r="BR229" s="832"/>
      <c r="BS229" s="334"/>
      <c r="BT229" s="325"/>
      <c r="BU229" s="276"/>
    </row>
    <row r="230" spans="1:73" s="338" customFormat="1" ht="52.9" customHeight="1" x14ac:dyDescent="0.25">
      <c r="A230" s="836"/>
      <c r="B230" s="831"/>
      <c r="C230" s="332">
        <v>55</v>
      </c>
      <c r="D230" s="311">
        <v>542</v>
      </c>
      <c r="E230" s="311" t="s">
        <v>1203</v>
      </c>
      <c r="F230" s="311" t="s">
        <v>1004</v>
      </c>
      <c r="G230" s="312" t="s">
        <v>12</v>
      </c>
      <c r="H230" s="313">
        <v>151.6</v>
      </c>
      <c r="I230" s="313">
        <v>151.6</v>
      </c>
      <c r="J230" s="313">
        <v>0</v>
      </c>
      <c r="K230" s="313">
        <v>151.6</v>
      </c>
      <c r="L230" s="313">
        <v>0</v>
      </c>
      <c r="M230" s="314">
        <v>1993</v>
      </c>
      <c r="N230" s="312">
        <v>70000</v>
      </c>
      <c r="O230" s="315">
        <v>10612000</v>
      </c>
      <c r="P230" s="311" t="s">
        <v>1204</v>
      </c>
      <c r="Q230" s="311" t="s">
        <v>1205</v>
      </c>
      <c r="R230" s="311" t="s">
        <v>1005</v>
      </c>
      <c r="S230" s="311"/>
      <c r="T230" s="316">
        <v>9500</v>
      </c>
      <c r="U230" s="311" t="s">
        <v>352</v>
      </c>
      <c r="V230" s="317">
        <v>151.6</v>
      </c>
      <c r="W230" s="316">
        <v>9500</v>
      </c>
      <c r="X230" s="312">
        <v>1440200</v>
      </c>
      <c r="Y230" s="316"/>
      <c r="Z230" s="316"/>
      <c r="AA230" s="311"/>
      <c r="AB230" s="312"/>
      <c r="AC230" s="312"/>
      <c r="AD230" s="312"/>
      <c r="AE230" s="312"/>
      <c r="AF230" s="311"/>
      <c r="AG230" s="311"/>
      <c r="AH230" s="312"/>
      <c r="AI230" s="312">
        <v>10000</v>
      </c>
      <c r="AJ230" s="318">
        <v>1516000</v>
      </c>
      <c r="AK230" s="312">
        <v>150000</v>
      </c>
      <c r="AL230" s="316">
        <v>22740000</v>
      </c>
      <c r="AM230" s="316"/>
      <c r="AN230" s="319"/>
      <c r="AO230" s="316"/>
      <c r="AP230" s="319"/>
      <c r="AQ230" s="312"/>
      <c r="AR230" s="312"/>
      <c r="AS230" s="312"/>
      <c r="AT230" s="316"/>
      <c r="AU230" s="271"/>
      <c r="AV230" s="316">
        <v>36308200</v>
      </c>
      <c r="AW230" s="851"/>
      <c r="AX230" s="311"/>
      <c r="AY230" s="311"/>
      <c r="AZ230" s="311"/>
      <c r="BA230" s="312"/>
      <c r="BB230" s="311"/>
      <c r="BC230" s="312"/>
      <c r="BD230" s="312"/>
      <c r="BE230" s="318"/>
      <c r="BF230" s="320"/>
      <c r="BG230" s="321"/>
      <c r="BH230" s="311"/>
      <c r="BI230" s="311"/>
      <c r="BJ230" s="316"/>
      <c r="BK230" s="319"/>
      <c r="BL230" s="312"/>
      <c r="BM230" s="312">
        <v>40000</v>
      </c>
      <c r="BN230" s="315">
        <v>6064000</v>
      </c>
      <c r="BO230" s="851"/>
      <c r="BP230" s="851"/>
      <c r="BQ230" s="324"/>
      <c r="BR230" s="830"/>
      <c r="BS230" s="334"/>
      <c r="BT230" s="325"/>
      <c r="BU230" s="276"/>
    </row>
    <row r="231" spans="1:73" s="387" customFormat="1" ht="52.9" customHeight="1" x14ac:dyDescent="0.25">
      <c r="A231" s="834"/>
      <c r="B231" s="828"/>
      <c r="C231" s="311">
        <v>63</v>
      </c>
      <c r="D231" s="311">
        <v>315</v>
      </c>
      <c r="E231" s="311" t="s">
        <v>1203</v>
      </c>
      <c r="F231" s="311" t="s">
        <v>1004</v>
      </c>
      <c r="G231" s="312" t="s">
        <v>12</v>
      </c>
      <c r="H231" s="313">
        <v>240.3</v>
      </c>
      <c r="I231" s="313">
        <v>240.3</v>
      </c>
      <c r="J231" s="313">
        <v>0</v>
      </c>
      <c r="K231" s="313">
        <v>240.3</v>
      </c>
      <c r="L231" s="313">
        <v>0</v>
      </c>
      <c r="M231" s="314">
        <v>1993</v>
      </c>
      <c r="N231" s="312">
        <v>70000</v>
      </c>
      <c r="O231" s="315">
        <v>16821000</v>
      </c>
      <c r="P231" s="311" t="s">
        <v>1204</v>
      </c>
      <c r="Q231" s="311" t="s">
        <v>1205</v>
      </c>
      <c r="R231" s="311" t="s">
        <v>1005</v>
      </c>
      <c r="S231" s="311"/>
      <c r="T231" s="316">
        <v>9500</v>
      </c>
      <c r="U231" s="311" t="s">
        <v>352</v>
      </c>
      <c r="V231" s="317">
        <v>240.3</v>
      </c>
      <c r="W231" s="316">
        <v>9500</v>
      </c>
      <c r="X231" s="312">
        <v>2282850</v>
      </c>
      <c r="Y231" s="316"/>
      <c r="Z231" s="316"/>
      <c r="AA231" s="311"/>
      <c r="AB231" s="312"/>
      <c r="AC231" s="312"/>
      <c r="AD231" s="312"/>
      <c r="AE231" s="312"/>
      <c r="AF231" s="311"/>
      <c r="AG231" s="311"/>
      <c r="AH231" s="312"/>
      <c r="AI231" s="312">
        <v>10000</v>
      </c>
      <c r="AJ231" s="318">
        <v>2403000</v>
      </c>
      <c r="AK231" s="312">
        <v>150000</v>
      </c>
      <c r="AL231" s="316">
        <v>36045000</v>
      </c>
      <c r="AM231" s="316"/>
      <c r="AN231" s="319"/>
      <c r="AO231" s="316"/>
      <c r="AP231" s="319"/>
      <c r="AQ231" s="312"/>
      <c r="AR231" s="312"/>
      <c r="AS231" s="312"/>
      <c r="AT231" s="316"/>
      <c r="AU231" s="290"/>
      <c r="AV231" s="316">
        <v>57551850</v>
      </c>
      <c r="AW231" s="316">
        <v>57551850</v>
      </c>
      <c r="AX231" s="311"/>
      <c r="AY231" s="311"/>
      <c r="AZ231" s="311"/>
      <c r="BA231" s="312"/>
      <c r="BB231" s="311"/>
      <c r="BC231" s="312"/>
      <c r="BD231" s="312"/>
      <c r="BE231" s="318"/>
      <c r="BF231" s="320"/>
      <c r="BG231" s="321"/>
      <c r="BH231" s="311"/>
      <c r="BI231" s="311"/>
      <c r="BJ231" s="316"/>
      <c r="BK231" s="319"/>
      <c r="BL231" s="312"/>
      <c r="BM231" s="312">
        <v>40000</v>
      </c>
      <c r="BN231" s="315">
        <v>9612000</v>
      </c>
      <c r="BO231" s="316">
        <v>9612000</v>
      </c>
      <c r="BP231" s="316">
        <v>67163850</v>
      </c>
      <c r="BQ231" s="324"/>
      <c r="BR231" s="324"/>
      <c r="BS231" s="323"/>
      <c r="BT231" s="325"/>
      <c r="BU231" s="276"/>
    </row>
    <row r="232" spans="1:73" ht="52.9" customHeight="1" x14ac:dyDescent="0.25">
      <c r="A232" s="364">
        <v>101</v>
      </c>
      <c r="B232" s="364" t="s">
        <v>1523</v>
      </c>
      <c r="C232" s="311">
        <v>55</v>
      </c>
      <c r="D232" s="311">
        <v>449</v>
      </c>
      <c r="E232" s="311" t="s">
        <v>1203</v>
      </c>
      <c r="F232" s="311" t="s">
        <v>1004</v>
      </c>
      <c r="G232" s="312" t="s">
        <v>12</v>
      </c>
      <c r="H232" s="313">
        <v>136.9</v>
      </c>
      <c r="I232" s="313">
        <v>136.9</v>
      </c>
      <c r="J232" s="313">
        <v>0</v>
      </c>
      <c r="K232" s="313">
        <v>136.9</v>
      </c>
      <c r="L232" s="313">
        <v>0</v>
      </c>
      <c r="M232" s="314">
        <v>1993</v>
      </c>
      <c r="N232" s="312">
        <v>70000</v>
      </c>
      <c r="O232" s="315">
        <v>9583000</v>
      </c>
      <c r="P232" s="311" t="s">
        <v>1204</v>
      </c>
      <c r="Q232" s="311" t="s">
        <v>1205</v>
      </c>
      <c r="R232" s="311" t="s">
        <v>1005</v>
      </c>
      <c r="S232" s="311"/>
      <c r="T232" s="316">
        <v>9500</v>
      </c>
      <c r="U232" s="311" t="s">
        <v>352</v>
      </c>
      <c r="V232" s="317">
        <v>136.9</v>
      </c>
      <c r="W232" s="316">
        <v>9500</v>
      </c>
      <c r="X232" s="312">
        <v>1300550</v>
      </c>
      <c r="Y232" s="316"/>
      <c r="Z232" s="316"/>
      <c r="AA232" s="311"/>
      <c r="AB232" s="312"/>
      <c r="AC232" s="312"/>
      <c r="AD232" s="312"/>
      <c r="AE232" s="312"/>
      <c r="AF232" s="311"/>
      <c r="AG232" s="311"/>
      <c r="AH232" s="312"/>
      <c r="AI232" s="312">
        <v>10000</v>
      </c>
      <c r="AJ232" s="318">
        <v>1369000</v>
      </c>
      <c r="AK232" s="312">
        <v>150000</v>
      </c>
      <c r="AL232" s="316">
        <v>20535000</v>
      </c>
      <c r="AM232" s="316"/>
      <c r="AN232" s="319"/>
      <c r="AO232" s="316"/>
      <c r="AP232" s="319"/>
      <c r="AQ232" s="312"/>
      <c r="AR232" s="312"/>
      <c r="AS232" s="312"/>
      <c r="AT232" s="316"/>
      <c r="AU232" s="290"/>
      <c r="AV232" s="316">
        <v>32787550</v>
      </c>
      <c r="AW232" s="316">
        <v>32787550</v>
      </c>
      <c r="AX232" s="311"/>
      <c r="AY232" s="311"/>
      <c r="AZ232" s="311"/>
      <c r="BA232" s="312"/>
      <c r="BB232" s="311"/>
      <c r="BC232" s="312"/>
      <c r="BD232" s="312"/>
      <c r="BE232" s="318"/>
      <c r="BF232" s="320"/>
      <c r="BG232" s="321"/>
      <c r="BH232" s="311"/>
      <c r="BI232" s="311"/>
      <c r="BJ232" s="316"/>
      <c r="BK232" s="319"/>
      <c r="BL232" s="312"/>
      <c r="BM232" s="312">
        <v>40000</v>
      </c>
      <c r="BN232" s="315">
        <v>5476000</v>
      </c>
      <c r="BO232" s="316">
        <v>5476000</v>
      </c>
      <c r="BP232" s="316">
        <v>38263550</v>
      </c>
      <c r="BQ232" s="316"/>
      <c r="BR232" s="316" t="s">
        <v>1524</v>
      </c>
      <c r="BS232" s="323" t="s">
        <v>1456</v>
      </c>
      <c r="BT232" s="325"/>
      <c r="BU232" s="276"/>
    </row>
    <row r="233" spans="1:73" ht="52.9" customHeight="1" x14ac:dyDescent="0.25">
      <c r="A233" s="827">
        <v>102</v>
      </c>
      <c r="B233" s="827" t="s">
        <v>1525</v>
      </c>
      <c r="C233" s="311">
        <v>55</v>
      </c>
      <c r="D233" s="311">
        <v>480</v>
      </c>
      <c r="E233" s="311" t="s">
        <v>1203</v>
      </c>
      <c r="F233" s="311" t="s">
        <v>1004</v>
      </c>
      <c r="G233" s="312" t="s">
        <v>12</v>
      </c>
      <c r="H233" s="313">
        <v>180.5</v>
      </c>
      <c r="I233" s="313">
        <v>180.5</v>
      </c>
      <c r="J233" s="313">
        <v>0</v>
      </c>
      <c r="K233" s="313">
        <v>180.5</v>
      </c>
      <c r="L233" s="313">
        <v>0</v>
      </c>
      <c r="M233" s="314">
        <v>1993</v>
      </c>
      <c r="N233" s="312">
        <v>70000</v>
      </c>
      <c r="O233" s="315">
        <v>12635000</v>
      </c>
      <c r="P233" s="311" t="s">
        <v>1204</v>
      </c>
      <c r="Q233" s="311" t="s">
        <v>1205</v>
      </c>
      <c r="R233" s="311" t="s">
        <v>1005</v>
      </c>
      <c r="S233" s="311"/>
      <c r="T233" s="316">
        <v>9500</v>
      </c>
      <c r="U233" s="311" t="s">
        <v>352</v>
      </c>
      <c r="V233" s="317">
        <v>180.5</v>
      </c>
      <c r="W233" s="316">
        <v>9500</v>
      </c>
      <c r="X233" s="312">
        <v>1714750</v>
      </c>
      <c r="Y233" s="316"/>
      <c r="Z233" s="316"/>
      <c r="AA233" s="311"/>
      <c r="AB233" s="312"/>
      <c r="AC233" s="312"/>
      <c r="AD233" s="312"/>
      <c r="AE233" s="312"/>
      <c r="AF233" s="311"/>
      <c r="AG233" s="311"/>
      <c r="AH233" s="312"/>
      <c r="AI233" s="312">
        <v>10000</v>
      </c>
      <c r="AJ233" s="318">
        <v>1805000</v>
      </c>
      <c r="AK233" s="312">
        <v>150000</v>
      </c>
      <c r="AL233" s="316">
        <v>27075000</v>
      </c>
      <c r="AM233" s="316"/>
      <c r="AN233" s="319"/>
      <c r="AO233" s="316"/>
      <c r="AP233" s="319"/>
      <c r="AQ233" s="312"/>
      <c r="AR233" s="312"/>
      <c r="AS233" s="312"/>
      <c r="AT233" s="316"/>
      <c r="AU233" s="290"/>
      <c r="AV233" s="316">
        <v>43229750</v>
      </c>
      <c r="AW233" s="829">
        <v>97787850</v>
      </c>
      <c r="AX233" s="311"/>
      <c r="AY233" s="311"/>
      <c r="AZ233" s="311"/>
      <c r="BA233" s="312"/>
      <c r="BB233" s="311"/>
      <c r="BC233" s="312"/>
      <c r="BD233" s="312"/>
      <c r="BE233" s="318"/>
      <c r="BF233" s="320"/>
      <c r="BG233" s="321"/>
      <c r="BH233" s="311"/>
      <c r="BI233" s="311"/>
      <c r="BJ233" s="316"/>
      <c r="BK233" s="319"/>
      <c r="BL233" s="312"/>
      <c r="BM233" s="312">
        <v>40000</v>
      </c>
      <c r="BN233" s="315">
        <v>7220000</v>
      </c>
      <c r="BO233" s="829">
        <v>16332000</v>
      </c>
      <c r="BP233" s="829">
        <v>114119850</v>
      </c>
      <c r="BQ233" s="322"/>
      <c r="BR233" s="829" t="s">
        <v>1526</v>
      </c>
      <c r="BS233" s="334" t="s">
        <v>1527</v>
      </c>
      <c r="BT233" s="325"/>
      <c r="BU233" s="276"/>
    </row>
    <row r="234" spans="1:73" ht="52.9" customHeight="1" x14ac:dyDescent="0.25">
      <c r="A234" s="828"/>
      <c r="B234" s="828"/>
      <c r="C234" s="332">
        <v>63</v>
      </c>
      <c r="D234" s="311">
        <v>228</v>
      </c>
      <c r="E234" s="311" t="s">
        <v>1203</v>
      </c>
      <c r="F234" s="311" t="s">
        <v>1004</v>
      </c>
      <c r="G234" s="312" t="s">
        <v>12</v>
      </c>
      <c r="H234" s="313">
        <v>227.8</v>
      </c>
      <c r="I234" s="313">
        <v>227.8</v>
      </c>
      <c r="J234" s="313">
        <v>0</v>
      </c>
      <c r="K234" s="313">
        <v>227.8</v>
      </c>
      <c r="L234" s="313">
        <v>0</v>
      </c>
      <c r="M234" s="314">
        <v>1993</v>
      </c>
      <c r="N234" s="312">
        <v>70000</v>
      </c>
      <c r="O234" s="315">
        <v>15946000</v>
      </c>
      <c r="P234" s="311" t="s">
        <v>1204</v>
      </c>
      <c r="Q234" s="311" t="s">
        <v>1205</v>
      </c>
      <c r="R234" s="311" t="s">
        <v>1005</v>
      </c>
      <c r="S234" s="311"/>
      <c r="T234" s="316">
        <v>9500</v>
      </c>
      <c r="U234" s="311" t="s">
        <v>352</v>
      </c>
      <c r="V234" s="317">
        <v>227.8</v>
      </c>
      <c r="W234" s="316">
        <v>9500</v>
      </c>
      <c r="X234" s="312">
        <v>2164100</v>
      </c>
      <c r="Y234" s="316"/>
      <c r="Z234" s="316"/>
      <c r="AA234" s="311"/>
      <c r="AB234" s="312"/>
      <c r="AC234" s="312"/>
      <c r="AD234" s="312"/>
      <c r="AE234" s="312"/>
      <c r="AF234" s="311"/>
      <c r="AG234" s="311"/>
      <c r="AH234" s="312"/>
      <c r="AI234" s="312">
        <v>10000</v>
      </c>
      <c r="AJ234" s="318">
        <v>2278000</v>
      </c>
      <c r="AK234" s="312">
        <v>150000</v>
      </c>
      <c r="AL234" s="316">
        <v>34170000</v>
      </c>
      <c r="AM234" s="316"/>
      <c r="AN234" s="319"/>
      <c r="AO234" s="316"/>
      <c r="AP234" s="319"/>
      <c r="AQ234" s="312"/>
      <c r="AR234" s="312"/>
      <c r="AS234" s="312"/>
      <c r="AT234" s="316"/>
      <c r="AU234" s="290"/>
      <c r="AV234" s="316">
        <v>54558100</v>
      </c>
      <c r="AW234" s="830"/>
      <c r="AX234" s="311"/>
      <c r="AY234" s="311"/>
      <c r="AZ234" s="311"/>
      <c r="BA234" s="312"/>
      <c r="BB234" s="311"/>
      <c r="BC234" s="312"/>
      <c r="BD234" s="312"/>
      <c r="BE234" s="318"/>
      <c r="BF234" s="320"/>
      <c r="BG234" s="321"/>
      <c r="BH234" s="311"/>
      <c r="BI234" s="311"/>
      <c r="BJ234" s="316"/>
      <c r="BK234" s="319"/>
      <c r="BL234" s="312"/>
      <c r="BM234" s="312">
        <v>40000</v>
      </c>
      <c r="BN234" s="315">
        <v>9112000</v>
      </c>
      <c r="BO234" s="830"/>
      <c r="BP234" s="830">
        <v>0</v>
      </c>
      <c r="BQ234" s="324"/>
      <c r="BR234" s="830"/>
      <c r="BS234" s="334" t="s">
        <v>1528</v>
      </c>
      <c r="BT234" s="325"/>
      <c r="BU234" s="276"/>
    </row>
    <row r="235" spans="1:73" ht="52.9" customHeight="1" x14ac:dyDescent="0.25">
      <c r="A235" s="827">
        <v>103</v>
      </c>
      <c r="B235" s="827" t="s">
        <v>1529</v>
      </c>
      <c r="C235" s="311">
        <v>55</v>
      </c>
      <c r="D235" s="311">
        <v>622</v>
      </c>
      <c r="E235" s="311" t="s">
        <v>1203</v>
      </c>
      <c r="F235" s="311" t="s">
        <v>1004</v>
      </c>
      <c r="G235" s="312" t="s">
        <v>12</v>
      </c>
      <c r="H235" s="313">
        <v>289.7</v>
      </c>
      <c r="I235" s="313">
        <v>289.7</v>
      </c>
      <c r="J235" s="313">
        <v>0</v>
      </c>
      <c r="K235" s="313">
        <v>289.7</v>
      </c>
      <c r="L235" s="313">
        <v>0</v>
      </c>
      <c r="M235" s="314">
        <v>1993</v>
      </c>
      <c r="N235" s="312">
        <v>70000</v>
      </c>
      <c r="O235" s="315">
        <v>20279000</v>
      </c>
      <c r="P235" s="311" t="s">
        <v>1204</v>
      </c>
      <c r="Q235" s="311" t="s">
        <v>1205</v>
      </c>
      <c r="R235" s="311" t="s">
        <v>1005</v>
      </c>
      <c r="S235" s="311"/>
      <c r="T235" s="316">
        <v>9500</v>
      </c>
      <c r="U235" s="311" t="s">
        <v>352</v>
      </c>
      <c r="V235" s="317">
        <v>289.7</v>
      </c>
      <c r="W235" s="316">
        <v>9500</v>
      </c>
      <c r="X235" s="312">
        <v>2752150</v>
      </c>
      <c r="Y235" s="316"/>
      <c r="Z235" s="316"/>
      <c r="AA235" s="311"/>
      <c r="AB235" s="312"/>
      <c r="AC235" s="312"/>
      <c r="AD235" s="312"/>
      <c r="AE235" s="312"/>
      <c r="AF235" s="311"/>
      <c r="AG235" s="311"/>
      <c r="AH235" s="312"/>
      <c r="AI235" s="312">
        <v>10000</v>
      </c>
      <c r="AJ235" s="318">
        <v>2897000</v>
      </c>
      <c r="AK235" s="312">
        <v>150000</v>
      </c>
      <c r="AL235" s="316">
        <v>43455000</v>
      </c>
      <c r="AM235" s="316"/>
      <c r="AN235" s="319"/>
      <c r="AO235" s="316"/>
      <c r="AP235" s="319"/>
      <c r="AQ235" s="312"/>
      <c r="AR235" s="312"/>
      <c r="AS235" s="312"/>
      <c r="AT235" s="316"/>
      <c r="AU235" s="271"/>
      <c r="AV235" s="316">
        <v>69383150</v>
      </c>
      <c r="AW235" s="829">
        <v>376470050</v>
      </c>
      <c r="AX235" s="311"/>
      <c r="AY235" s="311"/>
      <c r="AZ235" s="311"/>
      <c r="BA235" s="312"/>
      <c r="BB235" s="311"/>
      <c r="BC235" s="312"/>
      <c r="BD235" s="312"/>
      <c r="BE235" s="318"/>
      <c r="BF235" s="320"/>
      <c r="BG235" s="321"/>
      <c r="BH235" s="311"/>
      <c r="BI235" s="311"/>
      <c r="BJ235" s="316"/>
      <c r="BK235" s="319"/>
      <c r="BL235" s="312"/>
      <c r="BM235" s="312">
        <v>40000</v>
      </c>
      <c r="BN235" s="315">
        <v>11588000</v>
      </c>
      <c r="BO235" s="829">
        <v>62876000</v>
      </c>
      <c r="BP235" s="829">
        <v>439346050</v>
      </c>
      <c r="BQ235" s="322"/>
      <c r="BR235" s="829" t="s">
        <v>1530</v>
      </c>
      <c r="BS235" s="307"/>
      <c r="BT235" s="325"/>
      <c r="BU235" s="276"/>
    </row>
    <row r="236" spans="1:73" ht="52.9" customHeight="1" x14ac:dyDescent="0.25">
      <c r="A236" s="831"/>
      <c r="B236" s="831"/>
      <c r="C236" s="311">
        <v>63</v>
      </c>
      <c r="D236" s="311">
        <v>285</v>
      </c>
      <c r="E236" s="311" t="s">
        <v>1203</v>
      </c>
      <c r="F236" s="311" t="s">
        <v>1004</v>
      </c>
      <c r="G236" s="312" t="s">
        <v>12</v>
      </c>
      <c r="H236" s="313">
        <v>284.7</v>
      </c>
      <c r="I236" s="313">
        <v>284.7</v>
      </c>
      <c r="J236" s="313">
        <v>0</v>
      </c>
      <c r="K236" s="313">
        <v>284.7</v>
      </c>
      <c r="L236" s="313">
        <v>0</v>
      </c>
      <c r="M236" s="314">
        <v>1993</v>
      </c>
      <c r="N236" s="312">
        <v>70000</v>
      </c>
      <c r="O236" s="315">
        <v>19929000</v>
      </c>
      <c r="P236" s="311" t="s">
        <v>1204</v>
      </c>
      <c r="Q236" s="311" t="s">
        <v>1205</v>
      </c>
      <c r="R236" s="311" t="s">
        <v>1005</v>
      </c>
      <c r="S236" s="311"/>
      <c r="T236" s="316">
        <v>9500</v>
      </c>
      <c r="U236" s="311" t="s">
        <v>352</v>
      </c>
      <c r="V236" s="317">
        <v>284.7</v>
      </c>
      <c r="W236" s="316">
        <v>9500</v>
      </c>
      <c r="X236" s="312">
        <v>2704650</v>
      </c>
      <c r="Y236" s="316"/>
      <c r="Z236" s="316"/>
      <c r="AA236" s="311"/>
      <c r="AB236" s="312"/>
      <c r="AC236" s="312"/>
      <c r="AD236" s="312"/>
      <c r="AE236" s="312"/>
      <c r="AF236" s="311"/>
      <c r="AG236" s="311"/>
      <c r="AH236" s="312"/>
      <c r="AI236" s="312">
        <v>10000</v>
      </c>
      <c r="AJ236" s="318">
        <v>2847000</v>
      </c>
      <c r="AK236" s="312">
        <v>150000</v>
      </c>
      <c r="AL236" s="316">
        <v>42705000</v>
      </c>
      <c r="AM236" s="316"/>
      <c r="AN236" s="319"/>
      <c r="AO236" s="316"/>
      <c r="AP236" s="319"/>
      <c r="AQ236" s="312"/>
      <c r="AR236" s="312"/>
      <c r="AS236" s="312"/>
      <c r="AT236" s="316"/>
      <c r="AU236" s="271"/>
      <c r="AV236" s="316">
        <v>68185650</v>
      </c>
      <c r="AW236" s="832"/>
      <c r="AX236" s="311"/>
      <c r="AY236" s="311"/>
      <c r="AZ236" s="311"/>
      <c r="BA236" s="312"/>
      <c r="BB236" s="311"/>
      <c r="BC236" s="312"/>
      <c r="BD236" s="312"/>
      <c r="BE236" s="318"/>
      <c r="BF236" s="320"/>
      <c r="BG236" s="321"/>
      <c r="BH236" s="311"/>
      <c r="BI236" s="311"/>
      <c r="BJ236" s="316"/>
      <c r="BK236" s="319"/>
      <c r="BL236" s="312"/>
      <c r="BM236" s="312">
        <v>40000</v>
      </c>
      <c r="BN236" s="315">
        <v>11388000</v>
      </c>
      <c r="BO236" s="832"/>
      <c r="BP236" s="832">
        <v>0</v>
      </c>
      <c r="BQ236" s="337"/>
      <c r="BR236" s="832"/>
      <c r="BS236" s="334" t="s">
        <v>1531</v>
      </c>
      <c r="BT236" s="325"/>
      <c r="BU236" s="276"/>
    </row>
    <row r="237" spans="1:73" ht="52.9" customHeight="1" x14ac:dyDescent="0.25">
      <c r="A237" s="831"/>
      <c r="B237" s="831"/>
      <c r="C237" s="326">
        <v>55</v>
      </c>
      <c r="D237" s="326">
        <v>621</v>
      </c>
      <c r="E237" s="326" t="s">
        <v>1203</v>
      </c>
      <c r="F237" s="326" t="s">
        <v>1004</v>
      </c>
      <c r="G237" s="302" t="s">
        <v>12</v>
      </c>
      <c r="H237" s="327">
        <v>197.4</v>
      </c>
      <c r="I237" s="327">
        <v>197.4</v>
      </c>
      <c r="J237" s="327">
        <v>0</v>
      </c>
      <c r="K237" s="327">
        <v>197.4</v>
      </c>
      <c r="L237" s="327">
        <v>0</v>
      </c>
      <c r="M237" s="354">
        <v>1993</v>
      </c>
      <c r="N237" s="302">
        <v>70000</v>
      </c>
      <c r="O237" s="304">
        <v>13818000</v>
      </c>
      <c r="P237" s="326" t="s">
        <v>1204</v>
      </c>
      <c r="Q237" s="326" t="s">
        <v>1205</v>
      </c>
      <c r="R237" s="326" t="s">
        <v>1005</v>
      </c>
      <c r="S237" s="326"/>
      <c r="T237" s="322">
        <v>9500</v>
      </c>
      <c r="U237" s="326" t="s">
        <v>352</v>
      </c>
      <c r="V237" s="328">
        <v>197.4</v>
      </c>
      <c r="W237" s="322">
        <v>9500</v>
      </c>
      <c r="X237" s="302">
        <v>1875300</v>
      </c>
      <c r="Y237" s="322"/>
      <c r="Z237" s="322"/>
      <c r="AA237" s="326"/>
      <c r="AB237" s="302"/>
      <c r="AC237" s="302"/>
      <c r="AD237" s="302"/>
      <c r="AE237" s="302"/>
      <c r="AF237" s="326"/>
      <c r="AG237" s="326"/>
      <c r="AH237" s="302"/>
      <c r="AI237" s="302">
        <v>10000</v>
      </c>
      <c r="AJ237" s="329">
        <v>1974000</v>
      </c>
      <c r="AK237" s="302">
        <v>150000</v>
      </c>
      <c r="AL237" s="322">
        <v>29610000</v>
      </c>
      <c r="AM237" s="322"/>
      <c r="AN237" s="330"/>
      <c r="AO237" s="322"/>
      <c r="AP237" s="330"/>
      <c r="AQ237" s="302"/>
      <c r="AR237" s="302"/>
      <c r="AS237" s="302"/>
      <c r="AT237" s="322"/>
      <c r="AU237" s="290"/>
      <c r="AV237" s="316">
        <v>47277300</v>
      </c>
      <c r="AW237" s="832"/>
      <c r="AX237" s="311"/>
      <c r="AY237" s="311"/>
      <c r="AZ237" s="311"/>
      <c r="BA237" s="312"/>
      <c r="BB237" s="311"/>
      <c r="BC237" s="312"/>
      <c r="BD237" s="312"/>
      <c r="BE237" s="318"/>
      <c r="BF237" s="320"/>
      <c r="BG237" s="321"/>
      <c r="BH237" s="311"/>
      <c r="BI237" s="311"/>
      <c r="BJ237" s="316"/>
      <c r="BK237" s="319"/>
      <c r="BL237" s="312"/>
      <c r="BM237" s="312">
        <v>40000</v>
      </c>
      <c r="BN237" s="315">
        <v>7896000</v>
      </c>
      <c r="BO237" s="832"/>
      <c r="BP237" s="832">
        <v>0</v>
      </c>
      <c r="BQ237" s="337"/>
      <c r="BR237" s="832"/>
      <c r="BS237" s="323"/>
      <c r="BT237" s="325"/>
      <c r="BU237" s="276"/>
    </row>
    <row r="238" spans="1:73" s="338" customFormat="1" ht="52.9" customHeight="1" x14ac:dyDescent="0.25">
      <c r="A238" s="831"/>
      <c r="B238" s="831"/>
      <c r="C238" s="311">
        <v>63</v>
      </c>
      <c r="D238" s="311">
        <v>248</v>
      </c>
      <c r="E238" s="311" t="s">
        <v>1203</v>
      </c>
      <c r="F238" s="311" t="s">
        <v>1004</v>
      </c>
      <c r="G238" s="312" t="s">
        <v>12</v>
      </c>
      <c r="H238" s="313">
        <v>194.1</v>
      </c>
      <c r="I238" s="313">
        <v>194.1</v>
      </c>
      <c r="J238" s="313">
        <v>0</v>
      </c>
      <c r="K238" s="313">
        <v>194.1</v>
      </c>
      <c r="L238" s="313">
        <v>0</v>
      </c>
      <c r="M238" s="314">
        <v>1993</v>
      </c>
      <c r="N238" s="312">
        <v>70000</v>
      </c>
      <c r="O238" s="315">
        <v>13587000</v>
      </c>
      <c r="P238" s="311" t="s">
        <v>1204</v>
      </c>
      <c r="Q238" s="311" t="s">
        <v>1205</v>
      </c>
      <c r="R238" s="311" t="s">
        <v>1005</v>
      </c>
      <c r="S238" s="311"/>
      <c r="T238" s="316">
        <v>9500</v>
      </c>
      <c r="U238" s="311" t="s">
        <v>352</v>
      </c>
      <c r="V238" s="317">
        <v>194.1</v>
      </c>
      <c r="W238" s="316">
        <v>9500</v>
      </c>
      <c r="X238" s="312">
        <v>1843950</v>
      </c>
      <c r="Y238" s="316"/>
      <c r="Z238" s="316"/>
      <c r="AA238" s="311"/>
      <c r="AB238" s="312"/>
      <c r="AC238" s="312"/>
      <c r="AD238" s="312"/>
      <c r="AE238" s="312"/>
      <c r="AF238" s="311"/>
      <c r="AG238" s="311"/>
      <c r="AH238" s="312"/>
      <c r="AI238" s="312">
        <v>10000</v>
      </c>
      <c r="AJ238" s="318">
        <v>1941000</v>
      </c>
      <c r="AK238" s="312">
        <v>150000</v>
      </c>
      <c r="AL238" s="316">
        <v>29115000</v>
      </c>
      <c r="AM238" s="316"/>
      <c r="AN238" s="319"/>
      <c r="AO238" s="316"/>
      <c r="AP238" s="319"/>
      <c r="AQ238" s="312"/>
      <c r="AR238" s="312"/>
      <c r="AS238" s="312"/>
      <c r="AT238" s="316"/>
      <c r="AU238" s="271"/>
      <c r="AV238" s="316">
        <v>46486950</v>
      </c>
      <c r="AW238" s="832"/>
      <c r="AX238" s="311"/>
      <c r="AY238" s="311"/>
      <c r="AZ238" s="311"/>
      <c r="BA238" s="312"/>
      <c r="BB238" s="311"/>
      <c r="BC238" s="312"/>
      <c r="BD238" s="312"/>
      <c r="BE238" s="318"/>
      <c r="BF238" s="320"/>
      <c r="BG238" s="321"/>
      <c r="BH238" s="311"/>
      <c r="BI238" s="311"/>
      <c r="BJ238" s="316"/>
      <c r="BK238" s="319"/>
      <c r="BL238" s="312"/>
      <c r="BM238" s="312">
        <v>40000</v>
      </c>
      <c r="BN238" s="315">
        <v>7764000</v>
      </c>
      <c r="BO238" s="832"/>
      <c r="BP238" s="832">
        <v>0</v>
      </c>
      <c r="BQ238" s="337"/>
      <c r="BR238" s="832"/>
      <c r="BS238" s="334" t="s">
        <v>1532</v>
      </c>
      <c r="BT238" s="325"/>
      <c r="BU238" s="343"/>
    </row>
    <row r="239" spans="1:73" ht="52.9" customHeight="1" x14ac:dyDescent="0.25">
      <c r="A239" s="831"/>
      <c r="B239" s="831"/>
      <c r="C239" s="340">
        <v>63</v>
      </c>
      <c r="D239" s="326">
        <v>201</v>
      </c>
      <c r="E239" s="311" t="s">
        <v>1203</v>
      </c>
      <c r="F239" s="311" t="s">
        <v>1004</v>
      </c>
      <c r="G239" s="312" t="s">
        <v>12</v>
      </c>
      <c r="H239" s="313">
        <v>310</v>
      </c>
      <c r="I239" s="313">
        <v>310</v>
      </c>
      <c r="J239" s="313">
        <v>0</v>
      </c>
      <c r="K239" s="313">
        <v>310</v>
      </c>
      <c r="L239" s="313">
        <v>0</v>
      </c>
      <c r="M239" s="314">
        <v>1993</v>
      </c>
      <c r="N239" s="312">
        <v>70000</v>
      </c>
      <c r="O239" s="315">
        <v>21700000</v>
      </c>
      <c r="P239" s="311" t="s">
        <v>1204</v>
      </c>
      <c r="Q239" s="311" t="s">
        <v>1205</v>
      </c>
      <c r="R239" s="311" t="s">
        <v>1005</v>
      </c>
      <c r="S239" s="311"/>
      <c r="T239" s="316">
        <v>9500</v>
      </c>
      <c r="U239" s="311" t="s">
        <v>352</v>
      </c>
      <c r="V239" s="317">
        <v>310</v>
      </c>
      <c r="W239" s="316">
        <v>9500</v>
      </c>
      <c r="X239" s="312">
        <v>2945000</v>
      </c>
      <c r="Y239" s="316"/>
      <c r="Z239" s="316"/>
      <c r="AA239" s="311"/>
      <c r="AB239" s="312"/>
      <c r="AC239" s="312"/>
      <c r="AD239" s="312"/>
      <c r="AE239" s="312"/>
      <c r="AF239" s="311"/>
      <c r="AG239" s="311"/>
      <c r="AH239" s="312"/>
      <c r="AI239" s="312">
        <v>10000</v>
      </c>
      <c r="AJ239" s="318">
        <v>3100000</v>
      </c>
      <c r="AK239" s="312">
        <v>150000</v>
      </c>
      <c r="AL239" s="316">
        <v>46500000</v>
      </c>
      <c r="AM239" s="316"/>
      <c r="AN239" s="319"/>
      <c r="AO239" s="316"/>
      <c r="AP239" s="319"/>
      <c r="AQ239" s="312"/>
      <c r="AR239" s="312"/>
      <c r="AS239" s="312"/>
      <c r="AT239" s="316"/>
      <c r="AU239" s="290"/>
      <c r="AV239" s="316">
        <v>74245000</v>
      </c>
      <c r="AW239" s="832"/>
      <c r="AX239" s="311"/>
      <c r="AY239" s="311"/>
      <c r="AZ239" s="311"/>
      <c r="BA239" s="312"/>
      <c r="BB239" s="311"/>
      <c r="BC239" s="312"/>
      <c r="BD239" s="312"/>
      <c r="BE239" s="318"/>
      <c r="BF239" s="320"/>
      <c r="BG239" s="321"/>
      <c r="BH239" s="311"/>
      <c r="BI239" s="311"/>
      <c r="BJ239" s="316"/>
      <c r="BK239" s="319"/>
      <c r="BL239" s="312"/>
      <c r="BM239" s="312">
        <v>40000</v>
      </c>
      <c r="BN239" s="315">
        <v>12400000</v>
      </c>
      <c r="BO239" s="832"/>
      <c r="BP239" s="832">
        <v>0</v>
      </c>
      <c r="BQ239" s="337"/>
      <c r="BR239" s="832"/>
      <c r="BS239" s="323"/>
      <c r="BT239" s="325"/>
      <c r="BU239" s="276"/>
    </row>
    <row r="240" spans="1:73" ht="52.9" customHeight="1" x14ac:dyDescent="0.25">
      <c r="A240" s="828"/>
      <c r="B240" s="828"/>
      <c r="C240" s="332">
        <v>63</v>
      </c>
      <c r="D240" s="311">
        <v>202</v>
      </c>
      <c r="E240" s="311" t="s">
        <v>1203</v>
      </c>
      <c r="F240" s="311" t="s">
        <v>1004</v>
      </c>
      <c r="G240" s="312" t="s">
        <v>12</v>
      </c>
      <c r="H240" s="313">
        <v>296</v>
      </c>
      <c r="I240" s="313">
        <v>296</v>
      </c>
      <c r="J240" s="313">
        <v>0</v>
      </c>
      <c r="K240" s="313">
        <v>296</v>
      </c>
      <c r="L240" s="313">
        <v>0</v>
      </c>
      <c r="M240" s="314">
        <v>1993</v>
      </c>
      <c r="N240" s="312">
        <v>70000</v>
      </c>
      <c r="O240" s="315">
        <v>20720000</v>
      </c>
      <c r="P240" s="311" t="s">
        <v>1204</v>
      </c>
      <c r="Q240" s="311" t="s">
        <v>1205</v>
      </c>
      <c r="R240" s="311" t="s">
        <v>1005</v>
      </c>
      <c r="S240" s="311"/>
      <c r="T240" s="316">
        <v>9500</v>
      </c>
      <c r="U240" s="311" t="s">
        <v>352</v>
      </c>
      <c r="V240" s="317">
        <v>296</v>
      </c>
      <c r="W240" s="316">
        <v>9500</v>
      </c>
      <c r="X240" s="312">
        <v>2812000</v>
      </c>
      <c r="Y240" s="316"/>
      <c r="Z240" s="316"/>
      <c r="AA240" s="311"/>
      <c r="AB240" s="312"/>
      <c r="AC240" s="312"/>
      <c r="AD240" s="312"/>
      <c r="AE240" s="312"/>
      <c r="AF240" s="311"/>
      <c r="AG240" s="311"/>
      <c r="AH240" s="312"/>
      <c r="AI240" s="312">
        <v>10000</v>
      </c>
      <c r="AJ240" s="318">
        <v>2960000</v>
      </c>
      <c r="AK240" s="312">
        <v>150000</v>
      </c>
      <c r="AL240" s="316">
        <v>44400000</v>
      </c>
      <c r="AM240" s="316"/>
      <c r="AN240" s="319"/>
      <c r="AO240" s="316"/>
      <c r="AP240" s="319"/>
      <c r="AQ240" s="312"/>
      <c r="AR240" s="312"/>
      <c r="AS240" s="312"/>
      <c r="AT240" s="316"/>
      <c r="AU240" s="290"/>
      <c r="AV240" s="316">
        <v>70892000</v>
      </c>
      <c r="AW240" s="830"/>
      <c r="AX240" s="311"/>
      <c r="AY240" s="311"/>
      <c r="AZ240" s="311"/>
      <c r="BA240" s="312"/>
      <c r="BB240" s="311"/>
      <c r="BC240" s="312"/>
      <c r="BD240" s="312"/>
      <c r="BE240" s="318"/>
      <c r="BF240" s="320"/>
      <c r="BG240" s="321"/>
      <c r="BH240" s="311"/>
      <c r="BI240" s="311"/>
      <c r="BJ240" s="316"/>
      <c r="BK240" s="319"/>
      <c r="BL240" s="312"/>
      <c r="BM240" s="312">
        <v>40000</v>
      </c>
      <c r="BN240" s="315">
        <v>11840000</v>
      </c>
      <c r="BO240" s="830"/>
      <c r="BP240" s="830">
        <v>0</v>
      </c>
      <c r="BQ240" s="324"/>
      <c r="BR240" s="830"/>
      <c r="BS240" s="307"/>
      <c r="BT240" s="325"/>
      <c r="BU240" s="276"/>
    </row>
    <row r="241" spans="1:73" s="358" customFormat="1" ht="40.15" customHeight="1" x14ac:dyDescent="0.25">
      <c r="A241" s="833">
        <v>104</v>
      </c>
      <c r="B241" s="827" t="s">
        <v>1533</v>
      </c>
      <c r="C241" s="344">
        <v>55</v>
      </c>
      <c r="D241" s="344">
        <v>518</v>
      </c>
      <c r="E241" s="344" t="s">
        <v>1203</v>
      </c>
      <c r="F241" s="344" t="s">
        <v>1004</v>
      </c>
      <c r="G241" s="345" t="s">
        <v>12</v>
      </c>
      <c r="H241" s="346">
        <v>213.4</v>
      </c>
      <c r="I241" s="346">
        <v>213.4</v>
      </c>
      <c r="J241" s="346">
        <v>0</v>
      </c>
      <c r="K241" s="346">
        <v>213.4</v>
      </c>
      <c r="L241" s="346">
        <v>0</v>
      </c>
      <c r="M241" s="347">
        <v>1993</v>
      </c>
      <c r="N241" s="345">
        <v>70000</v>
      </c>
      <c r="O241" s="296">
        <v>14938000</v>
      </c>
      <c r="P241" s="344" t="s">
        <v>1204</v>
      </c>
      <c r="Q241" s="344" t="s">
        <v>1205</v>
      </c>
      <c r="R241" s="344" t="s">
        <v>1005</v>
      </c>
      <c r="S241" s="344"/>
      <c r="T241" s="324">
        <v>9500</v>
      </c>
      <c r="U241" s="344" t="s">
        <v>352</v>
      </c>
      <c r="V241" s="348">
        <v>213.4</v>
      </c>
      <c r="W241" s="324">
        <v>9500</v>
      </c>
      <c r="X241" s="345">
        <v>2027300</v>
      </c>
      <c r="Y241" s="324"/>
      <c r="Z241" s="324"/>
      <c r="AA241" s="344"/>
      <c r="AB241" s="345"/>
      <c r="AC241" s="345"/>
      <c r="AD241" s="345"/>
      <c r="AE241" s="345"/>
      <c r="AF241" s="344"/>
      <c r="AG241" s="344"/>
      <c r="AH241" s="345"/>
      <c r="AI241" s="345">
        <v>10000</v>
      </c>
      <c r="AJ241" s="349">
        <v>2134000</v>
      </c>
      <c r="AK241" s="345">
        <v>150000</v>
      </c>
      <c r="AL241" s="324">
        <v>32010000</v>
      </c>
      <c r="AM241" s="324"/>
      <c r="AN241" s="350"/>
      <c r="AO241" s="324"/>
      <c r="AP241" s="350"/>
      <c r="AQ241" s="345"/>
      <c r="AR241" s="345"/>
      <c r="AS241" s="345"/>
      <c r="AT241" s="324"/>
      <c r="AU241" s="351"/>
      <c r="AV241" s="316">
        <v>51109300</v>
      </c>
      <c r="AW241" s="829">
        <v>137115900</v>
      </c>
      <c r="AX241" s="311"/>
      <c r="AY241" s="311"/>
      <c r="AZ241" s="311"/>
      <c r="BA241" s="312"/>
      <c r="BB241" s="311"/>
      <c r="BC241" s="312"/>
      <c r="BD241" s="312"/>
      <c r="BE241" s="318"/>
      <c r="BF241" s="320"/>
      <c r="BG241" s="321"/>
      <c r="BH241" s="311"/>
      <c r="BI241" s="311"/>
      <c r="BJ241" s="316"/>
      <c r="BK241" s="319"/>
      <c r="BL241" s="312"/>
      <c r="BM241" s="312">
        <v>40000</v>
      </c>
      <c r="BN241" s="315">
        <v>8536000</v>
      </c>
      <c r="BO241" s="829">
        <v>22340000</v>
      </c>
      <c r="BP241" s="829">
        <v>159455900</v>
      </c>
      <c r="BQ241" s="322"/>
      <c r="BR241" s="829" t="s">
        <v>1534</v>
      </c>
      <c r="BS241" s="356" t="s">
        <v>1535</v>
      </c>
      <c r="BT241" s="847"/>
      <c r="BU241" s="388"/>
    </row>
    <row r="242" spans="1:73" s="338" customFormat="1" ht="37.9" customHeight="1" x14ac:dyDescent="0.25">
      <c r="A242" s="836"/>
      <c r="B242" s="831"/>
      <c r="C242" s="311">
        <v>55</v>
      </c>
      <c r="D242" s="311">
        <v>623</v>
      </c>
      <c r="E242" s="311" t="s">
        <v>1203</v>
      </c>
      <c r="F242" s="311" t="s">
        <v>1004</v>
      </c>
      <c r="G242" s="312" t="s">
        <v>12</v>
      </c>
      <c r="H242" s="313">
        <v>345.1</v>
      </c>
      <c r="I242" s="313">
        <v>345.1</v>
      </c>
      <c r="J242" s="313">
        <v>0</v>
      </c>
      <c r="K242" s="313">
        <v>345.1</v>
      </c>
      <c r="L242" s="313">
        <v>0</v>
      </c>
      <c r="M242" s="314">
        <v>1993</v>
      </c>
      <c r="N242" s="312">
        <v>70000</v>
      </c>
      <c r="O242" s="315">
        <v>24157000</v>
      </c>
      <c r="P242" s="311"/>
      <c r="Q242" s="311"/>
      <c r="R242" s="311"/>
      <c r="S242" s="311"/>
      <c r="T242" s="316"/>
      <c r="U242" s="311" t="s">
        <v>1536</v>
      </c>
      <c r="V242" s="317"/>
      <c r="W242" s="316">
        <v>0</v>
      </c>
      <c r="X242" s="312">
        <v>0</v>
      </c>
      <c r="Y242" s="316"/>
      <c r="Z242" s="316"/>
      <c r="AA242" s="311"/>
      <c r="AB242" s="312"/>
      <c r="AC242" s="312"/>
      <c r="AD242" s="312"/>
      <c r="AE242" s="312"/>
      <c r="AF242" s="311"/>
      <c r="AG242" s="311"/>
      <c r="AH242" s="312"/>
      <c r="AI242" s="312">
        <v>10000</v>
      </c>
      <c r="AJ242" s="318">
        <v>3451000</v>
      </c>
      <c r="AK242" s="312">
        <v>150000</v>
      </c>
      <c r="AL242" s="316">
        <v>51765000</v>
      </c>
      <c r="AM242" s="316"/>
      <c r="AN242" s="319"/>
      <c r="AO242" s="316"/>
      <c r="AP242" s="319"/>
      <c r="AQ242" s="312"/>
      <c r="AR242" s="312"/>
      <c r="AS242" s="312"/>
      <c r="AT242" s="316"/>
      <c r="AU242" s="271"/>
      <c r="AV242" s="316">
        <v>79373000</v>
      </c>
      <c r="AW242" s="832"/>
      <c r="AX242" s="311"/>
      <c r="AY242" s="311"/>
      <c r="AZ242" s="311"/>
      <c r="BA242" s="312"/>
      <c r="BB242" s="311"/>
      <c r="BC242" s="312"/>
      <c r="BD242" s="312"/>
      <c r="BE242" s="318"/>
      <c r="BF242" s="320"/>
      <c r="BG242" s="321"/>
      <c r="BH242" s="311"/>
      <c r="BI242" s="311"/>
      <c r="BJ242" s="316"/>
      <c r="BK242" s="319"/>
      <c r="BL242" s="312"/>
      <c r="BM242" s="312">
        <v>40000</v>
      </c>
      <c r="BN242" s="315">
        <v>13804000</v>
      </c>
      <c r="BO242" s="832"/>
      <c r="BP242" s="832"/>
      <c r="BQ242" s="324"/>
      <c r="BR242" s="830"/>
      <c r="BS242" s="334"/>
      <c r="BT242" s="844"/>
      <c r="BU242" s="276"/>
    </row>
    <row r="243" spans="1:73" s="342" customFormat="1" ht="66.599999999999994" customHeight="1" x14ac:dyDescent="0.25">
      <c r="A243" s="836"/>
      <c r="B243" s="831"/>
      <c r="C243" s="332"/>
      <c r="D243" s="311"/>
      <c r="E243" s="311"/>
      <c r="F243" s="311"/>
      <c r="G243" s="312"/>
      <c r="H243" s="313"/>
      <c r="I243" s="313"/>
      <c r="J243" s="313"/>
      <c r="K243" s="313"/>
      <c r="L243" s="313"/>
      <c r="M243" s="314"/>
      <c r="N243" s="312"/>
      <c r="O243" s="315"/>
      <c r="P243" s="311" t="s">
        <v>1537</v>
      </c>
      <c r="Q243" s="311" t="s">
        <v>1295</v>
      </c>
      <c r="R243" s="321" t="s">
        <v>1538</v>
      </c>
      <c r="S243" s="311"/>
      <c r="T243" s="316">
        <v>118000</v>
      </c>
      <c r="U243" s="311" t="s">
        <v>898</v>
      </c>
      <c r="V243" s="317">
        <v>39</v>
      </c>
      <c r="W243" s="316"/>
      <c r="X243" s="312"/>
      <c r="Y243" s="316">
        <v>94400</v>
      </c>
      <c r="Z243" s="316">
        <v>3681600</v>
      </c>
      <c r="AA243" s="311"/>
      <c r="AB243" s="312"/>
      <c r="AC243" s="312"/>
      <c r="AD243" s="312"/>
      <c r="AE243" s="312"/>
      <c r="AF243" s="311"/>
      <c r="AG243" s="311"/>
      <c r="AH243" s="312"/>
      <c r="AI243" s="312"/>
      <c r="AJ243" s="318"/>
      <c r="AK243" s="312"/>
      <c r="AL243" s="316">
        <v>0</v>
      </c>
      <c r="AM243" s="316"/>
      <c r="AN243" s="319"/>
      <c r="AO243" s="316"/>
      <c r="AP243" s="319"/>
      <c r="AQ243" s="312"/>
      <c r="AR243" s="312"/>
      <c r="AS243" s="312"/>
      <c r="AT243" s="316"/>
      <c r="AU243" s="271"/>
      <c r="AV243" s="316">
        <v>3681600</v>
      </c>
      <c r="AW243" s="832"/>
      <c r="AX243" s="311"/>
      <c r="AY243" s="311"/>
      <c r="AZ243" s="311"/>
      <c r="BA243" s="312"/>
      <c r="BB243" s="311"/>
      <c r="BC243" s="312"/>
      <c r="BD243" s="312"/>
      <c r="BE243" s="318"/>
      <c r="BF243" s="320"/>
      <c r="BG243" s="321"/>
      <c r="BH243" s="311"/>
      <c r="BI243" s="311"/>
      <c r="BJ243" s="316"/>
      <c r="BK243" s="319"/>
      <c r="BL243" s="312"/>
      <c r="BM243" s="312"/>
      <c r="BN243" s="315"/>
      <c r="BO243" s="832"/>
      <c r="BP243" s="832"/>
      <c r="BQ243" s="316"/>
      <c r="BR243" s="316" t="s">
        <v>1237</v>
      </c>
      <c r="BS243" s="323" t="s">
        <v>1539</v>
      </c>
      <c r="BT243" s="844"/>
      <c r="BU243" s="276"/>
    </row>
    <row r="244" spans="1:73" s="342" customFormat="1" ht="66.599999999999994" customHeight="1" x14ac:dyDescent="0.25">
      <c r="A244" s="834"/>
      <c r="B244" s="828"/>
      <c r="C244" s="332"/>
      <c r="D244" s="311"/>
      <c r="E244" s="311"/>
      <c r="F244" s="311"/>
      <c r="G244" s="312"/>
      <c r="H244" s="313"/>
      <c r="I244" s="313"/>
      <c r="J244" s="313"/>
      <c r="K244" s="313"/>
      <c r="L244" s="313"/>
      <c r="M244" s="314"/>
      <c r="N244" s="312"/>
      <c r="O244" s="315"/>
      <c r="P244" s="311" t="s">
        <v>1540</v>
      </c>
      <c r="Q244" s="311" t="s">
        <v>1541</v>
      </c>
      <c r="R244" s="321" t="s">
        <v>1542</v>
      </c>
      <c r="S244" s="311"/>
      <c r="T244" s="316">
        <v>123000</v>
      </c>
      <c r="U244" s="311" t="s">
        <v>898</v>
      </c>
      <c r="V244" s="317">
        <v>30</v>
      </c>
      <c r="W244" s="316"/>
      <c r="X244" s="312"/>
      <c r="Y244" s="316">
        <v>98400</v>
      </c>
      <c r="Z244" s="316">
        <v>2952000</v>
      </c>
      <c r="AA244" s="311"/>
      <c r="AB244" s="312"/>
      <c r="AC244" s="312"/>
      <c r="AD244" s="312"/>
      <c r="AE244" s="312"/>
      <c r="AF244" s="311"/>
      <c r="AG244" s="311"/>
      <c r="AH244" s="312"/>
      <c r="AI244" s="312"/>
      <c r="AJ244" s="318"/>
      <c r="AK244" s="312"/>
      <c r="AL244" s="316">
        <v>0</v>
      </c>
      <c r="AM244" s="316"/>
      <c r="AN244" s="319"/>
      <c r="AO244" s="316"/>
      <c r="AP244" s="319"/>
      <c r="AQ244" s="312"/>
      <c r="AR244" s="312"/>
      <c r="AS244" s="312"/>
      <c r="AT244" s="316"/>
      <c r="AU244" s="271"/>
      <c r="AV244" s="316">
        <v>2952000</v>
      </c>
      <c r="AW244" s="830"/>
      <c r="AX244" s="311"/>
      <c r="AY244" s="311"/>
      <c r="AZ244" s="311"/>
      <c r="BA244" s="312"/>
      <c r="BB244" s="311"/>
      <c r="BC244" s="312"/>
      <c r="BD244" s="312"/>
      <c r="BE244" s="318"/>
      <c r="BF244" s="320"/>
      <c r="BG244" s="321"/>
      <c r="BH244" s="311"/>
      <c r="BI244" s="311"/>
      <c r="BJ244" s="316"/>
      <c r="BK244" s="319"/>
      <c r="BL244" s="312"/>
      <c r="BM244" s="312"/>
      <c r="BN244" s="315"/>
      <c r="BO244" s="830"/>
      <c r="BP244" s="830"/>
      <c r="BQ244" s="316"/>
      <c r="BR244" s="316" t="s">
        <v>1237</v>
      </c>
      <c r="BS244" s="323" t="s">
        <v>1539</v>
      </c>
      <c r="BT244" s="845"/>
      <c r="BU244" s="276"/>
    </row>
    <row r="245" spans="1:73" s="342" customFormat="1" ht="91.5" customHeight="1" x14ac:dyDescent="0.25">
      <c r="A245" s="265">
        <v>105</v>
      </c>
      <c r="B245" s="265" t="s">
        <v>1543</v>
      </c>
      <c r="C245" s="332">
        <v>63</v>
      </c>
      <c r="D245" s="311">
        <v>210</v>
      </c>
      <c r="E245" s="311" t="s">
        <v>1203</v>
      </c>
      <c r="F245" s="311" t="s">
        <v>1004</v>
      </c>
      <c r="G245" s="312" t="s">
        <v>12</v>
      </c>
      <c r="H245" s="313">
        <v>239.4</v>
      </c>
      <c r="I245" s="313">
        <v>239.4</v>
      </c>
      <c r="J245" s="313">
        <v>0</v>
      </c>
      <c r="K245" s="313">
        <v>239.4</v>
      </c>
      <c r="L245" s="313">
        <v>0</v>
      </c>
      <c r="M245" s="314">
        <v>1993</v>
      </c>
      <c r="N245" s="312">
        <v>70000</v>
      </c>
      <c r="O245" s="315">
        <v>16758000</v>
      </c>
      <c r="P245" s="311" t="s">
        <v>1204</v>
      </c>
      <c r="Q245" s="311" t="s">
        <v>1205</v>
      </c>
      <c r="R245" s="311" t="s">
        <v>1005</v>
      </c>
      <c r="S245" s="311"/>
      <c r="T245" s="316">
        <v>9500</v>
      </c>
      <c r="U245" s="311" t="s">
        <v>352</v>
      </c>
      <c r="V245" s="317">
        <v>239.4</v>
      </c>
      <c r="W245" s="316">
        <v>9500</v>
      </c>
      <c r="X245" s="312">
        <v>2274300</v>
      </c>
      <c r="Y245" s="316"/>
      <c r="Z245" s="316"/>
      <c r="AA245" s="311"/>
      <c r="AB245" s="312"/>
      <c r="AC245" s="312"/>
      <c r="AD245" s="312"/>
      <c r="AE245" s="312"/>
      <c r="AF245" s="311"/>
      <c r="AG245" s="311"/>
      <c r="AH245" s="312"/>
      <c r="AI245" s="312">
        <v>10000</v>
      </c>
      <c r="AJ245" s="318">
        <v>2394000</v>
      </c>
      <c r="AK245" s="312">
        <v>150000</v>
      </c>
      <c r="AL245" s="316">
        <v>35910000</v>
      </c>
      <c r="AM245" s="316"/>
      <c r="AN245" s="319"/>
      <c r="AO245" s="316"/>
      <c r="AP245" s="319"/>
      <c r="AQ245" s="312"/>
      <c r="AR245" s="312"/>
      <c r="AS245" s="312"/>
      <c r="AT245" s="316"/>
      <c r="AU245" s="271"/>
      <c r="AV245" s="316">
        <v>57336300</v>
      </c>
      <c r="AW245" s="316">
        <v>57336300</v>
      </c>
      <c r="AX245" s="311"/>
      <c r="AY245" s="311"/>
      <c r="AZ245" s="311"/>
      <c r="BA245" s="312"/>
      <c r="BB245" s="311"/>
      <c r="BC245" s="312"/>
      <c r="BD245" s="312"/>
      <c r="BE245" s="318"/>
      <c r="BF245" s="320"/>
      <c r="BG245" s="321"/>
      <c r="BH245" s="311"/>
      <c r="BI245" s="311"/>
      <c r="BJ245" s="316"/>
      <c r="BK245" s="319"/>
      <c r="BL245" s="312"/>
      <c r="BM245" s="312">
        <v>40000</v>
      </c>
      <c r="BN245" s="315">
        <v>9576000</v>
      </c>
      <c r="BO245" s="316">
        <v>9576000</v>
      </c>
      <c r="BP245" s="316">
        <v>66912300</v>
      </c>
      <c r="BQ245" s="316"/>
      <c r="BR245" s="316" t="s">
        <v>1544</v>
      </c>
      <c r="BS245" s="323" t="s">
        <v>1539</v>
      </c>
      <c r="BT245" s="325"/>
      <c r="BU245" s="276"/>
    </row>
    <row r="246" spans="1:73" s="338" customFormat="1" ht="42" customHeight="1" x14ac:dyDescent="0.25">
      <c r="A246" s="321">
        <v>106</v>
      </c>
      <c r="B246" s="321" t="s">
        <v>1545</v>
      </c>
      <c r="C246" s="344">
        <v>55</v>
      </c>
      <c r="D246" s="344">
        <v>518</v>
      </c>
      <c r="E246" s="344" t="s">
        <v>1203</v>
      </c>
      <c r="F246" s="344" t="s">
        <v>1004</v>
      </c>
      <c r="G246" s="345" t="s">
        <v>12</v>
      </c>
      <c r="H246" s="346">
        <v>145.69999999999999</v>
      </c>
      <c r="I246" s="346">
        <v>145.69999999999999</v>
      </c>
      <c r="J246" s="346">
        <v>0</v>
      </c>
      <c r="K246" s="346">
        <v>145.69999999999999</v>
      </c>
      <c r="L246" s="346">
        <v>0</v>
      </c>
      <c r="M246" s="347">
        <v>1993</v>
      </c>
      <c r="N246" s="345">
        <v>70000</v>
      </c>
      <c r="O246" s="296">
        <v>10199000</v>
      </c>
      <c r="P246" s="344" t="s">
        <v>1204</v>
      </c>
      <c r="Q246" s="344" t="s">
        <v>1205</v>
      </c>
      <c r="R246" s="344" t="s">
        <v>1005</v>
      </c>
      <c r="S246" s="344"/>
      <c r="T246" s="324">
        <v>9500</v>
      </c>
      <c r="U246" s="344" t="s">
        <v>352</v>
      </c>
      <c r="V246" s="348">
        <v>145.69999999999999</v>
      </c>
      <c r="W246" s="324">
        <v>9500</v>
      </c>
      <c r="X246" s="345">
        <v>1384150</v>
      </c>
      <c r="Y246" s="324"/>
      <c r="Z246" s="324"/>
      <c r="AA246" s="344"/>
      <c r="AB246" s="345"/>
      <c r="AC246" s="345"/>
      <c r="AD246" s="345"/>
      <c r="AE246" s="345"/>
      <c r="AF246" s="344"/>
      <c r="AG246" s="344"/>
      <c r="AH246" s="345"/>
      <c r="AI246" s="345">
        <v>10000</v>
      </c>
      <c r="AJ246" s="349">
        <v>1457000</v>
      </c>
      <c r="AK246" s="345">
        <v>150000</v>
      </c>
      <c r="AL246" s="324">
        <v>21855000</v>
      </c>
      <c r="AM246" s="324"/>
      <c r="AN246" s="350"/>
      <c r="AO246" s="324"/>
      <c r="AP246" s="350"/>
      <c r="AQ246" s="345"/>
      <c r="AR246" s="345"/>
      <c r="AS246" s="345"/>
      <c r="AT246" s="324"/>
      <c r="AU246" s="351"/>
      <c r="AV246" s="316">
        <v>34895150</v>
      </c>
      <c r="AW246" s="316">
        <v>34895150</v>
      </c>
      <c r="AX246" s="311"/>
      <c r="AY246" s="311"/>
      <c r="AZ246" s="311"/>
      <c r="BA246" s="312"/>
      <c r="BB246" s="311"/>
      <c r="BC246" s="312"/>
      <c r="BD246" s="312"/>
      <c r="BE246" s="318"/>
      <c r="BF246" s="320"/>
      <c r="BG246" s="321"/>
      <c r="BH246" s="311"/>
      <c r="BI246" s="311"/>
      <c r="BJ246" s="316"/>
      <c r="BK246" s="319"/>
      <c r="BL246" s="312"/>
      <c r="BM246" s="312">
        <v>40000</v>
      </c>
      <c r="BN246" s="315">
        <v>5828000</v>
      </c>
      <c r="BO246" s="316">
        <v>5828000</v>
      </c>
      <c r="BP246" s="316">
        <v>40723150</v>
      </c>
      <c r="BQ246" s="316"/>
      <c r="BR246" s="316" t="s">
        <v>1546</v>
      </c>
      <c r="BS246" s="356" t="s">
        <v>1535</v>
      </c>
      <c r="BT246" s="325"/>
      <c r="BU246" s="343"/>
    </row>
    <row r="247" spans="1:73" s="338" customFormat="1" ht="46.9" customHeight="1" x14ac:dyDescent="0.25">
      <c r="A247" s="827">
        <v>107</v>
      </c>
      <c r="B247" s="827" t="s">
        <v>1547</v>
      </c>
      <c r="C247" s="344">
        <v>55</v>
      </c>
      <c r="D247" s="344">
        <v>518</v>
      </c>
      <c r="E247" s="344" t="s">
        <v>1203</v>
      </c>
      <c r="F247" s="344" t="s">
        <v>1004</v>
      </c>
      <c r="G247" s="345" t="s">
        <v>12</v>
      </c>
      <c r="H247" s="346">
        <v>146.80000000000001</v>
      </c>
      <c r="I247" s="346">
        <v>146.80000000000001</v>
      </c>
      <c r="J247" s="346">
        <v>0</v>
      </c>
      <c r="K247" s="346">
        <v>146.80000000000001</v>
      </c>
      <c r="L247" s="346">
        <v>0</v>
      </c>
      <c r="M247" s="347">
        <v>1993</v>
      </c>
      <c r="N247" s="345">
        <v>70000</v>
      </c>
      <c r="O247" s="296">
        <v>10276000</v>
      </c>
      <c r="P247" s="344" t="s">
        <v>1204</v>
      </c>
      <c r="Q247" s="344" t="s">
        <v>1205</v>
      </c>
      <c r="R247" s="344" t="s">
        <v>1005</v>
      </c>
      <c r="S247" s="344"/>
      <c r="T247" s="324">
        <v>9500</v>
      </c>
      <c r="U247" s="344" t="s">
        <v>352</v>
      </c>
      <c r="V247" s="348">
        <v>146.80000000000001</v>
      </c>
      <c r="W247" s="324">
        <v>9500</v>
      </c>
      <c r="X247" s="345">
        <v>1394600</v>
      </c>
      <c r="Y247" s="324"/>
      <c r="Z247" s="324"/>
      <c r="AA247" s="344"/>
      <c r="AB247" s="345"/>
      <c r="AC247" s="345"/>
      <c r="AD247" s="345"/>
      <c r="AE247" s="345"/>
      <c r="AF247" s="344"/>
      <c r="AG247" s="344"/>
      <c r="AH247" s="345"/>
      <c r="AI247" s="345">
        <v>10000</v>
      </c>
      <c r="AJ247" s="349">
        <v>1468000</v>
      </c>
      <c r="AK247" s="345">
        <v>150000</v>
      </c>
      <c r="AL247" s="324">
        <v>22020000</v>
      </c>
      <c r="AM247" s="324"/>
      <c r="AN247" s="350"/>
      <c r="AO247" s="324"/>
      <c r="AP247" s="350"/>
      <c r="AQ247" s="345"/>
      <c r="AR247" s="345"/>
      <c r="AS247" s="345"/>
      <c r="AT247" s="324"/>
      <c r="AU247" s="351"/>
      <c r="AV247" s="316">
        <v>35158600</v>
      </c>
      <c r="AW247" s="829">
        <v>145592050</v>
      </c>
      <c r="AX247" s="311"/>
      <c r="AY247" s="311"/>
      <c r="AZ247" s="311"/>
      <c r="BA247" s="312"/>
      <c r="BB247" s="311"/>
      <c r="BC247" s="312"/>
      <c r="BD247" s="312"/>
      <c r="BE247" s="318"/>
      <c r="BF247" s="320"/>
      <c r="BG247" s="321"/>
      <c r="BH247" s="311"/>
      <c r="BI247" s="311"/>
      <c r="BJ247" s="316"/>
      <c r="BK247" s="319"/>
      <c r="BL247" s="312"/>
      <c r="BM247" s="312">
        <v>40000</v>
      </c>
      <c r="BN247" s="315">
        <v>5872000</v>
      </c>
      <c r="BO247" s="829">
        <v>24316000</v>
      </c>
      <c r="BP247" s="829">
        <v>169908050</v>
      </c>
      <c r="BQ247" s="322"/>
      <c r="BR247" s="829" t="s">
        <v>1548</v>
      </c>
      <c r="BS247" s="356" t="s">
        <v>1535</v>
      </c>
      <c r="BT247" s="325"/>
      <c r="BU247" s="343"/>
    </row>
    <row r="248" spans="1:73" s="338" customFormat="1" ht="46.9" customHeight="1" x14ac:dyDescent="0.25">
      <c r="A248" s="831"/>
      <c r="B248" s="831"/>
      <c r="C248" s="332">
        <v>63</v>
      </c>
      <c r="D248" s="311">
        <v>209</v>
      </c>
      <c r="E248" s="311" t="s">
        <v>1203</v>
      </c>
      <c r="F248" s="311" t="s">
        <v>1004</v>
      </c>
      <c r="G248" s="312" t="s">
        <v>12</v>
      </c>
      <c r="H248" s="313">
        <v>95.4</v>
      </c>
      <c r="I248" s="313">
        <v>95.4</v>
      </c>
      <c r="J248" s="313">
        <v>0</v>
      </c>
      <c r="K248" s="313">
        <v>95.4</v>
      </c>
      <c r="L248" s="313">
        <v>0</v>
      </c>
      <c r="M248" s="314">
        <v>1993</v>
      </c>
      <c r="N248" s="312">
        <v>70000</v>
      </c>
      <c r="O248" s="315">
        <v>6678000</v>
      </c>
      <c r="P248" s="311" t="s">
        <v>1204</v>
      </c>
      <c r="Q248" s="311" t="s">
        <v>1205</v>
      </c>
      <c r="R248" s="311" t="s">
        <v>1005</v>
      </c>
      <c r="S248" s="311"/>
      <c r="T248" s="316">
        <v>9500</v>
      </c>
      <c r="U248" s="311" t="s">
        <v>352</v>
      </c>
      <c r="V248" s="317">
        <v>95.4</v>
      </c>
      <c r="W248" s="316">
        <v>9500</v>
      </c>
      <c r="X248" s="312">
        <v>906300</v>
      </c>
      <c r="Y248" s="316"/>
      <c r="Z248" s="316"/>
      <c r="AA248" s="311"/>
      <c r="AB248" s="312"/>
      <c r="AC248" s="312"/>
      <c r="AD248" s="312"/>
      <c r="AE248" s="312"/>
      <c r="AF248" s="311"/>
      <c r="AG248" s="311"/>
      <c r="AH248" s="312"/>
      <c r="AI248" s="312">
        <v>10000</v>
      </c>
      <c r="AJ248" s="318">
        <v>954000</v>
      </c>
      <c r="AK248" s="312">
        <v>150000</v>
      </c>
      <c r="AL248" s="316">
        <v>14310000</v>
      </c>
      <c r="AM248" s="316"/>
      <c r="AN248" s="319"/>
      <c r="AO248" s="316"/>
      <c r="AP248" s="319"/>
      <c r="AQ248" s="312"/>
      <c r="AR248" s="312"/>
      <c r="AS248" s="312"/>
      <c r="AT248" s="316"/>
      <c r="AU248" s="271"/>
      <c r="AV248" s="316">
        <v>22848300</v>
      </c>
      <c r="AW248" s="832"/>
      <c r="AX248" s="311"/>
      <c r="AY248" s="311"/>
      <c r="AZ248" s="311"/>
      <c r="BA248" s="312"/>
      <c r="BB248" s="311"/>
      <c r="BC248" s="312"/>
      <c r="BD248" s="312"/>
      <c r="BE248" s="318"/>
      <c r="BF248" s="320"/>
      <c r="BG248" s="321"/>
      <c r="BH248" s="311"/>
      <c r="BI248" s="311"/>
      <c r="BJ248" s="316"/>
      <c r="BK248" s="319"/>
      <c r="BL248" s="312"/>
      <c r="BM248" s="312">
        <v>40000</v>
      </c>
      <c r="BN248" s="315">
        <v>3816000</v>
      </c>
      <c r="BO248" s="832"/>
      <c r="BP248" s="832">
        <v>0</v>
      </c>
      <c r="BQ248" s="337"/>
      <c r="BR248" s="832"/>
      <c r="BS248" s="334" t="s">
        <v>1549</v>
      </c>
      <c r="BT248" s="368"/>
      <c r="BU248" s="389"/>
    </row>
    <row r="249" spans="1:73" ht="46.9" customHeight="1" x14ac:dyDescent="0.25">
      <c r="A249" s="831"/>
      <c r="B249" s="831"/>
      <c r="C249" s="311">
        <v>55</v>
      </c>
      <c r="D249" s="311">
        <v>393</v>
      </c>
      <c r="E249" s="311" t="s">
        <v>1203</v>
      </c>
      <c r="F249" s="311" t="s">
        <v>1004</v>
      </c>
      <c r="G249" s="312" t="s">
        <v>12</v>
      </c>
      <c r="H249" s="313">
        <v>100.8</v>
      </c>
      <c r="I249" s="313">
        <v>27.5</v>
      </c>
      <c r="J249" s="313">
        <v>73.3</v>
      </c>
      <c r="K249" s="313">
        <v>100.8</v>
      </c>
      <c r="L249" s="313">
        <v>0</v>
      </c>
      <c r="M249" s="314">
        <v>1993</v>
      </c>
      <c r="N249" s="312">
        <v>70000</v>
      </c>
      <c r="O249" s="315">
        <v>7056000</v>
      </c>
      <c r="P249" s="311" t="s">
        <v>1204</v>
      </c>
      <c r="Q249" s="311" t="s">
        <v>1205</v>
      </c>
      <c r="R249" s="311" t="s">
        <v>1005</v>
      </c>
      <c r="S249" s="311"/>
      <c r="T249" s="316">
        <v>9500</v>
      </c>
      <c r="U249" s="311" t="s">
        <v>352</v>
      </c>
      <c r="V249" s="317">
        <v>100.8</v>
      </c>
      <c r="W249" s="316">
        <v>9500</v>
      </c>
      <c r="X249" s="312">
        <v>957600</v>
      </c>
      <c r="Y249" s="316"/>
      <c r="Z249" s="316"/>
      <c r="AA249" s="311"/>
      <c r="AB249" s="312"/>
      <c r="AC249" s="312"/>
      <c r="AD249" s="312"/>
      <c r="AE249" s="312"/>
      <c r="AF249" s="311"/>
      <c r="AG249" s="311"/>
      <c r="AH249" s="312"/>
      <c r="AI249" s="312">
        <v>10000</v>
      </c>
      <c r="AJ249" s="318">
        <v>1008000</v>
      </c>
      <c r="AK249" s="312">
        <v>150000</v>
      </c>
      <c r="AL249" s="316">
        <v>15120000</v>
      </c>
      <c r="AM249" s="316"/>
      <c r="AN249" s="319"/>
      <c r="AO249" s="316"/>
      <c r="AP249" s="319"/>
      <c r="AQ249" s="312"/>
      <c r="AR249" s="312"/>
      <c r="AS249" s="312"/>
      <c r="AT249" s="316"/>
      <c r="AU249" s="271"/>
      <c r="AV249" s="316">
        <v>24141600</v>
      </c>
      <c r="AW249" s="832"/>
      <c r="AX249" s="311"/>
      <c r="AY249" s="311"/>
      <c r="AZ249" s="311"/>
      <c r="BA249" s="312"/>
      <c r="BB249" s="311"/>
      <c r="BC249" s="312"/>
      <c r="BD249" s="312"/>
      <c r="BE249" s="318"/>
      <c r="BF249" s="320"/>
      <c r="BG249" s="321"/>
      <c r="BH249" s="311"/>
      <c r="BI249" s="311"/>
      <c r="BJ249" s="316"/>
      <c r="BK249" s="319"/>
      <c r="BL249" s="312"/>
      <c r="BM249" s="312">
        <v>40000</v>
      </c>
      <c r="BN249" s="315">
        <v>4032000</v>
      </c>
      <c r="BO249" s="832"/>
      <c r="BP249" s="832">
        <v>0</v>
      </c>
      <c r="BQ249" s="337"/>
      <c r="BR249" s="832"/>
      <c r="BS249" s="366" t="s">
        <v>1550</v>
      </c>
      <c r="BT249" s="390"/>
      <c r="BU249" s="391"/>
    </row>
    <row r="250" spans="1:73" ht="46.9" customHeight="1" x14ac:dyDescent="0.25">
      <c r="A250" s="831"/>
      <c r="B250" s="831"/>
      <c r="C250" s="344">
        <v>55</v>
      </c>
      <c r="D250" s="344">
        <v>392</v>
      </c>
      <c r="E250" s="344" t="s">
        <v>1203</v>
      </c>
      <c r="F250" s="344" t="s">
        <v>1004</v>
      </c>
      <c r="G250" s="345" t="s">
        <v>12</v>
      </c>
      <c r="H250" s="346">
        <v>127.9</v>
      </c>
      <c r="I250" s="346">
        <v>101</v>
      </c>
      <c r="J250" s="346">
        <v>26.9</v>
      </c>
      <c r="K250" s="346">
        <v>127.9</v>
      </c>
      <c r="L250" s="346">
        <v>0</v>
      </c>
      <c r="M250" s="392">
        <v>1993</v>
      </c>
      <c r="N250" s="345">
        <v>70000</v>
      </c>
      <c r="O250" s="296">
        <v>8953000</v>
      </c>
      <c r="P250" s="386" t="s">
        <v>1204</v>
      </c>
      <c r="Q250" s="344" t="s">
        <v>1205</v>
      </c>
      <c r="R250" s="344" t="s">
        <v>1005</v>
      </c>
      <c r="S250" s="386"/>
      <c r="T250" s="324">
        <v>9500</v>
      </c>
      <c r="U250" s="344" t="s">
        <v>352</v>
      </c>
      <c r="V250" s="348">
        <v>127.9</v>
      </c>
      <c r="W250" s="324">
        <v>9500</v>
      </c>
      <c r="X250" s="345">
        <v>1215050</v>
      </c>
      <c r="Y250" s="393"/>
      <c r="Z250" s="324"/>
      <c r="AA250" s="344"/>
      <c r="AB250" s="345"/>
      <c r="AC250" s="345"/>
      <c r="AD250" s="345"/>
      <c r="AE250" s="345"/>
      <c r="AF250" s="344"/>
      <c r="AG250" s="344"/>
      <c r="AH250" s="345"/>
      <c r="AI250" s="345">
        <v>10000</v>
      </c>
      <c r="AJ250" s="349">
        <v>1279000</v>
      </c>
      <c r="AK250" s="345">
        <v>150000</v>
      </c>
      <c r="AL250" s="324">
        <v>19185000</v>
      </c>
      <c r="AM250" s="393"/>
      <c r="AN250" s="350"/>
      <c r="AO250" s="324"/>
      <c r="AP250" s="350"/>
      <c r="AQ250" s="345"/>
      <c r="AR250" s="345"/>
      <c r="AS250" s="345"/>
      <c r="AT250" s="324"/>
      <c r="AU250" s="351"/>
      <c r="AV250" s="316">
        <v>30632050</v>
      </c>
      <c r="AW250" s="832"/>
      <c r="AX250" s="311"/>
      <c r="AY250" s="311"/>
      <c r="AZ250" s="311"/>
      <c r="BA250" s="312"/>
      <c r="BB250" s="311"/>
      <c r="BC250" s="312"/>
      <c r="BD250" s="312"/>
      <c r="BE250" s="318"/>
      <c r="BF250" s="320"/>
      <c r="BG250" s="321"/>
      <c r="BH250" s="311"/>
      <c r="BI250" s="311"/>
      <c r="BJ250" s="316"/>
      <c r="BK250" s="319"/>
      <c r="BL250" s="312"/>
      <c r="BM250" s="312">
        <v>40000</v>
      </c>
      <c r="BN250" s="315">
        <v>5116000</v>
      </c>
      <c r="BO250" s="832"/>
      <c r="BP250" s="832">
        <v>0</v>
      </c>
      <c r="BQ250" s="337"/>
      <c r="BR250" s="832"/>
      <c r="BS250" s="366" t="s">
        <v>1551</v>
      </c>
      <c r="BT250" s="390"/>
      <c r="BU250" s="391"/>
    </row>
    <row r="251" spans="1:73" s="342" customFormat="1" ht="46.9" customHeight="1" x14ac:dyDescent="0.25">
      <c r="A251" s="828"/>
      <c r="B251" s="828"/>
      <c r="C251" s="311">
        <v>55</v>
      </c>
      <c r="D251" s="311">
        <v>443</v>
      </c>
      <c r="E251" s="311" t="s">
        <v>1203</v>
      </c>
      <c r="F251" s="311" t="s">
        <v>1004</v>
      </c>
      <c r="G251" s="312" t="s">
        <v>12</v>
      </c>
      <c r="H251" s="394">
        <v>137</v>
      </c>
      <c r="I251" s="395">
        <v>137</v>
      </c>
      <c r="J251" s="313">
        <v>0</v>
      </c>
      <c r="K251" s="313">
        <v>137</v>
      </c>
      <c r="L251" s="313">
        <v>0</v>
      </c>
      <c r="M251" s="314">
        <v>1993</v>
      </c>
      <c r="N251" s="312">
        <v>70000</v>
      </c>
      <c r="O251" s="315">
        <v>9590000</v>
      </c>
      <c r="P251" s="311" t="s">
        <v>1204</v>
      </c>
      <c r="Q251" s="311" t="s">
        <v>1205</v>
      </c>
      <c r="R251" s="311" t="s">
        <v>1005</v>
      </c>
      <c r="S251" s="311"/>
      <c r="T251" s="316">
        <v>9500</v>
      </c>
      <c r="U251" s="311" t="s">
        <v>352</v>
      </c>
      <c r="V251" s="317">
        <v>137</v>
      </c>
      <c r="W251" s="316">
        <v>9500</v>
      </c>
      <c r="X251" s="312">
        <v>1301500</v>
      </c>
      <c r="Y251" s="316"/>
      <c r="Z251" s="316"/>
      <c r="AA251" s="311"/>
      <c r="AB251" s="312"/>
      <c r="AC251" s="312"/>
      <c r="AD251" s="312"/>
      <c r="AE251" s="312"/>
      <c r="AF251" s="311"/>
      <c r="AG251" s="311"/>
      <c r="AH251" s="312"/>
      <c r="AI251" s="312">
        <v>10000</v>
      </c>
      <c r="AJ251" s="318">
        <v>1370000</v>
      </c>
      <c r="AK251" s="312">
        <v>150000</v>
      </c>
      <c r="AL251" s="316">
        <v>20550000</v>
      </c>
      <c r="AM251" s="316"/>
      <c r="AN251" s="319"/>
      <c r="AO251" s="316"/>
      <c r="AP251" s="319"/>
      <c r="AQ251" s="312"/>
      <c r="AR251" s="312"/>
      <c r="AS251" s="312"/>
      <c r="AT251" s="316"/>
      <c r="AU251" s="271"/>
      <c r="AV251" s="316">
        <v>32811500</v>
      </c>
      <c r="AW251" s="830"/>
      <c r="AX251" s="311"/>
      <c r="AY251" s="311"/>
      <c r="AZ251" s="311"/>
      <c r="BA251" s="312"/>
      <c r="BB251" s="311"/>
      <c r="BC251" s="312"/>
      <c r="BD251" s="312"/>
      <c r="BE251" s="318"/>
      <c r="BF251" s="320"/>
      <c r="BG251" s="321"/>
      <c r="BH251" s="311"/>
      <c r="BI251" s="311"/>
      <c r="BJ251" s="316"/>
      <c r="BK251" s="319"/>
      <c r="BL251" s="312"/>
      <c r="BM251" s="312">
        <v>40000</v>
      </c>
      <c r="BN251" s="315">
        <v>5480000</v>
      </c>
      <c r="BO251" s="830"/>
      <c r="BP251" s="830">
        <v>0</v>
      </c>
      <c r="BQ251" s="324"/>
      <c r="BR251" s="830"/>
      <c r="BS251" s="352"/>
      <c r="BT251" s="325"/>
      <c r="BU251" s="276"/>
    </row>
    <row r="252" spans="1:73" s="338" customFormat="1" ht="45" customHeight="1" x14ac:dyDescent="0.25">
      <c r="A252" s="321">
        <v>108</v>
      </c>
      <c r="B252" s="321" t="s">
        <v>1552</v>
      </c>
      <c r="C252" s="344">
        <v>55</v>
      </c>
      <c r="D252" s="344">
        <v>518</v>
      </c>
      <c r="E252" s="344" t="s">
        <v>1203</v>
      </c>
      <c r="F252" s="344" t="s">
        <v>1004</v>
      </c>
      <c r="G252" s="345" t="s">
        <v>12</v>
      </c>
      <c r="H252" s="346">
        <v>83.6</v>
      </c>
      <c r="I252" s="346">
        <v>83.6</v>
      </c>
      <c r="J252" s="346">
        <v>0</v>
      </c>
      <c r="K252" s="346">
        <v>83.6</v>
      </c>
      <c r="L252" s="346">
        <v>0</v>
      </c>
      <c r="M252" s="347">
        <v>1993</v>
      </c>
      <c r="N252" s="345">
        <v>70000</v>
      </c>
      <c r="O252" s="296">
        <v>5852000</v>
      </c>
      <c r="P252" s="344" t="s">
        <v>1204</v>
      </c>
      <c r="Q252" s="344" t="s">
        <v>1205</v>
      </c>
      <c r="R252" s="344" t="s">
        <v>1005</v>
      </c>
      <c r="S252" s="344"/>
      <c r="T252" s="324">
        <v>9500</v>
      </c>
      <c r="U252" s="344" t="s">
        <v>352</v>
      </c>
      <c r="V252" s="348">
        <v>83.6</v>
      </c>
      <c r="W252" s="324">
        <v>9500</v>
      </c>
      <c r="X252" s="345">
        <v>794200</v>
      </c>
      <c r="Y252" s="324"/>
      <c r="Z252" s="324"/>
      <c r="AA252" s="344"/>
      <c r="AB252" s="345"/>
      <c r="AC252" s="345"/>
      <c r="AD252" s="345"/>
      <c r="AE252" s="345"/>
      <c r="AF252" s="344"/>
      <c r="AG252" s="344"/>
      <c r="AH252" s="345"/>
      <c r="AI252" s="345">
        <v>10000</v>
      </c>
      <c r="AJ252" s="349">
        <v>836000</v>
      </c>
      <c r="AK252" s="345">
        <v>150000</v>
      </c>
      <c r="AL252" s="324">
        <v>12540000</v>
      </c>
      <c r="AM252" s="324"/>
      <c r="AN252" s="350"/>
      <c r="AO252" s="324"/>
      <c r="AP252" s="350"/>
      <c r="AQ252" s="345"/>
      <c r="AR252" s="345"/>
      <c r="AS252" s="345"/>
      <c r="AT252" s="324"/>
      <c r="AU252" s="351"/>
      <c r="AV252" s="316">
        <v>20022200</v>
      </c>
      <c r="AW252" s="316">
        <v>20022200</v>
      </c>
      <c r="AX252" s="311"/>
      <c r="AY252" s="311"/>
      <c r="AZ252" s="311"/>
      <c r="BA252" s="312"/>
      <c r="BB252" s="311"/>
      <c r="BC252" s="312"/>
      <c r="BD252" s="312"/>
      <c r="BE252" s="318"/>
      <c r="BF252" s="320"/>
      <c r="BG252" s="321"/>
      <c r="BH252" s="311"/>
      <c r="BI252" s="311"/>
      <c r="BJ252" s="316"/>
      <c r="BK252" s="319"/>
      <c r="BL252" s="312"/>
      <c r="BM252" s="312">
        <v>40000</v>
      </c>
      <c r="BN252" s="315">
        <v>3344000</v>
      </c>
      <c r="BO252" s="316">
        <v>3344000</v>
      </c>
      <c r="BP252" s="316">
        <v>23366200</v>
      </c>
      <c r="BQ252" s="316"/>
      <c r="BR252" s="316" t="s">
        <v>1553</v>
      </c>
      <c r="BS252" s="356" t="s">
        <v>1535</v>
      </c>
      <c r="BT252" s="325"/>
      <c r="BU252" s="343"/>
    </row>
    <row r="253" spans="1:73" s="338" customFormat="1" ht="39" customHeight="1" x14ac:dyDescent="0.25">
      <c r="A253" s="827">
        <v>109</v>
      </c>
      <c r="B253" s="827" t="s">
        <v>1554</v>
      </c>
      <c r="C253" s="332">
        <v>63</v>
      </c>
      <c r="D253" s="311">
        <v>208</v>
      </c>
      <c r="E253" s="311" t="s">
        <v>1203</v>
      </c>
      <c r="F253" s="311" t="s">
        <v>1004</v>
      </c>
      <c r="G253" s="312" t="s">
        <v>12</v>
      </c>
      <c r="H253" s="313">
        <v>80.5</v>
      </c>
      <c r="I253" s="313">
        <v>80.5</v>
      </c>
      <c r="J253" s="313">
        <v>0</v>
      </c>
      <c r="K253" s="313">
        <v>80.5</v>
      </c>
      <c r="L253" s="313">
        <v>0</v>
      </c>
      <c r="M253" s="314">
        <v>1993</v>
      </c>
      <c r="N253" s="312">
        <v>70000</v>
      </c>
      <c r="O253" s="315">
        <v>5635000</v>
      </c>
      <c r="P253" s="311" t="s">
        <v>1204</v>
      </c>
      <c r="Q253" s="311" t="s">
        <v>1205</v>
      </c>
      <c r="R253" s="311" t="s">
        <v>1005</v>
      </c>
      <c r="S253" s="311"/>
      <c r="T253" s="316">
        <v>9500</v>
      </c>
      <c r="U253" s="311" t="s">
        <v>352</v>
      </c>
      <c r="V253" s="317">
        <v>80.5</v>
      </c>
      <c r="W253" s="316">
        <v>9500</v>
      </c>
      <c r="X253" s="312">
        <v>764750</v>
      </c>
      <c r="Y253" s="316"/>
      <c r="Z253" s="316"/>
      <c r="AA253" s="311"/>
      <c r="AB253" s="312"/>
      <c r="AC253" s="312"/>
      <c r="AD253" s="312"/>
      <c r="AE253" s="312"/>
      <c r="AF253" s="311"/>
      <c r="AG253" s="311"/>
      <c r="AH253" s="312"/>
      <c r="AI253" s="312">
        <v>10000</v>
      </c>
      <c r="AJ253" s="318">
        <v>805000</v>
      </c>
      <c r="AK253" s="312">
        <v>150000</v>
      </c>
      <c r="AL253" s="316">
        <v>12075000</v>
      </c>
      <c r="AM253" s="316"/>
      <c r="AN253" s="319"/>
      <c r="AO253" s="316"/>
      <c r="AP253" s="319"/>
      <c r="AQ253" s="312"/>
      <c r="AR253" s="312"/>
      <c r="AS253" s="312"/>
      <c r="AT253" s="316"/>
      <c r="AU253" s="271"/>
      <c r="AV253" s="316">
        <v>19279750</v>
      </c>
      <c r="AW253" s="829">
        <v>41457450</v>
      </c>
      <c r="AX253" s="311"/>
      <c r="AY253" s="311"/>
      <c r="AZ253" s="311"/>
      <c r="BA253" s="312"/>
      <c r="BB253" s="311"/>
      <c r="BC253" s="312"/>
      <c r="BD253" s="312"/>
      <c r="BE253" s="318"/>
      <c r="BF253" s="320"/>
      <c r="BG253" s="321"/>
      <c r="BH253" s="311"/>
      <c r="BI253" s="311"/>
      <c r="BJ253" s="316"/>
      <c r="BK253" s="319"/>
      <c r="BL253" s="312"/>
      <c r="BM253" s="312">
        <v>40000</v>
      </c>
      <c r="BN253" s="315">
        <v>3220000</v>
      </c>
      <c r="BO253" s="829">
        <v>6924000</v>
      </c>
      <c r="BP253" s="829">
        <v>48381450</v>
      </c>
      <c r="BQ253" s="322"/>
      <c r="BR253" s="829" t="s">
        <v>1555</v>
      </c>
      <c r="BS253" s="334" t="s">
        <v>1556</v>
      </c>
      <c r="BT253" s="368"/>
      <c r="BU253" s="389"/>
    </row>
    <row r="254" spans="1:73" s="338" customFormat="1" ht="39" customHeight="1" x14ac:dyDescent="0.25">
      <c r="A254" s="828"/>
      <c r="B254" s="828"/>
      <c r="C254" s="332">
        <v>63</v>
      </c>
      <c r="D254" s="311">
        <v>209</v>
      </c>
      <c r="E254" s="311" t="s">
        <v>1203</v>
      </c>
      <c r="F254" s="311" t="s">
        <v>1004</v>
      </c>
      <c r="G254" s="312" t="s">
        <v>12</v>
      </c>
      <c r="H254" s="313">
        <v>92.6</v>
      </c>
      <c r="I254" s="313">
        <v>92.6</v>
      </c>
      <c r="J254" s="313">
        <v>0</v>
      </c>
      <c r="K254" s="313">
        <v>92.6</v>
      </c>
      <c r="L254" s="313">
        <v>0</v>
      </c>
      <c r="M254" s="314">
        <v>1993</v>
      </c>
      <c r="N254" s="312">
        <v>70000</v>
      </c>
      <c r="O254" s="315">
        <v>6482000</v>
      </c>
      <c r="P254" s="311" t="s">
        <v>1204</v>
      </c>
      <c r="Q254" s="311" t="s">
        <v>1205</v>
      </c>
      <c r="R254" s="311" t="s">
        <v>1005</v>
      </c>
      <c r="S254" s="311"/>
      <c r="T254" s="316">
        <v>9500</v>
      </c>
      <c r="U254" s="311" t="s">
        <v>352</v>
      </c>
      <c r="V254" s="317">
        <v>92.6</v>
      </c>
      <c r="W254" s="316">
        <v>9500</v>
      </c>
      <c r="X254" s="312">
        <v>879700</v>
      </c>
      <c r="Y254" s="316"/>
      <c r="Z254" s="316"/>
      <c r="AA254" s="311"/>
      <c r="AB254" s="312"/>
      <c r="AC254" s="312"/>
      <c r="AD254" s="312"/>
      <c r="AE254" s="312"/>
      <c r="AF254" s="311"/>
      <c r="AG254" s="311"/>
      <c r="AH254" s="312"/>
      <c r="AI254" s="312">
        <v>10000</v>
      </c>
      <c r="AJ254" s="318">
        <v>926000</v>
      </c>
      <c r="AK254" s="312">
        <v>150000</v>
      </c>
      <c r="AL254" s="316">
        <v>13890000</v>
      </c>
      <c r="AM254" s="316"/>
      <c r="AN254" s="319"/>
      <c r="AO254" s="316"/>
      <c r="AP254" s="319"/>
      <c r="AQ254" s="312"/>
      <c r="AR254" s="312"/>
      <c r="AS254" s="312"/>
      <c r="AT254" s="316"/>
      <c r="AU254" s="271"/>
      <c r="AV254" s="316">
        <v>22177700</v>
      </c>
      <c r="AW254" s="830"/>
      <c r="AX254" s="311"/>
      <c r="AY254" s="311"/>
      <c r="AZ254" s="311"/>
      <c r="BA254" s="312"/>
      <c r="BB254" s="311"/>
      <c r="BC254" s="312"/>
      <c r="BD254" s="312"/>
      <c r="BE254" s="318"/>
      <c r="BF254" s="320"/>
      <c r="BG254" s="321"/>
      <c r="BH254" s="311"/>
      <c r="BI254" s="311"/>
      <c r="BJ254" s="316"/>
      <c r="BK254" s="319"/>
      <c r="BL254" s="312"/>
      <c r="BM254" s="312">
        <v>40000</v>
      </c>
      <c r="BN254" s="315">
        <v>3704000</v>
      </c>
      <c r="BO254" s="830"/>
      <c r="BP254" s="830">
        <v>0</v>
      </c>
      <c r="BQ254" s="324"/>
      <c r="BR254" s="830"/>
      <c r="BS254" s="334" t="s">
        <v>1549</v>
      </c>
      <c r="BT254" s="368"/>
      <c r="BU254" s="389"/>
    </row>
    <row r="255" spans="1:73" s="338" customFormat="1" ht="57" customHeight="1" x14ac:dyDescent="0.25">
      <c r="A255" s="396">
        <v>110</v>
      </c>
      <c r="B255" s="396" t="s">
        <v>1557</v>
      </c>
      <c r="C255" s="311">
        <v>55</v>
      </c>
      <c r="D255" s="311">
        <v>608</v>
      </c>
      <c r="E255" s="311" t="s">
        <v>1203</v>
      </c>
      <c r="F255" s="311" t="s">
        <v>1004</v>
      </c>
      <c r="G255" s="312" t="s">
        <v>12</v>
      </c>
      <c r="H255" s="313">
        <v>135.9</v>
      </c>
      <c r="I255" s="313">
        <v>135.9</v>
      </c>
      <c r="J255" s="313">
        <v>0</v>
      </c>
      <c r="K255" s="313">
        <v>135.9</v>
      </c>
      <c r="L255" s="313">
        <v>0</v>
      </c>
      <c r="M255" s="314">
        <v>1993</v>
      </c>
      <c r="N255" s="312">
        <v>70000</v>
      </c>
      <c r="O255" s="315">
        <v>9513000</v>
      </c>
      <c r="P255" s="311" t="s">
        <v>1204</v>
      </c>
      <c r="Q255" s="311" t="s">
        <v>1205</v>
      </c>
      <c r="R255" s="311" t="s">
        <v>1005</v>
      </c>
      <c r="S255" s="311"/>
      <c r="T255" s="316">
        <v>9500</v>
      </c>
      <c r="U255" s="311" t="s">
        <v>352</v>
      </c>
      <c r="V255" s="317">
        <v>135.9</v>
      </c>
      <c r="W255" s="316">
        <v>9500</v>
      </c>
      <c r="X255" s="312">
        <v>1291050</v>
      </c>
      <c r="Y255" s="316"/>
      <c r="Z255" s="316"/>
      <c r="AA255" s="311"/>
      <c r="AB255" s="312"/>
      <c r="AC255" s="312"/>
      <c r="AD255" s="312"/>
      <c r="AE255" s="312"/>
      <c r="AF255" s="311"/>
      <c r="AG255" s="311"/>
      <c r="AH255" s="312"/>
      <c r="AI255" s="312">
        <v>10000</v>
      </c>
      <c r="AJ255" s="318">
        <v>1359000</v>
      </c>
      <c r="AK255" s="312">
        <v>150000</v>
      </c>
      <c r="AL255" s="316">
        <v>20385000</v>
      </c>
      <c r="AM255" s="316"/>
      <c r="AN255" s="319"/>
      <c r="AO255" s="316"/>
      <c r="AP255" s="319"/>
      <c r="AQ255" s="312"/>
      <c r="AR255" s="312"/>
      <c r="AS255" s="312"/>
      <c r="AT255" s="316"/>
      <c r="AU255" s="271"/>
      <c r="AV255" s="316">
        <v>32548050</v>
      </c>
      <c r="AW255" s="316">
        <v>32548050</v>
      </c>
      <c r="AX255" s="311"/>
      <c r="AY255" s="311"/>
      <c r="AZ255" s="311"/>
      <c r="BA255" s="312"/>
      <c r="BB255" s="311"/>
      <c r="BC255" s="312"/>
      <c r="BD255" s="312"/>
      <c r="BE255" s="318"/>
      <c r="BF255" s="320"/>
      <c r="BG255" s="321"/>
      <c r="BH255" s="311"/>
      <c r="BI255" s="311"/>
      <c r="BJ255" s="316"/>
      <c r="BK255" s="319"/>
      <c r="BL255" s="312"/>
      <c r="BM255" s="312">
        <v>40000</v>
      </c>
      <c r="BN255" s="315">
        <v>5436000</v>
      </c>
      <c r="BO255" s="316">
        <v>5436000</v>
      </c>
      <c r="BP255" s="316">
        <v>37984050</v>
      </c>
      <c r="BQ255" s="316"/>
      <c r="BR255" s="316" t="s">
        <v>1558</v>
      </c>
      <c r="BS255" s="307"/>
      <c r="BT255" s="325"/>
      <c r="BU255" s="276"/>
    </row>
    <row r="256" spans="1:73" s="338" customFormat="1" ht="49.9" customHeight="1" x14ac:dyDescent="0.25">
      <c r="A256" s="835">
        <v>111</v>
      </c>
      <c r="B256" s="835" t="s">
        <v>1559</v>
      </c>
      <c r="C256" s="332">
        <v>63</v>
      </c>
      <c r="D256" s="311">
        <v>331</v>
      </c>
      <c r="E256" s="311" t="s">
        <v>1203</v>
      </c>
      <c r="F256" s="311" t="s">
        <v>1004</v>
      </c>
      <c r="G256" s="312" t="s">
        <v>12</v>
      </c>
      <c r="H256" s="313">
        <v>118.1</v>
      </c>
      <c r="I256" s="313">
        <v>118.1</v>
      </c>
      <c r="J256" s="313">
        <v>0</v>
      </c>
      <c r="K256" s="313">
        <v>118.1</v>
      </c>
      <c r="L256" s="313">
        <v>0</v>
      </c>
      <c r="M256" s="314">
        <v>1993</v>
      </c>
      <c r="N256" s="312">
        <v>70000</v>
      </c>
      <c r="O256" s="315">
        <v>8267000</v>
      </c>
      <c r="P256" s="311" t="s">
        <v>1204</v>
      </c>
      <c r="Q256" s="311" t="s">
        <v>1205</v>
      </c>
      <c r="R256" s="311" t="s">
        <v>1005</v>
      </c>
      <c r="S256" s="311"/>
      <c r="T256" s="316">
        <v>9500</v>
      </c>
      <c r="U256" s="311" t="s">
        <v>352</v>
      </c>
      <c r="V256" s="317">
        <v>118.1</v>
      </c>
      <c r="W256" s="316">
        <v>9500</v>
      </c>
      <c r="X256" s="312">
        <v>1121950</v>
      </c>
      <c r="Y256" s="316"/>
      <c r="Z256" s="316"/>
      <c r="AA256" s="311"/>
      <c r="AB256" s="312"/>
      <c r="AC256" s="312"/>
      <c r="AD256" s="312"/>
      <c r="AE256" s="312"/>
      <c r="AF256" s="311"/>
      <c r="AG256" s="311"/>
      <c r="AH256" s="312"/>
      <c r="AI256" s="312">
        <v>10000</v>
      </c>
      <c r="AJ256" s="318">
        <v>1181000</v>
      </c>
      <c r="AK256" s="312">
        <v>150000</v>
      </c>
      <c r="AL256" s="316">
        <v>17715000</v>
      </c>
      <c r="AM256" s="316"/>
      <c r="AN256" s="319"/>
      <c r="AO256" s="316"/>
      <c r="AP256" s="319"/>
      <c r="AQ256" s="312"/>
      <c r="AR256" s="312"/>
      <c r="AS256" s="312"/>
      <c r="AT256" s="316"/>
      <c r="AU256" s="271"/>
      <c r="AV256" s="316">
        <v>28284950</v>
      </c>
      <c r="AW256" s="829">
        <v>116420950</v>
      </c>
      <c r="AX256" s="311"/>
      <c r="AY256" s="311"/>
      <c r="AZ256" s="311"/>
      <c r="BA256" s="312"/>
      <c r="BB256" s="311"/>
      <c r="BC256" s="312"/>
      <c r="BD256" s="312"/>
      <c r="BE256" s="318"/>
      <c r="BF256" s="320"/>
      <c r="BG256" s="321"/>
      <c r="BH256" s="311"/>
      <c r="BI256" s="311"/>
      <c r="BJ256" s="316"/>
      <c r="BK256" s="319"/>
      <c r="BL256" s="312"/>
      <c r="BM256" s="312">
        <v>40000</v>
      </c>
      <c r="BN256" s="315">
        <v>4724000</v>
      </c>
      <c r="BO256" s="829">
        <v>19444000</v>
      </c>
      <c r="BP256" s="829">
        <v>135864950</v>
      </c>
      <c r="BQ256" s="322"/>
      <c r="BR256" s="829" t="s">
        <v>1560</v>
      </c>
      <c r="BS256" s="334"/>
      <c r="BT256" s="325"/>
      <c r="BU256" s="276"/>
    </row>
    <row r="257" spans="1:73" s="338" customFormat="1" ht="40.15" customHeight="1" x14ac:dyDescent="0.25">
      <c r="A257" s="835"/>
      <c r="B257" s="835"/>
      <c r="C257" s="332">
        <v>55</v>
      </c>
      <c r="D257" s="311">
        <v>545</v>
      </c>
      <c r="E257" s="311" t="s">
        <v>1203</v>
      </c>
      <c r="F257" s="311" t="s">
        <v>1004</v>
      </c>
      <c r="G257" s="312" t="s">
        <v>12</v>
      </c>
      <c r="H257" s="313">
        <v>201.9</v>
      </c>
      <c r="I257" s="313">
        <v>201.9</v>
      </c>
      <c r="J257" s="313">
        <v>0</v>
      </c>
      <c r="K257" s="313">
        <v>201.9</v>
      </c>
      <c r="L257" s="313">
        <v>0</v>
      </c>
      <c r="M257" s="314">
        <v>1993</v>
      </c>
      <c r="N257" s="312">
        <v>70000</v>
      </c>
      <c r="O257" s="315">
        <v>14133000</v>
      </c>
      <c r="P257" s="311" t="s">
        <v>1204</v>
      </c>
      <c r="Q257" s="311" t="s">
        <v>1205</v>
      </c>
      <c r="R257" s="311" t="s">
        <v>1005</v>
      </c>
      <c r="S257" s="311"/>
      <c r="T257" s="316">
        <v>9500</v>
      </c>
      <c r="U257" s="311" t="s">
        <v>352</v>
      </c>
      <c r="V257" s="317">
        <v>201.9</v>
      </c>
      <c r="W257" s="316">
        <v>9500</v>
      </c>
      <c r="X257" s="312">
        <v>1918050</v>
      </c>
      <c r="Y257" s="316"/>
      <c r="Z257" s="316"/>
      <c r="AA257" s="311"/>
      <c r="AB257" s="312"/>
      <c r="AC257" s="312"/>
      <c r="AD257" s="312"/>
      <c r="AE257" s="312"/>
      <c r="AF257" s="311"/>
      <c r="AG257" s="311"/>
      <c r="AH257" s="312"/>
      <c r="AI257" s="312">
        <v>10000</v>
      </c>
      <c r="AJ257" s="318">
        <v>2019000</v>
      </c>
      <c r="AK257" s="312">
        <v>150000</v>
      </c>
      <c r="AL257" s="316">
        <v>30285000</v>
      </c>
      <c r="AM257" s="316"/>
      <c r="AN257" s="319"/>
      <c r="AO257" s="316"/>
      <c r="AP257" s="319"/>
      <c r="AQ257" s="312"/>
      <c r="AR257" s="312"/>
      <c r="AS257" s="312"/>
      <c r="AT257" s="316"/>
      <c r="AU257" s="271"/>
      <c r="AV257" s="316">
        <v>48355050</v>
      </c>
      <c r="AW257" s="832"/>
      <c r="AX257" s="311"/>
      <c r="AY257" s="311"/>
      <c r="AZ257" s="311"/>
      <c r="BA257" s="312"/>
      <c r="BB257" s="311"/>
      <c r="BC257" s="312"/>
      <c r="BD257" s="312"/>
      <c r="BE257" s="318"/>
      <c r="BF257" s="320"/>
      <c r="BG257" s="321"/>
      <c r="BH257" s="311"/>
      <c r="BI257" s="311"/>
      <c r="BJ257" s="316"/>
      <c r="BK257" s="319"/>
      <c r="BL257" s="312"/>
      <c r="BM257" s="312">
        <v>40000</v>
      </c>
      <c r="BN257" s="315">
        <v>8076000</v>
      </c>
      <c r="BO257" s="832"/>
      <c r="BP257" s="832">
        <v>0</v>
      </c>
      <c r="BQ257" s="337"/>
      <c r="BR257" s="832"/>
      <c r="BS257" s="334"/>
      <c r="BT257" s="325"/>
      <c r="BU257" s="276"/>
    </row>
    <row r="258" spans="1:73" s="338" customFormat="1" ht="40.9" customHeight="1" x14ac:dyDescent="0.25">
      <c r="A258" s="835"/>
      <c r="B258" s="835"/>
      <c r="C258" s="332">
        <v>63</v>
      </c>
      <c r="D258" s="311">
        <v>328</v>
      </c>
      <c r="E258" s="311" t="s">
        <v>1203</v>
      </c>
      <c r="F258" s="311" t="s">
        <v>1004</v>
      </c>
      <c r="G258" s="312" t="s">
        <v>12</v>
      </c>
      <c r="H258" s="313">
        <v>166.1</v>
      </c>
      <c r="I258" s="313">
        <v>166.1</v>
      </c>
      <c r="J258" s="313">
        <v>0</v>
      </c>
      <c r="K258" s="313">
        <v>166.1</v>
      </c>
      <c r="L258" s="313">
        <v>0</v>
      </c>
      <c r="M258" s="314">
        <v>1993</v>
      </c>
      <c r="N258" s="312">
        <v>70000</v>
      </c>
      <c r="O258" s="315">
        <v>11627000</v>
      </c>
      <c r="P258" s="311" t="s">
        <v>1204</v>
      </c>
      <c r="Q258" s="311" t="s">
        <v>1205</v>
      </c>
      <c r="R258" s="311" t="s">
        <v>1005</v>
      </c>
      <c r="S258" s="311"/>
      <c r="T258" s="316">
        <v>9500</v>
      </c>
      <c r="U258" s="311" t="s">
        <v>352</v>
      </c>
      <c r="V258" s="317">
        <v>166.1</v>
      </c>
      <c r="W258" s="316">
        <v>9500</v>
      </c>
      <c r="X258" s="312">
        <v>1577950</v>
      </c>
      <c r="Y258" s="316"/>
      <c r="Z258" s="316"/>
      <c r="AA258" s="311"/>
      <c r="AB258" s="312"/>
      <c r="AC258" s="312"/>
      <c r="AD258" s="312"/>
      <c r="AE258" s="312"/>
      <c r="AF258" s="311"/>
      <c r="AG258" s="311"/>
      <c r="AH258" s="312"/>
      <c r="AI258" s="312">
        <v>10000</v>
      </c>
      <c r="AJ258" s="318">
        <v>1661000</v>
      </c>
      <c r="AK258" s="312">
        <v>150000</v>
      </c>
      <c r="AL258" s="316">
        <v>24915000</v>
      </c>
      <c r="AM258" s="316"/>
      <c r="AN258" s="319"/>
      <c r="AO258" s="316"/>
      <c r="AP258" s="319"/>
      <c r="AQ258" s="312"/>
      <c r="AR258" s="312"/>
      <c r="AS258" s="312"/>
      <c r="AT258" s="316"/>
      <c r="AU258" s="271"/>
      <c r="AV258" s="316">
        <v>39780950</v>
      </c>
      <c r="AW258" s="830"/>
      <c r="AX258" s="311"/>
      <c r="AY258" s="311"/>
      <c r="AZ258" s="311"/>
      <c r="BA258" s="312"/>
      <c r="BB258" s="311"/>
      <c r="BC258" s="312"/>
      <c r="BD258" s="312"/>
      <c r="BE258" s="318"/>
      <c r="BF258" s="320"/>
      <c r="BG258" s="321"/>
      <c r="BH258" s="311"/>
      <c r="BI258" s="311"/>
      <c r="BJ258" s="316"/>
      <c r="BK258" s="319"/>
      <c r="BL258" s="312"/>
      <c r="BM258" s="312">
        <v>40000</v>
      </c>
      <c r="BN258" s="315">
        <v>6644000</v>
      </c>
      <c r="BO258" s="830"/>
      <c r="BP258" s="830">
        <v>0</v>
      </c>
      <c r="BQ258" s="324"/>
      <c r="BR258" s="830"/>
      <c r="BS258" s="334"/>
      <c r="BT258" s="325"/>
      <c r="BU258" s="276"/>
    </row>
    <row r="259" spans="1:73" s="338" customFormat="1" ht="55.9" customHeight="1" x14ac:dyDescent="0.25">
      <c r="A259" s="353">
        <v>112</v>
      </c>
      <c r="B259" s="265" t="s">
        <v>1561</v>
      </c>
      <c r="C259" s="311">
        <v>55</v>
      </c>
      <c r="D259" s="311">
        <v>455</v>
      </c>
      <c r="E259" s="311" t="s">
        <v>1203</v>
      </c>
      <c r="F259" s="311" t="s">
        <v>1004</v>
      </c>
      <c r="G259" s="312" t="s">
        <v>12</v>
      </c>
      <c r="H259" s="313">
        <v>110</v>
      </c>
      <c r="I259" s="313">
        <v>110</v>
      </c>
      <c r="J259" s="313">
        <v>0</v>
      </c>
      <c r="K259" s="313">
        <v>110</v>
      </c>
      <c r="L259" s="313">
        <v>0</v>
      </c>
      <c r="M259" s="314">
        <v>1993</v>
      </c>
      <c r="N259" s="312">
        <v>70000</v>
      </c>
      <c r="O259" s="315">
        <v>7700000</v>
      </c>
      <c r="P259" s="311" t="s">
        <v>1204</v>
      </c>
      <c r="Q259" s="311" t="s">
        <v>1205</v>
      </c>
      <c r="R259" s="311" t="s">
        <v>1005</v>
      </c>
      <c r="S259" s="311"/>
      <c r="T259" s="316">
        <v>9500</v>
      </c>
      <c r="U259" s="311" t="s">
        <v>352</v>
      </c>
      <c r="V259" s="317">
        <v>110</v>
      </c>
      <c r="W259" s="316">
        <v>9500</v>
      </c>
      <c r="X259" s="312">
        <v>1045000</v>
      </c>
      <c r="Y259" s="316"/>
      <c r="Z259" s="316"/>
      <c r="AA259" s="311"/>
      <c r="AB259" s="312"/>
      <c r="AC259" s="312"/>
      <c r="AD259" s="312"/>
      <c r="AE259" s="312"/>
      <c r="AF259" s="311"/>
      <c r="AG259" s="311"/>
      <c r="AH259" s="312"/>
      <c r="AI259" s="312">
        <v>10000</v>
      </c>
      <c r="AJ259" s="318">
        <v>1100000</v>
      </c>
      <c r="AK259" s="312">
        <v>150000</v>
      </c>
      <c r="AL259" s="316">
        <v>16500000</v>
      </c>
      <c r="AM259" s="316"/>
      <c r="AN259" s="319"/>
      <c r="AO259" s="316"/>
      <c r="AP259" s="319"/>
      <c r="AQ259" s="312"/>
      <c r="AR259" s="312"/>
      <c r="AS259" s="312"/>
      <c r="AT259" s="316"/>
      <c r="AU259" s="271"/>
      <c r="AV259" s="316">
        <v>26345000</v>
      </c>
      <c r="AW259" s="316">
        <v>26345000</v>
      </c>
      <c r="AX259" s="311"/>
      <c r="AY259" s="311"/>
      <c r="AZ259" s="311"/>
      <c r="BA259" s="312"/>
      <c r="BB259" s="311"/>
      <c r="BC259" s="312"/>
      <c r="BD259" s="312"/>
      <c r="BE259" s="318"/>
      <c r="BF259" s="320"/>
      <c r="BG259" s="321"/>
      <c r="BH259" s="311"/>
      <c r="BI259" s="311"/>
      <c r="BJ259" s="316"/>
      <c r="BK259" s="319"/>
      <c r="BL259" s="312"/>
      <c r="BM259" s="312">
        <v>40000</v>
      </c>
      <c r="BN259" s="315">
        <v>4400000</v>
      </c>
      <c r="BO259" s="316">
        <v>4400000</v>
      </c>
      <c r="BP259" s="316">
        <v>30745000</v>
      </c>
      <c r="BQ259" s="316"/>
      <c r="BR259" s="316" t="s">
        <v>1562</v>
      </c>
      <c r="BS259" s="362" t="s">
        <v>1419</v>
      </c>
      <c r="BT259" s="325"/>
      <c r="BU259" s="355"/>
    </row>
    <row r="260" spans="1:73" s="338" customFormat="1" ht="62.45" customHeight="1" x14ac:dyDescent="0.25">
      <c r="A260" s="265">
        <v>113</v>
      </c>
      <c r="B260" s="265" t="s">
        <v>1563</v>
      </c>
      <c r="C260" s="311">
        <v>55</v>
      </c>
      <c r="D260" s="311">
        <v>455</v>
      </c>
      <c r="E260" s="311" t="s">
        <v>1203</v>
      </c>
      <c r="F260" s="311" t="s">
        <v>1004</v>
      </c>
      <c r="G260" s="312" t="s">
        <v>12</v>
      </c>
      <c r="H260" s="313">
        <v>165</v>
      </c>
      <c r="I260" s="313">
        <v>165</v>
      </c>
      <c r="J260" s="313">
        <v>0</v>
      </c>
      <c r="K260" s="313">
        <v>165</v>
      </c>
      <c r="L260" s="313">
        <v>0</v>
      </c>
      <c r="M260" s="314">
        <v>1993</v>
      </c>
      <c r="N260" s="312">
        <v>70000</v>
      </c>
      <c r="O260" s="315">
        <v>11550000</v>
      </c>
      <c r="P260" s="311" t="s">
        <v>1204</v>
      </c>
      <c r="Q260" s="311" t="s">
        <v>1205</v>
      </c>
      <c r="R260" s="311" t="s">
        <v>1005</v>
      </c>
      <c r="S260" s="311"/>
      <c r="T260" s="316">
        <v>9500</v>
      </c>
      <c r="U260" s="311" t="s">
        <v>352</v>
      </c>
      <c r="V260" s="317">
        <v>165</v>
      </c>
      <c r="W260" s="316">
        <v>9500</v>
      </c>
      <c r="X260" s="312">
        <v>1567500</v>
      </c>
      <c r="Y260" s="316"/>
      <c r="Z260" s="316"/>
      <c r="AA260" s="311"/>
      <c r="AB260" s="312"/>
      <c r="AC260" s="312"/>
      <c r="AD260" s="312"/>
      <c r="AE260" s="312"/>
      <c r="AF260" s="311"/>
      <c r="AG260" s="311"/>
      <c r="AH260" s="312"/>
      <c r="AI260" s="312">
        <v>10000</v>
      </c>
      <c r="AJ260" s="318">
        <v>1650000</v>
      </c>
      <c r="AK260" s="312">
        <v>150000</v>
      </c>
      <c r="AL260" s="316">
        <v>24750000</v>
      </c>
      <c r="AM260" s="316"/>
      <c r="AN260" s="319"/>
      <c r="AO260" s="316"/>
      <c r="AP260" s="319"/>
      <c r="AQ260" s="312"/>
      <c r="AR260" s="312"/>
      <c r="AS260" s="312"/>
      <c r="AT260" s="316"/>
      <c r="AU260" s="271"/>
      <c r="AV260" s="316">
        <v>39517500</v>
      </c>
      <c r="AW260" s="316">
        <v>39517500</v>
      </c>
      <c r="AX260" s="311"/>
      <c r="AY260" s="311"/>
      <c r="AZ260" s="311"/>
      <c r="BA260" s="312"/>
      <c r="BB260" s="311"/>
      <c r="BC260" s="312"/>
      <c r="BD260" s="312"/>
      <c r="BE260" s="318"/>
      <c r="BF260" s="320"/>
      <c r="BG260" s="321"/>
      <c r="BH260" s="311"/>
      <c r="BI260" s="311"/>
      <c r="BJ260" s="316"/>
      <c r="BK260" s="319"/>
      <c r="BL260" s="312"/>
      <c r="BM260" s="312">
        <v>40000</v>
      </c>
      <c r="BN260" s="315">
        <v>6600000</v>
      </c>
      <c r="BO260" s="316">
        <v>6600000</v>
      </c>
      <c r="BP260" s="316">
        <v>46117500</v>
      </c>
      <c r="BQ260" s="316"/>
      <c r="BR260" s="316" t="s">
        <v>1564</v>
      </c>
      <c r="BS260" s="366" t="s">
        <v>1419</v>
      </c>
      <c r="BT260" s="325"/>
      <c r="BU260" s="276"/>
    </row>
    <row r="261" spans="1:73" s="338" customFormat="1" ht="40.15" customHeight="1" x14ac:dyDescent="0.25">
      <c r="A261" s="827">
        <v>114</v>
      </c>
      <c r="B261" s="827" t="s">
        <v>1565</v>
      </c>
      <c r="C261" s="311">
        <v>55</v>
      </c>
      <c r="D261" s="311">
        <v>440</v>
      </c>
      <c r="E261" s="311" t="s">
        <v>1203</v>
      </c>
      <c r="F261" s="311" t="s">
        <v>1004</v>
      </c>
      <c r="G261" s="312" t="s">
        <v>12</v>
      </c>
      <c r="H261" s="313">
        <v>175.2</v>
      </c>
      <c r="I261" s="313">
        <v>175.2</v>
      </c>
      <c r="J261" s="313">
        <v>0</v>
      </c>
      <c r="K261" s="313">
        <v>175.2</v>
      </c>
      <c r="L261" s="313">
        <v>0</v>
      </c>
      <c r="M261" s="314">
        <v>1993</v>
      </c>
      <c r="N261" s="312">
        <v>70000</v>
      </c>
      <c r="O261" s="315">
        <v>12264000</v>
      </c>
      <c r="P261" s="311" t="s">
        <v>1204</v>
      </c>
      <c r="Q261" s="311" t="s">
        <v>1205</v>
      </c>
      <c r="R261" s="311" t="s">
        <v>1005</v>
      </c>
      <c r="S261" s="311"/>
      <c r="T261" s="316">
        <v>9500</v>
      </c>
      <c r="U261" s="311" t="s">
        <v>352</v>
      </c>
      <c r="V261" s="317">
        <v>175.2</v>
      </c>
      <c r="W261" s="316">
        <v>9500</v>
      </c>
      <c r="X261" s="312">
        <v>1664400</v>
      </c>
      <c r="Y261" s="316"/>
      <c r="Z261" s="316"/>
      <c r="AA261" s="311"/>
      <c r="AB261" s="312"/>
      <c r="AC261" s="312"/>
      <c r="AD261" s="312"/>
      <c r="AE261" s="312"/>
      <c r="AF261" s="311"/>
      <c r="AG261" s="311"/>
      <c r="AH261" s="312"/>
      <c r="AI261" s="312">
        <v>10000</v>
      </c>
      <c r="AJ261" s="318">
        <v>1752000</v>
      </c>
      <c r="AK261" s="312">
        <v>150000</v>
      </c>
      <c r="AL261" s="316">
        <v>26280000</v>
      </c>
      <c r="AM261" s="316"/>
      <c r="AN261" s="319"/>
      <c r="AO261" s="316"/>
      <c r="AP261" s="319"/>
      <c r="AQ261" s="312"/>
      <c r="AR261" s="312"/>
      <c r="AS261" s="312"/>
      <c r="AT261" s="316"/>
      <c r="AU261" s="271"/>
      <c r="AV261" s="316">
        <v>41960400</v>
      </c>
      <c r="AW261" s="829">
        <v>70317200</v>
      </c>
      <c r="AX261" s="311"/>
      <c r="AY261" s="311"/>
      <c r="AZ261" s="311"/>
      <c r="BA261" s="312"/>
      <c r="BB261" s="311"/>
      <c r="BC261" s="312"/>
      <c r="BD261" s="312"/>
      <c r="BE261" s="318"/>
      <c r="BF261" s="320"/>
      <c r="BG261" s="321"/>
      <c r="BH261" s="311"/>
      <c r="BI261" s="311"/>
      <c r="BJ261" s="316"/>
      <c r="BK261" s="319"/>
      <c r="BL261" s="312"/>
      <c r="BM261" s="312">
        <v>40000</v>
      </c>
      <c r="BN261" s="315">
        <v>7008000</v>
      </c>
      <c r="BO261" s="829">
        <v>11744000</v>
      </c>
      <c r="BP261" s="829">
        <v>82061200</v>
      </c>
      <c r="BQ261" s="322"/>
      <c r="BR261" s="829" t="s">
        <v>1231</v>
      </c>
      <c r="BS261" s="334" t="s">
        <v>1566</v>
      </c>
      <c r="BT261" s="325"/>
      <c r="BU261" s="276"/>
    </row>
    <row r="262" spans="1:73" s="338" customFormat="1" ht="40.15" customHeight="1" x14ac:dyDescent="0.25">
      <c r="A262" s="831"/>
      <c r="B262" s="831"/>
      <c r="C262" s="311">
        <v>55</v>
      </c>
      <c r="D262" s="311">
        <v>441</v>
      </c>
      <c r="E262" s="311" t="s">
        <v>1203</v>
      </c>
      <c r="F262" s="311" t="s">
        <v>1004</v>
      </c>
      <c r="G262" s="312" t="s">
        <v>12</v>
      </c>
      <c r="H262" s="313">
        <v>64.099999999999994</v>
      </c>
      <c r="I262" s="313">
        <v>64.099999999999994</v>
      </c>
      <c r="J262" s="313">
        <v>0</v>
      </c>
      <c r="K262" s="313">
        <v>64.099999999999994</v>
      </c>
      <c r="L262" s="313">
        <v>0</v>
      </c>
      <c r="M262" s="314">
        <v>1993</v>
      </c>
      <c r="N262" s="312">
        <v>70000</v>
      </c>
      <c r="O262" s="315">
        <v>4487000</v>
      </c>
      <c r="P262" s="311" t="s">
        <v>1204</v>
      </c>
      <c r="Q262" s="311" t="s">
        <v>1205</v>
      </c>
      <c r="R262" s="311" t="s">
        <v>1005</v>
      </c>
      <c r="S262" s="311"/>
      <c r="T262" s="316">
        <v>9500</v>
      </c>
      <c r="U262" s="311" t="s">
        <v>352</v>
      </c>
      <c r="V262" s="317">
        <v>64.099999999999994</v>
      </c>
      <c r="W262" s="316">
        <v>9500</v>
      </c>
      <c r="X262" s="312">
        <v>608950</v>
      </c>
      <c r="Y262" s="316"/>
      <c r="Z262" s="316"/>
      <c r="AA262" s="311"/>
      <c r="AB262" s="312"/>
      <c r="AC262" s="312"/>
      <c r="AD262" s="312"/>
      <c r="AE262" s="312"/>
      <c r="AF262" s="311"/>
      <c r="AG262" s="311"/>
      <c r="AH262" s="312"/>
      <c r="AI262" s="312">
        <v>10000</v>
      </c>
      <c r="AJ262" s="318">
        <v>641000</v>
      </c>
      <c r="AK262" s="312">
        <v>150000</v>
      </c>
      <c r="AL262" s="316">
        <v>9615000</v>
      </c>
      <c r="AM262" s="316"/>
      <c r="AN262" s="319"/>
      <c r="AO262" s="316"/>
      <c r="AP262" s="319"/>
      <c r="AQ262" s="312"/>
      <c r="AR262" s="312"/>
      <c r="AS262" s="312"/>
      <c r="AT262" s="316"/>
      <c r="AU262" s="271"/>
      <c r="AV262" s="316">
        <v>15351950</v>
      </c>
      <c r="AW262" s="832"/>
      <c r="AX262" s="311"/>
      <c r="AY262" s="311"/>
      <c r="AZ262" s="311"/>
      <c r="BA262" s="312"/>
      <c r="BB262" s="311"/>
      <c r="BC262" s="312"/>
      <c r="BD262" s="312"/>
      <c r="BE262" s="318"/>
      <c r="BF262" s="320"/>
      <c r="BG262" s="321"/>
      <c r="BH262" s="311"/>
      <c r="BI262" s="311"/>
      <c r="BJ262" s="316"/>
      <c r="BK262" s="319"/>
      <c r="BL262" s="312"/>
      <c r="BM262" s="312">
        <v>40000</v>
      </c>
      <c r="BN262" s="315">
        <v>2564000</v>
      </c>
      <c r="BO262" s="832"/>
      <c r="BP262" s="832">
        <v>0</v>
      </c>
      <c r="BQ262" s="337"/>
      <c r="BR262" s="832"/>
      <c r="BS262" s="334" t="s">
        <v>1566</v>
      </c>
      <c r="BT262" s="325"/>
      <c r="BU262" s="276"/>
    </row>
    <row r="263" spans="1:73" s="338" customFormat="1" ht="40.15" customHeight="1" x14ac:dyDescent="0.25">
      <c r="A263" s="828"/>
      <c r="B263" s="828"/>
      <c r="C263" s="311">
        <v>55</v>
      </c>
      <c r="D263" s="311">
        <v>439</v>
      </c>
      <c r="E263" s="311" t="s">
        <v>1203</v>
      </c>
      <c r="F263" s="311" t="s">
        <v>1004</v>
      </c>
      <c r="G263" s="312" t="s">
        <v>12</v>
      </c>
      <c r="H263" s="313">
        <v>54.3</v>
      </c>
      <c r="I263" s="313">
        <v>54.3</v>
      </c>
      <c r="J263" s="313">
        <v>0</v>
      </c>
      <c r="K263" s="313">
        <v>54.3</v>
      </c>
      <c r="L263" s="313">
        <v>0</v>
      </c>
      <c r="M263" s="314">
        <v>1993</v>
      </c>
      <c r="N263" s="312">
        <v>70000</v>
      </c>
      <c r="O263" s="315">
        <v>3801000</v>
      </c>
      <c r="P263" s="311" t="s">
        <v>1204</v>
      </c>
      <c r="Q263" s="311" t="s">
        <v>1205</v>
      </c>
      <c r="R263" s="311" t="s">
        <v>1005</v>
      </c>
      <c r="S263" s="311"/>
      <c r="T263" s="316">
        <v>9500</v>
      </c>
      <c r="U263" s="311" t="s">
        <v>352</v>
      </c>
      <c r="V263" s="317">
        <v>54.3</v>
      </c>
      <c r="W263" s="316">
        <v>9500</v>
      </c>
      <c r="X263" s="312">
        <v>515850</v>
      </c>
      <c r="Y263" s="316"/>
      <c r="Z263" s="316"/>
      <c r="AA263" s="311"/>
      <c r="AB263" s="312"/>
      <c r="AC263" s="312"/>
      <c r="AD263" s="312"/>
      <c r="AE263" s="312"/>
      <c r="AF263" s="311"/>
      <c r="AG263" s="311"/>
      <c r="AH263" s="312"/>
      <c r="AI263" s="312">
        <v>10000</v>
      </c>
      <c r="AJ263" s="318">
        <v>543000</v>
      </c>
      <c r="AK263" s="312">
        <v>150000</v>
      </c>
      <c r="AL263" s="316">
        <v>8145000</v>
      </c>
      <c r="AM263" s="316"/>
      <c r="AN263" s="319"/>
      <c r="AO263" s="316"/>
      <c r="AP263" s="319"/>
      <c r="AQ263" s="312"/>
      <c r="AR263" s="312"/>
      <c r="AS263" s="312"/>
      <c r="AT263" s="316"/>
      <c r="AU263" s="271"/>
      <c r="AV263" s="316">
        <v>13004850</v>
      </c>
      <c r="AW263" s="830"/>
      <c r="AX263" s="311"/>
      <c r="AY263" s="311"/>
      <c r="AZ263" s="311"/>
      <c r="BA263" s="312"/>
      <c r="BB263" s="311"/>
      <c r="BC263" s="312"/>
      <c r="BD263" s="312"/>
      <c r="BE263" s="318"/>
      <c r="BF263" s="320"/>
      <c r="BG263" s="321"/>
      <c r="BH263" s="311"/>
      <c r="BI263" s="311"/>
      <c r="BJ263" s="316"/>
      <c r="BK263" s="319"/>
      <c r="BL263" s="312"/>
      <c r="BM263" s="312">
        <v>40000</v>
      </c>
      <c r="BN263" s="315">
        <v>2172000</v>
      </c>
      <c r="BO263" s="830"/>
      <c r="BP263" s="830">
        <v>0</v>
      </c>
      <c r="BQ263" s="324"/>
      <c r="BR263" s="830"/>
      <c r="BS263" s="334" t="s">
        <v>1566</v>
      </c>
      <c r="BT263" s="325"/>
      <c r="BU263" s="276"/>
    </row>
    <row r="264" spans="1:73" s="338" customFormat="1" ht="43.5" customHeight="1" x14ac:dyDescent="0.25">
      <c r="A264" s="287">
        <v>115</v>
      </c>
      <c r="B264" s="287" t="s">
        <v>1567</v>
      </c>
      <c r="C264" s="311">
        <v>55</v>
      </c>
      <c r="D264" s="311">
        <v>403</v>
      </c>
      <c r="E264" s="311" t="s">
        <v>1203</v>
      </c>
      <c r="F264" s="311" t="s">
        <v>1004</v>
      </c>
      <c r="G264" s="312" t="s">
        <v>12</v>
      </c>
      <c r="H264" s="313">
        <v>281.60000000000002</v>
      </c>
      <c r="I264" s="313">
        <v>281.60000000000002</v>
      </c>
      <c r="J264" s="313">
        <v>0</v>
      </c>
      <c r="K264" s="313">
        <v>281.60000000000002</v>
      </c>
      <c r="L264" s="313">
        <v>0</v>
      </c>
      <c r="M264" s="314">
        <v>1993</v>
      </c>
      <c r="N264" s="312">
        <v>70000</v>
      </c>
      <c r="O264" s="315">
        <v>19712000</v>
      </c>
      <c r="P264" s="311" t="s">
        <v>1204</v>
      </c>
      <c r="Q264" s="311" t="s">
        <v>1205</v>
      </c>
      <c r="R264" s="311" t="s">
        <v>1005</v>
      </c>
      <c r="S264" s="311"/>
      <c r="T264" s="316">
        <v>9500</v>
      </c>
      <c r="U264" s="311" t="s">
        <v>352</v>
      </c>
      <c r="V264" s="317">
        <v>281.60000000000002</v>
      </c>
      <c r="W264" s="316">
        <v>9500</v>
      </c>
      <c r="X264" s="312">
        <v>2675200</v>
      </c>
      <c r="Y264" s="316"/>
      <c r="Z264" s="316"/>
      <c r="AA264" s="311"/>
      <c r="AB264" s="312"/>
      <c r="AC264" s="312"/>
      <c r="AD264" s="312"/>
      <c r="AE264" s="312"/>
      <c r="AF264" s="311"/>
      <c r="AG264" s="311"/>
      <c r="AH264" s="312"/>
      <c r="AI264" s="312">
        <v>10000</v>
      </c>
      <c r="AJ264" s="318">
        <v>2816000</v>
      </c>
      <c r="AK264" s="312">
        <v>150000</v>
      </c>
      <c r="AL264" s="316">
        <v>42240000</v>
      </c>
      <c r="AM264" s="316"/>
      <c r="AN264" s="319"/>
      <c r="AO264" s="316"/>
      <c r="AP264" s="319"/>
      <c r="AQ264" s="312"/>
      <c r="AR264" s="312"/>
      <c r="AS264" s="312"/>
      <c r="AT264" s="316"/>
      <c r="AU264" s="271"/>
      <c r="AV264" s="316">
        <v>67443200</v>
      </c>
      <c r="AW264" s="316">
        <v>67443200</v>
      </c>
      <c r="AX264" s="311"/>
      <c r="AY264" s="311"/>
      <c r="AZ264" s="311"/>
      <c r="BA264" s="312"/>
      <c r="BB264" s="311"/>
      <c r="BC264" s="312"/>
      <c r="BD264" s="312"/>
      <c r="BE264" s="318"/>
      <c r="BF264" s="320"/>
      <c r="BG264" s="321"/>
      <c r="BH264" s="311"/>
      <c r="BI264" s="311"/>
      <c r="BJ264" s="316"/>
      <c r="BK264" s="319"/>
      <c r="BL264" s="312"/>
      <c r="BM264" s="312">
        <v>40000</v>
      </c>
      <c r="BN264" s="315">
        <v>11264000</v>
      </c>
      <c r="BO264" s="316">
        <v>11264000</v>
      </c>
      <c r="BP264" s="316">
        <v>78707200</v>
      </c>
      <c r="BQ264" s="316"/>
      <c r="BR264" s="316" t="s">
        <v>1568</v>
      </c>
      <c r="BS264" s="323"/>
      <c r="BT264" s="325"/>
      <c r="BU264" s="276"/>
    </row>
    <row r="265" spans="1:73" s="338" customFormat="1" ht="32.450000000000003" customHeight="1" x14ac:dyDescent="0.25">
      <c r="A265" s="827">
        <v>116</v>
      </c>
      <c r="B265" s="827" t="s">
        <v>1569</v>
      </c>
      <c r="C265" s="332">
        <v>63</v>
      </c>
      <c r="D265" s="311">
        <v>276</v>
      </c>
      <c r="E265" s="311" t="s">
        <v>1203</v>
      </c>
      <c r="F265" s="311" t="s">
        <v>1004</v>
      </c>
      <c r="G265" s="312" t="s">
        <v>12</v>
      </c>
      <c r="H265" s="313">
        <v>321.8</v>
      </c>
      <c r="I265" s="313">
        <v>321.8</v>
      </c>
      <c r="J265" s="313">
        <v>0</v>
      </c>
      <c r="K265" s="313">
        <v>321.8</v>
      </c>
      <c r="L265" s="313">
        <v>0</v>
      </c>
      <c r="M265" s="314">
        <v>1993</v>
      </c>
      <c r="N265" s="312">
        <v>70000</v>
      </c>
      <c r="O265" s="315">
        <v>22526000</v>
      </c>
      <c r="P265" s="311" t="s">
        <v>1204</v>
      </c>
      <c r="Q265" s="311" t="s">
        <v>1205</v>
      </c>
      <c r="R265" s="311" t="s">
        <v>1005</v>
      </c>
      <c r="S265" s="311"/>
      <c r="T265" s="316">
        <v>9500</v>
      </c>
      <c r="U265" s="311" t="s">
        <v>352</v>
      </c>
      <c r="V265" s="317">
        <v>321.8</v>
      </c>
      <c r="W265" s="316">
        <v>9500</v>
      </c>
      <c r="X265" s="312">
        <v>3057100</v>
      </c>
      <c r="Y265" s="316"/>
      <c r="Z265" s="316"/>
      <c r="AA265" s="311"/>
      <c r="AB265" s="312"/>
      <c r="AC265" s="312"/>
      <c r="AD265" s="312"/>
      <c r="AE265" s="312"/>
      <c r="AF265" s="311"/>
      <c r="AG265" s="311"/>
      <c r="AH265" s="312"/>
      <c r="AI265" s="312">
        <v>10000</v>
      </c>
      <c r="AJ265" s="318">
        <v>3218000</v>
      </c>
      <c r="AK265" s="312">
        <v>150000</v>
      </c>
      <c r="AL265" s="316">
        <v>48270000</v>
      </c>
      <c r="AM265" s="316"/>
      <c r="AN265" s="319"/>
      <c r="AO265" s="316"/>
      <c r="AP265" s="319"/>
      <c r="AQ265" s="312"/>
      <c r="AR265" s="312"/>
      <c r="AS265" s="312"/>
      <c r="AT265" s="316"/>
      <c r="AU265" s="271"/>
      <c r="AV265" s="316">
        <v>77071100</v>
      </c>
      <c r="AW265" s="829">
        <v>134790600</v>
      </c>
      <c r="AX265" s="311"/>
      <c r="AY265" s="311"/>
      <c r="AZ265" s="311"/>
      <c r="BA265" s="312"/>
      <c r="BB265" s="311"/>
      <c r="BC265" s="312"/>
      <c r="BD265" s="312"/>
      <c r="BE265" s="318"/>
      <c r="BF265" s="320"/>
      <c r="BG265" s="321"/>
      <c r="BH265" s="311"/>
      <c r="BI265" s="311"/>
      <c r="BJ265" s="316"/>
      <c r="BK265" s="319"/>
      <c r="BL265" s="312"/>
      <c r="BM265" s="312">
        <v>40000</v>
      </c>
      <c r="BN265" s="315">
        <v>12872000</v>
      </c>
      <c r="BO265" s="829">
        <v>22512000</v>
      </c>
      <c r="BP265" s="829">
        <v>157302600</v>
      </c>
      <c r="BQ265" s="322"/>
      <c r="BR265" s="829" t="s">
        <v>1570</v>
      </c>
      <c r="BS265" s="334"/>
      <c r="BT265" s="325"/>
      <c r="BU265" s="276"/>
    </row>
    <row r="266" spans="1:73" s="358" customFormat="1" ht="35.450000000000003" customHeight="1" x14ac:dyDescent="0.25">
      <c r="A266" s="828"/>
      <c r="B266" s="828"/>
      <c r="C266" s="344">
        <v>55</v>
      </c>
      <c r="D266" s="344">
        <v>478</v>
      </c>
      <c r="E266" s="344" t="s">
        <v>1203</v>
      </c>
      <c r="F266" s="344" t="s">
        <v>1004</v>
      </c>
      <c r="G266" s="345" t="s">
        <v>12</v>
      </c>
      <c r="H266" s="346">
        <v>241</v>
      </c>
      <c r="I266" s="346">
        <v>241</v>
      </c>
      <c r="J266" s="346">
        <v>0</v>
      </c>
      <c r="K266" s="346">
        <v>241</v>
      </c>
      <c r="L266" s="346">
        <v>0</v>
      </c>
      <c r="M266" s="347">
        <v>1993</v>
      </c>
      <c r="N266" s="345">
        <v>70000</v>
      </c>
      <c r="O266" s="296">
        <v>16870000</v>
      </c>
      <c r="P266" s="344" t="s">
        <v>1204</v>
      </c>
      <c r="Q266" s="344" t="s">
        <v>1205</v>
      </c>
      <c r="R266" s="344" t="s">
        <v>1005</v>
      </c>
      <c r="S266" s="344"/>
      <c r="T266" s="324">
        <v>9500</v>
      </c>
      <c r="U266" s="344" t="s">
        <v>352</v>
      </c>
      <c r="V266" s="348">
        <v>241</v>
      </c>
      <c r="W266" s="324">
        <v>9500</v>
      </c>
      <c r="X266" s="345">
        <v>2289500</v>
      </c>
      <c r="Y266" s="324"/>
      <c r="Z266" s="324"/>
      <c r="AA266" s="344"/>
      <c r="AB266" s="345"/>
      <c r="AC266" s="345"/>
      <c r="AD266" s="345"/>
      <c r="AE266" s="345"/>
      <c r="AF266" s="344"/>
      <c r="AG266" s="344"/>
      <c r="AH266" s="345"/>
      <c r="AI266" s="345">
        <v>10000</v>
      </c>
      <c r="AJ266" s="349">
        <v>2410000</v>
      </c>
      <c r="AK266" s="345">
        <v>150000</v>
      </c>
      <c r="AL266" s="324">
        <v>36150000</v>
      </c>
      <c r="AM266" s="324"/>
      <c r="AN266" s="350"/>
      <c r="AO266" s="324"/>
      <c r="AP266" s="350"/>
      <c r="AQ266" s="345"/>
      <c r="AR266" s="345"/>
      <c r="AS266" s="345"/>
      <c r="AT266" s="324"/>
      <c r="AU266" s="295"/>
      <c r="AV266" s="316">
        <v>57719500</v>
      </c>
      <c r="AW266" s="830"/>
      <c r="AX266" s="311"/>
      <c r="AY266" s="311"/>
      <c r="AZ266" s="311"/>
      <c r="BA266" s="312"/>
      <c r="BB266" s="311"/>
      <c r="BC266" s="312"/>
      <c r="BD266" s="312"/>
      <c r="BE266" s="318"/>
      <c r="BF266" s="320"/>
      <c r="BG266" s="321"/>
      <c r="BH266" s="311"/>
      <c r="BI266" s="311"/>
      <c r="BJ266" s="316"/>
      <c r="BK266" s="319"/>
      <c r="BL266" s="312"/>
      <c r="BM266" s="312">
        <v>40000</v>
      </c>
      <c r="BN266" s="315">
        <v>9640000</v>
      </c>
      <c r="BO266" s="830"/>
      <c r="BP266" s="830">
        <v>0</v>
      </c>
      <c r="BQ266" s="324"/>
      <c r="BR266" s="830"/>
      <c r="BS266" s="356" t="s">
        <v>1571</v>
      </c>
      <c r="BT266" s="325"/>
      <c r="BU266" s="276"/>
    </row>
    <row r="267" spans="1:73" s="338" customFormat="1" ht="41.25" customHeight="1" x14ac:dyDescent="0.25">
      <c r="A267" s="265">
        <v>117</v>
      </c>
      <c r="B267" s="265" t="s">
        <v>1572</v>
      </c>
      <c r="C267" s="332">
        <v>63</v>
      </c>
      <c r="D267" s="311">
        <v>235</v>
      </c>
      <c r="E267" s="311" t="s">
        <v>1203</v>
      </c>
      <c r="F267" s="311" t="s">
        <v>1004</v>
      </c>
      <c r="G267" s="312" t="s">
        <v>12</v>
      </c>
      <c r="H267" s="313">
        <v>180.6</v>
      </c>
      <c r="I267" s="313">
        <v>180.6</v>
      </c>
      <c r="J267" s="313">
        <v>0</v>
      </c>
      <c r="K267" s="313">
        <v>180.6</v>
      </c>
      <c r="L267" s="313">
        <v>0</v>
      </c>
      <c r="M267" s="314">
        <v>1993</v>
      </c>
      <c r="N267" s="312">
        <v>70000</v>
      </c>
      <c r="O267" s="315">
        <v>12642000</v>
      </c>
      <c r="P267" s="311" t="s">
        <v>1204</v>
      </c>
      <c r="Q267" s="311" t="s">
        <v>1205</v>
      </c>
      <c r="R267" s="311" t="s">
        <v>1005</v>
      </c>
      <c r="S267" s="311"/>
      <c r="T267" s="316">
        <v>9500</v>
      </c>
      <c r="U267" s="311" t="s">
        <v>352</v>
      </c>
      <c r="V267" s="317">
        <v>180.6</v>
      </c>
      <c r="W267" s="316">
        <v>9500</v>
      </c>
      <c r="X267" s="312">
        <v>1715700</v>
      </c>
      <c r="Y267" s="316"/>
      <c r="Z267" s="316"/>
      <c r="AA267" s="311"/>
      <c r="AB267" s="312"/>
      <c r="AC267" s="312"/>
      <c r="AD267" s="312"/>
      <c r="AE267" s="312"/>
      <c r="AF267" s="311"/>
      <c r="AG267" s="311"/>
      <c r="AH267" s="312"/>
      <c r="AI267" s="312">
        <v>10000</v>
      </c>
      <c r="AJ267" s="318">
        <v>1806000</v>
      </c>
      <c r="AK267" s="312">
        <v>150000</v>
      </c>
      <c r="AL267" s="316">
        <v>27090000</v>
      </c>
      <c r="AM267" s="316"/>
      <c r="AN267" s="319"/>
      <c r="AO267" s="316"/>
      <c r="AP267" s="319"/>
      <c r="AQ267" s="312"/>
      <c r="AR267" s="312"/>
      <c r="AS267" s="312"/>
      <c r="AT267" s="316"/>
      <c r="AU267" s="271"/>
      <c r="AV267" s="316">
        <v>43253700</v>
      </c>
      <c r="AW267" s="316">
        <v>43253700</v>
      </c>
      <c r="AX267" s="311"/>
      <c r="AY267" s="311"/>
      <c r="AZ267" s="311"/>
      <c r="BA267" s="312"/>
      <c r="BB267" s="311"/>
      <c r="BC267" s="312"/>
      <c r="BD267" s="312"/>
      <c r="BE267" s="318"/>
      <c r="BF267" s="320"/>
      <c r="BG267" s="321"/>
      <c r="BH267" s="311"/>
      <c r="BI267" s="311"/>
      <c r="BJ267" s="316"/>
      <c r="BK267" s="319"/>
      <c r="BL267" s="312"/>
      <c r="BM267" s="312">
        <v>40000</v>
      </c>
      <c r="BN267" s="315">
        <v>7224000</v>
      </c>
      <c r="BO267" s="316">
        <v>7224000</v>
      </c>
      <c r="BP267" s="316">
        <v>50477700</v>
      </c>
      <c r="BQ267" s="316"/>
      <c r="BR267" s="316" t="s">
        <v>1573</v>
      </c>
      <c r="BS267" s="334" t="s">
        <v>1574</v>
      </c>
      <c r="BT267" s="325"/>
      <c r="BU267" s="276"/>
    </row>
    <row r="268" spans="1:73" s="338" customFormat="1" ht="41.25" customHeight="1" x14ac:dyDescent="0.25">
      <c r="A268" s="364">
        <v>118</v>
      </c>
      <c r="B268" s="364" t="s">
        <v>1575</v>
      </c>
      <c r="C268" s="311">
        <v>55</v>
      </c>
      <c r="D268" s="311">
        <v>447</v>
      </c>
      <c r="E268" s="311" t="s">
        <v>1203</v>
      </c>
      <c r="F268" s="311" t="s">
        <v>1004</v>
      </c>
      <c r="G268" s="312" t="s">
        <v>12</v>
      </c>
      <c r="H268" s="313">
        <v>162.80000000000001</v>
      </c>
      <c r="I268" s="313">
        <v>162.80000000000001</v>
      </c>
      <c r="J268" s="313">
        <v>0</v>
      </c>
      <c r="K268" s="313">
        <v>162.80000000000001</v>
      </c>
      <c r="L268" s="313">
        <v>0</v>
      </c>
      <c r="M268" s="314">
        <v>1993</v>
      </c>
      <c r="N268" s="312">
        <v>70000</v>
      </c>
      <c r="O268" s="315">
        <v>11396000</v>
      </c>
      <c r="P268" s="311" t="s">
        <v>1204</v>
      </c>
      <c r="Q268" s="311" t="s">
        <v>1205</v>
      </c>
      <c r="R268" s="311" t="s">
        <v>1005</v>
      </c>
      <c r="S268" s="311"/>
      <c r="T268" s="316">
        <v>9500</v>
      </c>
      <c r="U268" s="311" t="s">
        <v>352</v>
      </c>
      <c r="V268" s="317">
        <v>162.80000000000001</v>
      </c>
      <c r="W268" s="316">
        <v>9500</v>
      </c>
      <c r="X268" s="312">
        <v>1546600</v>
      </c>
      <c r="Y268" s="316"/>
      <c r="Z268" s="316"/>
      <c r="AA268" s="311"/>
      <c r="AB268" s="312"/>
      <c r="AC268" s="312"/>
      <c r="AD268" s="312"/>
      <c r="AE268" s="312"/>
      <c r="AF268" s="311"/>
      <c r="AG268" s="311"/>
      <c r="AH268" s="312"/>
      <c r="AI268" s="312">
        <v>10000</v>
      </c>
      <c r="AJ268" s="318">
        <v>1628000</v>
      </c>
      <c r="AK268" s="312">
        <v>150000</v>
      </c>
      <c r="AL268" s="316">
        <v>24420000</v>
      </c>
      <c r="AM268" s="316"/>
      <c r="AN268" s="319"/>
      <c r="AO268" s="316"/>
      <c r="AP268" s="319"/>
      <c r="AQ268" s="312"/>
      <c r="AR268" s="312"/>
      <c r="AS268" s="312"/>
      <c r="AT268" s="316"/>
      <c r="AU268" s="271"/>
      <c r="AV268" s="316">
        <v>38990600</v>
      </c>
      <c r="AW268" s="316">
        <v>38990600</v>
      </c>
      <c r="AX268" s="311"/>
      <c r="AY268" s="311"/>
      <c r="AZ268" s="311"/>
      <c r="BA268" s="312"/>
      <c r="BB268" s="311"/>
      <c r="BC268" s="312"/>
      <c r="BD268" s="312"/>
      <c r="BE268" s="318"/>
      <c r="BF268" s="320"/>
      <c r="BG268" s="321"/>
      <c r="BH268" s="311"/>
      <c r="BI268" s="311"/>
      <c r="BJ268" s="316"/>
      <c r="BK268" s="319"/>
      <c r="BL268" s="312"/>
      <c r="BM268" s="312">
        <v>40000</v>
      </c>
      <c r="BN268" s="315">
        <v>6512000</v>
      </c>
      <c r="BO268" s="316">
        <v>6512000</v>
      </c>
      <c r="BP268" s="316">
        <v>45502600</v>
      </c>
      <c r="BQ268" s="316"/>
      <c r="BR268" s="316" t="s">
        <v>1502</v>
      </c>
      <c r="BS268" s="841" t="s">
        <v>1576</v>
      </c>
      <c r="BT268" s="325"/>
      <c r="BU268" s="276"/>
    </row>
    <row r="269" spans="1:73" s="338" customFormat="1" ht="41.25" customHeight="1" x14ac:dyDescent="0.25">
      <c r="A269" s="364">
        <v>119</v>
      </c>
      <c r="B269" s="364" t="s">
        <v>1577</v>
      </c>
      <c r="C269" s="311">
        <v>55</v>
      </c>
      <c r="D269" s="311">
        <v>447</v>
      </c>
      <c r="E269" s="311" t="s">
        <v>1203</v>
      </c>
      <c r="F269" s="311" t="s">
        <v>1004</v>
      </c>
      <c r="G269" s="312" t="s">
        <v>12</v>
      </c>
      <c r="H269" s="313">
        <v>160</v>
      </c>
      <c r="I269" s="313">
        <v>160</v>
      </c>
      <c r="J269" s="313">
        <v>0</v>
      </c>
      <c r="K269" s="313">
        <v>160</v>
      </c>
      <c r="L269" s="313">
        <v>0</v>
      </c>
      <c r="M269" s="314">
        <v>1993</v>
      </c>
      <c r="N269" s="312">
        <v>70000</v>
      </c>
      <c r="O269" s="315">
        <v>11200000</v>
      </c>
      <c r="P269" s="311" t="s">
        <v>1204</v>
      </c>
      <c r="Q269" s="311" t="s">
        <v>1205</v>
      </c>
      <c r="R269" s="311" t="s">
        <v>1005</v>
      </c>
      <c r="S269" s="311"/>
      <c r="T269" s="316">
        <v>9500</v>
      </c>
      <c r="U269" s="311" t="s">
        <v>352</v>
      </c>
      <c r="V269" s="317">
        <v>160</v>
      </c>
      <c r="W269" s="316">
        <v>9500</v>
      </c>
      <c r="X269" s="312">
        <v>1520000</v>
      </c>
      <c r="Y269" s="316"/>
      <c r="Z269" s="316"/>
      <c r="AA269" s="311"/>
      <c r="AB269" s="312"/>
      <c r="AC269" s="312"/>
      <c r="AD269" s="312"/>
      <c r="AE269" s="312"/>
      <c r="AF269" s="311"/>
      <c r="AG269" s="311"/>
      <c r="AH269" s="312"/>
      <c r="AI269" s="312">
        <v>10000</v>
      </c>
      <c r="AJ269" s="318">
        <v>1600000</v>
      </c>
      <c r="AK269" s="312">
        <v>150000</v>
      </c>
      <c r="AL269" s="316">
        <v>24000000</v>
      </c>
      <c r="AM269" s="316"/>
      <c r="AN269" s="319"/>
      <c r="AO269" s="316"/>
      <c r="AP269" s="319"/>
      <c r="AQ269" s="312"/>
      <c r="AR269" s="312"/>
      <c r="AS269" s="312"/>
      <c r="AT269" s="316"/>
      <c r="AU269" s="271"/>
      <c r="AV269" s="316">
        <v>38320000</v>
      </c>
      <c r="AW269" s="316">
        <v>38320000</v>
      </c>
      <c r="AX269" s="311"/>
      <c r="AY269" s="311"/>
      <c r="AZ269" s="311"/>
      <c r="BA269" s="312"/>
      <c r="BB269" s="311"/>
      <c r="BC269" s="312"/>
      <c r="BD269" s="312"/>
      <c r="BE269" s="318"/>
      <c r="BF269" s="320"/>
      <c r="BG269" s="321"/>
      <c r="BH269" s="311"/>
      <c r="BI269" s="311"/>
      <c r="BJ269" s="316"/>
      <c r="BK269" s="319"/>
      <c r="BL269" s="312"/>
      <c r="BM269" s="312">
        <v>40000</v>
      </c>
      <c r="BN269" s="315">
        <v>6400000</v>
      </c>
      <c r="BO269" s="316">
        <v>6400000</v>
      </c>
      <c r="BP269" s="316">
        <v>44720000</v>
      </c>
      <c r="BQ269" s="316"/>
      <c r="BR269" s="316" t="s">
        <v>1578</v>
      </c>
      <c r="BS269" s="842"/>
      <c r="BT269" s="325"/>
      <c r="BU269" s="276"/>
    </row>
    <row r="270" spans="1:73" s="338" customFormat="1" ht="41.25" customHeight="1" x14ac:dyDescent="0.25">
      <c r="A270" s="265">
        <v>120</v>
      </c>
      <c r="B270" s="265" t="s">
        <v>1579</v>
      </c>
      <c r="C270" s="332">
        <v>63</v>
      </c>
      <c r="D270" s="311">
        <v>194</v>
      </c>
      <c r="E270" s="311" t="s">
        <v>1203</v>
      </c>
      <c r="F270" s="311" t="s">
        <v>1004</v>
      </c>
      <c r="G270" s="312" t="s">
        <v>12</v>
      </c>
      <c r="H270" s="313">
        <v>238.8</v>
      </c>
      <c r="I270" s="313">
        <v>238.8</v>
      </c>
      <c r="J270" s="313">
        <v>0</v>
      </c>
      <c r="K270" s="313">
        <v>238.8</v>
      </c>
      <c r="L270" s="313">
        <v>0</v>
      </c>
      <c r="M270" s="314">
        <v>1993</v>
      </c>
      <c r="N270" s="312">
        <v>70000</v>
      </c>
      <c r="O270" s="315">
        <v>16716000</v>
      </c>
      <c r="P270" s="311" t="s">
        <v>1204</v>
      </c>
      <c r="Q270" s="311" t="s">
        <v>1205</v>
      </c>
      <c r="R270" s="311" t="s">
        <v>1005</v>
      </c>
      <c r="S270" s="311"/>
      <c r="T270" s="316">
        <v>9500</v>
      </c>
      <c r="U270" s="311" t="s">
        <v>352</v>
      </c>
      <c r="V270" s="317">
        <v>238.8</v>
      </c>
      <c r="W270" s="316">
        <v>9500</v>
      </c>
      <c r="X270" s="312">
        <v>2268600</v>
      </c>
      <c r="Y270" s="316"/>
      <c r="Z270" s="316"/>
      <c r="AA270" s="311"/>
      <c r="AB270" s="312"/>
      <c r="AC270" s="312"/>
      <c r="AD270" s="312"/>
      <c r="AE270" s="312"/>
      <c r="AF270" s="311"/>
      <c r="AG270" s="311"/>
      <c r="AH270" s="312"/>
      <c r="AI270" s="312">
        <v>10000</v>
      </c>
      <c r="AJ270" s="318">
        <v>2388000</v>
      </c>
      <c r="AK270" s="312">
        <v>150000</v>
      </c>
      <c r="AL270" s="316">
        <v>35820000</v>
      </c>
      <c r="AM270" s="316"/>
      <c r="AN270" s="319"/>
      <c r="AO270" s="316"/>
      <c r="AP270" s="319"/>
      <c r="AQ270" s="312"/>
      <c r="AR270" s="312"/>
      <c r="AS270" s="312"/>
      <c r="AT270" s="316"/>
      <c r="AU270" s="271"/>
      <c r="AV270" s="316">
        <v>57192600</v>
      </c>
      <c r="AW270" s="316">
        <v>57192600</v>
      </c>
      <c r="AX270" s="311"/>
      <c r="AY270" s="311"/>
      <c r="AZ270" s="311"/>
      <c r="BA270" s="312"/>
      <c r="BB270" s="311"/>
      <c r="BC270" s="312"/>
      <c r="BD270" s="312"/>
      <c r="BE270" s="318"/>
      <c r="BF270" s="320"/>
      <c r="BG270" s="321"/>
      <c r="BH270" s="311"/>
      <c r="BI270" s="311"/>
      <c r="BJ270" s="316"/>
      <c r="BK270" s="319"/>
      <c r="BL270" s="312"/>
      <c r="BM270" s="312">
        <v>40000</v>
      </c>
      <c r="BN270" s="315">
        <v>9552000</v>
      </c>
      <c r="BO270" s="316">
        <v>9552000</v>
      </c>
      <c r="BP270" s="316">
        <v>66744600</v>
      </c>
      <c r="BQ270" s="316"/>
      <c r="BR270" s="316" t="s">
        <v>1580</v>
      </c>
      <c r="BS270" s="334"/>
      <c r="BT270" s="325"/>
      <c r="BU270" s="276"/>
    </row>
    <row r="271" spans="1:73" s="338" customFormat="1" ht="48.6" customHeight="1" x14ac:dyDescent="0.25">
      <c r="A271" s="367">
        <v>121</v>
      </c>
      <c r="B271" s="367" t="s">
        <v>1581</v>
      </c>
      <c r="C271" s="332">
        <v>63</v>
      </c>
      <c r="D271" s="311">
        <v>205</v>
      </c>
      <c r="E271" s="311" t="s">
        <v>1203</v>
      </c>
      <c r="F271" s="311" t="s">
        <v>1004</v>
      </c>
      <c r="G271" s="312" t="s">
        <v>12</v>
      </c>
      <c r="H271" s="313">
        <v>115.8</v>
      </c>
      <c r="I271" s="313">
        <v>115.8</v>
      </c>
      <c r="J271" s="313">
        <v>0</v>
      </c>
      <c r="K271" s="313">
        <v>115.8</v>
      </c>
      <c r="L271" s="313">
        <v>0</v>
      </c>
      <c r="M271" s="314">
        <v>1993</v>
      </c>
      <c r="N271" s="312">
        <v>70000</v>
      </c>
      <c r="O271" s="315">
        <v>8106000</v>
      </c>
      <c r="P271" s="311" t="s">
        <v>1204</v>
      </c>
      <c r="Q271" s="311" t="s">
        <v>1205</v>
      </c>
      <c r="R271" s="311" t="s">
        <v>1005</v>
      </c>
      <c r="S271" s="311"/>
      <c r="T271" s="316">
        <v>9500</v>
      </c>
      <c r="U271" s="311" t="s">
        <v>352</v>
      </c>
      <c r="V271" s="317">
        <v>115.8</v>
      </c>
      <c r="W271" s="316">
        <v>9500</v>
      </c>
      <c r="X271" s="312">
        <v>1100100</v>
      </c>
      <c r="Y271" s="316"/>
      <c r="Z271" s="316"/>
      <c r="AA271" s="311"/>
      <c r="AB271" s="312"/>
      <c r="AC271" s="312"/>
      <c r="AD271" s="312"/>
      <c r="AE271" s="312"/>
      <c r="AF271" s="311"/>
      <c r="AG271" s="311"/>
      <c r="AH271" s="312"/>
      <c r="AI271" s="312">
        <v>10000</v>
      </c>
      <c r="AJ271" s="318">
        <v>1158000</v>
      </c>
      <c r="AK271" s="312">
        <v>150000</v>
      </c>
      <c r="AL271" s="316">
        <v>17370000</v>
      </c>
      <c r="AM271" s="316"/>
      <c r="AN271" s="319"/>
      <c r="AO271" s="316"/>
      <c r="AP271" s="319"/>
      <c r="AQ271" s="312"/>
      <c r="AR271" s="312"/>
      <c r="AS271" s="312"/>
      <c r="AT271" s="316"/>
      <c r="AU271" s="271"/>
      <c r="AV271" s="316">
        <v>27734100</v>
      </c>
      <c r="AW271" s="316">
        <v>27734100</v>
      </c>
      <c r="AX271" s="311"/>
      <c r="AY271" s="311"/>
      <c r="AZ271" s="311"/>
      <c r="BA271" s="312"/>
      <c r="BB271" s="311"/>
      <c r="BC271" s="312"/>
      <c r="BD271" s="312"/>
      <c r="BE271" s="318"/>
      <c r="BF271" s="320"/>
      <c r="BG271" s="321"/>
      <c r="BH271" s="311"/>
      <c r="BI271" s="311"/>
      <c r="BJ271" s="316"/>
      <c r="BK271" s="319"/>
      <c r="BL271" s="312"/>
      <c r="BM271" s="312">
        <v>40000</v>
      </c>
      <c r="BN271" s="315">
        <v>4632000</v>
      </c>
      <c r="BO271" s="316">
        <v>4632000</v>
      </c>
      <c r="BP271" s="316">
        <v>32366100</v>
      </c>
      <c r="BQ271" s="316"/>
      <c r="BR271" s="316" t="s">
        <v>1582</v>
      </c>
      <c r="BS271" s="334"/>
      <c r="BT271" s="325"/>
      <c r="BU271" s="276"/>
    </row>
    <row r="272" spans="1:73" s="338" customFormat="1" ht="39.6" customHeight="1" x14ac:dyDescent="0.25">
      <c r="A272" s="827">
        <v>122</v>
      </c>
      <c r="B272" s="827" t="s">
        <v>1583</v>
      </c>
      <c r="C272" s="311">
        <v>63</v>
      </c>
      <c r="D272" s="311">
        <v>263</v>
      </c>
      <c r="E272" s="311" t="s">
        <v>1203</v>
      </c>
      <c r="F272" s="311" t="s">
        <v>1004</v>
      </c>
      <c r="G272" s="312" t="s">
        <v>12</v>
      </c>
      <c r="H272" s="313">
        <v>50</v>
      </c>
      <c r="I272" s="313">
        <v>50</v>
      </c>
      <c r="J272" s="313">
        <v>0</v>
      </c>
      <c r="K272" s="313">
        <v>50</v>
      </c>
      <c r="L272" s="313">
        <v>0</v>
      </c>
      <c r="M272" s="314">
        <v>1993</v>
      </c>
      <c r="N272" s="312">
        <v>70000</v>
      </c>
      <c r="O272" s="315">
        <v>3500000</v>
      </c>
      <c r="P272" s="311" t="s">
        <v>1204</v>
      </c>
      <c r="Q272" s="311" t="s">
        <v>1205</v>
      </c>
      <c r="R272" s="311" t="s">
        <v>1005</v>
      </c>
      <c r="S272" s="311"/>
      <c r="T272" s="316">
        <v>9500</v>
      </c>
      <c r="U272" s="311" t="s">
        <v>352</v>
      </c>
      <c r="V272" s="317">
        <v>50</v>
      </c>
      <c r="W272" s="316">
        <v>9500</v>
      </c>
      <c r="X272" s="312">
        <v>475000</v>
      </c>
      <c r="Y272" s="316"/>
      <c r="Z272" s="316"/>
      <c r="AA272" s="311"/>
      <c r="AB272" s="312"/>
      <c r="AC272" s="312"/>
      <c r="AD272" s="312"/>
      <c r="AE272" s="312"/>
      <c r="AF272" s="311"/>
      <c r="AG272" s="311"/>
      <c r="AH272" s="312"/>
      <c r="AI272" s="312">
        <v>10000</v>
      </c>
      <c r="AJ272" s="318">
        <v>500000</v>
      </c>
      <c r="AK272" s="312">
        <v>150000</v>
      </c>
      <c r="AL272" s="316">
        <v>7500000</v>
      </c>
      <c r="AM272" s="316"/>
      <c r="AN272" s="319"/>
      <c r="AO272" s="316"/>
      <c r="AP272" s="319"/>
      <c r="AQ272" s="312"/>
      <c r="AR272" s="312"/>
      <c r="AS272" s="312"/>
      <c r="AT272" s="316"/>
      <c r="AU272" s="271"/>
      <c r="AV272" s="316">
        <v>11975000</v>
      </c>
      <c r="AW272" s="829">
        <v>149280350</v>
      </c>
      <c r="AX272" s="311"/>
      <c r="AY272" s="311"/>
      <c r="AZ272" s="311"/>
      <c r="BA272" s="312"/>
      <c r="BB272" s="311"/>
      <c r="BC272" s="312"/>
      <c r="BD272" s="312"/>
      <c r="BE272" s="318"/>
      <c r="BF272" s="320"/>
      <c r="BG272" s="321"/>
      <c r="BH272" s="311"/>
      <c r="BI272" s="311"/>
      <c r="BJ272" s="316"/>
      <c r="BK272" s="319"/>
      <c r="BL272" s="312"/>
      <c r="BM272" s="312">
        <v>40000</v>
      </c>
      <c r="BN272" s="315">
        <v>2000000</v>
      </c>
      <c r="BO272" s="829">
        <v>24932000</v>
      </c>
      <c r="BP272" s="829">
        <v>174212350</v>
      </c>
      <c r="BQ272" s="322"/>
      <c r="BR272" s="829" t="s">
        <v>1584</v>
      </c>
      <c r="BS272" s="323" t="s">
        <v>1585</v>
      </c>
      <c r="BT272" s="325"/>
      <c r="BU272" s="276"/>
    </row>
    <row r="273" spans="1:1200" s="338" customFormat="1" ht="43.15" customHeight="1" x14ac:dyDescent="0.25">
      <c r="A273" s="831"/>
      <c r="B273" s="831"/>
      <c r="C273" s="311">
        <v>55</v>
      </c>
      <c r="D273" s="311">
        <v>617</v>
      </c>
      <c r="E273" s="311" t="s">
        <v>1203</v>
      </c>
      <c r="F273" s="311" t="s">
        <v>1004</v>
      </c>
      <c r="G273" s="312" t="s">
        <v>12</v>
      </c>
      <c r="H273" s="313">
        <v>100</v>
      </c>
      <c r="I273" s="313">
        <v>100</v>
      </c>
      <c r="J273" s="313">
        <v>0</v>
      </c>
      <c r="K273" s="313">
        <v>100</v>
      </c>
      <c r="L273" s="313">
        <v>0</v>
      </c>
      <c r="M273" s="314">
        <v>1993</v>
      </c>
      <c r="N273" s="312">
        <v>70000</v>
      </c>
      <c r="O273" s="315">
        <v>7000000</v>
      </c>
      <c r="P273" s="311" t="s">
        <v>1204</v>
      </c>
      <c r="Q273" s="311" t="s">
        <v>1205</v>
      </c>
      <c r="R273" s="311" t="s">
        <v>1005</v>
      </c>
      <c r="S273" s="311"/>
      <c r="T273" s="316">
        <v>9500</v>
      </c>
      <c r="U273" s="311" t="s">
        <v>352</v>
      </c>
      <c r="V273" s="317">
        <v>100</v>
      </c>
      <c r="W273" s="316">
        <v>9500</v>
      </c>
      <c r="X273" s="312">
        <v>950000</v>
      </c>
      <c r="Y273" s="316"/>
      <c r="Z273" s="316"/>
      <c r="AA273" s="311"/>
      <c r="AB273" s="312"/>
      <c r="AC273" s="312"/>
      <c r="AD273" s="312"/>
      <c r="AE273" s="312"/>
      <c r="AF273" s="311"/>
      <c r="AG273" s="311"/>
      <c r="AH273" s="312"/>
      <c r="AI273" s="312">
        <v>10000</v>
      </c>
      <c r="AJ273" s="318">
        <v>1000000</v>
      </c>
      <c r="AK273" s="312">
        <v>150000</v>
      </c>
      <c r="AL273" s="316">
        <v>15000000</v>
      </c>
      <c r="AM273" s="316"/>
      <c r="AN273" s="319"/>
      <c r="AO273" s="316"/>
      <c r="AP273" s="319"/>
      <c r="AQ273" s="312"/>
      <c r="AR273" s="312"/>
      <c r="AS273" s="312"/>
      <c r="AT273" s="316"/>
      <c r="AU273" s="271"/>
      <c r="AV273" s="316">
        <v>23950000</v>
      </c>
      <c r="AW273" s="832"/>
      <c r="AX273" s="311"/>
      <c r="AY273" s="311"/>
      <c r="AZ273" s="311"/>
      <c r="BA273" s="312"/>
      <c r="BB273" s="311"/>
      <c r="BC273" s="312"/>
      <c r="BD273" s="312"/>
      <c r="BE273" s="318"/>
      <c r="BF273" s="320"/>
      <c r="BG273" s="321"/>
      <c r="BH273" s="311"/>
      <c r="BI273" s="311"/>
      <c r="BJ273" s="316"/>
      <c r="BK273" s="319"/>
      <c r="BL273" s="312"/>
      <c r="BM273" s="312">
        <v>40000</v>
      </c>
      <c r="BN273" s="315">
        <v>4000000</v>
      </c>
      <c r="BO273" s="832"/>
      <c r="BP273" s="832">
        <v>0</v>
      </c>
      <c r="BQ273" s="337"/>
      <c r="BR273" s="832"/>
      <c r="BS273" s="323" t="s">
        <v>1586</v>
      </c>
      <c r="BT273" s="325"/>
      <c r="BU273" s="276"/>
    </row>
    <row r="274" spans="1:1200" s="342" customFormat="1" ht="41.25" customHeight="1" x14ac:dyDescent="0.25">
      <c r="A274" s="831"/>
      <c r="B274" s="831"/>
      <c r="C274" s="397">
        <v>63</v>
      </c>
      <c r="D274" s="398">
        <v>261</v>
      </c>
      <c r="E274" s="398" t="s">
        <v>1203</v>
      </c>
      <c r="F274" s="398" t="s">
        <v>1004</v>
      </c>
      <c r="G274" s="399" t="s">
        <v>12</v>
      </c>
      <c r="H274" s="400">
        <v>288.8</v>
      </c>
      <c r="I274" s="400">
        <v>288.8</v>
      </c>
      <c r="J274" s="400">
        <v>0</v>
      </c>
      <c r="K274" s="400">
        <v>288.8</v>
      </c>
      <c r="L274" s="327">
        <v>0</v>
      </c>
      <c r="M274" s="354">
        <v>1993</v>
      </c>
      <c r="N274" s="399">
        <v>70000</v>
      </c>
      <c r="O274" s="304">
        <v>20216000</v>
      </c>
      <c r="P274" s="326" t="s">
        <v>1204</v>
      </c>
      <c r="Q274" s="326" t="s">
        <v>1205</v>
      </c>
      <c r="R274" s="398" t="s">
        <v>1005</v>
      </c>
      <c r="S274" s="326"/>
      <c r="T274" s="337">
        <v>9500</v>
      </c>
      <c r="U274" s="398" t="s">
        <v>352</v>
      </c>
      <c r="V274" s="401">
        <v>288.8</v>
      </c>
      <c r="W274" s="337">
        <v>9500</v>
      </c>
      <c r="X274" s="302">
        <v>2743600</v>
      </c>
      <c r="Y274" s="322"/>
      <c r="Z274" s="322"/>
      <c r="AA274" s="326"/>
      <c r="AB274" s="302"/>
      <c r="AC274" s="302"/>
      <c r="AD274" s="302"/>
      <c r="AE274" s="302"/>
      <c r="AF274" s="326"/>
      <c r="AG274" s="326"/>
      <c r="AH274" s="302"/>
      <c r="AI274" s="399">
        <v>10000</v>
      </c>
      <c r="AJ274" s="329">
        <v>2888000</v>
      </c>
      <c r="AK274" s="399">
        <v>150000</v>
      </c>
      <c r="AL274" s="322">
        <v>43320000</v>
      </c>
      <c r="AM274" s="322"/>
      <c r="AN274" s="330"/>
      <c r="AO274" s="322"/>
      <c r="AP274" s="330"/>
      <c r="AQ274" s="302"/>
      <c r="AR274" s="302"/>
      <c r="AS274" s="302"/>
      <c r="AT274" s="322"/>
      <c r="AU274" s="290"/>
      <c r="AV274" s="316">
        <v>69167600</v>
      </c>
      <c r="AW274" s="832"/>
      <c r="AX274" s="326"/>
      <c r="AY274" s="326"/>
      <c r="AZ274" s="326"/>
      <c r="BA274" s="302"/>
      <c r="BB274" s="326"/>
      <c r="BC274" s="302"/>
      <c r="BD274" s="302"/>
      <c r="BE274" s="329"/>
      <c r="BF274" s="288"/>
      <c r="BG274" s="272"/>
      <c r="BH274" s="326"/>
      <c r="BI274" s="326"/>
      <c r="BJ274" s="322"/>
      <c r="BK274" s="330"/>
      <c r="BL274" s="302"/>
      <c r="BM274" s="302">
        <v>40000</v>
      </c>
      <c r="BN274" s="304">
        <v>11552000</v>
      </c>
      <c r="BO274" s="832"/>
      <c r="BP274" s="832">
        <v>0</v>
      </c>
      <c r="BQ274" s="337"/>
      <c r="BR274" s="832"/>
      <c r="BS274" s="323"/>
      <c r="BT274" s="325"/>
      <c r="BU274" s="276"/>
      <c r="BV274" s="361"/>
      <c r="BW274" s="361"/>
      <c r="BX274" s="361"/>
      <c r="BY274" s="361"/>
      <c r="BZ274" s="361"/>
      <c r="CA274" s="361"/>
      <c r="CB274" s="361"/>
      <c r="CC274" s="361"/>
      <c r="CD274" s="361"/>
      <c r="CE274" s="361"/>
      <c r="CF274" s="361"/>
      <c r="CG274" s="361"/>
      <c r="CH274" s="361"/>
      <c r="CI274" s="361"/>
      <c r="CJ274" s="361"/>
      <c r="CK274" s="361"/>
      <c r="CL274" s="361"/>
      <c r="CM274" s="361"/>
      <c r="CN274" s="361"/>
      <c r="CO274" s="361"/>
      <c r="CP274" s="361"/>
      <c r="CQ274" s="361"/>
      <c r="CR274" s="361"/>
      <c r="CS274" s="361"/>
      <c r="CT274" s="361"/>
      <c r="CU274" s="361"/>
      <c r="CV274" s="361"/>
      <c r="CW274" s="361"/>
      <c r="CX274" s="361"/>
      <c r="CY274" s="361"/>
      <c r="CZ274" s="361"/>
      <c r="DA274" s="361"/>
      <c r="DB274" s="361"/>
      <c r="DC274" s="361"/>
      <c r="DD274" s="361"/>
      <c r="DE274" s="361"/>
      <c r="DF274" s="361"/>
      <c r="DG274" s="361"/>
      <c r="DH274" s="361"/>
      <c r="DI274" s="361"/>
      <c r="DJ274" s="361"/>
      <c r="DK274" s="361"/>
      <c r="DL274" s="361"/>
      <c r="DM274" s="361"/>
      <c r="DN274" s="361"/>
      <c r="DO274" s="361"/>
      <c r="DP274" s="361"/>
      <c r="DQ274" s="361"/>
      <c r="DR274" s="361"/>
      <c r="DS274" s="361"/>
      <c r="DT274" s="361"/>
      <c r="DU274" s="361"/>
      <c r="DV274" s="361"/>
      <c r="DW274" s="361"/>
      <c r="DX274" s="361"/>
      <c r="DY274" s="361"/>
      <c r="DZ274" s="361"/>
      <c r="EA274" s="361"/>
      <c r="EB274" s="361"/>
      <c r="EC274" s="361"/>
      <c r="ED274" s="361"/>
      <c r="EE274" s="361"/>
      <c r="EF274" s="361"/>
      <c r="EG274" s="361"/>
      <c r="EH274" s="361"/>
      <c r="EI274" s="361"/>
      <c r="EJ274" s="361"/>
      <c r="EK274" s="361"/>
      <c r="EL274" s="361"/>
      <c r="EM274" s="361"/>
      <c r="EN274" s="361"/>
      <c r="EO274" s="361"/>
      <c r="EP274" s="361"/>
      <c r="EQ274" s="361"/>
      <c r="ER274" s="361"/>
      <c r="ES274" s="361"/>
      <c r="ET274" s="361"/>
      <c r="EU274" s="361"/>
      <c r="EV274" s="361"/>
      <c r="EW274" s="361"/>
      <c r="EX274" s="361"/>
      <c r="EY274" s="361"/>
      <c r="EZ274" s="361"/>
      <c r="FA274" s="361"/>
      <c r="FB274" s="361"/>
      <c r="FC274" s="361"/>
      <c r="FD274" s="361"/>
      <c r="FE274" s="361"/>
      <c r="FF274" s="361"/>
      <c r="FG274" s="361"/>
      <c r="FH274" s="361"/>
      <c r="FI274" s="361"/>
      <c r="FJ274" s="361"/>
      <c r="FK274" s="361"/>
      <c r="FL274" s="361"/>
      <c r="FM274" s="361"/>
      <c r="FN274" s="361"/>
      <c r="FO274" s="361"/>
      <c r="FP274" s="361"/>
      <c r="FQ274" s="361"/>
      <c r="FR274" s="361"/>
      <c r="FS274" s="361"/>
      <c r="FT274" s="361"/>
      <c r="FU274" s="361"/>
      <c r="FV274" s="361"/>
      <c r="FW274" s="361"/>
      <c r="FX274" s="361"/>
      <c r="FY274" s="361"/>
      <c r="FZ274" s="361"/>
      <c r="GA274" s="361"/>
      <c r="GB274" s="361"/>
      <c r="GC274" s="361"/>
      <c r="GD274" s="361"/>
      <c r="GE274" s="361"/>
      <c r="GF274" s="361"/>
      <c r="GG274" s="361"/>
      <c r="GH274" s="361"/>
      <c r="GI274" s="361"/>
      <c r="GJ274" s="361"/>
      <c r="GK274" s="361"/>
      <c r="GL274" s="361"/>
      <c r="GM274" s="361"/>
      <c r="GN274" s="361"/>
      <c r="GO274" s="361"/>
      <c r="GP274" s="361"/>
      <c r="GQ274" s="361"/>
      <c r="GR274" s="361"/>
      <c r="GS274" s="361"/>
      <c r="GT274" s="361"/>
      <c r="GU274" s="361"/>
      <c r="GV274" s="361"/>
      <c r="GW274" s="361"/>
      <c r="GX274" s="361"/>
      <c r="GY274" s="361"/>
      <c r="GZ274" s="361"/>
      <c r="HA274" s="361"/>
      <c r="HB274" s="361"/>
      <c r="HC274" s="361"/>
      <c r="HD274" s="361"/>
      <c r="HE274" s="361"/>
      <c r="HF274" s="361"/>
      <c r="HG274" s="361"/>
      <c r="HH274" s="361"/>
      <c r="HI274" s="361"/>
      <c r="HJ274" s="361"/>
      <c r="HK274" s="361"/>
      <c r="HL274" s="361"/>
      <c r="HM274" s="361"/>
      <c r="HN274" s="361"/>
      <c r="HO274" s="361"/>
      <c r="HP274" s="361"/>
      <c r="HQ274" s="361"/>
      <c r="HR274" s="361"/>
      <c r="HS274" s="361"/>
      <c r="HT274" s="361"/>
      <c r="HU274" s="361"/>
      <c r="HV274" s="361"/>
      <c r="HW274" s="361"/>
      <c r="HX274" s="361"/>
      <c r="HY274" s="361"/>
      <c r="HZ274" s="361"/>
      <c r="IA274" s="361"/>
      <c r="IB274" s="361"/>
      <c r="IC274" s="361"/>
      <c r="ID274" s="361"/>
      <c r="IE274" s="361"/>
      <c r="IF274" s="361"/>
      <c r="IG274" s="361"/>
      <c r="IH274" s="361"/>
      <c r="II274" s="361"/>
      <c r="IJ274" s="361"/>
      <c r="IK274" s="361"/>
      <c r="IL274" s="361"/>
      <c r="IM274" s="361"/>
      <c r="IN274" s="361"/>
      <c r="IO274" s="361"/>
      <c r="IP274" s="361"/>
      <c r="IQ274" s="361"/>
      <c r="IR274" s="361"/>
      <c r="IS274" s="361"/>
      <c r="IT274" s="361"/>
      <c r="IU274" s="361"/>
      <c r="IV274" s="361"/>
      <c r="IW274" s="361"/>
      <c r="IX274" s="361"/>
      <c r="IY274" s="361"/>
      <c r="IZ274" s="361"/>
      <c r="JA274" s="361"/>
      <c r="JB274" s="361"/>
      <c r="JC274" s="361"/>
      <c r="JD274" s="361"/>
      <c r="JE274" s="361"/>
      <c r="JF274" s="361"/>
      <c r="JG274" s="361"/>
      <c r="JH274" s="361"/>
      <c r="JI274" s="361"/>
      <c r="JJ274" s="361"/>
      <c r="JK274" s="361"/>
      <c r="JL274" s="361"/>
      <c r="JM274" s="361"/>
      <c r="JN274" s="361"/>
      <c r="JO274" s="361"/>
      <c r="JP274" s="361"/>
      <c r="JQ274" s="361"/>
      <c r="JR274" s="361"/>
      <c r="JS274" s="361"/>
      <c r="JT274" s="361"/>
      <c r="JU274" s="361"/>
      <c r="JV274" s="361"/>
      <c r="JW274" s="361"/>
      <c r="JX274" s="361"/>
      <c r="JY274" s="361"/>
      <c r="JZ274" s="361"/>
      <c r="KA274" s="361"/>
      <c r="KB274" s="361"/>
      <c r="KC274" s="361"/>
      <c r="KD274" s="361"/>
      <c r="KE274" s="361"/>
      <c r="KF274" s="361"/>
      <c r="KG274" s="361"/>
      <c r="KH274" s="361"/>
      <c r="KI274" s="361"/>
      <c r="KJ274" s="361"/>
      <c r="KK274" s="361"/>
      <c r="KL274" s="361"/>
      <c r="KM274" s="361"/>
      <c r="KN274" s="361"/>
      <c r="KO274" s="361"/>
      <c r="KP274" s="361"/>
      <c r="KQ274" s="361"/>
      <c r="KR274" s="361"/>
      <c r="KS274" s="361"/>
      <c r="KT274" s="361"/>
      <c r="KU274" s="361"/>
      <c r="KV274" s="361"/>
      <c r="KW274" s="361"/>
      <c r="KX274" s="361"/>
      <c r="KY274" s="361"/>
      <c r="KZ274" s="361"/>
      <c r="LA274" s="361"/>
      <c r="LB274" s="361"/>
      <c r="LC274" s="361"/>
      <c r="LD274" s="361"/>
      <c r="LE274" s="361"/>
      <c r="LF274" s="361"/>
      <c r="LG274" s="361"/>
      <c r="LH274" s="361"/>
      <c r="LI274" s="361"/>
      <c r="LJ274" s="361"/>
      <c r="LK274" s="361"/>
      <c r="LL274" s="361"/>
      <c r="LM274" s="361"/>
      <c r="LN274" s="361"/>
      <c r="LO274" s="361"/>
      <c r="LP274" s="361"/>
      <c r="LQ274" s="361"/>
      <c r="LR274" s="361"/>
      <c r="LS274" s="361"/>
      <c r="LT274" s="361"/>
      <c r="LU274" s="361"/>
      <c r="LV274" s="361"/>
      <c r="LW274" s="361"/>
      <c r="LX274" s="361"/>
      <c r="LY274" s="361"/>
      <c r="LZ274" s="361"/>
      <c r="MA274" s="361"/>
      <c r="MB274" s="361"/>
      <c r="MC274" s="361"/>
      <c r="MD274" s="361"/>
      <c r="ME274" s="361"/>
      <c r="MF274" s="361"/>
      <c r="MG274" s="361"/>
      <c r="MH274" s="361"/>
      <c r="MI274" s="361"/>
      <c r="MJ274" s="361"/>
      <c r="MK274" s="361"/>
      <c r="ML274" s="361"/>
      <c r="MM274" s="361"/>
      <c r="MN274" s="361"/>
      <c r="MO274" s="361"/>
      <c r="MP274" s="361"/>
      <c r="MQ274" s="361"/>
      <c r="MR274" s="361"/>
      <c r="MS274" s="361"/>
      <c r="MT274" s="361"/>
      <c r="MU274" s="361"/>
      <c r="MV274" s="361"/>
      <c r="MW274" s="361"/>
      <c r="MX274" s="361"/>
      <c r="MY274" s="361"/>
      <c r="MZ274" s="361"/>
      <c r="NA274" s="361"/>
      <c r="NB274" s="361"/>
      <c r="NC274" s="361"/>
      <c r="ND274" s="361"/>
      <c r="NE274" s="361"/>
      <c r="NF274" s="361"/>
      <c r="NG274" s="361"/>
      <c r="NH274" s="361"/>
      <c r="NI274" s="361"/>
      <c r="NJ274" s="361"/>
      <c r="NK274" s="361"/>
      <c r="NL274" s="361"/>
      <c r="NM274" s="361"/>
      <c r="NN274" s="361"/>
      <c r="NO274" s="361"/>
      <c r="NP274" s="361"/>
      <c r="NQ274" s="361"/>
      <c r="NR274" s="361"/>
      <c r="NS274" s="361"/>
      <c r="NT274" s="361"/>
      <c r="NU274" s="361"/>
      <c r="NV274" s="361"/>
      <c r="NW274" s="361"/>
      <c r="NX274" s="361"/>
      <c r="NY274" s="361"/>
      <c r="NZ274" s="361"/>
      <c r="OA274" s="361"/>
      <c r="OB274" s="361"/>
      <c r="OC274" s="361"/>
      <c r="OD274" s="361"/>
      <c r="OE274" s="361"/>
      <c r="OF274" s="361"/>
      <c r="OG274" s="361"/>
      <c r="OH274" s="361"/>
      <c r="OI274" s="361"/>
      <c r="OJ274" s="361"/>
      <c r="OK274" s="361"/>
      <c r="OL274" s="361"/>
      <c r="OM274" s="361"/>
      <c r="ON274" s="361"/>
      <c r="OO274" s="361"/>
      <c r="OP274" s="361"/>
      <c r="OQ274" s="361"/>
      <c r="OR274" s="361"/>
      <c r="OS274" s="361"/>
      <c r="OT274" s="361"/>
      <c r="OU274" s="361"/>
      <c r="OV274" s="361"/>
      <c r="OW274" s="361"/>
      <c r="OX274" s="361"/>
      <c r="OY274" s="361"/>
      <c r="OZ274" s="361"/>
      <c r="PA274" s="361"/>
      <c r="PB274" s="361"/>
      <c r="PC274" s="361"/>
      <c r="PD274" s="361"/>
      <c r="PE274" s="361"/>
      <c r="PF274" s="361"/>
      <c r="PG274" s="361"/>
      <c r="PH274" s="361"/>
      <c r="PI274" s="361"/>
      <c r="PJ274" s="361"/>
      <c r="PK274" s="361"/>
      <c r="PL274" s="361"/>
      <c r="PM274" s="361"/>
      <c r="PN274" s="361"/>
      <c r="PO274" s="361"/>
      <c r="PP274" s="361"/>
      <c r="PQ274" s="361"/>
      <c r="PR274" s="361"/>
      <c r="PS274" s="361"/>
      <c r="PT274" s="361"/>
      <c r="PU274" s="361"/>
      <c r="PV274" s="361"/>
      <c r="PW274" s="361"/>
      <c r="PX274" s="361"/>
      <c r="PY274" s="361"/>
      <c r="PZ274" s="361"/>
      <c r="QA274" s="361"/>
      <c r="QB274" s="361"/>
      <c r="QC274" s="361"/>
      <c r="QD274" s="361"/>
      <c r="QE274" s="361"/>
      <c r="QF274" s="361"/>
      <c r="QG274" s="361"/>
      <c r="QH274" s="361"/>
      <c r="QI274" s="361"/>
      <c r="QJ274" s="361"/>
      <c r="QK274" s="361"/>
      <c r="QL274" s="361"/>
      <c r="QM274" s="361"/>
      <c r="QN274" s="361"/>
      <c r="QO274" s="361"/>
      <c r="QP274" s="361"/>
      <c r="QQ274" s="361"/>
      <c r="QR274" s="361"/>
      <c r="QS274" s="361"/>
      <c r="QT274" s="361"/>
      <c r="QU274" s="361"/>
      <c r="QV274" s="361"/>
      <c r="QW274" s="361"/>
      <c r="QX274" s="361"/>
      <c r="QY274" s="361"/>
      <c r="QZ274" s="361"/>
      <c r="RA274" s="361"/>
      <c r="RB274" s="361"/>
      <c r="RC274" s="361"/>
      <c r="RD274" s="361"/>
      <c r="RE274" s="361"/>
      <c r="RF274" s="361"/>
      <c r="RG274" s="361"/>
      <c r="RH274" s="361"/>
      <c r="RI274" s="361"/>
      <c r="RJ274" s="361"/>
      <c r="RK274" s="361"/>
      <c r="RL274" s="361"/>
      <c r="RM274" s="361"/>
      <c r="RN274" s="361"/>
      <c r="RO274" s="361"/>
      <c r="RP274" s="361"/>
      <c r="RQ274" s="361"/>
      <c r="RR274" s="361"/>
      <c r="RS274" s="361"/>
      <c r="RT274" s="361"/>
      <c r="RU274" s="361"/>
      <c r="RV274" s="361"/>
      <c r="RW274" s="361"/>
      <c r="RX274" s="361"/>
      <c r="RY274" s="361"/>
      <c r="RZ274" s="361"/>
      <c r="SA274" s="361"/>
      <c r="SB274" s="361"/>
      <c r="SC274" s="361"/>
      <c r="SD274" s="361"/>
      <c r="SE274" s="361"/>
      <c r="SF274" s="361"/>
      <c r="SG274" s="361"/>
      <c r="SH274" s="361"/>
      <c r="SI274" s="361"/>
      <c r="SJ274" s="361"/>
      <c r="SK274" s="361"/>
      <c r="SL274" s="361"/>
      <c r="SM274" s="361"/>
      <c r="SN274" s="361"/>
      <c r="SO274" s="361"/>
      <c r="SP274" s="361"/>
      <c r="SQ274" s="361"/>
      <c r="SR274" s="361"/>
      <c r="SS274" s="361"/>
      <c r="ST274" s="361"/>
      <c r="SU274" s="361"/>
      <c r="SV274" s="361"/>
      <c r="SW274" s="361"/>
      <c r="SX274" s="361"/>
      <c r="SY274" s="361"/>
      <c r="SZ274" s="361"/>
      <c r="TA274" s="361"/>
      <c r="TB274" s="361"/>
      <c r="TC274" s="361"/>
      <c r="TD274" s="361"/>
      <c r="TE274" s="361"/>
      <c r="TF274" s="361"/>
      <c r="TG274" s="361"/>
      <c r="TH274" s="361"/>
      <c r="TI274" s="361"/>
      <c r="TJ274" s="361"/>
      <c r="TK274" s="361"/>
      <c r="TL274" s="361"/>
      <c r="TM274" s="361"/>
      <c r="TN274" s="361"/>
      <c r="TO274" s="361"/>
      <c r="TP274" s="361"/>
      <c r="TQ274" s="361"/>
      <c r="TR274" s="361"/>
      <c r="TS274" s="361"/>
      <c r="TT274" s="361"/>
      <c r="TU274" s="361"/>
      <c r="TV274" s="361"/>
      <c r="TW274" s="361"/>
      <c r="TX274" s="361"/>
      <c r="TY274" s="361"/>
      <c r="TZ274" s="361"/>
      <c r="UA274" s="361"/>
      <c r="UB274" s="361"/>
      <c r="UC274" s="361"/>
      <c r="UD274" s="361"/>
      <c r="UE274" s="361"/>
      <c r="UF274" s="361"/>
      <c r="UG274" s="361"/>
      <c r="UH274" s="361"/>
      <c r="UI274" s="361"/>
      <c r="UJ274" s="361"/>
      <c r="UK274" s="361"/>
      <c r="UL274" s="361"/>
      <c r="UM274" s="361"/>
      <c r="UN274" s="361"/>
      <c r="UO274" s="361"/>
      <c r="UP274" s="361"/>
      <c r="UQ274" s="361"/>
      <c r="UR274" s="361"/>
      <c r="US274" s="361"/>
      <c r="UT274" s="361"/>
      <c r="UU274" s="361"/>
      <c r="UV274" s="361"/>
      <c r="UW274" s="361"/>
      <c r="UX274" s="361"/>
      <c r="UY274" s="361"/>
      <c r="UZ274" s="361"/>
      <c r="VA274" s="361"/>
      <c r="VB274" s="361"/>
      <c r="VC274" s="361"/>
      <c r="VD274" s="361"/>
      <c r="VE274" s="361"/>
      <c r="VF274" s="361"/>
      <c r="VG274" s="361"/>
      <c r="VH274" s="361"/>
      <c r="VI274" s="361"/>
      <c r="VJ274" s="361"/>
      <c r="VK274" s="361"/>
      <c r="VL274" s="361"/>
      <c r="VM274" s="361"/>
      <c r="VN274" s="361"/>
      <c r="VO274" s="361"/>
      <c r="VP274" s="361"/>
      <c r="VQ274" s="361"/>
      <c r="VR274" s="361"/>
      <c r="VS274" s="361"/>
      <c r="VT274" s="361"/>
      <c r="VU274" s="361"/>
      <c r="VV274" s="361"/>
      <c r="VW274" s="361"/>
      <c r="VX274" s="361"/>
      <c r="VY274" s="361"/>
      <c r="VZ274" s="361"/>
      <c r="WA274" s="361"/>
      <c r="WB274" s="361"/>
      <c r="WC274" s="361"/>
      <c r="WD274" s="361"/>
      <c r="WE274" s="361"/>
      <c r="WF274" s="361"/>
      <c r="WG274" s="361"/>
      <c r="WH274" s="361"/>
      <c r="WI274" s="361"/>
      <c r="WJ274" s="361"/>
      <c r="WK274" s="361"/>
      <c r="WL274" s="361"/>
      <c r="WM274" s="361"/>
      <c r="WN274" s="361"/>
      <c r="WO274" s="361"/>
      <c r="WP274" s="361"/>
      <c r="WQ274" s="361"/>
      <c r="WR274" s="361"/>
      <c r="WS274" s="361"/>
      <c r="WT274" s="361"/>
      <c r="WU274" s="361"/>
      <c r="WV274" s="361"/>
      <c r="WW274" s="361"/>
      <c r="WX274" s="361"/>
      <c r="WY274" s="361"/>
      <c r="WZ274" s="361"/>
      <c r="XA274" s="361"/>
      <c r="XB274" s="361"/>
      <c r="XC274" s="361"/>
      <c r="XD274" s="361"/>
      <c r="XE274" s="361"/>
      <c r="XF274" s="361"/>
      <c r="XG274" s="361"/>
      <c r="XH274" s="361"/>
      <c r="XI274" s="361"/>
      <c r="XJ274" s="361"/>
      <c r="XK274" s="361"/>
      <c r="XL274" s="361"/>
      <c r="XM274" s="361"/>
      <c r="XN274" s="361"/>
      <c r="XO274" s="361"/>
      <c r="XP274" s="361"/>
      <c r="XQ274" s="361"/>
      <c r="XR274" s="361"/>
      <c r="XS274" s="361"/>
      <c r="XT274" s="361"/>
      <c r="XU274" s="361"/>
      <c r="XV274" s="361"/>
      <c r="XW274" s="361"/>
      <c r="XX274" s="361"/>
      <c r="XY274" s="361"/>
      <c r="XZ274" s="361"/>
      <c r="YA274" s="361"/>
      <c r="YB274" s="361"/>
      <c r="YC274" s="361"/>
      <c r="YD274" s="361"/>
      <c r="YE274" s="361"/>
      <c r="YF274" s="361"/>
      <c r="YG274" s="361"/>
      <c r="YH274" s="361"/>
      <c r="YI274" s="361"/>
      <c r="YJ274" s="361"/>
      <c r="YK274" s="361"/>
      <c r="YL274" s="361"/>
      <c r="YM274" s="361"/>
      <c r="YN274" s="361"/>
      <c r="YO274" s="361"/>
      <c r="YP274" s="361"/>
      <c r="YQ274" s="361"/>
      <c r="YR274" s="361"/>
      <c r="YS274" s="361"/>
      <c r="YT274" s="361"/>
      <c r="YU274" s="361"/>
      <c r="YV274" s="361"/>
      <c r="YW274" s="361"/>
      <c r="YX274" s="361"/>
      <c r="YY274" s="361"/>
      <c r="YZ274" s="361"/>
      <c r="ZA274" s="361"/>
      <c r="ZB274" s="361"/>
      <c r="ZC274" s="361"/>
      <c r="ZD274" s="361"/>
      <c r="ZE274" s="361"/>
      <c r="ZF274" s="361"/>
      <c r="ZG274" s="361"/>
      <c r="ZH274" s="361"/>
      <c r="ZI274" s="361"/>
      <c r="ZJ274" s="361"/>
      <c r="ZK274" s="361"/>
      <c r="ZL274" s="361"/>
      <c r="ZM274" s="361"/>
      <c r="ZN274" s="361"/>
      <c r="ZO274" s="361"/>
      <c r="ZP274" s="361"/>
      <c r="ZQ274" s="361"/>
      <c r="ZR274" s="361"/>
      <c r="ZS274" s="361"/>
      <c r="ZT274" s="361"/>
      <c r="ZU274" s="361"/>
      <c r="ZV274" s="361"/>
      <c r="ZW274" s="361"/>
      <c r="ZX274" s="361"/>
      <c r="ZY274" s="361"/>
      <c r="ZZ274" s="361"/>
      <c r="AAA274" s="361"/>
      <c r="AAB274" s="361"/>
      <c r="AAC274" s="361"/>
      <c r="AAD274" s="361"/>
      <c r="AAE274" s="361"/>
      <c r="AAF274" s="361"/>
      <c r="AAG274" s="361"/>
      <c r="AAH274" s="361"/>
      <c r="AAI274" s="361"/>
      <c r="AAJ274" s="361"/>
      <c r="AAK274" s="361"/>
      <c r="AAL274" s="361"/>
      <c r="AAM274" s="361"/>
      <c r="AAN274" s="361"/>
      <c r="AAO274" s="361"/>
      <c r="AAP274" s="361"/>
      <c r="AAQ274" s="361"/>
      <c r="AAR274" s="361"/>
      <c r="AAS274" s="361"/>
      <c r="AAT274" s="361"/>
      <c r="AAU274" s="361"/>
      <c r="AAV274" s="361"/>
      <c r="AAW274" s="361"/>
      <c r="AAX274" s="361"/>
      <c r="AAY274" s="361"/>
      <c r="AAZ274" s="361"/>
      <c r="ABA274" s="361"/>
      <c r="ABB274" s="361"/>
      <c r="ABC274" s="361"/>
      <c r="ABD274" s="361"/>
      <c r="ABE274" s="361"/>
      <c r="ABF274" s="361"/>
      <c r="ABG274" s="361"/>
      <c r="ABH274" s="361"/>
      <c r="ABI274" s="361"/>
      <c r="ABJ274" s="361"/>
      <c r="ABK274" s="361"/>
      <c r="ABL274" s="361"/>
      <c r="ABM274" s="361"/>
      <c r="ABN274" s="361"/>
      <c r="ABO274" s="361"/>
      <c r="ABP274" s="361"/>
      <c r="ABQ274" s="361"/>
      <c r="ABR274" s="361"/>
      <c r="ABS274" s="361"/>
      <c r="ABT274" s="361"/>
      <c r="ABU274" s="361"/>
      <c r="ABV274" s="361"/>
      <c r="ABW274" s="361"/>
      <c r="ABX274" s="361"/>
      <c r="ABY274" s="361"/>
      <c r="ABZ274" s="361"/>
      <c r="ACA274" s="361"/>
      <c r="ACB274" s="361"/>
      <c r="ACC274" s="361"/>
      <c r="ACD274" s="361"/>
      <c r="ACE274" s="361"/>
      <c r="ACF274" s="361"/>
      <c r="ACG274" s="361"/>
      <c r="ACH274" s="361"/>
      <c r="ACI274" s="361"/>
      <c r="ACJ274" s="361"/>
      <c r="ACK274" s="361"/>
      <c r="ACL274" s="361"/>
      <c r="ACM274" s="361"/>
      <c r="ACN274" s="361"/>
      <c r="ACO274" s="361"/>
      <c r="ACP274" s="361"/>
      <c r="ACQ274" s="361"/>
      <c r="ACR274" s="361"/>
      <c r="ACS274" s="361"/>
      <c r="ACT274" s="361"/>
      <c r="ACU274" s="361"/>
      <c r="ACV274" s="361"/>
      <c r="ACW274" s="361"/>
      <c r="ACX274" s="361"/>
      <c r="ACY274" s="361"/>
      <c r="ACZ274" s="361"/>
      <c r="ADA274" s="361"/>
      <c r="ADB274" s="361"/>
      <c r="ADC274" s="361"/>
      <c r="ADD274" s="361"/>
      <c r="ADE274" s="361"/>
      <c r="ADF274" s="361"/>
      <c r="ADG274" s="361"/>
      <c r="ADH274" s="361"/>
      <c r="ADI274" s="361"/>
      <c r="ADJ274" s="361"/>
      <c r="ADK274" s="361"/>
      <c r="ADL274" s="361"/>
      <c r="ADM274" s="361"/>
      <c r="ADN274" s="361"/>
      <c r="ADO274" s="361"/>
      <c r="ADP274" s="361"/>
      <c r="ADQ274" s="361"/>
      <c r="ADR274" s="361"/>
      <c r="ADS274" s="361"/>
      <c r="ADT274" s="361"/>
      <c r="ADU274" s="361"/>
      <c r="ADV274" s="361"/>
      <c r="ADW274" s="361"/>
      <c r="ADX274" s="361"/>
      <c r="ADY274" s="361"/>
      <c r="ADZ274" s="361"/>
      <c r="AEA274" s="361"/>
      <c r="AEB274" s="361"/>
      <c r="AEC274" s="361"/>
      <c r="AED274" s="361"/>
      <c r="AEE274" s="361"/>
      <c r="AEF274" s="361"/>
      <c r="AEG274" s="361"/>
      <c r="AEH274" s="361"/>
      <c r="AEI274" s="361"/>
      <c r="AEJ274" s="361"/>
      <c r="AEK274" s="361"/>
      <c r="AEL274" s="361"/>
      <c r="AEM274" s="361"/>
      <c r="AEN274" s="361"/>
      <c r="AEO274" s="361"/>
      <c r="AEP274" s="361"/>
      <c r="AEQ274" s="361"/>
      <c r="AER274" s="361"/>
      <c r="AES274" s="361"/>
      <c r="AET274" s="361"/>
      <c r="AEU274" s="361"/>
      <c r="AEV274" s="361"/>
      <c r="AEW274" s="361"/>
      <c r="AEX274" s="361"/>
      <c r="AEY274" s="361"/>
      <c r="AEZ274" s="361"/>
      <c r="AFA274" s="361"/>
      <c r="AFB274" s="361"/>
      <c r="AFC274" s="361"/>
      <c r="AFD274" s="361"/>
      <c r="AFE274" s="361"/>
      <c r="AFF274" s="361"/>
      <c r="AFG274" s="361"/>
      <c r="AFH274" s="361"/>
      <c r="AFI274" s="361"/>
      <c r="AFJ274" s="361"/>
      <c r="AFK274" s="361"/>
      <c r="AFL274" s="361"/>
      <c r="AFM274" s="361"/>
      <c r="AFN274" s="361"/>
      <c r="AFO274" s="361"/>
      <c r="AFP274" s="361"/>
      <c r="AFQ274" s="361"/>
      <c r="AFR274" s="361"/>
      <c r="AFS274" s="361"/>
      <c r="AFT274" s="361"/>
      <c r="AFU274" s="361"/>
      <c r="AFV274" s="361"/>
      <c r="AFW274" s="361"/>
      <c r="AFX274" s="361"/>
      <c r="AFY274" s="361"/>
      <c r="AFZ274" s="361"/>
      <c r="AGA274" s="361"/>
      <c r="AGB274" s="361"/>
      <c r="AGC274" s="361"/>
      <c r="AGD274" s="361"/>
      <c r="AGE274" s="361"/>
      <c r="AGF274" s="361"/>
      <c r="AGG274" s="361"/>
      <c r="AGH274" s="361"/>
      <c r="AGI274" s="361"/>
      <c r="AGJ274" s="361"/>
      <c r="AGK274" s="361"/>
      <c r="AGL274" s="361"/>
      <c r="AGM274" s="361"/>
      <c r="AGN274" s="361"/>
      <c r="AGO274" s="361"/>
      <c r="AGP274" s="361"/>
      <c r="AGQ274" s="361"/>
      <c r="AGR274" s="361"/>
      <c r="AGS274" s="361"/>
      <c r="AGT274" s="361"/>
      <c r="AGU274" s="361"/>
      <c r="AGV274" s="361"/>
      <c r="AGW274" s="361"/>
      <c r="AGX274" s="361"/>
      <c r="AGY274" s="361"/>
      <c r="AGZ274" s="361"/>
      <c r="AHA274" s="361"/>
      <c r="AHB274" s="361"/>
      <c r="AHC274" s="361"/>
      <c r="AHD274" s="361"/>
      <c r="AHE274" s="361"/>
      <c r="AHF274" s="361"/>
      <c r="AHG274" s="361"/>
      <c r="AHH274" s="361"/>
      <c r="AHI274" s="361"/>
      <c r="AHJ274" s="361"/>
      <c r="AHK274" s="361"/>
      <c r="AHL274" s="361"/>
      <c r="AHM274" s="361"/>
      <c r="AHN274" s="361"/>
      <c r="AHO274" s="361"/>
      <c r="AHP274" s="361"/>
      <c r="AHQ274" s="361"/>
      <c r="AHR274" s="361"/>
      <c r="AHS274" s="361"/>
      <c r="AHT274" s="361"/>
      <c r="AHU274" s="361"/>
      <c r="AHV274" s="361"/>
      <c r="AHW274" s="361"/>
      <c r="AHX274" s="361"/>
      <c r="AHY274" s="361"/>
      <c r="AHZ274" s="361"/>
      <c r="AIA274" s="361"/>
      <c r="AIB274" s="361"/>
      <c r="AIC274" s="361"/>
      <c r="AID274" s="361"/>
      <c r="AIE274" s="361"/>
      <c r="AIF274" s="361"/>
      <c r="AIG274" s="361"/>
      <c r="AIH274" s="361"/>
      <c r="AII274" s="361"/>
      <c r="AIJ274" s="361"/>
      <c r="AIK274" s="361"/>
      <c r="AIL274" s="361"/>
      <c r="AIM274" s="361"/>
      <c r="AIN274" s="361"/>
      <c r="AIO274" s="361"/>
      <c r="AIP274" s="361"/>
      <c r="AIQ274" s="361"/>
      <c r="AIR274" s="361"/>
      <c r="AIS274" s="361"/>
      <c r="AIT274" s="361"/>
      <c r="AIU274" s="361"/>
      <c r="AIV274" s="361"/>
      <c r="AIW274" s="361"/>
      <c r="AIX274" s="361"/>
      <c r="AIY274" s="361"/>
      <c r="AIZ274" s="361"/>
      <c r="AJA274" s="361"/>
      <c r="AJB274" s="361"/>
      <c r="AJC274" s="361"/>
      <c r="AJD274" s="361"/>
      <c r="AJE274" s="361"/>
      <c r="AJF274" s="361"/>
      <c r="AJG274" s="361"/>
      <c r="AJH274" s="361"/>
      <c r="AJI274" s="361"/>
      <c r="AJJ274" s="361"/>
      <c r="AJK274" s="361"/>
      <c r="AJL274" s="361"/>
      <c r="AJM274" s="361"/>
      <c r="AJN274" s="361"/>
      <c r="AJO274" s="361"/>
      <c r="AJP274" s="361"/>
      <c r="AJQ274" s="361"/>
      <c r="AJR274" s="361"/>
      <c r="AJS274" s="361"/>
      <c r="AJT274" s="361"/>
      <c r="AJU274" s="361"/>
      <c r="AJV274" s="361"/>
      <c r="AJW274" s="361"/>
      <c r="AJX274" s="361"/>
      <c r="AJY274" s="361"/>
      <c r="AJZ274" s="361"/>
      <c r="AKA274" s="361"/>
      <c r="AKB274" s="361"/>
      <c r="AKC274" s="361"/>
      <c r="AKD274" s="361"/>
      <c r="AKE274" s="361"/>
      <c r="AKF274" s="361"/>
      <c r="AKG274" s="361"/>
      <c r="AKH274" s="361"/>
      <c r="AKI274" s="361"/>
      <c r="AKJ274" s="361"/>
      <c r="AKK274" s="361"/>
      <c r="AKL274" s="361"/>
      <c r="AKM274" s="361"/>
      <c r="AKN274" s="361"/>
      <c r="AKO274" s="361"/>
      <c r="AKP274" s="361"/>
      <c r="AKQ274" s="361"/>
      <c r="AKR274" s="361"/>
      <c r="AKS274" s="361"/>
      <c r="AKT274" s="361"/>
      <c r="AKU274" s="361"/>
      <c r="AKV274" s="361"/>
      <c r="AKW274" s="361"/>
      <c r="AKX274" s="361"/>
      <c r="AKY274" s="361"/>
      <c r="AKZ274" s="361"/>
      <c r="ALA274" s="361"/>
      <c r="ALB274" s="361"/>
      <c r="ALC274" s="361"/>
      <c r="ALD274" s="361"/>
      <c r="ALE274" s="361"/>
      <c r="ALF274" s="361"/>
      <c r="ALG274" s="361"/>
      <c r="ALH274" s="361"/>
      <c r="ALI274" s="361"/>
      <c r="ALJ274" s="361"/>
      <c r="ALK274" s="361"/>
      <c r="ALL274" s="361"/>
      <c r="ALM274" s="361"/>
      <c r="ALN274" s="361"/>
      <c r="ALO274" s="361"/>
      <c r="ALP274" s="361"/>
      <c r="ALQ274" s="361"/>
      <c r="ALR274" s="361"/>
      <c r="ALS274" s="361"/>
      <c r="ALT274" s="361"/>
      <c r="ALU274" s="361"/>
      <c r="ALV274" s="361"/>
      <c r="ALW274" s="361"/>
      <c r="ALX274" s="361"/>
      <c r="ALY274" s="361"/>
      <c r="ALZ274" s="361"/>
      <c r="AMA274" s="361"/>
      <c r="AMB274" s="361"/>
      <c r="AMC274" s="361"/>
      <c r="AMD274" s="361"/>
      <c r="AME274" s="361"/>
      <c r="AMF274" s="361"/>
      <c r="AMG274" s="361"/>
      <c r="AMH274" s="361"/>
      <c r="AMI274" s="361"/>
      <c r="AMJ274" s="361"/>
      <c r="AMK274" s="361"/>
      <c r="AML274" s="361"/>
      <c r="AMM274" s="361"/>
      <c r="AMN274" s="361"/>
      <c r="AMO274" s="361"/>
      <c r="AMP274" s="361"/>
      <c r="AMQ274" s="361"/>
      <c r="AMR274" s="361"/>
      <c r="AMS274" s="361"/>
      <c r="AMT274" s="361"/>
      <c r="AMU274" s="361"/>
      <c r="AMV274" s="361"/>
      <c r="AMW274" s="361"/>
      <c r="AMX274" s="361"/>
      <c r="AMY274" s="361"/>
      <c r="AMZ274" s="361"/>
      <c r="ANA274" s="361"/>
      <c r="ANB274" s="361"/>
      <c r="ANC274" s="361"/>
      <c r="AND274" s="361"/>
      <c r="ANE274" s="361"/>
      <c r="ANF274" s="361"/>
      <c r="ANG274" s="361"/>
      <c r="ANH274" s="361"/>
      <c r="ANI274" s="361"/>
      <c r="ANJ274" s="361"/>
      <c r="ANK274" s="361"/>
      <c r="ANL274" s="361"/>
      <c r="ANM274" s="361"/>
      <c r="ANN274" s="361"/>
      <c r="ANO274" s="361"/>
      <c r="ANP274" s="361"/>
      <c r="ANQ274" s="361"/>
      <c r="ANR274" s="361"/>
      <c r="ANS274" s="361"/>
      <c r="ANT274" s="361"/>
      <c r="ANU274" s="361"/>
      <c r="ANV274" s="361"/>
      <c r="ANW274" s="361"/>
      <c r="ANX274" s="361"/>
      <c r="ANY274" s="361"/>
      <c r="ANZ274" s="361"/>
      <c r="AOA274" s="361"/>
      <c r="AOB274" s="361"/>
      <c r="AOC274" s="361"/>
      <c r="AOD274" s="361"/>
      <c r="AOE274" s="361"/>
      <c r="AOF274" s="361"/>
      <c r="AOG274" s="361"/>
      <c r="AOH274" s="361"/>
      <c r="AOI274" s="361"/>
      <c r="AOJ274" s="361"/>
      <c r="AOK274" s="361"/>
      <c r="AOL274" s="361"/>
      <c r="AOM274" s="361"/>
      <c r="AON274" s="361"/>
      <c r="AOO274" s="361"/>
      <c r="AOP274" s="361"/>
      <c r="AOQ274" s="361"/>
      <c r="AOR274" s="361"/>
      <c r="AOS274" s="361"/>
      <c r="AOT274" s="361"/>
      <c r="AOU274" s="361"/>
      <c r="AOV274" s="361"/>
      <c r="AOW274" s="361"/>
      <c r="AOX274" s="361"/>
      <c r="AOY274" s="361"/>
      <c r="AOZ274" s="361"/>
      <c r="APA274" s="361"/>
      <c r="APB274" s="361"/>
      <c r="APC274" s="361"/>
      <c r="APD274" s="361"/>
      <c r="APE274" s="361"/>
      <c r="APF274" s="361"/>
      <c r="APG274" s="361"/>
      <c r="APH274" s="361"/>
      <c r="API274" s="361"/>
      <c r="APJ274" s="361"/>
      <c r="APK274" s="361"/>
      <c r="APL274" s="361"/>
      <c r="APM274" s="361"/>
      <c r="APN274" s="361"/>
      <c r="APO274" s="361"/>
      <c r="APP274" s="361"/>
      <c r="APQ274" s="361"/>
      <c r="APR274" s="361"/>
      <c r="APS274" s="361"/>
      <c r="APT274" s="361"/>
      <c r="APU274" s="361"/>
      <c r="APV274" s="361"/>
      <c r="APW274" s="361"/>
      <c r="APX274" s="361"/>
      <c r="APY274" s="361"/>
      <c r="APZ274" s="361"/>
      <c r="AQA274" s="361"/>
      <c r="AQB274" s="361"/>
      <c r="AQC274" s="361"/>
      <c r="AQD274" s="361"/>
      <c r="AQE274" s="361"/>
      <c r="AQF274" s="361"/>
      <c r="AQG274" s="361"/>
      <c r="AQH274" s="361"/>
      <c r="AQI274" s="361"/>
      <c r="AQJ274" s="361"/>
      <c r="AQK274" s="361"/>
      <c r="AQL274" s="361"/>
      <c r="AQM274" s="361"/>
      <c r="AQN274" s="361"/>
      <c r="AQO274" s="361"/>
      <c r="AQP274" s="361"/>
      <c r="AQQ274" s="361"/>
      <c r="AQR274" s="361"/>
      <c r="AQS274" s="361"/>
      <c r="AQT274" s="361"/>
      <c r="AQU274" s="361"/>
      <c r="AQV274" s="361"/>
      <c r="AQW274" s="361"/>
      <c r="AQX274" s="361"/>
      <c r="AQY274" s="361"/>
      <c r="AQZ274" s="361"/>
      <c r="ARA274" s="361"/>
      <c r="ARB274" s="361"/>
      <c r="ARC274" s="361"/>
      <c r="ARD274" s="361"/>
      <c r="ARE274" s="361"/>
      <c r="ARF274" s="361"/>
      <c r="ARG274" s="361"/>
      <c r="ARH274" s="361"/>
      <c r="ARI274" s="361"/>
      <c r="ARJ274" s="361"/>
      <c r="ARK274" s="361"/>
      <c r="ARL274" s="361"/>
      <c r="ARM274" s="361"/>
      <c r="ARN274" s="361"/>
      <c r="ARO274" s="361"/>
      <c r="ARP274" s="361"/>
      <c r="ARQ274" s="361"/>
      <c r="ARR274" s="361"/>
      <c r="ARS274" s="361"/>
      <c r="ART274" s="361"/>
      <c r="ARU274" s="361"/>
      <c r="ARV274" s="361"/>
      <c r="ARW274" s="361"/>
      <c r="ARX274" s="361"/>
      <c r="ARY274" s="361"/>
      <c r="ARZ274" s="361"/>
      <c r="ASA274" s="361"/>
      <c r="ASB274" s="361"/>
      <c r="ASC274" s="361"/>
      <c r="ASD274" s="361"/>
      <c r="ASE274" s="361"/>
      <c r="ASF274" s="361"/>
      <c r="ASG274" s="361"/>
      <c r="ASH274" s="361"/>
      <c r="ASI274" s="361"/>
      <c r="ASJ274" s="361"/>
      <c r="ASK274" s="361"/>
      <c r="ASL274" s="361"/>
      <c r="ASM274" s="361"/>
      <c r="ASN274" s="361"/>
      <c r="ASO274" s="361"/>
      <c r="ASP274" s="361"/>
      <c r="ASQ274" s="361"/>
      <c r="ASR274" s="361"/>
      <c r="ASS274" s="361"/>
      <c r="AST274" s="361"/>
      <c r="ASU274" s="361"/>
      <c r="ASV274" s="361"/>
      <c r="ASW274" s="361"/>
      <c r="ASX274" s="361"/>
      <c r="ASY274" s="361"/>
      <c r="ASZ274" s="361"/>
      <c r="ATA274" s="361"/>
      <c r="ATB274" s="361"/>
      <c r="ATC274" s="361"/>
      <c r="ATD274" s="361"/>
    </row>
    <row r="275" spans="1:1200" s="338" customFormat="1" ht="41.25" customHeight="1" x14ac:dyDescent="0.25">
      <c r="A275" s="828"/>
      <c r="B275" s="828"/>
      <c r="C275" s="311">
        <v>63</v>
      </c>
      <c r="D275" s="311">
        <v>283</v>
      </c>
      <c r="E275" s="311" t="s">
        <v>1203</v>
      </c>
      <c r="F275" s="311" t="s">
        <v>1004</v>
      </c>
      <c r="G275" s="312" t="s">
        <v>12</v>
      </c>
      <c r="H275" s="313">
        <v>184.5</v>
      </c>
      <c r="I275" s="313">
        <v>184.5</v>
      </c>
      <c r="J275" s="313">
        <v>0</v>
      </c>
      <c r="K275" s="313">
        <v>184.5</v>
      </c>
      <c r="L275" s="313">
        <v>0</v>
      </c>
      <c r="M275" s="314">
        <v>1993</v>
      </c>
      <c r="N275" s="312">
        <v>70000</v>
      </c>
      <c r="O275" s="315">
        <v>12915000</v>
      </c>
      <c r="P275" s="311" t="s">
        <v>1204</v>
      </c>
      <c r="Q275" s="311" t="s">
        <v>1205</v>
      </c>
      <c r="R275" s="311" t="s">
        <v>1005</v>
      </c>
      <c r="S275" s="311"/>
      <c r="T275" s="316">
        <v>9500</v>
      </c>
      <c r="U275" s="311" t="s">
        <v>352</v>
      </c>
      <c r="V275" s="317">
        <v>184.5</v>
      </c>
      <c r="W275" s="316">
        <v>9500</v>
      </c>
      <c r="X275" s="312">
        <v>1752750</v>
      </c>
      <c r="Y275" s="316"/>
      <c r="Z275" s="316"/>
      <c r="AA275" s="311"/>
      <c r="AB275" s="312"/>
      <c r="AC275" s="312"/>
      <c r="AD275" s="312"/>
      <c r="AE275" s="312"/>
      <c r="AF275" s="311"/>
      <c r="AG275" s="311"/>
      <c r="AH275" s="312"/>
      <c r="AI275" s="312">
        <v>10000</v>
      </c>
      <c r="AJ275" s="318">
        <v>1845000</v>
      </c>
      <c r="AK275" s="312">
        <v>150000</v>
      </c>
      <c r="AL275" s="316">
        <v>27675000</v>
      </c>
      <c r="AM275" s="316"/>
      <c r="AN275" s="319"/>
      <c r="AO275" s="316"/>
      <c r="AP275" s="319"/>
      <c r="AQ275" s="312"/>
      <c r="AR275" s="312"/>
      <c r="AS275" s="312"/>
      <c r="AT275" s="316"/>
      <c r="AU275" s="271"/>
      <c r="AV275" s="316">
        <v>44187750</v>
      </c>
      <c r="AW275" s="830"/>
      <c r="AX275" s="311"/>
      <c r="AY275" s="311"/>
      <c r="AZ275" s="311"/>
      <c r="BA275" s="312"/>
      <c r="BB275" s="311"/>
      <c r="BC275" s="312"/>
      <c r="BD275" s="312"/>
      <c r="BE275" s="318"/>
      <c r="BF275" s="320"/>
      <c r="BG275" s="321"/>
      <c r="BH275" s="311"/>
      <c r="BI275" s="311"/>
      <c r="BJ275" s="316"/>
      <c r="BK275" s="319"/>
      <c r="BL275" s="312"/>
      <c r="BM275" s="312">
        <v>40000</v>
      </c>
      <c r="BN275" s="315">
        <v>7380000</v>
      </c>
      <c r="BO275" s="830"/>
      <c r="BP275" s="830">
        <v>0</v>
      </c>
      <c r="BQ275" s="324"/>
      <c r="BR275" s="830"/>
      <c r="BS275" s="334"/>
      <c r="BT275" s="325"/>
      <c r="BU275" s="343"/>
    </row>
    <row r="276" spans="1:1200" s="338" customFormat="1" ht="41.25" customHeight="1" x14ac:dyDescent="0.25">
      <c r="A276" s="827">
        <v>123</v>
      </c>
      <c r="B276" s="827" t="s">
        <v>1587</v>
      </c>
      <c r="C276" s="311">
        <v>63</v>
      </c>
      <c r="D276" s="311">
        <v>269</v>
      </c>
      <c r="E276" s="311" t="s">
        <v>1203</v>
      </c>
      <c r="F276" s="311" t="s">
        <v>1004</v>
      </c>
      <c r="G276" s="312" t="s">
        <v>12</v>
      </c>
      <c r="H276" s="313">
        <v>211.6</v>
      </c>
      <c r="I276" s="313">
        <v>211.6</v>
      </c>
      <c r="J276" s="313">
        <v>0</v>
      </c>
      <c r="K276" s="313">
        <v>211.6</v>
      </c>
      <c r="L276" s="313">
        <v>0</v>
      </c>
      <c r="M276" s="314">
        <v>1993</v>
      </c>
      <c r="N276" s="312">
        <v>70000</v>
      </c>
      <c r="O276" s="315">
        <v>14812000</v>
      </c>
      <c r="P276" s="311" t="s">
        <v>1204</v>
      </c>
      <c r="Q276" s="311" t="s">
        <v>1205</v>
      </c>
      <c r="R276" s="311" t="s">
        <v>1005</v>
      </c>
      <c r="S276" s="311"/>
      <c r="T276" s="316">
        <v>9500</v>
      </c>
      <c r="U276" s="311" t="s">
        <v>352</v>
      </c>
      <c r="V276" s="317">
        <v>211.6</v>
      </c>
      <c r="W276" s="316">
        <v>9500</v>
      </c>
      <c r="X276" s="312">
        <v>2010200</v>
      </c>
      <c r="Y276" s="316"/>
      <c r="Z276" s="316"/>
      <c r="AA276" s="311"/>
      <c r="AB276" s="312"/>
      <c r="AC276" s="312"/>
      <c r="AD276" s="312"/>
      <c r="AE276" s="312"/>
      <c r="AF276" s="311"/>
      <c r="AG276" s="311"/>
      <c r="AH276" s="312"/>
      <c r="AI276" s="312">
        <v>10000</v>
      </c>
      <c r="AJ276" s="318">
        <v>2116000</v>
      </c>
      <c r="AK276" s="312">
        <v>150000</v>
      </c>
      <c r="AL276" s="316">
        <v>31740000</v>
      </c>
      <c r="AM276" s="316"/>
      <c r="AN276" s="319"/>
      <c r="AO276" s="316"/>
      <c r="AP276" s="319"/>
      <c r="AQ276" s="312"/>
      <c r="AR276" s="312"/>
      <c r="AS276" s="312"/>
      <c r="AT276" s="316"/>
      <c r="AU276" s="271"/>
      <c r="AV276" s="316">
        <v>50678200</v>
      </c>
      <c r="AW276" s="829">
        <v>102122800</v>
      </c>
      <c r="AX276" s="311"/>
      <c r="AY276" s="311"/>
      <c r="AZ276" s="311"/>
      <c r="BA276" s="312"/>
      <c r="BB276" s="311"/>
      <c r="BC276" s="312"/>
      <c r="BD276" s="312"/>
      <c r="BE276" s="318"/>
      <c r="BF276" s="320"/>
      <c r="BG276" s="321"/>
      <c r="BH276" s="311"/>
      <c r="BI276" s="311"/>
      <c r="BJ276" s="316"/>
      <c r="BK276" s="319"/>
      <c r="BL276" s="312"/>
      <c r="BM276" s="312">
        <v>40000</v>
      </c>
      <c r="BN276" s="315">
        <v>8464000</v>
      </c>
      <c r="BO276" s="829">
        <v>17056000</v>
      </c>
      <c r="BP276" s="829">
        <v>119178800</v>
      </c>
      <c r="BQ276" s="322"/>
      <c r="BR276" s="829" t="s">
        <v>1588</v>
      </c>
      <c r="BS276" s="334"/>
      <c r="BT276" s="325"/>
      <c r="BU276" s="343"/>
    </row>
    <row r="277" spans="1:1200" s="338" customFormat="1" ht="41.25" customHeight="1" x14ac:dyDescent="0.25">
      <c r="A277" s="828"/>
      <c r="B277" s="828"/>
      <c r="C277" s="311">
        <v>63</v>
      </c>
      <c r="D277" s="311">
        <v>270</v>
      </c>
      <c r="E277" s="311" t="s">
        <v>1203</v>
      </c>
      <c r="F277" s="311" t="s">
        <v>1004</v>
      </c>
      <c r="G277" s="312" t="s">
        <v>12</v>
      </c>
      <c r="H277" s="313">
        <v>214.8</v>
      </c>
      <c r="I277" s="313">
        <v>214.8</v>
      </c>
      <c r="J277" s="313">
        <v>0</v>
      </c>
      <c r="K277" s="313">
        <v>214.8</v>
      </c>
      <c r="L277" s="313">
        <v>0</v>
      </c>
      <c r="M277" s="314">
        <v>1993</v>
      </c>
      <c r="N277" s="312">
        <v>70000</v>
      </c>
      <c r="O277" s="315">
        <v>15036000</v>
      </c>
      <c r="P277" s="311" t="s">
        <v>1204</v>
      </c>
      <c r="Q277" s="311" t="s">
        <v>1205</v>
      </c>
      <c r="R277" s="311" t="s">
        <v>1005</v>
      </c>
      <c r="S277" s="311"/>
      <c r="T277" s="316">
        <v>9500</v>
      </c>
      <c r="U277" s="311" t="s">
        <v>352</v>
      </c>
      <c r="V277" s="317">
        <v>214.8</v>
      </c>
      <c r="W277" s="316">
        <v>9500</v>
      </c>
      <c r="X277" s="312">
        <v>2040600</v>
      </c>
      <c r="Y277" s="316"/>
      <c r="Z277" s="316"/>
      <c r="AA277" s="311"/>
      <c r="AB277" s="312"/>
      <c r="AC277" s="312"/>
      <c r="AD277" s="312"/>
      <c r="AE277" s="312"/>
      <c r="AF277" s="311"/>
      <c r="AG277" s="311"/>
      <c r="AH277" s="312"/>
      <c r="AI277" s="312">
        <v>10000</v>
      </c>
      <c r="AJ277" s="318">
        <v>2148000</v>
      </c>
      <c r="AK277" s="312">
        <v>150000</v>
      </c>
      <c r="AL277" s="316">
        <v>32220000</v>
      </c>
      <c r="AM277" s="316"/>
      <c r="AN277" s="319"/>
      <c r="AO277" s="316"/>
      <c r="AP277" s="319"/>
      <c r="AQ277" s="312"/>
      <c r="AR277" s="312"/>
      <c r="AS277" s="312"/>
      <c r="AT277" s="316"/>
      <c r="AU277" s="271"/>
      <c r="AV277" s="316">
        <v>51444600</v>
      </c>
      <c r="AW277" s="830"/>
      <c r="AX277" s="311"/>
      <c r="AY277" s="311"/>
      <c r="AZ277" s="311"/>
      <c r="BA277" s="312"/>
      <c r="BB277" s="311"/>
      <c r="BC277" s="312"/>
      <c r="BD277" s="312"/>
      <c r="BE277" s="318"/>
      <c r="BF277" s="320"/>
      <c r="BG277" s="321"/>
      <c r="BH277" s="311"/>
      <c r="BI277" s="311"/>
      <c r="BJ277" s="316"/>
      <c r="BK277" s="319"/>
      <c r="BL277" s="312"/>
      <c r="BM277" s="312">
        <v>40000</v>
      </c>
      <c r="BN277" s="315">
        <v>8592000</v>
      </c>
      <c r="BO277" s="830"/>
      <c r="BP277" s="830">
        <v>0</v>
      </c>
      <c r="BQ277" s="324"/>
      <c r="BR277" s="830"/>
      <c r="BS277" s="334"/>
      <c r="BT277" s="325"/>
      <c r="BU277" s="343"/>
    </row>
    <row r="278" spans="1:1200" s="358" customFormat="1" ht="44.45" customHeight="1" x14ac:dyDescent="0.25">
      <c r="A278" s="833">
        <v>124</v>
      </c>
      <c r="B278" s="827" t="s">
        <v>1589</v>
      </c>
      <c r="C278" s="344">
        <v>55</v>
      </c>
      <c r="D278" s="344">
        <v>617</v>
      </c>
      <c r="E278" s="344" t="s">
        <v>1203</v>
      </c>
      <c r="F278" s="344" t="s">
        <v>1004</v>
      </c>
      <c r="G278" s="345" t="s">
        <v>12</v>
      </c>
      <c r="H278" s="346">
        <v>107.6</v>
      </c>
      <c r="I278" s="346">
        <v>107.6</v>
      </c>
      <c r="J278" s="346">
        <v>0</v>
      </c>
      <c r="K278" s="346">
        <v>107.6</v>
      </c>
      <c r="L278" s="346">
        <v>0</v>
      </c>
      <c r="M278" s="347">
        <v>1993</v>
      </c>
      <c r="N278" s="345">
        <v>70000</v>
      </c>
      <c r="O278" s="296">
        <v>7532000</v>
      </c>
      <c r="P278" s="344" t="s">
        <v>1204</v>
      </c>
      <c r="Q278" s="344" t="s">
        <v>1205</v>
      </c>
      <c r="R278" s="344" t="s">
        <v>1005</v>
      </c>
      <c r="S278" s="344"/>
      <c r="T278" s="324">
        <v>9500</v>
      </c>
      <c r="U278" s="344" t="s">
        <v>352</v>
      </c>
      <c r="V278" s="348">
        <v>107.6</v>
      </c>
      <c r="W278" s="324">
        <v>9500</v>
      </c>
      <c r="X278" s="345">
        <v>1022200</v>
      </c>
      <c r="Y278" s="324"/>
      <c r="Z278" s="324"/>
      <c r="AA278" s="344"/>
      <c r="AB278" s="345"/>
      <c r="AC278" s="345"/>
      <c r="AD278" s="345"/>
      <c r="AE278" s="345"/>
      <c r="AF278" s="344"/>
      <c r="AG278" s="344"/>
      <c r="AH278" s="345"/>
      <c r="AI278" s="345">
        <v>10000</v>
      </c>
      <c r="AJ278" s="349">
        <v>1076000</v>
      </c>
      <c r="AK278" s="345">
        <v>150000</v>
      </c>
      <c r="AL278" s="324">
        <v>16140000</v>
      </c>
      <c r="AM278" s="324"/>
      <c r="AN278" s="350"/>
      <c r="AO278" s="324"/>
      <c r="AP278" s="350"/>
      <c r="AQ278" s="345"/>
      <c r="AR278" s="345"/>
      <c r="AS278" s="345"/>
      <c r="AT278" s="324"/>
      <c r="AU278" s="295"/>
      <c r="AV278" s="316">
        <v>25770200</v>
      </c>
      <c r="AW278" s="316">
        <v>25770200</v>
      </c>
      <c r="AX278" s="344"/>
      <c r="AY278" s="344"/>
      <c r="AZ278" s="344"/>
      <c r="BA278" s="345"/>
      <c r="BB278" s="344"/>
      <c r="BC278" s="345"/>
      <c r="BD278" s="345"/>
      <c r="BE278" s="349"/>
      <c r="BF278" s="377"/>
      <c r="BG278" s="367"/>
      <c r="BH278" s="344"/>
      <c r="BI278" s="344"/>
      <c r="BJ278" s="324"/>
      <c r="BK278" s="350"/>
      <c r="BL278" s="345"/>
      <c r="BM278" s="345">
        <v>40000</v>
      </c>
      <c r="BN278" s="296">
        <v>4304000</v>
      </c>
      <c r="BO278" s="316">
        <v>4304000</v>
      </c>
      <c r="BP278" s="316">
        <v>30074200</v>
      </c>
      <c r="BQ278" s="316"/>
      <c r="BR278" s="316" t="s">
        <v>1590</v>
      </c>
      <c r="BS278" s="356"/>
      <c r="BT278" s="325"/>
      <c r="BU278" s="276"/>
    </row>
    <row r="279" spans="1:1200" s="358" customFormat="1" ht="44.45" customHeight="1" x14ac:dyDescent="0.25">
      <c r="A279" s="834"/>
      <c r="B279" s="828"/>
      <c r="C279" s="344">
        <v>55</v>
      </c>
      <c r="D279" s="344">
        <v>396</v>
      </c>
      <c r="E279" s="344" t="s">
        <v>1203</v>
      </c>
      <c r="F279" s="344" t="s">
        <v>1004</v>
      </c>
      <c r="G279" s="345" t="s">
        <v>12</v>
      </c>
      <c r="H279" s="346">
        <v>350.6</v>
      </c>
      <c r="I279" s="346">
        <v>350.6</v>
      </c>
      <c r="J279" s="346">
        <v>0</v>
      </c>
      <c r="K279" s="346">
        <v>350.6</v>
      </c>
      <c r="L279" s="346">
        <v>0</v>
      </c>
      <c r="M279" s="347">
        <v>1993</v>
      </c>
      <c r="N279" s="345">
        <v>70000</v>
      </c>
      <c r="O279" s="296">
        <v>24542000</v>
      </c>
      <c r="P279" s="344" t="s">
        <v>1204</v>
      </c>
      <c r="Q279" s="344" t="s">
        <v>1205</v>
      </c>
      <c r="R279" s="344" t="s">
        <v>1005</v>
      </c>
      <c r="S279" s="344"/>
      <c r="T279" s="324">
        <v>9500</v>
      </c>
      <c r="U279" s="344" t="s">
        <v>352</v>
      </c>
      <c r="V279" s="348">
        <v>350.6</v>
      </c>
      <c r="W279" s="324">
        <v>9500</v>
      </c>
      <c r="X279" s="345">
        <v>3330700</v>
      </c>
      <c r="Y279" s="324"/>
      <c r="Z279" s="324"/>
      <c r="AA279" s="344"/>
      <c r="AB279" s="345"/>
      <c r="AC279" s="345"/>
      <c r="AD279" s="345"/>
      <c r="AE279" s="345"/>
      <c r="AF279" s="344"/>
      <c r="AG279" s="344"/>
      <c r="AH279" s="345"/>
      <c r="AI279" s="345">
        <v>10000</v>
      </c>
      <c r="AJ279" s="349">
        <v>3506000</v>
      </c>
      <c r="AK279" s="345">
        <v>150000</v>
      </c>
      <c r="AL279" s="324">
        <v>52590000</v>
      </c>
      <c r="AM279" s="324"/>
      <c r="AN279" s="350"/>
      <c r="AO279" s="324"/>
      <c r="AP279" s="350"/>
      <c r="AQ279" s="345"/>
      <c r="AR279" s="345"/>
      <c r="AS279" s="345"/>
      <c r="AT279" s="324"/>
      <c r="AU279" s="295"/>
      <c r="AV279" s="316">
        <v>83968700</v>
      </c>
      <c r="AW279" s="316">
        <v>83968700</v>
      </c>
      <c r="AX279" s="344"/>
      <c r="AY279" s="344"/>
      <c r="AZ279" s="344"/>
      <c r="BA279" s="345"/>
      <c r="BB279" s="344"/>
      <c r="BC279" s="345"/>
      <c r="BD279" s="345"/>
      <c r="BE279" s="349"/>
      <c r="BF279" s="377"/>
      <c r="BG279" s="367"/>
      <c r="BH279" s="344"/>
      <c r="BI279" s="344"/>
      <c r="BJ279" s="324"/>
      <c r="BK279" s="350"/>
      <c r="BL279" s="345"/>
      <c r="BM279" s="345">
        <v>40000</v>
      </c>
      <c r="BN279" s="296">
        <v>14024000</v>
      </c>
      <c r="BO279" s="316">
        <v>14024000</v>
      </c>
      <c r="BP279" s="316">
        <v>97992700</v>
      </c>
      <c r="BQ279" s="316"/>
      <c r="BR279" s="316" t="s">
        <v>1591</v>
      </c>
      <c r="BS279" s="356"/>
      <c r="BT279" s="325"/>
      <c r="BU279" s="276"/>
    </row>
    <row r="280" spans="1:1200" s="358" customFormat="1" ht="48" customHeight="1" x14ac:dyDescent="0.25">
      <c r="A280" s="827">
        <v>125</v>
      </c>
      <c r="B280" s="827" t="s">
        <v>1592</v>
      </c>
      <c r="C280" s="386">
        <v>63</v>
      </c>
      <c r="D280" s="344">
        <v>203</v>
      </c>
      <c r="E280" s="344" t="s">
        <v>1203</v>
      </c>
      <c r="F280" s="344" t="s">
        <v>1004</v>
      </c>
      <c r="G280" s="345" t="s">
        <v>12</v>
      </c>
      <c r="H280" s="346">
        <v>112.9</v>
      </c>
      <c r="I280" s="346">
        <v>112.9</v>
      </c>
      <c r="J280" s="346">
        <v>0</v>
      </c>
      <c r="K280" s="346">
        <v>112.9</v>
      </c>
      <c r="L280" s="346">
        <v>0</v>
      </c>
      <c r="M280" s="347">
        <v>1993</v>
      </c>
      <c r="N280" s="345">
        <v>70000</v>
      </c>
      <c r="O280" s="296">
        <v>7903000</v>
      </c>
      <c r="P280" s="344" t="s">
        <v>1204</v>
      </c>
      <c r="Q280" s="344" t="s">
        <v>1205</v>
      </c>
      <c r="R280" s="344" t="s">
        <v>1005</v>
      </c>
      <c r="S280" s="344"/>
      <c r="T280" s="324">
        <v>9500</v>
      </c>
      <c r="U280" s="344" t="s">
        <v>352</v>
      </c>
      <c r="V280" s="348">
        <v>112.9</v>
      </c>
      <c r="W280" s="324">
        <v>9500</v>
      </c>
      <c r="X280" s="345">
        <v>1072550</v>
      </c>
      <c r="Y280" s="324"/>
      <c r="Z280" s="324"/>
      <c r="AA280" s="344"/>
      <c r="AB280" s="345"/>
      <c r="AC280" s="345"/>
      <c r="AD280" s="345"/>
      <c r="AE280" s="345"/>
      <c r="AF280" s="344"/>
      <c r="AG280" s="344"/>
      <c r="AH280" s="345"/>
      <c r="AI280" s="345">
        <v>10000</v>
      </c>
      <c r="AJ280" s="349">
        <v>1129000</v>
      </c>
      <c r="AK280" s="345">
        <v>150000</v>
      </c>
      <c r="AL280" s="324">
        <v>16935000</v>
      </c>
      <c r="AM280" s="324"/>
      <c r="AN280" s="350"/>
      <c r="AO280" s="324"/>
      <c r="AP280" s="350"/>
      <c r="AQ280" s="345"/>
      <c r="AR280" s="345"/>
      <c r="AS280" s="345"/>
      <c r="AT280" s="324"/>
      <c r="AU280" s="295"/>
      <c r="AV280" s="316">
        <v>27039550</v>
      </c>
      <c r="AW280" s="829">
        <v>104302250</v>
      </c>
      <c r="AX280" s="311"/>
      <c r="AY280" s="311"/>
      <c r="AZ280" s="311"/>
      <c r="BA280" s="312"/>
      <c r="BB280" s="311"/>
      <c r="BC280" s="312"/>
      <c r="BD280" s="312"/>
      <c r="BE280" s="318"/>
      <c r="BF280" s="320"/>
      <c r="BG280" s="321"/>
      <c r="BH280" s="311"/>
      <c r="BI280" s="311"/>
      <c r="BJ280" s="316"/>
      <c r="BK280" s="319"/>
      <c r="BL280" s="312"/>
      <c r="BM280" s="312">
        <v>40000</v>
      </c>
      <c r="BN280" s="315">
        <v>4516000</v>
      </c>
      <c r="BO280" s="829">
        <v>17420000</v>
      </c>
      <c r="BP280" s="829">
        <v>121722250</v>
      </c>
      <c r="BQ280" s="322"/>
      <c r="BR280" s="829" t="s">
        <v>1593</v>
      </c>
      <c r="BS280" s="356"/>
      <c r="BT280" s="325"/>
      <c r="BU280" s="276"/>
    </row>
    <row r="281" spans="1:1200" s="338" customFormat="1" ht="48" customHeight="1" x14ac:dyDescent="0.25">
      <c r="A281" s="831"/>
      <c r="B281" s="831"/>
      <c r="C281" s="311">
        <v>55</v>
      </c>
      <c r="D281" s="311">
        <v>576</v>
      </c>
      <c r="E281" s="311" t="s">
        <v>1203</v>
      </c>
      <c r="F281" s="311" t="s">
        <v>1004</v>
      </c>
      <c r="G281" s="312" t="s">
        <v>12</v>
      </c>
      <c r="H281" s="313">
        <v>71.7</v>
      </c>
      <c r="I281" s="313">
        <v>71.7</v>
      </c>
      <c r="J281" s="313">
        <v>0</v>
      </c>
      <c r="K281" s="313">
        <v>71.7</v>
      </c>
      <c r="L281" s="313">
        <v>0</v>
      </c>
      <c r="M281" s="314">
        <v>1993</v>
      </c>
      <c r="N281" s="312">
        <v>70000</v>
      </c>
      <c r="O281" s="315">
        <v>5019000</v>
      </c>
      <c r="P281" s="311" t="s">
        <v>1204</v>
      </c>
      <c r="Q281" s="311" t="s">
        <v>1205</v>
      </c>
      <c r="R281" s="311" t="s">
        <v>1005</v>
      </c>
      <c r="S281" s="311"/>
      <c r="T281" s="316">
        <v>9500</v>
      </c>
      <c r="U281" s="311" t="s">
        <v>352</v>
      </c>
      <c r="V281" s="317">
        <v>71.7</v>
      </c>
      <c r="W281" s="316">
        <v>9500</v>
      </c>
      <c r="X281" s="312">
        <v>681150</v>
      </c>
      <c r="Y281" s="316"/>
      <c r="Z281" s="316"/>
      <c r="AA281" s="311"/>
      <c r="AB281" s="312"/>
      <c r="AC281" s="312"/>
      <c r="AD281" s="312"/>
      <c r="AE281" s="312"/>
      <c r="AF281" s="311"/>
      <c r="AG281" s="311"/>
      <c r="AH281" s="312"/>
      <c r="AI281" s="312">
        <v>10000</v>
      </c>
      <c r="AJ281" s="318">
        <v>717000</v>
      </c>
      <c r="AK281" s="312">
        <v>150000</v>
      </c>
      <c r="AL281" s="316">
        <v>10755000</v>
      </c>
      <c r="AM281" s="316"/>
      <c r="AN281" s="319"/>
      <c r="AO281" s="316"/>
      <c r="AP281" s="319"/>
      <c r="AQ281" s="312"/>
      <c r="AR281" s="312"/>
      <c r="AS281" s="312"/>
      <c r="AT281" s="316"/>
      <c r="AU281" s="271"/>
      <c r="AV281" s="316">
        <v>17172150</v>
      </c>
      <c r="AW281" s="832"/>
      <c r="AX281" s="311"/>
      <c r="AY281" s="311"/>
      <c r="AZ281" s="311"/>
      <c r="BA281" s="312"/>
      <c r="BB281" s="311"/>
      <c r="BC281" s="312"/>
      <c r="BD281" s="312"/>
      <c r="BE281" s="318"/>
      <c r="BF281" s="320"/>
      <c r="BG281" s="321"/>
      <c r="BH281" s="311"/>
      <c r="BI281" s="311"/>
      <c r="BJ281" s="316"/>
      <c r="BK281" s="319"/>
      <c r="BL281" s="312"/>
      <c r="BM281" s="312">
        <v>40000</v>
      </c>
      <c r="BN281" s="315">
        <v>2868000</v>
      </c>
      <c r="BO281" s="832"/>
      <c r="BP281" s="832">
        <v>0</v>
      </c>
      <c r="BQ281" s="337"/>
      <c r="BR281" s="832"/>
      <c r="BS281" s="334"/>
      <c r="BT281" s="325"/>
      <c r="BU281" s="276"/>
    </row>
    <row r="282" spans="1:1200" s="338" customFormat="1" ht="48" customHeight="1" x14ac:dyDescent="0.25">
      <c r="A282" s="831"/>
      <c r="B282" s="831"/>
      <c r="C282" s="311">
        <v>55</v>
      </c>
      <c r="D282" s="311">
        <v>455</v>
      </c>
      <c r="E282" s="311" t="s">
        <v>1203</v>
      </c>
      <c r="F282" s="311" t="s">
        <v>1004</v>
      </c>
      <c r="G282" s="312" t="s">
        <v>12</v>
      </c>
      <c r="H282" s="313">
        <v>151.19999999999999</v>
      </c>
      <c r="I282" s="313">
        <v>151.19999999999999</v>
      </c>
      <c r="J282" s="313">
        <v>0</v>
      </c>
      <c r="K282" s="313">
        <v>151.19999999999999</v>
      </c>
      <c r="L282" s="313">
        <v>0</v>
      </c>
      <c r="M282" s="314">
        <v>1993</v>
      </c>
      <c r="N282" s="312">
        <v>70000</v>
      </c>
      <c r="O282" s="315">
        <v>10584000</v>
      </c>
      <c r="P282" s="311" t="s">
        <v>1204</v>
      </c>
      <c r="Q282" s="311" t="s">
        <v>1205</v>
      </c>
      <c r="R282" s="311" t="s">
        <v>1005</v>
      </c>
      <c r="S282" s="311"/>
      <c r="T282" s="316">
        <v>9500</v>
      </c>
      <c r="U282" s="311" t="s">
        <v>352</v>
      </c>
      <c r="V282" s="317">
        <v>151.19999999999999</v>
      </c>
      <c r="W282" s="316">
        <v>9500</v>
      </c>
      <c r="X282" s="312">
        <v>1436400</v>
      </c>
      <c r="Y282" s="316"/>
      <c r="Z282" s="316"/>
      <c r="AA282" s="311"/>
      <c r="AB282" s="312"/>
      <c r="AC282" s="312"/>
      <c r="AD282" s="312"/>
      <c r="AE282" s="312"/>
      <c r="AF282" s="311"/>
      <c r="AG282" s="311"/>
      <c r="AH282" s="312"/>
      <c r="AI282" s="312">
        <v>10000</v>
      </c>
      <c r="AJ282" s="318">
        <v>1512000</v>
      </c>
      <c r="AK282" s="312">
        <v>150000</v>
      </c>
      <c r="AL282" s="316">
        <v>22680000</v>
      </c>
      <c r="AM282" s="316"/>
      <c r="AN282" s="319"/>
      <c r="AO282" s="316"/>
      <c r="AP282" s="319"/>
      <c r="AQ282" s="312"/>
      <c r="AR282" s="312"/>
      <c r="AS282" s="312"/>
      <c r="AT282" s="316"/>
      <c r="AU282" s="271"/>
      <c r="AV282" s="316">
        <v>36212400</v>
      </c>
      <c r="AW282" s="832"/>
      <c r="AX282" s="311"/>
      <c r="AY282" s="311"/>
      <c r="AZ282" s="311"/>
      <c r="BA282" s="312"/>
      <c r="BB282" s="311"/>
      <c r="BC282" s="312"/>
      <c r="BD282" s="312"/>
      <c r="BE282" s="318"/>
      <c r="BF282" s="320"/>
      <c r="BG282" s="321"/>
      <c r="BH282" s="311"/>
      <c r="BI282" s="311"/>
      <c r="BJ282" s="316"/>
      <c r="BK282" s="319"/>
      <c r="BL282" s="312"/>
      <c r="BM282" s="312">
        <v>40000</v>
      </c>
      <c r="BN282" s="315">
        <v>6048000</v>
      </c>
      <c r="BO282" s="832"/>
      <c r="BP282" s="832">
        <v>0</v>
      </c>
      <c r="BQ282" s="337"/>
      <c r="BR282" s="832"/>
      <c r="BS282" s="366" t="s">
        <v>1419</v>
      </c>
      <c r="BT282" s="325"/>
      <c r="BU282" s="276"/>
    </row>
    <row r="283" spans="1:1200" s="342" customFormat="1" ht="48" customHeight="1" x14ac:dyDescent="0.25">
      <c r="A283" s="831"/>
      <c r="B283" s="831"/>
      <c r="C283" s="340">
        <v>63</v>
      </c>
      <c r="D283" s="326">
        <v>212</v>
      </c>
      <c r="E283" s="326" t="s">
        <v>1203</v>
      </c>
      <c r="F283" s="326" t="s">
        <v>1004</v>
      </c>
      <c r="G283" s="302" t="s">
        <v>12</v>
      </c>
      <c r="H283" s="327">
        <v>99.7</v>
      </c>
      <c r="I283" s="327">
        <v>99.7</v>
      </c>
      <c r="J283" s="327">
        <v>0</v>
      </c>
      <c r="K283" s="327">
        <v>99.7</v>
      </c>
      <c r="L283" s="327">
        <v>0</v>
      </c>
      <c r="M283" s="354">
        <v>1993</v>
      </c>
      <c r="N283" s="302">
        <v>70000</v>
      </c>
      <c r="O283" s="304">
        <v>6979000</v>
      </c>
      <c r="P283" s="326" t="s">
        <v>1204</v>
      </c>
      <c r="Q283" s="326" t="s">
        <v>1205</v>
      </c>
      <c r="R283" s="326" t="s">
        <v>1005</v>
      </c>
      <c r="S283" s="326"/>
      <c r="T283" s="322">
        <v>9500</v>
      </c>
      <c r="U283" s="326" t="s">
        <v>352</v>
      </c>
      <c r="V283" s="328">
        <v>99.7</v>
      </c>
      <c r="W283" s="322">
        <v>9500</v>
      </c>
      <c r="X283" s="302">
        <v>947150</v>
      </c>
      <c r="Y283" s="322"/>
      <c r="Z283" s="322"/>
      <c r="AA283" s="326"/>
      <c r="AB283" s="302"/>
      <c r="AC283" s="302"/>
      <c r="AD283" s="302"/>
      <c r="AE283" s="302"/>
      <c r="AF283" s="326"/>
      <c r="AG283" s="326"/>
      <c r="AH283" s="302"/>
      <c r="AI283" s="302">
        <v>10000</v>
      </c>
      <c r="AJ283" s="329">
        <v>997000</v>
      </c>
      <c r="AK283" s="302">
        <v>150000</v>
      </c>
      <c r="AL283" s="322">
        <v>14955000</v>
      </c>
      <c r="AM283" s="322"/>
      <c r="AN283" s="330"/>
      <c r="AO283" s="322"/>
      <c r="AP283" s="330"/>
      <c r="AQ283" s="302"/>
      <c r="AR283" s="302"/>
      <c r="AS283" s="302"/>
      <c r="AT283" s="322"/>
      <c r="AU283" s="290"/>
      <c r="AV283" s="316">
        <v>23878150</v>
      </c>
      <c r="AW283" s="830"/>
      <c r="AX283" s="326"/>
      <c r="AY283" s="326"/>
      <c r="AZ283" s="326"/>
      <c r="BA283" s="302"/>
      <c r="BB283" s="326"/>
      <c r="BC283" s="302"/>
      <c r="BD283" s="302"/>
      <c r="BE283" s="329"/>
      <c r="BF283" s="288"/>
      <c r="BG283" s="272"/>
      <c r="BH283" s="326"/>
      <c r="BI283" s="326"/>
      <c r="BJ283" s="322"/>
      <c r="BK283" s="330"/>
      <c r="BL283" s="302"/>
      <c r="BM283" s="302">
        <v>40000</v>
      </c>
      <c r="BN283" s="304">
        <v>3988000</v>
      </c>
      <c r="BO283" s="830"/>
      <c r="BP283" s="830">
        <v>0</v>
      </c>
      <c r="BQ283" s="324"/>
      <c r="BR283" s="830"/>
      <c r="BS283" s="323" t="s">
        <v>1594</v>
      </c>
      <c r="BT283" s="325"/>
      <c r="BU283" s="276"/>
    </row>
    <row r="284" spans="1:1200" s="338" customFormat="1" ht="39" customHeight="1" x14ac:dyDescent="0.25">
      <c r="A284" s="321">
        <v>126</v>
      </c>
      <c r="B284" s="321" t="s">
        <v>1595</v>
      </c>
      <c r="C284" s="311">
        <v>63</v>
      </c>
      <c r="D284" s="311">
        <v>264</v>
      </c>
      <c r="E284" s="311" t="s">
        <v>1203</v>
      </c>
      <c r="F284" s="311" t="s">
        <v>1004</v>
      </c>
      <c r="G284" s="312" t="s">
        <v>12</v>
      </c>
      <c r="H284" s="313">
        <v>108.9</v>
      </c>
      <c r="I284" s="313">
        <v>108.9</v>
      </c>
      <c r="J284" s="313">
        <v>0</v>
      </c>
      <c r="K284" s="313">
        <v>108.9</v>
      </c>
      <c r="L284" s="313">
        <v>0</v>
      </c>
      <c r="M284" s="314">
        <v>1993</v>
      </c>
      <c r="N284" s="312">
        <v>70000</v>
      </c>
      <c r="O284" s="315">
        <v>7623000</v>
      </c>
      <c r="P284" s="311" t="s">
        <v>1204</v>
      </c>
      <c r="Q284" s="311" t="s">
        <v>1205</v>
      </c>
      <c r="R284" s="311" t="s">
        <v>1005</v>
      </c>
      <c r="S284" s="311"/>
      <c r="T284" s="316">
        <v>9500</v>
      </c>
      <c r="U284" s="311" t="s">
        <v>352</v>
      </c>
      <c r="V284" s="317">
        <v>108.9</v>
      </c>
      <c r="W284" s="316">
        <v>9500</v>
      </c>
      <c r="X284" s="312">
        <v>1034550</v>
      </c>
      <c r="Y284" s="316"/>
      <c r="Z284" s="316"/>
      <c r="AA284" s="311"/>
      <c r="AB284" s="312"/>
      <c r="AC284" s="312"/>
      <c r="AD284" s="312"/>
      <c r="AE284" s="312"/>
      <c r="AF284" s="311"/>
      <c r="AG284" s="311"/>
      <c r="AH284" s="312"/>
      <c r="AI284" s="312">
        <v>10000</v>
      </c>
      <c r="AJ284" s="318">
        <v>1089000</v>
      </c>
      <c r="AK284" s="312">
        <v>150000</v>
      </c>
      <c r="AL284" s="316">
        <v>16335000</v>
      </c>
      <c r="AM284" s="316"/>
      <c r="AN284" s="319"/>
      <c r="AO284" s="316"/>
      <c r="AP284" s="319"/>
      <c r="AQ284" s="312"/>
      <c r="AR284" s="312"/>
      <c r="AS284" s="312"/>
      <c r="AT284" s="316"/>
      <c r="AU284" s="271"/>
      <c r="AV284" s="316">
        <v>26081550</v>
      </c>
      <c r="AW284" s="316">
        <v>26081550</v>
      </c>
      <c r="AX284" s="311"/>
      <c r="AY284" s="311"/>
      <c r="AZ284" s="311"/>
      <c r="BA284" s="312"/>
      <c r="BB284" s="311"/>
      <c r="BC284" s="312"/>
      <c r="BD284" s="312"/>
      <c r="BE284" s="318"/>
      <c r="BF284" s="320"/>
      <c r="BG284" s="321"/>
      <c r="BH284" s="311"/>
      <c r="BI284" s="311"/>
      <c r="BJ284" s="316"/>
      <c r="BK284" s="319"/>
      <c r="BL284" s="312"/>
      <c r="BM284" s="312">
        <v>40000</v>
      </c>
      <c r="BN284" s="315">
        <v>4356000</v>
      </c>
      <c r="BO284" s="316">
        <v>4356000</v>
      </c>
      <c r="BP284" s="316">
        <v>30437550</v>
      </c>
      <c r="BQ284" s="316"/>
      <c r="BR284" s="316" t="s">
        <v>1596</v>
      </c>
      <c r="BS284" s="334"/>
      <c r="BT284" s="325"/>
      <c r="BU284" s="343"/>
    </row>
    <row r="285" spans="1:1200" s="338" customFormat="1" ht="69" customHeight="1" x14ac:dyDescent="0.25">
      <c r="A285" s="265">
        <v>127</v>
      </c>
      <c r="B285" s="265" t="s">
        <v>1597</v>
      </c>
      <c r="C285" s="332">
        <v>63</v>
      </c>
      <c r="D285" s="311">
        <v>135</v>
      </c>
      <c r="E285" s="311" t="s">
        <v>1203</v>
      </c>
      <c r="F285" s="311" t="s">
        <v>1004</v>
      </c>
      <c r="G285" s="312" t="s">
        <v>12</v>
      </c>
      <c r="H285" s="313">
        <v>151.1</v>
      </c>
      <c r="I285" s="313">
        <v>151.1</v>
      </c>
      <c r="J285" s="313">
        <v>0</v>
      </c>
      <c r="K285" s="313">
        <v>151.1</v>
      </c>
      <c r="L285" s="313">
        <v>0</v>
      </c>
      <c r="M285" s="314">
        <v>1993</v>
      </c>
      <c r="N285" s="312">
        <v>70000</v>
      </c>
      <c r="O285" s="315">
        <v>10577000</v>
      </c>
      <c r="P285" s="311" t="s">
        <v>1204</v>
      </c>
      <c r="Q285" s="311" t="s">
        <v>1205</v>
      </c>
      <c r="R285" s="311" t="s">
        <v>1005</v>
      </c>
      <c r="S285" s="311"/>
      <c r="T285" s="316">
        <v>9500</v>
      </c>
      <c r="U285" s="311" t="s">
        <v>352</v>
      </c>
      <c r="V285" s="317">
        <v>151.1</v>
      </c>
      <c r="W285" s="316">
        <v>9500</v>
      </c>
      <c r="X285" s="312">
        <v>1435450</v>
      </c>
      <c r="Y285" s="316"/>
      <c r="Z285" s="316"/>
      <c r="AA285" s="311"/>
      <c r="AB285" s="312"/>
      <c r="AC285" s="312"/>
      <c r="AD285" s="312"/>
      <c r="AE285" s="312"/>
      <c r="AF285" s="311"/>
      <c r="AG285" s="311"/>
      <c r="AH285" s="312"/>
      <c r="AI285" s="312">
        <v>10000</v>
      </c>
      <c r="AJ285" s="318">
        <v>1511000</v>
      </c>
      <c r="AK285" s="312">
        <v>150000</v>
      </c>
      <c r="AL285" s="316">
        <v>22665000</v>
      </c>
      <c r="AM285" s="316"/>
      <c r="AN285" s="319"/>
      <c r="AO285" s="316"/>
      <c r="AP285" s="319"/>
      <c r="AQ285" s="312"/>
      <c r="AR285" s="312"/>
      <c r="AS285" s="312"/>
      <c r="AT285" s="316"/>
      <c r="AU285" s="271"/>
      <c r="AV285" s="316">
        <v>36188450</v>
      </c>
      <c r="AW285" s="316">
        <v>36188450</v>
      </c>
      <c r="AX285" s="311"/>
      <c r="AY285" s="311"/>
      <c r="AZ285" s="311"/>
      <c r="BA285" s="312"/>
      <c r="BB285" s="311"/>
      <c r="BC285" s="312"/>
      <c r="BD285" s="312"/>
      <c r="BE285" s="318"/>
      <c r="BF285" s="320"/>
      <c r="BG285" s="321"/>
      <c r="BH285" s="311"/>
      <c r="BI285" s="311"/>
      <c r="BJ285" s="316"/>
      <c r="BK285" s="319"/>
      <c r="BL285" s="312"/>
      <c r="BM285" s="312">
        <v>40000</v>
      </c>
      <c r="BN285" s="315">
        <v>6044000</v>
      </c>
      <c r="BO285" s="316">
        <v>6044000</v>
      </c>
      <c r="BP285" s="316">
        <v>42232450</v>
      </c>
      <c r="BQ285" s="316"/>
      <c r="BR285" s="316" t="s">
        <v>1598</v>
      </c>
      <c r="BS285" s="334"/>
      <c r="BT285" s="325"/>
      <c r="BU285" s="276"/>
    </row>
    <row r="286" spans="1:1200" s="338" customFormat="1" ht="46.15" customHeight="1" x14ac:dyDescent="0.25">
      <c r="A286" s="833">
        <v>128</v>
      </c>
      <c r="B286" s="827" t="s">
        <v>68</v>
      </c>
      <c r="C286" s="332">
        <v>63</v>
      </c>
      <c r="D286" s="311">
        <v>197</v>
      </c>
      <c r="E286" s="311" t="s">
        <v>1203</v>
      </c>
      <c r="F286" s="311" t="s">
        <v>1004</v>
      </c>
      <c r="G286" s="312" t="s">
        <v>12</v>
      </c>
      <c r="H286" s="313">
        <v>132.6</v>
      </c>
      <c r="I286" s="313">
        <v>132.6</v>
      </c>
      <c r="J286" s="313">
        <v>0</v>
      </c>
      <c r="K286" s="313">
        <v>132.6</v>
      </c>
      <c r="L286" s="313">
        <v>0</v>
      </c>
      <c r="M286" s="314">
        <v>1993</v>
      </c>
      <c r="N286" s="312">
        <v>70000</v>
      </c>
      <c r="O286" s="315">
        <v>9282000</v>
      </c>
      <c r="P286" s="311" t="s">
        <v>1204</v>
      </c>
      <c r="Q286" s="311" t="s">
        <v>1205</v>
      </c>
      <c r="R286" s="311" t="s">
        <v>1005</v>
      </c>
      <c r="S286" s="311"/>
      <c r="T286" s="316">
        <v>9500</v>
      </c>
      <c r="U286" s="311" t="s">
        <v>352</v>
      </c>
      <c r="V286" s="317">
        <v>132.6</v>
      </c>
      <c r="W286" s="316">
        <v>9500</v>
      </c>
      <c r="X286" s="312">
        <v>1259700</v>
      </c>
      <c r="Y286" s="316"/>
      <c r="Z286" s="316"/>
      <c r="AA286" s="311"/>
      <c r="AB286" s="312"/>
      <c r="AC286" s="312"/>
      <c r="AD286" s="312"/>
      <c r="AE286" s="312"/>
      <c r="AF286" s="311"/>
      <c r="AG286" s="311"/>
      <c r="AH286" s="312"/>
      <c r="AI286" s="312">
        <v>10000</v>
      </c>
      <c r="AJ286" s="318">
        <v>1326000</v>
      </c>
      <c r="AK286" s="312">
        <v>150000</v>
      </c>
      <c r="AL286" s="316">
        <v>19890000</v>
      </c>
      <c r="AM286" s="316"/>
      <c r="AN286" s="319"/>
      <c r="AO286" s="316"/>
      <c r="AP286" s="319"/>
      <c r="AQ286" s="312"/>
      <c r="AR286" s="312"/>
      <c r="AS286" s="312"/>
      <c r="AT286" s="316"/>
      <c r="AU286" s="271"/>
      <c r="AV286" s="316">
        <v>31757700</v>
      </c>
      <c r="AW286" s="316">
        <v>31757700</v>
      </c>
      <c r="AX286" s="311"/>
      <c r="AY286" s="311"/>
      <c r="AZ286" s="311"/>
      <c r="BA286" s="312"/>
      <c r="BB286" s="311"/>
      <c r="BC286" s="312"/>
      <c r="BD286" s="312"/>
      <c r="BE286" s="318"/>
      <c r="BF286" s="320"/>
      <c r="BG286" s="321"/>
      <c r="BH286" s="311"/>
      <c r="BI286" s="311"/>
      <c r="BJ286" s="316"/>
      <c r="BK286" s="319"/>
      <c r="BL286" s="312"/>
      <c r="BM286" s="312">
        <v>40000</v>
      </c>
      <c r="BN286" s="315">
        <v>5304000</v>
      </c>
      <c r="BO286" s="316">
        <v>5304000</v>
      </c>
      <c r="BP286" s="316">
        <v>37061700</v>
      </c>
      <c r="BQ286" s="316"/>
      <c r="BR286" s="316" t="s">
        <v>1599</v>
      </c>
      <c r="BS286" s="307" t="s">
        <v>1600</v>
      </c>
      <c r="BT286" s="325"/>
      <c r="BU286" s="276"/>
    </row>
    <row r="287" spans="1:1200" s="338" customFormat="1" ht="46.15" customHeight="1" x14ac:dyDescent="0.25">
      <c r="A287" s="834"/>
      <c r="B287" s="828"/>
      <c r="C287" s="332">
        <v>63</v>
      </c>
      <c r="D287" s="311">
        <v>234</v>
      </c>
      <c r="E287" s="311" t="s">
        <v>1203</v>
      </c>
      <c r="F287" s="311" t="s">
        <v>1004</v>
      </c>
      <c r="G287" s="312" t="s">
        <v>12</v>
      </c>
      <c r="H287" s="313">
        <v>157.30000000000001</v>
      </c>
      <c r="I287" s="313">
        <v>157.30000000000001</v>
      </c>
      <c r="J287" s="313">
        <v>0</v>
      </c>
      <c r="K287" s="313">
        <v>157.30000000000001</v>
      </c>
      <c r="L287" s="313">
        <v>0</v>
      </c>
      <c r="M287" s="314">
        <v>1993</v>
      </c>
      <c r="N287" s="312">
        <v>70000</v>
      </c>
      <c r="O287" s="315">
        <v>11011000</v>
      </c>
      <c r="P287" s="311" t="s">
        <v>1204</v>
      </c>
      <c r="Q287" s="311" t="s">
        <v>1205</v>
      </c>
      <c r="R287" s="311" t="s">
        <v>1005</v>
      </c>
      <c r="S287" s="311"/>
      <c r="T287" s="316">
        <v>9500</v>
      </c>
      <c r="U287" s="311" t="s">
        <v>352</v>
      </c>
      <c r="V287" s="317">
        <v>157.30000000000001</v>
      </c>
      <c r="W287" s="316">
        <v>9500</v>
      </c>
      <c r="X287" s="312">
        <v>1494350</v>
      </c>
      <c r="Y287" s="316"/>
      <c r="Z287" s="316"/>
      <c r="AA287" s="311"/>
      <c r="AB287" s="312"/>
      <c r="AC287" s="312"/>
      <c r="AD287" s="312"/>
      <c r="AE287" s="312"/>
      <c r="AF287" s="311"/>
      <c r="AG287" s="311"/>
      <c r="AH287" s="312"/>
      <c r="AI287" s="312">
        <v>10000</v>
      </c>
      <c r="AJ287" s="318">
        <v>1573000</v>
      </c>
      <c r="AK287" s="312">
        <v>150000</v>
      </c>
      <c r="AL287" s="316">
        <v>23595000</v>
      </c>
      <c r="AM287" s="316"/>
      <c r="AN287" s="319"/>
      <c r="AO287" s="316"/>
      <c r="AP287" s="319"/>
      <c r="AQ287" s="312"/>
      <c r="AR287" s="312"/>
      <c r="AS287" s="312"/>
      <c r="AT287" s="316"/>
      <c r="AU287" s="271"/>
      <c r="AV287" s="316">
        <v>37673350</v>
      </c>
      <c r="AW287" s="316">
        <v>37673350</v>
      </c>
      <c r="AX287" s="311"/>
      <c r="AY287" s="311"/>
      <c r="AZ287" s="311"/>
      <c r="BA287" s="312"/>
      <c r="BB287" s="311"/>
      <c r="BC287" s="312"/>
      <c r="BD287" s="312"/>
      <c r="BE287" s="318"/>
      <c r="BF287" s="320"/>
      <c r="BG287" s="321"/>
      <c r="BH287" s="311"/>
      <c r="BI287" s="311"/>
      <c r="BJ287" s="316"/>
      <c r="BK287" s="319"/>
      <c r="BL287" s="312"/>
      <c r="BM287" s="312">
        <v>40000</v>
      </c>
      <c r="BN287" s="315">
        <v>6292000</v>
      </c>
      <c r="BO287" s="316">
        <v>6292000</v>
      </c>
      <c r="BP287" s="316">
        <v>43965350</v>
      </c>
      <c r="BQ287" s="316"/>
      <c r="BR287" s="316" t="s">
        <v>1455</v>
      </c>
      <c r="BS287" s="307" t="s">
        <v>1600</v>
      </c>
      <c r="BT287" s="325"/>
      <c r="BU287" s="276"/>
    </row>
    <row r="288" spans="1:1200" s="338" customFormat="1" ht="41.25" customHeight="1" x14ac:dyDescent="0.25">
      <c r="A288" s="827">
        <v>129</v>
      </c>
      <c r="B288" s="827" t="s">
        <v>1601</v>
      </c>
      <c r="C288" s="311">
        <v>63</v>
      </c>
      <c r="D288" s="311">
        <v>133</v>
      </c>
      <c r="E288" s="311" t="s">
        <v>1203</v>
      </c>
      <c r="F288" s="311" t="s">
        <v>1004</v>
      </c>
      <c r="G288" s="312" t="s">
        <v>12</v>
      </c>
      <c r="H288" s="313">
        <v>166.7</v>
      </c>
      <c r="I288" s="313">
        <v>166.7</v>
      </c>
      <c r="J288" s="313">
        <v>0</v>
      </c>
      <c r="K288" s="313">
        <v>166.7</v>
      </c>
      <c r="L288" s="313">
        <v>0</v>
      </c>
      <c r="M288" s="314">
        <v>1993</v>
      </c>
      <c r="N288" s="312">
        <v>70000</v>
      </c>
      <c r="O288" s="315">
        <v>11669000</v>
      </c>
      <c r="P288" s="311" t="s">
        <v>1204</v>
      </c>
      <c r="Q288" s="311" t="s">
        <v>1205</v>
      </c>
      <c r="R288" s="311" t="s">
        <v>1005</v>
      </c>
      <c r="S288" s="311"/>
      <c r="T288" s="316">
        <v>9500</v>
      </c>
      <c r="U288" s="311" t="s">
        <v>352</v>
      </c>
      <c r="V288" s="317">
        <v>166.7</v>
      </c>
      <c r="W288" s="316">
        <v>9500</v>
      </c>
      <c r="X288" s="312">
        <v>1583650</v>
      </c>
      <c r="Y288" s="316"/>
      <c r="Z288" s="316"/>
      <c r="AA288" s="311"/>
      <c r="AB288" s="312"/>
      <c r="AC288" s="312"/>
      <c r="AD288" s="312"/>
      <c r="AE288" s="312"/>
      <c r="AF288" s="311"/>
      <c r="AG288" s="311"/>
      <c r="AH288" s="312"/>
      <c r="AI288" s="312">
        <v>10000</v>
      </c>
      <c r="AJ288" s="318">
        <v>1667000</v>
      </c>
      <c r="AK288" s="312">
        <v>150000</v>
      </c>
      <c r="AL288" s="316">
        <v>25005000</v>
      </c>
      <c r="AM288" s="316"/>
      <c r="AN288" s="319"/>
      <c r="AO288" s="316"/>
      <c r="AP288" s="319"/>
      <c r="AQ288" s="312"/>
      <c r="AR288" s="312"/>
      <c r="AS288" s="312"/>
      <c r="AT288" s="316"/>
      <c r="AU288" s="271"/>
      <c r="AV288" s="316">
        <v>39924650</v>
      </c>
      <c r="AW288" s="829">
        <v>106721200</v>
      </c>
      <c r="AX288" s="311"/>
      <c r="AY288" s="311"/>
      <c r="AZ288" s="311"/>
      <c r="BA288" s="312"/>
      <c r="BB288" s="311"/>
      <c r="BC288" s="312"/>
      <c r="BD288" s="312"/>
      <c r="BE288" s="318"/>
      <c r="BF288" s="320"/>
      <c r="BG288" s="321"/>
      <c r="BH288" s="311"/>
      <c r="BI288" s="311"/>
      <c r="BJ288" s="316"/>
      <c r="BK288" s="319"/>
      <c r="BL288" s="312"/>
      <c r="BM288" s="312">
        <v>40000</v>
      </c>
      <c r="BN288" s="315">
        <v>6668000</v>
      </c>
      <c r="BO288" s="829">
        <v>17824000</v>
      </c>
      <c r="BP288" s="829">
        <v>124545200</v>
      </c>
      <c r="BQ288" s="322"/>
      <c r="BR288" s="829" t="s">
        <v>1602</v>
      </c>
      <c r="BS288" s="334" t="s">
        <v>1603</v>
      </c>
      <c r="BT288" s="325"/>
      <c r="BU288" s="276"/>
    </row>
    <row r="289" spans="1:1200" s="338" customFormat="1" ht="41.25" customHeight="1" x14ac:dyDescent="0.25">
      <c r="A289" s="831"/>
      <c r="B289" s="828"/>
      <c r="C289" s="311">
        <v>55</v>
      </c>
      <c r="D289" s="311">
        <v>433</v>
      </c>
      <c r="E289" s="311" t="s">
        <v>1203</v>
      </c>
      <c r="F289" s="311" t="s">
        <v>1004</v>
      </c>
      <c r="G289" s="312" t="s">
        <v>12</v>
      </c>
      <c r="H289" s="313">
        <v>278.89999999999998</v>
      </c>
      <c r="I289" s="313">
        <v>278.89999999999998</v>
      </c>
      <c r="J289" s="313">
        <v>0</v>
      </c>
      <c r="K289" s="313">
        <v>278.89999999999998</v>
      </c>
      <c r="L289" s="313">
        <v>0</v>
      </c>
      <c r="M289" s="314">
        <v>1993</v>
      </c>
      <c r="N289" s="312">
        <v>70000</v>
      </c>
      <c r="O289" s="315">
        <v>19523000</v>
      </c>
      <c r="P289" s="311" t="s">
        <v>1204</v>
      </c>
      <c r="Q289" s="311" t="s">
        <v>1205</v>
      </c>
      <c r="R289" s="311" t="s">
        <v>1005</v>
      </c>
      <c r="S289" s="311"/>
      <c r="T289" s="316">
        <v>9500</v>
      </c>
      <c r="U289" s="311" t="s">
        <v>352</v>
      </c>
      <c r="V289" s="317">
        <v>278.89999999999998</v>
      </c>
      <c r="W289" s="316">
        <v>9500</v>
      </c>
      <c r="X289" s="312">
        <v>2649550</v>
      </c>
      <c r="Y289" s="316"/>
      <c r="Z289" s="316"/>
      <c r="AA289" s="311"/>
      <c r="AB289" s="312"/>
      <c r="AC289" s="312"/>
      <c r="AD289" s="312"/>
      <c r="AE289" s="312"/>
      <c r="AF289" s="311"/>
      <c r="AG289" s="311"/>
      <c r="AH289" s="312"/>
      <c r="AI289" s="312">
        <v>10000</v>
      </c>
      <c r="AJ289" s="318">
        <v>2789000</v>
      </c>
      <c r="AK289" s="312">
        <v>150000</v>
      </c>
      <c r="AL289" s="316">
        <v>41835000</v>
      </c>
      <c r="AM289" s="316"/>
      <c r="AN289" s="319"/>
      <c r="AO289" s="316"/>
      <c r="AP289" s="319"/>
      <c r="AQ289" s="312"/>
      <c r="AR289" s="312"/>
      <c r="AS289" s="312"/>
      <c r="AT289" s="316"/>
      <c r="AU289" s="271"/>
      <c r="AV289" s="316">
        <v>66796550</v>
      </c>
      <c r="AW289" s="830"/>
      <c r="AX289" s="311"/>
      <c r="AY289" s="311"/>
      <c r="AZ289" s="311"/>
      <c r="BA289" s="312"/>
      <c r="BB289" s="311"/>
      <c r="BC289" s="312"/>
      <c r="BD289" s="312"/>
      <c r="BE289" s="318"/>
      <c r="BF289" s="320"/>
      <c r="BG289" s="321"/>
      <c r="BH289" s="311"/>
      <c r="BI289" s="311"/>
      <c r="BJ289" s="316"/>
      <c r="BK289" s="319"/>
      <c r="BL289" s="312"/>
      <c r="BM289" s="312">
        <v>40000</v>
      </c>
      <c r="BN289" s="315">
        <v>11156000</v>
      </c>
      <c r="BO289" s="830"/>
      <c r="BP289" s="830">
        <v>0</v>
      </c>
      <c r="BQ289" s="324"/>
      <c r="BR289" s="830"/>
      <c r="BS289" s="334" t="s">
        <v>1604</v>
      </c>
      <c r="BT289" s="325"/>
      <c r="BU289" s="276"/>
    </row>
    <row r="290" spans="1:1200" s="338" customFormat="1" ht="49.15" customHeight="1" x14ac:dyDescent="0.25">
      <c r="A290" s="827">
        <v>130</v>
      </c>
      <c r="B290" s="827" t="s">
        <v>1605</v>
      </c>
      <c r="C290" s="311">
        <v>62</v>
      </c>
      <c r="D290" s="311">
        <v>231</v>
      </c>
      <c r="E290" s="311" t="s">
        <v>1203</v>
      </c>
      <c r="F290" s="311" t="s">
        <v>1004</v>
      </c>
      <c r="G290" s="312" t="s">
        <v>12</v>
      </c>
      <c r="H290" s="313">
        <v>174.2</v>
      </c>
      <c r="I290" s="313">
        <v>108</v>
      </c>
      <c r="J290" s="313">
        <v>66.199999999999989</v>
      </c>
      <c r="K290" s="313">
        <v>174.2</v>
      </c>
      <c r="L290" s="313">
        <v>0</v>
      </c>
      <c r="M290" s="314">
        <v>1993</v>
      </c>
      <c r="N290" s="312">
        <v>70000</v>
      </c>
      <c r="O290" s="315">
        <v>12194000</v>
      </c>
      <c r="P290" s="311" t="s">
        <v>1204</v>
      </c>
      <c r="Q290" s="311" t="s">
        <v>1205</v>
      </c>
      <c r="R290" s="311" t="s">
        <v>1005</v>
      </c>
      <c r="S290" s="311"/>
      <c r="T290" s="316">
        <v>9500</v>
      </c>
      <c r="U290" s="311" t="s">
        <v>352</v>
      </c>
      <c r="V290" s="317">
        <v>174.2</v>
      </c>
      <c r="W290" s="316">
        <v>9500</v>
      </c>
      <c r="X290" s="312">
        <v>1654900</v>
      </c>
      <c r="Y290" s="316"/>
      <c r="Z290" s="316"/>
      <c r="AA290" s="311"/>
      <c r="AB290" s="312"/>
      <c r="AC290" s="312"/>
      <c r="AD290" s="312"/>
      <c r="AE290" s="312"/>
      <c r="AF290" s="311"/>
      <c r="AG290" s="311"/>
      <c r="AH290" s="312"/>
      <c r="AI290" s="312">
        <v>10000</v>
      </c>
      <c r="AJ290" s="318">
        <v>1742000</v>
      </c>
      <c r="AK290" s="312">
        <v>150000</v>
      </c>
      <c r="AL290" s="316">
        <v>26130000</v>
      </c>
      <c r="AM290" s="316"/>
      <c r="AN290" s="319"/>
      <c r="AO290" s="316"/>
      <c r="AP290" s="319"/>
      <c r="AQ290" s="312"/>
      <c r="AR290" s="312"/>
      <c r="AS290" s="312"/>
      <c r="AT290" s="316"/>
      <c r="AU290" s="271"/>
      <c r="AV290" s="316">
        <v>41720900</v>
      </c>
      <c r="AW290" s="829">
        <v>75921500</v>
      </c>
      <c r="AX290" s="850">
        <v>17824000</v>
      </c>
      <c r="AY290" s="850">
        <v>124545200</v>
      </c>
      <c r="AZ290" s="311"/>
      <c r="BA290" s="312"/>
      <c r="BB290" s="311"/>
      <c r="BC290" s="312"/>
      <c r="BD290" s="312"/>
      <c r="BE290" s="318"/>
      <c r="BF290" s="320"/>
      <c r="BG290" s="321"/>
      <c r="BH290" s="311"/>
      <c r="BI290" s="311"/>
      <c r="BJ290" s="316"/>
      <c r="BK290" s="319"/>
      <c r="BL290" s="312"/>
      <c r="BM290" s="312">
        <v>40000</v>
      </c>
      <c r="BN290" s="315">
        <v>6968000</v>
      </c>
      <c r="BO290" s="829">
        <v>12680000</v>
      </c>
      <c r="BP290" s="829">
        <v>88601500</v>
      </c>
      <c r="BQ290" s="322"/>
      <c r="BR290" s="829" t="s">
        <v>1606</v>
      </c>
      <c r="BS290" s="334"/>
      <c r="BT290" s="325"/>
      <c r="BU290" s="276"/>
    </row>
    <row r="291" spans="1:1200" s="338" customFormat="1" ht="49.15" customHeight="1" x14ac:dyDescent="0.25">
      <c r="A291" s="828"/>
      <c r="B291" s="828"/>
      <c r="C291" s="311">
        <v>62</v>
      </c>
      <c r="D291" s="311">
        <v>241</v>
      </c>
      <c r="E291" s="311" t="s">
        <v>1203</v>
      </c>
      <c r="F291" s="311" t="s">
        <v>1004</v>
      </c>
      <c r="G291" s="312" t="s">
        <v>12</v>
      </c>
      <c r="H291" s="313">
        <v>142.80000000000001</v>
      </c>
      <c r="I291" s="313">
        <v>19.2</v>
      </c>
      <c r="J291" s="313">
        <v>123.6</v>
      </c>
      <c r="K291" s="313">
        <v>142.79999999999998</v>
      </c>
      <c r="L291" s="313">
        <v>0</v>
      </c>
      <c r="M291" s="314">
        <v>1993</v>
      </c>
      <c r="N291" s="312">
        <v>70000</v>
      </c>
      <c r="O291" s="315">
        <v>9995999.9999999981</v>
      </c>
      <c r="P291" s="311" t="s">
        <v>1204</v>
      </c>
      <c r="Q291" s="311" t="s">
        <v>1205</v>
      </c>
      <c r="R291" s="311" t="s">
        <v>1005</v>
      </c>
      <c r="S291" s="311"/>
      <c r="T291" s="316">
        <v>9500</v>
      </c>
      <c r="U291" s="311" t="s">
        <v>352</v>
      </c>
      <c r="V291" s="317">
        <v>142.79999999999998</v>
      </c>
      <c r="W291" s="316">
        <v>9500</v>
      </c>
      <c r="X291" s="312">
        <v>1356599.9999999998</v>
      </c>
      <c r="Y291" s="316"/>
      <c r="Z291" s="316"/>
      <c r="AA291" s="311"/>
      <c r="AB291" s="312"/>
      <c r="AC291" s="312"/>
      <c r="AD291" s="312"/>
      <c r="AE291" s="312"/>
      <c r="AF291" s="311"/>
      <c r="AG291" s="311"/>
      <c r="AH291" s="312"/>
      <c r="AI291" s="312">
        <v>10000</v>
      </c>
      <c r="AJ291" s="318">
        <v>1427999.9999999998</v>
      </c>
      <c r="AK291" s="312">
        <v>150000</v>
      </c>
      <c r="AL291" s="316">
        <v>21419999.999999996</v>
      </c>
      <c r="AM291" s="316"/>
      <c r="AN291" s="319"/>
      <c r="AO291" s="316"/>
      <c r="AP291" s="319"/>
      <c r="AQ291" s="312"/>
      <c r="AR291" s="312"/>
      <c r="AS291" s="312"/>
      <c r="AT291" s="316"/>
      <c r="AU291" s="271"/>
      <c r="AV291" s="316">
        <v>34200599.999999993</v>
      </c>
      <c r="AW291" s="830"/>
      <c r="AX291" s="850"/>
      <c r="AY291" s="850"/>
      <c r="AZ291" s="311"/>
      <c r="BA291" s="312"/>
      <c r="BB291" s="311"/>
      <c r="BC291" s="312"/>
      <c r="BD291" s="312"/>
      <c r="BE291" s="318"/>
      <c r="BF291" s="320"/>
      <c r="BG291" s="321"/>
      <c r="BH291" s="311"/>
      <c r="BI291" s="311"/>
      <c r="BJ291" s="316"/>
      <c r="BK291" s="319"/>
      <c r="BL291" s="312"/>
      <c r="BM291" s="312">
        <v>40000</v>
      </c>
      <c r="BN291" s="315">
        <v>5711999.9999999991</v>
      </c>
      <c r="BO291" s="830"/>
      <c r="BP291" s="830">
        <v>0</v>
      </c>
      <c r="BQ291" s="324"/>
      <c r="BR291" s="830"/>
      <c r="BS291" s="334"/>
      <c r="BT291" s="325"/>
      <c r="BU291" s="276"/>
    </row>
    <row r="292" spans="1:1200" s="338" customFormat="1" ht="49.15" customHeight="1" x14ac:dyDescent="0.25">
      <c r="A292" s="265">
        <v>131</v>
      </c>
      <c r="B292" s="265" t="s">
        <v>1607</v>
      </c>
      <c r="C292" s="311">
        <v>55</v>
      </c>
      <c r="D292" s="311">
        <v>513</v>
      </c>
      <c r="E292" s="311" t="s">
        <v>1203</v>
      </c>
      <c r="F292" s="311" t="s">
        <v>1004</v>
      </c>
      <c r="G292" s="312" t="s">
        <v>12</v>
      </c>
      <c r="H292" s="313">
        <v>368.3</v>
      </c>
      <c r="I292" s="313">
        <v>368.3</v>
      </c>
      <c r="J292" s="313">
        <v>0</v>
      </c>
      <c r="K292" s="313">
        <v>368.3</v>
      </c>
      <c r="L292" s="313">
        <v>0</v>
      </c>
      <c r="M292" s="314">
        <v>1993</v>
      </c>
      <c r="N292" s="312">
        <v>70000</v>
      </c>
      <c r="O292" s="315">
        <v>25781000</v>
      </c>
      <c r="P292" s="311" t="s">
        <v>1204</v>
      </c>
      <c r="Q292" s="311" t="s">
        <v>1205</v>
      </c>
      <c r="R292" s="311" t="s">
        <v>1005</v>
      </c>
      <c r="S292" s="311"/>
      <c r="T292" s="316">
        <v>9500</v>
      </c>
      <c r="U292" s="311" t="s">
        <v>352</v>
      </c>
      <c r="V292" s="317">
        <v>368.3</v>
      </c>
      <c r="W292" s="316">
        <v>9500</v>
      </c>
      <c r="X292" s="312">
        <v>3498850</v>
      </c>
      <c r="Y292" s="316"/>
      <c r="Z292" s="316"/>
      <c r="AA292" s="311"/>
      <c r="AB292" s="312"/>
      <c r="AC292" s="312"/>
      <c r="AD292" s="312"/>
      <c r="AE292" s="312"/>
      <c r="AF292" s="311"/>
      <c r="AG292" s="311"/>
      <c r="AH292" s="312"/>
      <c r="AI292" s="312">
        <v>10000</v>
      </c>
      <c r="AJ292" s="318">
        <v>3683000</v>
      </c>
      <c r="AK292" s="312">
        <v>150000</v>
      </c>
      <c r="AL292" s="316">
        <v>55245000</v>
      </c>
      <c r="AM292" s="316"/>
      <c r="AN292" s="319"/>
      <c r="AO292" s="316"/>
      <c r="AP292" s="319"/>
      <c r="AQ292" s="312"/>
      <c r="AR292" s="312"/>
      <c r="AS292" s="312"/>
      <c r="AT292" s="316"/>
      <c r="AU292" s="271"/>
      <c r="AV292" s="316">
        <v>88207850</v>
      </c>
      <c r="AW292" s="316">
        <v>88207850</v>
      </c>
      <c r="AX292" s="311"/>
      <c r="AY292" s="311"/>
      <c r="AZ292" s="311"/>
      <c r="BA292" s="312"/>
      <c r="BB292" s="311"/>
      <c r="BC292" s="312"/>
      <c r="BD292" s="312"/>
      <c r="BE292" s="318"/>
      <c r="BF292" s="320"/>
      <c r="BG292" s="321"/>
      <c r="BH292" s="311"/>
      <c r="BI292" s="311"/>
      <c r="BJ292" s="316"/>
      <c r="BK292" s="319"/>
      <c r="BL292" s="312"/>
      <c r="BM292" s="312">
        <v>40000</v>
      </c>
      <c r="BN292" s="315">
        <v>14732000</v>
      </c>
      <c r="BO292" s="316">
        <v>14732000</v>
      </c>
      <c r="BP292" s="316">
        <v>102939850</v>
      </c>
      <c r="BQ292" s="316"/>
      <c r="BR292" s="316" t="s">
        <v>1608</v>
      </c>
      <c r="BS292" s="334"/>
      <c r="BT292" s="325"/>
      <c r="BU292" s="276"/>
    </row>
    <row r="293" spans="1:1200" s="338" customFormat="1" ht="61.15" customHeight="1" x14ac:dyDescent="0.25">
      <c r="A293" s="265">
        <v>132</v>
      </c>
      <c r="B293" s="265" t="s">
        <v>1609</v>
      </c>
      <c r="C293" s="311">
        <v>55</v>
      </c>
      <c r="D293" s="311">
        <v>459</v>
      </c>
      <c r="E293" s="311" t="s">
        <v>1203</v>
      </c>
      <c r="F293" s="311" t="s">
        <v>1004</v>
      </c>
      <c r="G293" s="312" t="s">
        <v>12</v>
      </c>
      <c r="H293" s="313">
        <v>156</v>
      </c>
      <c r="I293" s="313">
        <v>156</v>
      </c>
      <c r="J293" s="313">
        <v>0</v>
      </c>
      <c r="K293" s="313">
        <v>156</v>
      </c>
      <c r="L293" s="313">
        <v>0</v>
      </c>
      <c r="M293" s="314">
        <v>1993</v>
      </c>
      <c r="N293" s="312">
        <v>70000</v>
      </c>
      <c r="O293" s="315">
        <v>10920000</v>
      </c>
      <c r="P293" s="311" t="s">
        <v>1204</v>
      </c>
      <c r="Q293" s="311" t="s">
        <v>1205</v>
      </c>
      <c r="R293" s="311" t="s">
        <v>1005</v>
      </c>
      <c r="S293" s="311"/>
      <c r="T293" s="316">
        <v>9500</v>
      </c>
      <c r="U293" s="311" t="s">
        <v>352</v>
      </c>
      <c r="V293" s="317">
        <v>156</v>
      </c>
      <c r="W293" s="316">
        <v>9500</v>
      </c>
      <c r="X293" s="312">
        <v>1482000</v>
      </c>
      <c r="Y293" s="316"/>
      <c r="Z293" s="316"/>
      <c r="AA293" s="311"/>
      <c r="AB293" s="312"/>
      <c r="AC293" s="312"/>
      <c r="AD293" s="312"/>
      <c r="AE293" s="312"/>
      <c r="AF293" s="311"/>
      <c r="AG293" s="311"/>
      <c r="AH293" s="312"/>
      <c r="AI293" s="312">
        <v>10000</v>
      </c>
      <c r="AJ293" s="318">
        <v>1560000</v>
      </c>
      <c r="AK293" s="312">
        <v>150000</v>
      </c>
      <c r="AL293" s="316">
        <v>23400000</v>
      </c>
      <c r="AM293" s="316"/>
      <c r="AN293" s="319"/>
      <c r="AO293" s="316"/>
      <c r="AP293" s="319"/>
      <c r="AQ293" s="312"/>
      <c r="AR293" s="312"/>
      <c r="AS293" s="312"/>
      <c r="AT293" s="316"/>
      <c r="AU293" s="271"/>
      <c r="AV293" s="316">
        <v>37362000</v>
      </c>
      <c r="AW293" s="316">
        <v>37362000</v>
      </c>
      <c r="AX293" s="311"/>
      <c r="AY293" s="311"/>
      <c r="AZ293" s="311"/>
      <c r="BA293" s="312"/>
      <c r="BB293" s="311"/>
      <c r="BC293" s="312"/>
      <c r="BD293" s="312"/>
      <c r="BE293" s="318"/>
      <c r="BF293" s="320"/>
      <c r="BG293" s="321"/>
      <c r="BH293" s="311"/>
      <c r="BI293" s="311"/>
      <c r="BJ293" s="316"/>
      <c r="BK293" s="319"/>
      <c r="BL293" s="312"/>
      <c r="BM293" s="312">
        <v>40000</v>
      </c>
      <c r="BN293" s="315">
        <v>6240000</v>
      </c>
      <c r="BO293" s="316">
        <v>6240000</v>
      </c>
      <c r="BP293" s="316">
        <v>43602000</v>
      </c>
      <c r="BQ293" s="316"/>
      <c r="BR293" s="316" t="s">
        <v>1610</v>
      </c>
      <c r="BS293" s="841" t="s">
        <v>1611</v>
      </c>
      <c r="BT293" s="325"/>
      <c r="BU293" s="276"/>
    </row>
    <row r="294" spans="1:1200" s="338" customFormat="1" ht="49.15" customHeight="1" x14ac:dyDescent="0.25">
      <c r="A294" s="827">
        <v>133</v>
      </c>
      <c r="B294" s="827" t="s">
        <v>1612</v>
      </c>
      <c r="C294" s="311">
        <v>55</v>
      </c>
      <c r="D294" s="311">
        <v>459</v>
      </c>
      <c r="E294" s="311" t="s">
        <v>1203</v>
      </c>
      <c r="F294" s="311" t="s">
        <v>1004</v>
      </c>
      <c r="G294" s="312" t="s">
        <v>12</v>
      </c>
      <c r="H294" s="313">
        <v>98.2</v>
      </c>
      <c r="I294" s="313">
        <v>98.2</v>
      </c>
      <c r="J294" s="313">
        <v>0</v>
      </c>
      <c r="K294" s="313">
        <v>98.2</v>
      </c>
      <c r="L294" s="313">
        <v>0</v>
      </c>
      <c r="M294" s="314">
        <v>1993</v>
      </c>
      <c r="N294" s="312">
        <v>70000</v>
      </c>
      <c r="O294" s="315">
        <v>6874000</v>
      </c>
      <c r="P294" s="311" t="s">
        <v>1204</v>
      </c>
      <c r="Q294" s="311" t="s">
        <v>1205</v>
      </c>
      <c r="R294" s="311" t="s">
        <v>1005</v>
      </c>
      <c r="S294" s="311"/>
      <c r="T294" s="316">
        <v>9500</v>
      </c>
      <c r="U294" s="311" t="s">
        <v>352</v>
      </c>
      <c r="V294" s="317">
        <v>98.2</v>
      </c>
      <c r="W294" s="316">
        <v>9500</v>
      </c>
      <c r="X294" s="312">
        <v>932900</v>
      </c>
      <c r="Y294" s="316"/>
      <c r="Z294" s="316"/>
      <c r="AA294" s="311"/>
      <c r="AB294" s="312"/>
      <c r="AC294" s="312"/>
      <c r="AD294" s="312"/>
      <c r="AE294" s="312"/>
      <c r="AF294" s="311"/>
      <c r="AG294" s="311"/>
      <c r="AH294" s="312"/>
      <c r="AI294" s="312">
        <v>10000</v>
      </c>
      <c r="AJ294" s="318">
        <v>982000</v>
      </c>
      <c r="AK294" s="312">
        <v>150000</v>
      </c>
      <c r="AL294" s="316">
        <v>14730000</v>
      </c>
      <c r="AM294" s="316"/>
      <c r="AN294" s="319"/>
      <c r="AO294" s="316"/>
      <c r="AP294" s="319"/>
      <c r="AQ294" s="312"/>
      <c r="AR294" s="312"/>
      <c r="AS294" s="312"/>
      <c r="AT294" s="316"/>
      <c r="AU294" s="271"/>
      <c r="AV294" s="316">
        <v>23518900</v>
      </c>
      <c r="AW294" s="829">
        <v>55707700</v>
      </c>
      <c r="AX294" s="311"/>
      <c r="AY294" s="311"/>
      <c r="AZ294" s="311"/>
      <c r="BA294" s="312"/>
      <c r="BB294" s="311"/>
      <c r="BC294" s="312"/>
      <c r="BD294" s="312"/>
      <c r="BE294" s="318"/>
      <c r="BF294" s="320"/>
      <c r="BG294" s="321"/>
      <c r="BH294" s="311"/>
      <c r="BI294" s="311"/>
      <c r="BJ294" s="316"/>
      <c r="BK294" s="319"/>
      <c r="BL294" s="312"/>
      <c r="BM294" s="312">
        <v>40000</v>
      </c>
      <c r="BN294" s="315">
        <v>3928000</v>
      </c>
      <c r="BO294" s="829">
        <v>9304000</v>
      </c>
      <c r="BP294" s="829">
        <v>65011700</v>
      </c>
      <c r="BQ294" s="322"/>
      <c r="BR294" s="829" t="s">
        <v>1613</v>
      </c>
      <c r="BS294" s="842"/>
      <c r="BT294" s="325"/>
      <c r="BU294" s="276"/>
    </row>
    <row r="295" spans="1:1200" s="342" customFormat="1" ht="49.15" customHeight="1" x14ac:dyDescent="0.25">
      <c r="A295" s="828"/>
      <c r="B295" s="828"/>
      <c r="C295" s="332">
        <v>63</v>
      </c>
      <c r="D295" s="311">
        <v>210</v>
      </c>
      <c r="E295" s="311" t="s">
        <v>1203</v>
      </c>
      <c r="F295" s="311" t="s">
        <v>1004</v>
      </c>
      <c r="G295" s="312" t="s">
        <v>12</v>
      </c>
      <c r="H295" s="313">
        <v>134.4</v>
      </c>
      <c r="I295" s="313">
        <v>134.4</v>
      </c>
      <c r="J295" s="313">
        <v>0</v>
      </c>
      <c r="K295" s="313">
        <v>134.4</v>
      </c>
      <c r="L295" s="313">
        <v>0</v>
      </c>
      <c r="M295" s="314">
        <v>1993</v>
      </c>
      <c r="N295" s="312">
        <v>70000</v>
      </c>
      <c r="O295" s="315">
        <v>9408000</v>
      </c>
      <c r="P295" s="311" t="s">
        <v>1204</v>
      </c>
      <c r="Q295" s="311" t="s">
        <v>1205</v>
      </c>
      <c r="R295" s="311" t="s">
        <v>1005</v>
      </c>
      <c r="S295" s="311"/>
      <c r="T295" s="316">
        <v>9500</v>
      </c>
      <c r="U295" s="311" t="s">
        <v>352</v>
      </c>
      <c r="V295" s="317">
        <v>134.4</v>
      </c>
      <c r="W295" s="316">
        <v>9500</v>
      </c>
      <c r="X295" s="312">
        <v>1276800</v>
      </c>
      <c r="Y295" s="316"/>
      <c r="Z295" s="316"/>
      <c r="AA295" s="311"/>
      <c r="AB295" s="312"/>
      <c r="AC295" s="312"/>
      <c r="AD295" s="312"/>
      <c r="AE295" s="312"/>
      <c r="AF295" s="311"/>
      <c r="AG295" s="311"/>
      <c r="AH295" s="312"/>
      <c r="AI295" s="312">
        <v>10000</v>
      </c>
      <c r="AJ295" s="318">
        <v>1344000</v>
      </c>
      <c r="AK295" s="312">
        <v>150000</v>
      </c>
      <c r="AL295" s="316">
        <v>20160000</v>
      </c>
      <c r="AM295" s="316"/>
      <c r="AN295" s="319"/>
      <c r="AO295" s="316"/>
      <c r="AP295" s="319"/>
      <c r="AQ295" s="312"/>
      <c r="AR295" s="312"/>
      <c r="AS295" s="312"/>
      <c r="AT295" s="316"/>
      <c r="AU295" s="271"/>
      <c r="AV295" s="316">
        <v>32188800</v>
      </c>
      <c r="AW295" s="830"/>
      <c r="AX295" s="311"/>
      <c r="AY295" s="311"/>
      <c r="AZ295" s="311"/>
      <c r="BA295" s="312"/>
      <c r="BB295" s="311"/>
      <c r="BC295" s="312"/>
      <c r="BD295" s="312"/>
      <c r="BE295" s="318"/>
      <c r="BF295" s="320"/>
      <c r="BG295" s="321"/>
      <c r="BH295" s="311"/>
      <c r="BI295" s="311"/>
      <c r="BJ295" s="316"/>
      <c r="BK295" s="319"/>
      <c r="BL295" s="312"/>
      <c r="BM295" s="312">
        <v>40000</v>
      </c>
      <c r="BN295" s="315">
        <v>5376000</v>
      </c>
      <c r="BO295" s="830"/>
      <c r="BP295" s="830">
        <v>0</v>
      </c>
      <c r="BQ295" s="324"/>
      <c r="BR295" s="830"/>
      <c r="BS295" s="323" t="s">
        <v>1539</v>
      </c>
      <c r="BT295" s="325"/>
      <c r="BU295" s="276"/>
    </row>
    <row r="296" spans="1:1200" s="338" customFormat="1" ht="49.15" customHeight="1" x14ac:dyDescent="0.25">
      <c r="A296" s="353">
        <v>134</v>
      </c>
      <c r="B296" s="353" t="s">
        <v>1614</v>
      </c>
      <c r="C296" s="311">
        <v>55</v>
      </c>
      <c r="D296" s="311">
        <v>448</v>
      </c>
      <c r="E296" s="311" t="s">
        <v>1203</v>
      </c>
      <c r="F296" s="311" t="s">
        <v>1004</v>
      </c>
      <c r="G296" s="312" t="s">
        <v>12</v>
      </c>
      <c r="H296" s="313">
        <v>155.4</v>
      </c>
      <c r="I296" s="313">
        <v>155.4</v>
      </c>
      <c r="J296" s="313">
        <v>0</v>
      </c>
      <c r="K296" s="313">
        <v>155.4</v>
      </c>
      <c r="L296" s="313">
        <v>0</v>
      </c>
      <c r="M296" s="314">
        <v>1993</v>
      </c>
      <c r="N296" s="312">
        <v>70000</v>
      </c>
      <c r="O296" s="315">
        <v>10878000</v>
      </c>
      <c r="P296" s="311" t="s">
        <v>1204</v>
      </c>
      <c r="Q296" s="311" t="s">
        <v>1205</v>
      </c>
      <c r="R296" s="311" t="s">
        <v>1005</v>
      </c>
      <c r="S296" s="311"/>
      <c r="T296" s="316">
        <v>9500</v>
      </c>
      <c r="U296" s="311" t="s">
        <v>352</v>
      </c>
      <c r="V296" s="317">
        <v>155.4</v>
      </c>
      <c r="W296" s="316">
        <v>9500</v>
      </c>
      <c r="X296" s="312">
        <v>1476300</v>
      </c>
      <c r="Y296" s="316"/>
      <c r="Z296" s="316"/>
      <c r="AA296" s="311"/>
      <c r="AB296" s="312"/>
      <c r="AC296" s="312"/>
      <c r="AD296" s="312"/>
      <c r="AE296" s="312"/>
      <c r="AF296" s="311"/>
      <c r="AG296" s="311"/>
      <c r="AH296" s="312"/>
      <c r="AI296" s="312">
        <v>10000</v>
      </c>
      <c r="AJ296" s="318">
        <v>1554000</v>
      </c>
      <c r="AK296" s="312">
        <v>150000</v>
      </c>
      <c r="AL296" s="316">
        <v>23310000</v>
      </c>
      <c r="AM296" s="316"/>
      <c r="AN296" s="319"/>
      <c r="AO296" s="316"/>
      <c r="AP296" s="319"/>
      <c r="AQ296" s="312"/>
      <c r="AR296" s="312"/>
      <c r="AS296" s="312"/>
      <c r="AT296" s="316"/>
      <c r="AU296" s="271"/>
      <c r="AV296" s="316">
        <v>37218300</v>
      </c>
      <c r="AW296" s="316">
        <v>37218300</v>
      </c>
      <c r="AX296" s="311"/>
      <c r="AY296" s="311"/>
      <c r="AZ296" s="311"/>
      <c r="BA296" s="312"/>
      <c r="BB296" s="311"/>
      <c r="BC296" s="312"/>
      <c r="BD296" s="312"/>
      <c r="BE296" s="318"/>
      <c r="BF296" s="320"/>
      <c r="BG296" s="321"/>
      <c r="BH296" s="311"/>
      <c r="BI296" s="311"/>
      <c r="BJ296" s="316"/>
      <c r="BK296" s="319"/>
      <c r="BL296" s="312"/>
      <c r="BM296" s="312">
        <v>40000</v>
      </c>
      <c r="BN296" s="315">
        <v>6216000</v>
      </c>
      <c r="BO296" s="316">
        <v>6216000</v>
      </c>
      <c r="BP296" s="316">
        <v>43434300</v>
      </c>
      <c r="BQ296" s="316"/>
      <c r="BR296" s="316" t="s">
        <v>1615</v>
      </c>
      <c r="BS296" s="334"/>
      <c r="BT296" s="325"/>
      <c r="BU296" s="276"/>
    </row>
    <row r="297" spans="1:1200" s="338" customFormat="1" ht="49.15" customHeight="1" x14ac:dyDescent="0.25">
      <c r="A297" s="827">
        <v>135</v>
      </c>
      <c r="B297" s="827" t="s">
        <v>1616</v>
      </c>
      <c r="C297" s="332">
        <v>63</v>
      </c>
      <c r="D297" s="311">
        <v>259</v>
      </c>
      <c r="E297" s="311" t="s">
        <v>1203</v>
      </c>
      <c r="F297" s="311" t="s">
        <v>1004</v>
      </c>
      <c r="G297" s="312" t="s">
        <v>12</v>
      </c>
      <c r="H297" s="313">
        <v>90.7</v>
      </c>
      <c r="I297" s="313">
        <v>90.7</v>
      </c>
      <c r="J297" s="313">
        <v>0</v>
      </c>
      <c r="K297" s="313">
        <v>90.7</v>
      </c>
      <c r="L297" s="313">
        <v>0</v>
      </c>
      <c r="M297" s="314">
        <v>1993</v>
      </c>
      <c r="N297" s="312">
        <v>70000</v>
      </c>
      <c r="O297" s="315">
        <v>6349000</v>
      </c>
      <c r="P297" s="311" t="s">
        <v>1204</v>
      </c>
      <c r="Q297" s="311" t="s">
        <v>1205</v>
      </c>
      <c r="R297" s="311" t="s">
        <v>1005</v>
      </c>
      <c r="S297" s="311"/>
      <c r="T297" s="316">
        <v>9500</v>
      </c>
      <c r="U297" s="311" t="s">
        <v>352</v>
      </c>
      <c r="V297" s="317">
        <v>90.7</v>
      </c>
      <c r="W297" s="316">
        <v>9500</v>
      </c>
      <c r="X297" s="312">
        <v>861650</v>
      </c>
      <c r="Y297" s="316"/>
      <c r="Z297" s="316"/>
      <c r="AA297" s="311"/>
      <c r="AB297" s="312"/>
      <c r="AC297" s="312"/>
      <c r="AD297" s="312"/>
      <c r="AE297" s="312"/>
      <c r="AF297" s="311"/>
      <c r="AG297" s="311"/>
      <c r="AH297" s="312"/>
      <c r="AI297" s="312">
        <v>10000</v>
      </c>
      <c r="AJ297" s="318">
        <v>907000</v>
      </c>
      <c r="AK297" s="312">
        <v>150000</v>
      </c>
      <c r="AL297" s="316">
        <v>13605000</v>
      </c>
      <c r="AM297" s="316"/>
      <c r="AN297" s="319"/>
      <c r="AO297" s="316"/>
      <c r="AP297" s="319"/>
      <c r="AQ297" s="312"/>
      <c r="AR297" s="312"/>
      <c r="AS297" s="312"/>
      <c r="AT297" s="316"/>
      <c r="AU297" s="271"/>
      <c r="AV297" s="316">
        <v>21722650</v>
      </c>
      <c r="AW297" s="829">
        <v>60354000</v>
      </c>
      <c r="AX297" s="311"/>
      <c r="AY297" s="311"/>
      <c r="AZ297" s="311"/>
      <c r="BA297" s="312"/>
      <c r="BB297" s="311"/>
      <c r="BC297" s="312"/>
      <c r="BD297" s="312"/>
      <c r="BE297" s="318"/>
      <c r="BF297" s="320"/>
      <c r="BG297" s="321"/>
      <c r="BH297" s="311"/>
      <c r="BI297" s="311"/>
      <c r="BJ297" s="316"/>
      <c r="BK297" s="319"/>
      <c r="BL297" s="312"/>
      <c r="BM297" s="312">
        <v>40000</v>
      </c>
      <c r="BN297" s="315">
        <v>3628000</v>
      </c>
      <c r="BO297" s="829">
        <v>10080000</v>
      </c>
      <c r="BP297" s="829">
        <v>70434000</v>
      </c>
      <c r="BQ297" s="322"/>
      <c r="BR297" s="829" t="s">
        <v>1617</v>
      </c>
      <c r="BS297" s="841" t="s">
        <v>1618</v>
      </c>
      <c r="BT297" s="325"/>
      <c r="BU297" s="276"/>
    </row>
    <row r="298" spans="1:1200" s="338" customFormat="1" ht="49.15" customHeight="1" x14ac:dyDescent="0.25">
      <c r="A298" s="828"/>
      <c r="B298" s="828"/>
      <c r="C298" s="332">
        <v>63</v>
      </c>
      <c r="D298" s="311">
        <v>260</v>
      </c>
      <c r="E298" s="311" t="s">
        <v>1203</v>
      </c>
      <c r="F298" s="311" t="s">
        <v>1004</v>
      </c>
      <c r="G298" s="312" t="s">
        <v>12</v>
      </c>
      <c r="H298" s="313">
        <v>161.30000000000001</v>
      </c>
      <c r="I298" s="313">
        <v>161.30000000000001</v>
      </c>
      <c r="J298" s="313">
        <v>0</v>
      </c>
      <c r="K298" s="313">
        <v>161.30000000000001</v>
      </c>
      <c r="L298" s="313">
        <v>0</v>
      </c>
      <c r="M298" s="314">
        <v>1993</v>
      </c>
      <c r="N298" s="312">
        <v>70000</v>
      </c>
      <c r="O298" s="315">
        <v>11291000</v>
      </c>
      <c r="P298" s="311" t="s">
        <v>1204</v>
      </c>
      <c r="Q298" s="311" t="s">
        <v>1205</v>
      </c>
      <c r="R298" s="311" t="s">
        <v>1005</v>
      </c>
      <c r="S298" s="311"/>
      <c r="T298" s="316">
        <v>9500</v>
      </c>
      <c r="U298" s="311" t="s">
        <v>352</v>
      </c>
      <c r="V298" s="317">
        <v>161.30000000000001</v>
      </c>
      <c r="W298" s="316">
        <v>9500</v>
      </c>
      <c r="X298" s="312">
        <v>1532350</v>
      </c>
      <c r="Y298" s="316"/>
      <c r="Z298" s="316"/>
      <c r="AA298" s="311"/>
      <c r="AB298" s="312"/>
      <c r="AC298" s="312"/>
      <c r="AD298" s="312"/>
      <c r="AE298" s="312"/>
      <c r="AF298" s="311"/>
      <c r="AG298" s="311"/>
      <c r="AH298" s="312"/>
      <c r="AI298" s="312">
        <v>10000</v>
      </c>
      <c r="AJ298" s="318">
        <v>1613000</v>
      </c>
      <c r="AK298" s="312">
        <v>150000</v>
      </c>
      <c r="AL298" s="316">
        <v>24195000</v>
      </c>
      <c r="AM298" s="316"/>
      <c r="AN298" s="319"/>
      <c r="AO298" s="316"/>
      <c r="AP298" s="319"/>
      <c r="AQ298" s="312"/>
      <c r="AR298" s="312"/>
      <c r="AS298" s="312"/>
      <c r="AT298" s="316"/>
      <c r="AU298" s="271"/>
      <c r="AV298" s="316">
        <v>38631350</v>
      </c>
      <c r="AW298" s="830"/>
      <c r="AX298" s="311"/>
      <c r="AY298" s="311"/>
      <c r="AZ298" s="311"/>
      <c r="BA298" s="312"/>
      <c r="BB298" s="311"/>
      <c r="BC298" s="312"/>
      <c r="BD298" s="312"/>
      <c r="BE298" s="318"/>
      <c r="BF298" s="320"/>
      <c r="BG298" s="321"/>
      <c r="BH298" s="311"/>
      <c r="BI298" s="311"/>
      <c r="BJ298" s="316"/>
      <c r="BK298" s="319"/>
      <c r="BL298" s="312"/>
      <c r="BM298" s="312">
        <v>40000</v>
      </c>
      <c r="BN298" s="315">
        <v>6452000</v>
      </c>
      <c r="BO298" s="830"/>
      <c r="BP298" s="830">
        <v>0</v>
      </c>
      <c r="BQ298" s="324"/>
      <c r="BR298" s="830"/>
      <c r="BS298" s="842"/>
      <c r="BT298" s="325"/>
      <c r="BU298" s="276"/>
    </row>
    <row r="299" spans="1:1200" s="342" customFormat="1" ht="49.15" customHeight="1" x14ac:dyDescent="0.25">
      <c r="A299" s="353">
        <v>136</v>
      </c>
      <c r="B299" s="353" t="s">
        <v>1619</v>
      </c>
      <c r="C299" s="397">
        <v>63</v>
      </c>
      <c r="D299" s="398">
        <v>282</v>
      </c>
      <c r="E299" s="398" t="s">
        <v>1203</v>
      </c>
      <c r="F299" s="398" t="s">
        <v>1004</v>
      </c>
      <c r="G299" s="399" t="s">
        <v>12</v>
      </c>
      <c r="H299" s="400">
        <v>112.3</v>
      </c>
      <c r="I299" s="400">
        <v>112.3</v>
      </c>
      <c r="J299" s="400">
        <v>0</v>
      </c>
      <c r="K299" s="400">
        <v>112.3</v>
      </c>
      <c r="L299" s="327">
        <v>0</v>
      </c>
      <c r="M299" s="354">
        <v>1993</v>
      </c>
      <c r="N299" s="399">
        <v>70000</v>
      </c>
      <c r="O299" s="304">
        <v>7861000</v>
      </c>
      <c r="P299" s="326" t="s">
        <v>1204</v>
      </c>
      <c r="Q299" s="326" t="s">
        <v>1205</v>
      </c>
      <c r="R299" s="398" t="s">
        <v>1005</v>
      </c>
      <c r="S299" s="326"/>
      <c r="T299" s="337">
        <v>9500</v>
      </c>
      <c r="U299" s="398" t="s">
        <v>352</v>
      </c>
      <c r="V299" s="401">
        <v>112.3</v>
      </c>
      <c r="W299" s="337">
        <v>9500</v>
      </c>
      <c r="X299" s="302">
        <v>1066850</v>
      </c>
      <c r="Y299" s="322"/>
      <c r="Z299" s="322"/>
      <c r="AA299" s="326"/>
      <c r="AB299" s="302"/>
      <c r="AC299" s="302"/>
      <c r="AD299" s="302"/>
      <c r="AE299" s="302"/>
      <c r="AF299" s="326"/>
      <c r="AG299" s="326"/>
      <c r="AH299" s="302"/>
      <c r="AI299" s="399">
        <v>10000</v>
      </c>
      <c r="AJ299" s="329">
        <v>1123000</v>
      </c>
      <c r="AK299" s="399">
        <v>150000</v>
      </c>
      <c r="AL299" s="322">
        <v>16845000</v>
      </c>
      <c r="AM299" s="322"/>
      <c r="AN299" s="330"/>
      <c r="AO299" s="322"/>
      <c r="AP299" s="330"/>
      <c r="AQ299" s="302"/>
      <c r="AR299" s="302"/>
      <c r="AS299" s="302"/>
      <c r="AT299" s="322"/>
      <c r="AU299" s="290"/>
      <c r="AV299" s="316">
        <v>26895850</v>
      </c>
      <c r="AW299" s="316">
        <v>26895850</v>
      </c>
      <c r="AX299" s="326"/>
      <c r="AY299" s="326"/>
      <c r="AZ299" s="326"/>
      <c r="BA299" s="302"/>
      <c r="BB299" s="326"/>
      <c r="BC299" s="302"/>
      <c r="BD299" s="302"/>
      <c r="BE299" s="329"/>
      <c r="BF299" s="288"/>
      <c r="BG299" s="272"/>
      <c r="BH299" s="326"/>
      <c r="BI299" s="326"/>
      <c r="BJ299" s="322"/>
      <c r="BK299" s="330"/>
      <c r="BL299" s="302"/>
      <c r="BM299" s="302">
        <v>40000</v>
      </c>
      <c r="BN299" s="304">
        <v>4492000</v>
      </c>
      <c r="BO299" s="316">
        <v>4492000</v>
      </c>
      <c r="BP299" s="316">
        <v>31387850</v>
      </c>
      <c r="BQ299" s="316"/>
      <c r="BR299" s="316" t="s">
        <v>1620</v>
      </c>
      <c r="BS299" s="352"/>
      <c r="BT299" s="325"/>
      <c r="BU299" s="276"/>
      <c r="BV299" s="361"/>
      <c r="BW299" s="361"/>
      <c r="BX299" s="361"/>
      <c r="BY299" s="361"/>
      <c r="BZ299" s="361"/>
      <c r="CA299" s="361"/>
      <c r="CB299" s="361"/>
      <c r="CC299" s="361"/>
      <c r="CD299" s="361"/>
      <c r="CE299" s="361"/>
      <c r="CF299" s="361"/>
      <c r="CG299" s="361"/>
      <c r="CH299" s="361"/>
      <c r="CI299" s="361"/>
      <c r="CJ299" s="361"/>
      <c r="CK299" s="361"/>
      <c r="CL299" s="361"/>
      <c r="CM299" s="361"/>
      <c r="CN299" s="361"/>
      <c r="CO299" s="361"/>
      <c r="CP299" s="361"/>
      <c r="CQ299" s="361"/>
      <c r="CR299" s="361"/>
      <c r="CS299" s="361"/>
      <c r="CT299" s="361"/>
      <c r="CU299" s="361"/>
      <c r="CV299" s="361"/>
      <c r="CW299" s="361"/>
      <c r="CX299" s="361"/>
      <c r="CY299" s="361"/>
      <c r="CZ299" s="361"/>
      <c r="DA299" s="361"/>
      <c r="DB299" s="361"/>
      <c r="DC299" s="361"/>
      <c r="DD299" s="361"/>
      <c r="DE299" s="361"/>
      <c r="DF299" s="361"/>
      <c r="DG299" s="361"/>
      <c r="DH299" s="361"/>
      <c r="DI299" s="361"/>
      <c r="DJ299" s="361"/>
      <c r="DK299" s="361"/>
      <c r="DL299" s="361"/>
      <c r="DM299" s="361"/>
      <c r="DN299" s="361"/>
      <c r="DO299" s="361"/>
      <c r="DP299" s="361"/>
      <c r="DQ299" s="361"/>
      <c r="DR299" s="361"/>
      <c r="DS299" s="361"/>
      <c r="DT299" s="361"/>
      <c r="DU299" s="361"/>
      <c r="DV299" s="361"/>
      <c r="DW299" s="361"/>
      <c r="DX299" s="361"/>
      <c r="DY299" s="361"/>
      <c r="DZ299" s="361"/>
      <c r="EA299" s="361"/>
      <c r="EB299" s="361"/>
      <c r="EC299" s="361"/>
      <c r="ED299" s="361"/>
      <c r="EE299" s="361"/>
      <c r="EF299" s="361"/>
      <c r="EG299" s="361"/>
      <c r="EH299" s="361"/>
      <c r="EI299" s="361"/>
      <c r="EJ299" s="361"/>
      <c r="EK299" s="361"/>
      <c r="EL299" s="361"/>
      <c r="EM299" s="361"/>
      <c r="EN299" s="361"/>
      <c r="EO299" s="361"/>
      <c r="EP299" s="361"/>
      <c r="EQ299" s="361"/>
      <c r="ER299" s="361"/>
      <c r="ES299" s="361"/>
      <c r="ET299" s="361"/>
      <c r="EU299" s="361"/>
      <c r="EV299" s="361"/>
      <c r="EW299" s="361"/>
      <c r="EX299" s="361"/>
      <c r="EY299" s="361"/>
      <c r="EZ299" s="361"/>
      <c r="FA299" s="361"/>
      <c r="FB299" s="361"/>
      <c r="FC299" s="361"/>
      <c r="FD299" s="361"/>
      <c r="FE299" s="361"/>
      <c r="FF299" s="361"/>
      <c r="FG299" s="361"/>
      <c r="FH299" s="361"/>
      <c r="FI299" s="361"/>
      <c r="FJ299" s="361"/>
      <c r="FK299" s="361"/>
      <c r="FL299" s="361"/>
      <c r="FM299" s="361"/>
      <c r="FN299" s="361"/>
      <c r="FO299" s="361"/>
      <c r="FP299" s="361"/>
      <c r="FQ299" s="361"/>
      <c r="FR299" s="361"/>
      <c r="FS299" s="361"/>
      <c r="FT299" s="361"/>
      <c r="FU299" s="361"/>
      <c r="FV299" s="361"/>
      <c r="FW299" s="361"/>
      <c r="FX299" s="361"/>
      <c r="FY299" s="361"/>
      <c r="FZ299" s="361"/>
      <c r="GA299" s="361"/>
      <c r="GB299" s="361"/>
      <c r="GC299" s="361"/>
      <c r="GD299" s="361"/>
      <c r="GE299" s="361"/>
      <c r="GF299" s="361"/>
      <c r="GG299" s="361"/>
      <c r="GH299" s="361"/>
      <c r="GI299" s="361"/>
      <c r="GJ299" s="361"/>
      <c r="GK299" s="361"/>
      <c r="GL299" s="361"/>
      <c r="GM299" s="361"/>
      <c r="GN299" s="361"/>
      <c r="GO299" s="361"/>
      <c r="GP299" s="361"/>
      <c r="GQ299" s="361"/>
      <c r="GR299" s="361"/>
      <c r="GS299" s="361"/>
      <c r="GT299" s="361"/>
      <c r="GU299" s="361"/>
      <c r="GV299" s="361"/>
      <c r="GW299" s="361"/>
      <c r="GX299" s="361"/>
      <c r="GY299" s="361"/>
      <c r="GZ299" s="361"/>
      <c r="HA299" s="361"/>
      <c r="HB299" s="361"/>
      <c r="HC299" s="361"/>
      <c r="HD299" s="361"/>
      <c r="HE299" s="361"/>
      <c r="HF299" s="361"/>
      <c r="HG299" s="361"/>
      <c r="HH299" s="361"/>
      <c r="HI299" s="361"/>
      <c r="HJ299" s="361"/>
      <c r="HK299" s="361"/>
      <c r="HL299" s="361"/>
      <c r="HM299" s="361"/>
      <c r="HN299" s="361"/>
      <c r="HO299" s="361"/>
      <c r="HP299" s="361"/>
      <c r="HQ299" s="361"/>
      <c r="HR299" s="361"/>
      <c r="HS299" s="361"/>
      <c r="HT299" s="361"/>
      <c r="HU299" s="361"/>
      <c r="HV299" s="361"/>
      <c r="HW299" s="361"/>
      <c r="HX299" s="361"/>
      <c r="HY299" s="361"/>
      <c r="HZ299" s="361"/>
      <c r="IA299" s="361"/>
      <c r="IB299" s="361"/>
      <c r="IC299" s="361"/>
      <c r="ID299" s="361"/>
      <c r="IE299" s="361"/>
      <c r="IF299" s="361"/>
      <c r="IG299" s="361"/>
      <c r="IH299" s="361"/>
      <c r="II299" s="361"/>
      <c r="IJ299" s="361"/>
      <c r="IK299" s="361"/>
      <c r="IL299" s="361"/>
      <c r="IM299" s="361"/>
      <c r="IN299" s="361"/>
      <c r="IO299" s="361"/>
      <c r="IP299" s="361"/>
      <c r="IQ299" s="361"/>
      <c r="IR299" s="361"/>
      <c r="IS299" s="361"/>
      <c r="IT299" s="361"/>
      <c r="IU299" s="361"/>
      <c r="IV299" s="361"/>
      <c r="IW299" s="361"/>
      <c r="IX299" s="361"/>
      <c r="IY299" s="361"/>
      <c r="IZ299" s="361"/>
      <c r="JA299" s="361"/>
      <c r="JB299" s="361"/>
      <c r="JC299" s="361"/>
      <c r="JD299" s="361"/>
      <c r="JE299" s="361"/>
      <c r="JF299" s="361"/>
      <c r="JG299" s="361"/>
      <c r="JH299" s="361"/>
      <c r="JI299" s="361"/>
      <c r="JJ299" s="361"/>
      <c r="JK299" s="361"/>
      <c r="JL299" s="361"/>
      <c r="JM299" s="361"/>
      <c r="JN299" s="361"/>
      <c r="JO299" s="361"/>
      <c r="JP299" s="361"/>
      <c r="JQ299" s="361"/>
      <c r="JR299" s="361"/>
      <c r="JS299" s="361"/>
      <c r="JT299" s="361"/>
      <c r="JU299" s="361"/>
      <c r="JV299" s="361"/>
      <c r="JW299" s="361"/>
      <c r="JX299" s="361"/>
      <c r="JY299" s="361"/>
      <c r="JZ299" s="361"/>
      <c r="KA299" s="361"/>
      <c r="KB299" s="361"/>
      <c r="KC299" s="361"/>
      <c r="KD299" s="361"/>
      <c r="KE299" s="361"/>
      <c r="KF299" s="361"/>
      <c r="KG299" s="361"/>
      <c r="KH299" s="361"/>
      <c r="KI299" s="361"/>
      <c r="KJ299" s="361"/>
      <c r="KK299" s="361"/>
      <c r="KL299" s="361"/>
      <c r="KM299" s="361"/>
      <c r="KN299" s="361"/>
      <c r="KO299" s="361"/>
      <c r="KP299" s="361"/>
      <c r="KQ299" s="361"/>
      <c r="KR299" s="361"/>
      <c r="KS299" s="361"/>
      <c r="KT299" s="361"/>
      <c r="KU299" s="361"/>
      <c r="KV299" s="361"/>
      <c r="KW299" s="361"/>
      <c r="KX299" s="361"/>
      <c r="KY299" s="361"/>
      <c r="KZ299" s="361"/>
      <c r="LA299" s="361"/>
      <c r="LB299" s="361"/>
      <c r="LC299" s="361"/>
      <c r="LD299" s="361"/>
      <c r="LE299" s="361"/>
      <c r="LF299" s="361"/>
      <c r="LG299" s="361"/>
      <c r="LH299" s="361"/>
      <c r="LI299" s="361"/>
      <c r="LJ299" s="361"/>
      <c r="LK299" s="361"/>
      <c r="LL299" s="361"/>
      <c r="LM299" s="361"/>
      <c r="LN299" s="361"/>
      <c r="LO299" s="361"/>
      <c r="LP299" s="361"/>
      <c r="LQ299" s="361"/>
      <c r="LR299" s="361"/>
      <c r="LS299" s="361"/>
      <c r="LT299" s="361"/>
      <c r="LU299" s="361"/>
      <c r="LV299" s="361"/>
      <c r="LW299" s="361"/>
      <c r="LX299" s="361"/>
      <c r="LY299" s="361"/>
      <c r="LZ299" s="361"/>
      <c r="MA299" s="361"/>
      <c r="MB299" s="361"/>
      <c r="MC299" s="361"/>
      <c r="MD299" s="361"/>
      <c r="ME299" s="361"/>
      <c r="MF299" s="361"/>
      <c r="MG299" s="361"/>
      <c r="MH299" s="361"/>
      <c r="MI299" s="361"/>
      <c r="MJ299" s="361"/>
      <c r="MK299" s="361"/>
      <c r="ML299" s="361"/>
      <c r="MM299" s="361"/>
      <c r="MN299" s="361"/>
      <c r="MO299" s="361"/>
      <c r="MP299" s="361"/>
      <c r="MQ299" s="361"/>
      <c r="MR299" s="361"/>
      <c r="MS299" s="361"/>
      <c r="MT299" s="361"/>
      <c r="MU299" s="361"/>
      <c r="MV299" s="361"/>
      <c r="MW299" s="361"/>
      <c r="MX299" s="361"/>
      <c r="MY299" s="361"/>
      <c r="MZ299" s="361"/>
      <c r="NA299" s="361"/>
      <c r="NB299" s="361"/>
      <c r="NC299" s="361"/>
      <c r="ND299" s="361"/>
      <c r="NE299" s="361"/>
      <c r="NF299" s="361"/>
      <c r="NG299" s="361"/>
      <c r="NH299" s="361"/>
      <c r="NI299" s="361"/>
      <c r="NJ299" s="361"/>
      <c r="NK299" s="361"/>
      <c r="NL299" s="361"/>
      <c r="NM299" s="361"/>
      <c r="NN299" s="361"/>
      <c r="NO299" s="361"/>
      <c r="NP299" s="361"/>
      <c r="NQ299" s="361"/>
      <c r="NR299" s="361"/>
      <c r="NS299" s="361"/>
      <c r="NT299" s="361"/>
      <c r="NU299" s="361"/>
      <c r="NV299" s="361"/>
      <c r="NW299" s="361"/>
      <c r="NX299" s="361"/>
      <c r="NY299" s="361"/>
      <c r="NZ299" s="361"/>
      <c r="OA299" s="361"/>
      <c r="OB299" s="361"/>
      <c r="OC299" s="361"/>
      <c r="OD299" s="361"/>
      <c r="OE299" s="361"/>
      <c r="OF299" s="361"/>
      <c r="OG299" s="361"/>
      <c r="OH299" s="361"/>
      <c r="OI299" s="361"/>
      <c r="OJ299" s="361"/>
      <c r="OK299" s="361"/>
      <c r="OL299" s="361"/>
      <c r="OM299" s="361"/>
      <c r="ON299" s="361"/>
      <c r="OO299" s="361"/>
      <c r="OP299" s="361"/>
      <c r="OQ299" s="361"/>
      <c r="OR299" s="361"/>
      <c r="OS299" s="361"/>
      <c r="OT299" s="361"/>
      <c r="OU299" s="361"/>
      <c r="OV299" s="361"/>
      <c r="OW299" s="361"/>
      <c r="OX299" s="361"/>
      <c r="OY299" s="361"/>
      <c r="OZ299" s="361"/>
      <c r="PA299" s="361"/>
      <c r="PB299" s="361"/>
      <c r="PC299" s="361"/>
      <c r="PD299" s="361"/>
      <c r="PE299" s="361"/>
      <c r="PF299" s="361"/>
      <c r="PG299" s="361"/>
      <c r="PH299" s="361"/>
      <c r="PI299" s="361"/>
      <c r="PJ299" s="361"/>
      <c r="PK299" s="361"/>
      <c r="PL299" s="361"/>
      <c r="PM299" s="361"/>
      <c r="PN299" s="361"/>
      <c r="PO299" s="361"/>
      <c r="PP299" s="361"/>
      <c r="PQ299" s="361"/>
      <c r="PR299" s="361"/>
      <c r="PS299" s="361"/>
      <c r="PT299" s="361"/>
      <c r="PU299" s="361"/>
      <c r="PV299" s="361"/>
      <c r="PW299" s="361"/>
      <c r="PX299" s="361"/>
      <c r="PY299" s="361"/>
      <c r="PZ299" s="361"/>
      <c r="QA299" s="361"/>
      <c r="QB299" s="361"/>
      <c r="QC299" s="361"/>
      <c r="QD299" s="361"/>
      <c r="QE299" s="361"/>
      <c r="QF299" s="361"/>
      <c r="QG299" s="361"/>
      <c r="QH299" s="361"/>
      <c r="QI299" s="361"/>
      <c r="QJ299" s="361"/>
      <c r="QK299" s="361"/>
      <c r="QL299" s="361"/>
      <c r="QM299" s="361"/>
      <c r="QN299" s="361"/>
      <c r="QO299" s="361"/>
      <c r="QP299" s="361"/>
      <c r="QQ299" s="361"/>
      <c r="QR299" s="361"/>
      <c r="QS299" s="361"/>
      <c r="QT299" s="361"/>
      <c r="QU299" s="361"/>
      <c r="QV299" s="361"/>
      <c r="QW299" s="361"/>
      <c r="QX299" s="361"/>
      <c r="QY299" s="361"/>
      <c r="QZ299" s="361"/>
      <c r="RA299" s="361"/>
      <c r="RB299" s="361"/>
      <c r="RC299" s="361"/>
      <c r="RD299" s="361"/>
      <c r="RE299" s="361"/>
      <c r="RF299" s="361"/>
      <c r="RG299" s="361"/>
      <c r="RH299" s="361"/>
      <c r="RI299" s="361"/>
      <c r="RJ299" s="361"/>
      <c r="RK299" s="361"/>
      <c r="RL299" s="361"/>
      <c r="RM299" s="361"/>
      <c r="RN299" s="361"/>
      <c r="RO299" s="361"/>
      <c r="RP299" s="361"/>
      <c r="RQ299" s="361"/>
      <c r="RR299" s="361"/>
      <c r="RS299" s="361"/>
      <c r="RT299" s="361"/>
      <c r="RU299" s="361"/>
      <c r="RV299" s="361"/>
      <c r="RW299" s="361"/>
      <c r="RX299" s="361"/>
      <c r="RY299" s="361"/>
      <c r="RZ299" s="361"/>
      <c r="SA299" s="361"/>
      <c r="SB299" s="361"/>
      <c r="SC299" s="361"/>
      <c r="SD299" s="361"/>
      <c r="SE299" s="361"/>
      <c r="SF299" s="361"/>
      <c r="SG299" s="361"/>
      <c r="SH299" s="361"/>
      <c r="SI299" s="361"/>
      <c r="SJ299" s="361"/>
      <c r="SK299" s="361"/>
      <c r="SL299" s="361"/>
      <c r="SM299" s="361"/>
      <c r="SN299" s="361"/>
      <c r="SO299" s="361"/>
      <c r="SP299" s="361"/>
      <c r="SQ299" s="361"/>
      <c r="SR299" s="361"/>
      <c r="SS299" s="361"/>
      <c r="ST299" s="361"/>
      <c r="SU299" s="361"/>
      <c r="SV299" s="361"/>
      <c r="SW299" s="361"/>
      <c r="SX299" s="361"/>
      <c r="SY299" s="361"/>
      <c r="SZ299" s="361"/>
      <c r="TA299" s="361"/>
      <c r="TB299" s="361"/>
      <c r="TC299" s="361"/>
      <c r="TD299" s="361"/>
      <c r="TE299" s="361"/>
      <c r="TF299" s="361"/>
      <c r="TG299" s="361"/>
      <c r="TH299" s="361"/>
      <c r="TI299" s="361"/>
      <c r="TJ299" s="361"/>
      <c r="TK299" s="361"/>
      <c r="TL299" s="361"/>
      <c r="TM299" s="361"/>
      <c r="TN299" s="361"/>
      <c r="TO299" s="361"/>
      <c r="TP299" s="361"/>
      <c r="TQ299" s="361"/>
      <c r="TR299" s="361"/>
      <c r="TS299" s="361"/>
      <c r="TT299" s="361"/>
      <c r="TU299" s="361"/>
      <c r="TV299" s="361"/>
      <c r="TW299" s="361"/>
      <c r="TX299" s="361"/>
      <c r="TY299" s="361"/>
      <c r="TZ299" s="361"/>
      <c r="UA299" s="361"/>
      <c r="UB299" s="361"/>
      <c r="UC299" s="361"/>
      <c r="UD299" s="361"/>
      <c r="UE299" s="361"/>
      <c r="UF299" s="361"/>
      <c r="UG299" s="361"/>
      <c r="UH299" s="361"/>
      <c r="UI299" s="361"/>
      <c r="UJ299" s="361"/>
      <c r="UK299" s="361"/>
      <c r="UL299" s="361"/>
      <c r="UM299" s="361"/>
      <c r="UN299" s="361"/>
      <c r="UO299" s="361"/>
      <c r="UP299" s="361"/>
      <c r="UQ299" s="361"/>
      <c r="UR299" s="361"/>
      <c r="US299" s="361"/>
      <c r="UT299" s="361"/>
      <c r="UU299" s="361"/>
      <c r="UV299" s="361"/>
      <c r="UW299" s="361"/>
      <c r="UX299" s="361"/>
      <c r="UY299" s="361"/>
      <c r="UZ299" s="361"/>
      <c r="VA299" s="361"/>
      <c r="VB299" s="361"/>
      <c r="VC299" s="361"/>
      <c r="VD299" s="361"/>
      <c r="VE299" s="361"/>
      <c r="VF299" s="361"/>
      <c r="VG299" s="361"/>
      <c r="VH299" s="361"/>
      <c r="VI299" s="361"/>
      <c r="VJ299" s="361"/>
      <c r="VK299" s="361"/>
      <c r="VL299" s="361"/>
      <c r="VM299" s="361"/>
      <c r="VN299" s="361"/>
      <c r="VO299" s="361"/>
      <c r="VP299" s="361"/>
      <c r="VQ299" s="361"/>
      <c r="VR299" s="361"/>
      <c r="VS299" s="361"/>
      <c r="VT299" s="361"/>
      <c r="VU299" s="361"/>
      <c r="VV299" s="361"/>
      <c r="VW299" s="361"/>
      <c r="VX299" s="361"/>
      <c r="VY299" s="361"/>
      <c r="VZ299" s="361"/>
      <c r="WA299" s="361"/>
      <c r="WB299" s="361"/>
      <c r="WC299" s="361"/>
      <c r="WD299" s="361"/>
      <c r="WE299" s="361"/>
      <c r="WF299" s="361"/>
      <c r="WG299" s="361"/>
      <c r="WH299" s="361"/>
      <c r="WI299" s="361"/>
      <c r="WJ299" s="361"/>
      <c r="WK299" s="361"/>
      <c r="WL299" s="361"/>
      <c r="WM299" s="361"/>
      <c r="WN299" s="361"/>
      <c r="WO299" s="361"/>
      <c r="WP299" s="361"/>
      <c r="WQ299" s="361"/>
      <c r="WR299" s="361"/>
      <c r="WS299" s="361"/>
      <c r="WT299" s="361"/>
      <c r="WU299" s="361"/>
      <c r="WV299" s="361"/>
      <c r="WW299" s="361"/>
      <c r="WX299" s="361"/>
      <c r="WY299" s="361"/>
      <c r="WZ299" s="361"/>
      <c r="XA299" s="361"/>
      <c r="XB299" s="361"/>
      <c r="XC299" s="361"/>
      <c r="XD299" s="361"/>
      <c r="XE299" s="361"/>
      <c r="XF299" s="361"/>
      <c r="XG299" s="361"/>
      <c r="XH299" s="361"/>
      <c r="XI299" s="361"/>
      <c r="XJ299" s="361"/>
      <c r="XK299" s="361"/>
      <c r="XL299" s="361"/>
      <c r="XM299" s="361"/>
      <c r="XN299" s="361"/>
      <c r="XO299" s="361"/>
      <c r="XP299" s="361"/>
      <c r="XQ299" s="361"/>
      <c r="XR299" s="361"/>
      <c r="XS299" s="361"/>
      <c r="XT299" s="361"/>
      <c r="XU299" s="361"/>
      <c r="XV299" s="361"/>
      <c r="XW299" s="361"/>
      <c r="XX299" s="361"/>
      <c r="XY299" s="361"/>
      <c r="XZ299" s="361"/>
      <c r="YA299" s="361"/>
      <c r="YB299" s="361"/>
      <c r="YC299" s="361"/>
      <c r="YD299" s="361"/>
      <c r="YE299" s="361"/>
      <c r="YF299" s="361"/>
      <c r="YG299" s="361"/>
      <c r="YH299" s="361"/>
      <c r="YI299" s="361"/>
      <c r="YJ299" s="361"/>
      <c r="YK299" s="361"/>
      <c r="YL299" s="361"/>
      <c r="YM299" s="361"/>
      <c r="YN299" s="361"/>
      <c r="YO299" s="361"/>
      <c r="YP299" s="361"/>
      <c r="YQ299" s="361"/>
      <c r="YR299" s="361"/>
      <c r="YS299" s="361"/>
      <c r="YT299" s="361"/>
      <c r="YU299" s="361"/>
      <c r="YV299" s="361"/>
      <c r="YW299" s="361"/>
      <c r="YX299" s="361"/>
      <c r="YY299" s="361"/>
      <c r="YZ299" s="361"/>
      <c r="ZA299" s="361"/>
      <c r="ZB299" s="361"/>
      <c r="ZC299" s="361"/>
      <c r="ZD299" s="361"/>
      <c r="ZE299" s="361"/>
      <c r="ZF299" s="361"/>
      <c r="ZG299" s="361"/>
      <c r="ZH299" s="361"/>
      <c r="ZI299" s="361"/>
      <c r="ZJ299" s="361"/>
      <c r="ZK299" s="361"/>
      <c r="ZL299" s="361"/>
      <c r="ZM299" s="361"/>
      <c r="ZN299" s="361"/>
      <c r="ZO299" s="361"/>
      <c r="ZP299" s="361"/>
      <c r="ZQ299" s="361"/>
      <c r="ZR299" s="361"/>
      <c r="ZS299" s="361"/>
      <c r="ZT299" s="361"/>
      <c r="ZU299" s="361"/>
      <c r="ZV299" s="361"/>
      <c r="ZW299" s="361"/>
      <c r="ZX299" s="361"/>
      <c r="ZY299" s="361"/>
      <c r="ZZ299" s="361"/>
      <c r="AAA299" s="361"/>
      <c r="AAB299" s="361"/>
      <c r="AAC299" s="361"/>
      <c r="AAD299" s="361"/>
      <c r="AAE299" s="361"/>
      <c r="AAF299" s="361"/>
      <c r="AAG299" s="361"/>
      <c r="AAH299" s="361"/>
      <c r="AAI299" s="361"/>
      <c r="AAJ299" s="361"/>
      <c r="AAK299" s="361"/>
      <c r="AAL299" s="361"/>
      <c r="AAM299" s="361"/>
      <c r="AAN299" s="361"/>
      <c r="AAO299" s="361"/>
      <c r="AAP299" s="361"/>
      <c r="AAQ299" s="361"/>
      <c r="AAR299" s="361"/>
      <c r="AAS299" s="361"/>
      <c r="AAT299" s="361"/>
      <c r="AAU299" s="361"/>
      <c r="AAV299" s="361"/>
      <c r="AAW299" s="361"/>
      <c r="AAX299" s="361"/>
      <c r="AAY299" s="361"/>
      <c r="AAZ299" s="361"/>
      <c r="ABA299" s="361"/>
      <c r="ABB299" s="361"/>
      <c r="ABC299" s="361"/>
      <c r="ABD299" s="361"/>
      <c r="ABE299" s="361"/>
      <c r="ABF299" s="361"/>
      <c r="ABG299" s="361"/>
      <c r="ABH299" s="361"/>
      <c r="ABI299" s="361"/>
      <c r="ABJ299" s="361"/>
      <c r="ABK299" s="361"/>
      <c r="ABL299" s="361"/>
      <c r="ABM299" s="361"/>
      <c r="ABN299" s="361"/>
      <c r="ABO299" s="361"/>
      <c r="ABP299" s="361"/>
      <c r="ABQ299" s="361"/>
      <c r="ABR299" s="361"/>
      <c r="ABS299" s="361"/>
      <c r="ABT299" s="361"/>
      <c r="ABU299" s="361"/>
      <c r="ABV299" s="361"/>
      <c r="ABW299" s="361"/>
      <c r="ABX299" s="361"/>
      <c r="ABY299" s="361"/>
      <c r="ABZ299" s="361"/>
      <c r="ACA299" s="361"/>
      <c r="ACB299" s="361"/>
      <c r="ACC299" s="361"/>
      <c r="ACD299" s="361"/>
      <c r="ACE299" s="361"/>
      <c r="ACF299" s="361"/>
      <c r="ACG299" s="361"/>
      <c r="ACH299" s="361"/>
      <c r="ACI299" s="361"/>
      <c r="ACJ299" s="361"/>
      <c r="ACK299" s="361"/>
      <c r="ACL299" s="361"/>
      <c r="ACM299" s="361"/>
      <c r="ACN299" s="361"/>
      <c r="ACO299" s="361"/>
      <c r="ACP299" s="361"/>
      <c r="ACQ299" s="361"/>
      <c r="ACR299" s="361"/>
      <c r="ACS299" s="361"/>
      <c r="ACT299" s="361"/>
      <c r="ACU299" s="361"/>
      <c r="ACV299" s="361"/>
      <c r="ACW299" s="361"/>
      <c r="ACX299" s="361"/>
      <c r="ACY299" s="361"/>
      <c r="ACZ299" s="361"/>
      <c r="ADA299" s="361"/>
      <c r="ADB299" s="361"/>
      <c r="ADC299" s="361"/>
      <c r="ADD299" s="361"/>
      <c r="ADE299" s="361"/>
      <c r="ADF299" s="361"/>
      <c r="ADG299" s="361"/>
      <c r="ADH299" s="361"/>
      <c r="ADI299" s="361"/>
      <c r="ADJ299" s="361"/>
      <c r="ADK299" s="361"/>
      <c r="ADL299" s="361"/>
      <c r="ADM299" s="361"/>
      <c r="ADN299" s="361"/>
      <c r="ADO299" s="361"/>
      <c r="ADP299" s="361"/>
      <c r="ADQ299" s="361"/>
      <c r="ADR299" s="361"/>
      <c r="ADS299" s="361"/>
      <c r="ADT299" s="361"/>
      <c r="ADU299" s="361"/>
      <c r="ADV299" s="361"/>
      <c r="ADW299" s="361"/>
      <c r="ADX299" s="361"/>
      <c r="ADY299" s="361"/>
      <c r="ADZ299" s="361"/>
      <c r="AEA299" s="361"/>
      <c r="AEB299" s="361"/>
      <c r="AEC299" s="361"/>
      <c r="AED299" s="361"/>
      <c r="AEE299" s="361"/>
      <c r="AEF299" s="361"/>
      <c r="AEG299" s="361"/>
      <c r="AEH299" s="361"/>
      <c r="AEI299" s="361"/>
      <c r="AEJ299" s="361"/>
      <c r="AEK299" s="361"/>
      <c r="AEL299" s="361"/>
      <c r="AEM299" s="361"/>
      <c r="AEN299" s="361"/>
      <c r="AEO299" s="361"/>
      <c r="AEP299" s="361"/>
      <c r="AEQ299" s="361"/>
      <c r="AER299" s="361"/>
      <c r="AES299" s="361"/>
      <c r="AET299" s="361"/>
      <c r="AEU299" s="361"/>
      <c r="AEV299" s="361"/>
      <c r="AEW299" s="361"/>
      <c r="AEX299" s="361"/>
      <c r="AEY299" s="361"/>
      <c r="AEZ299" s="361"/>
      <c r="AFA299" s="361"/>
      <c r="AFB299" s="361"/>
      <c r="AFC299" s="361"/>
      <c r="AFD299" s="361"/>
      <c r="AFE299" s="361"/>
      <c r="AFF299" s="361"/>
      <c r="AFG299" s="361"/>
      <c r="AFH299" s="361"/>
      <c r="AFI299" s="361"/>
      <c r="AFJ299" s="361"/>
      <c r="AFK299" s="361"/>
      <c r="AFL299" s="361"/>
      <c r="AFM299" s="361"/>
      <c r="AFN299" s="361"/>
      <c r="AFO299" s="361"/>
      <c r="AFP299" s="361"/>
      <c r="AFQ299" s="361"/>
      <c r="AFR299" s="361"/>
      <c r="AFS299" s="361"/>
      <c r="AFT299" s="361"/>
      <c r="AFU299" s="361"/>
      <c r="AFV299" s="361"/>
      <c r="AFW299" s="361"/>
      <c r="AFX299" s="361"/>
      <c r="AFY299" s="361"/>
      <c r="AFZ299" s="361"/>
      <c r="AGA299" s="361"/>
      <c r="AGB299" s="361"/>
      <c r="AGC299" s="361"/>
      <c r="AGD299" s="361"/>
      <c r="AGE299" s="361"/>
      <c r="AGF299" s="361"/>
      <c r="AGG299" s="361"/>
      <c r="AGH299" s="361"/>
      <c r="AGI299" s="361"/>
      <c r="AGJ299" s="361"/>
      <c r="AGK299" s="361"/>
      <c r="AGL299" s="361"/>
      <c r="AGM299" s="361"/>
      <c r="AGN299" s="361"/>
      <c r="AGO299" s="361"/>
      <c r="AGP299" s="361"/>
      <c r="AGQ299" s="361"/>
      <c r="AGR299" s="361"/>
      <c r="AGS299" s="361"/>
      <c r="AGT299" s="361"/>
      <c r="AGU299" s="361"/>
      <c r="AGV299" s="361"/>
      <c r="AGW299" s="361"/>
      <c r="AGX299" s="361"/>
      <c r="AGY299" s="361"/>
      <c r="AGZ299" s="361"/>
      <c r="AHA299" s="361"/>
      <c r="AHB299" s="361"/>
      <c r="AHC299" s="361"/>
      <c r="AHD299" s="361"/>
      <c r="AHE299" s="361"/>
      <c r="AHF299" s="361"/>
      <c r="AHG299" s="361"/>
      <c r="AHH299" s="361"/>
      <c r="AHI299" s="361"/>
      <c r="AHJ299" s="361"/>
      <c r="AHK299" s="361"/>
      <c r="AHL299" s="361"/>
      <c r="AHM299" s="361"/>
      <c r="AHN299" s="361"/>
      <c r="AHO299" s="361"/>
      <c r="AHP299" s="361"/>
      <c r="AHQ299" s="361"/>
      <c r="AHR299" s="361"/>
      <c r="AHS299" s="361"/>
      <c r="AHT299" s="361"/>
      <c r="AHU299" s="361"/>
      <c r="AHV299" s="361"/>
      <c r="AHW299" s="361"/>
      <c r="AHX299" s="361"/>
      <c r="AHY299" s="361"/>
      <c r="AHZ299" s="361"/>
      <c r="AIA299" s="361"/>
      <c r="AIB299" s="361"/>
      <c r="AIC299" s="361"/>
      <c r="AID299" s="361"/>
      <c r="AIE299" s="361"/>
      <c r="AIF299" s="361"/>
      <c r="AIG299" s="361"/>
      <c r="AIH299" s="361"/>
      <c r="AII299" s="361"/>
      <c r="AIJ299" s="361"/>
      <c r="AIK299" s="361"/>
      <c r="AIL299" s="361"/>
      <c r="AIM299" s="361"/>
      <c r="AIN299" s="361"/>
      <c r="AIO299" s="361"/>
      <c r="AIP299" s="361"/>
      <c r="AIQ299" s="361"/>
      <c r="AIR299" s="361"/>
      <c r="AIS299" s="361"/>
      <c r="AIT299" s="361"/>
      <c r="AIU299" s="361"/>
      <c r="AIV299" s="361"/>
      <c r="AIW299" s="361"/>
      <c r="AIX299" s="361"/>
      <c r="AIY299" s="361"/>
      <c r="AIZ299" s="361"/>
      <c r="AJA299" s="361"/>
      <c r="AJB299" s="361"/>
      <c r="AJC299" s="361"/>
      <c r="AJD299" s="361"/>
      <c r="AJE299" s="361"/>
      <c r="AJF299" s="361"/>
      <c r="AJG299" s="361"/>
      <c r="AJH299" s="361"/>
      <c r="AJI299" s="361"/>
      <c r="AJJ299" s="361"/>
      <c r="AJK299" s="361"/>
      <c r="AJL299" s="361"/>
      <c r="AJM299" s="361"/>
      <c r="AJN299" s="361"/>
      <c r="AJO299" s="361"/>
      <c r="AJP299" s="361"/>
      <c r="AJQ299" s="361"/>
      <c r="AJR299" s="361"/>
      <c r="AJS299" s="361"/>
      <c r="AJT299" s="361"/>
      <c r="AJU299" s="361"/>
      <c r="AJV299" s="361"/>
      <c r="AJW299" s="361"/>
      <c r="AJX299" s="361"/>
      <c r="AJY299" s="361"/>
      <c r="AJZ299" s="361"/>
      <c r="AKA299" s="361"/>
      <c r="AKB299" s="361"/>
      <c r="AKC299" s="361"/>
      <c r="AKD299" s="361"/>
      <c r="AKE299" s="361"/>
      <c r="AKF299" s="361"/>
      <c r="AKG299" s="361"/>
      <c r="AKH299" s="361"/>
      <c r="AKI299" s="361"/>
      <c r="AKJ299" s="361"/>
      <c r="AKK299" s="361"/>
      <c r="AKL299" s="361"/>
      <c r="AKM299" s="361"/>
      <c r="AKN299" s="361"/>
      <c r="AKO299" s="361"/>
      <c r="AKP299" s="361"/>
      <c r="AKQ299" s="361"/>
      <c r="AKR299" s="361"/>
      <c r="AKS299" s="361"/>
      <c r="AKT299" s="361"/>
      <c r="AKU299" s="361"/>
      <c r="AKV299" s="361"/>
      <c r="AKW299" s="361"/>
      <c r="AKX299" s="361"/>
      <c r="AKY299" s="361"/>
      <c r="AKZ299" s="361"/>
      <c r="ALA299" s="361"/>
      <c r="ALB299" s="361"/>
      <c r="ALC299" s="361"/>
      <c r="ALD299" s="361"/>
      <c r="ALE299" s="361"/>
      <c r="ALF299" s="361"/>
      <c r="ALG299" s="361"/>
      <c r="ALH299" s="361"/>
      <c r="ALI299" s="361"/>
      <c r="ALJ299" s="361"/>
      <c r="ALK299" s="361"/>
      <c r="ALL299" s="361"/>
      <c r="ALM299" s="361"/>
      <c r="ALN299" s="361"/>
      <c r="ALO299" s="361"/>
      <c r="ALP299" s="361"/>
      <c r="ALQ299" s="361"/>
      <c r="ALR299" s="361"/>
      <c r="ALS299" s="361"/>
      <c r="ALT299" s="361"/>
      <c r="ALU299" s="361"/>
      <c r="ALV299" s="361"/>
      <c r="ALW299" s="361"/>
      <c r="ALX299" s="361"/>
      <c r="ALY299" s="361"/>
      <c r="ALZ299" s="361"/>
      <c r="AMA299" s="361"/>
      <c r="AMB299" s="361"/>
      <c r="AMC299" s="361"/>
      <c r="AMD299" s="361"/>
      <c r="AME299" s="361"/>
      <c r="AMF299" s="361"/>
      <c r="AMG299" s="361"/>
      <c r="AMH299" s="361"/>
      <c r="AMI299" s="361"/>
      <c r="AMJ299" s="361"/>
      <c r="AMK299" s="361"/>
      <c r="AML299" s="361"/>
      <c r="AMM299" s="361"/>
      <c r="AMN299" s="361"/>
      <c r="AMO299" s="361"/>
      <c r="AMP299" s="361"/>
      <c r="AMQ299" s="361"/>
      <c r="AMR299" s="361"/>
      <c r="AMS299" s="361"/>
      <c r="AMT299" s="361"/>
      <c r="AMU299" s="361"/>
      <c r="AMV299" s="361"/>
      <c r="AMW299" s="361"/>
      <c r="AMX299" s="361"/>
      <c r="AMY299" s="361"/>
      <c r="AMZ299" s="361"/>
      <c r="ANA299" s="361"/>
      <c r="ANB299" s="361"/>
      <c r="ANC299" s="361"/>
      <c r="AND299" s="361"/>
      <c r="ANE299" s="361"/>
      <c r="ANF299" s="361"/>
      <c r="ANG299" s="361"/>
      <c r="ANH299" s="361"/>
      <c r="ANI299" s="361"/>
      <c r="ANJ299" s="361"/>
      <c r="ANK299" s="361"/>
      <c r="ANL299" s="361"/>
      <c r="ANM299" s="361"/>
      <c r="ANN299" s="361"/>
      <c r="ANO299" s="361"/>
      <c r="ANP299" s="361"/>
      <c r="ANQ299" s="361"/>
      <c r="ANR299" s="361"/>
      <c r="ANS299" s="361"/>
      <c r="ANT299" s="361"/>
      <c r="ANU299" s="361"/>
      <c r="ANV299" s="361"/>
      <c r="ANW299" s="361"/>
      <c r="ANX299" s="361"/>
      <c r="ANY299" s="361"/>
      <c r="ANZ299" s="361"/>
      <c r="AOA299" s="361"/>
      <c r="AOB299" s="361"/>
      <c r="AOC299" s="361"/>
      <c r="AOD299" s="361"/>
      <c r="AOE299" s="361"/>
      <c r="AOF299" s="361"/>
      <c r="AOG299" s="361"/>
      <c r="AOH299" s="361"/>
      <c r="AOI299" s="361"/>
      <c r="AOJ299" s="361"/>
      <c r="AOK299" s="361"/>
      <c r="AOL299" s="361"/>
      <c r="AOM299" s="361"/>
      <c r="AON299" s="361"/>
      <c r="AOO299" s="361"/>
      <c r="AOP299" s="361"/>
      <c r="AOQ299" s="361"/>
      <c r="AOR299" s="361"/>
      <c r="AOS299" s="361"/>
      <c r="AOT299" s="361"/>
      <c r="AOU299" s="361"/>
      <c r="AOV299" s="361"/>
      <c r="AOW299" s="361"/>
      <c r="AOX299" s="361"/>
      <c r="AOY299" s="361"/>
      <c r="AOZ299" s="361"/>
      <c r="APA299" s="361"/>
      <c r="APB299" s="361"/>
      <c r="APC299" s="361"/>
      <c r="APD299" s="361"/>
      <c r="APE299" s="361"/>
      <c r="APF299" s="361"/>
      <c r="APG299" s="361"/>
      <c r="APH299" s="361"/>
      <c r="API299" s="361"/>
      <c r="APJ299" s="361"/>
      <c r="APK299" s="361"/>
      <c r="APL299" s="361"/>
      <c r="APM299" s="361"/>
      <c r="APN299" s="361"/>
      <c r="APO299" s="361"/>
      <c r="APP299" s="361"/>
      <c r="APQ299" s="361"/>
      <c r="APR299" s="361"/>
      <c r="APS299" s="361"/>
      <c r="APT299" s="361"/>
      <c r="APU299" s="361"/>
      <c r="APV299" s="361"/>
      <c r="APW299" s="361"/>
      <c r="APX299" s="361"/>
      <c r="APY299" s="361"/>
      <c r="APZ299" s="361"/>
      <c r="AQA299" s="361"/>
      <c r="AQB299" s="361"/>
      <c r="AQC299" s="361"/>
      <c r="AQD299" s="361"/>
      <c r="AQE299" s="361"/>
      <c r="AQF299" s="361"/>
      <c r="AQG299" s="361"/>
      <c r="AQH299" s="361"/>
      <c r="AQI299" s="361"/>
      <c r="AQJ299" s="361"/>
      <c r="AQK299" s="361"/>
      <c r="AQL299" s="361"/>
      <c r="AQM299" s="361"/>
      <c r="AQN299" s="361"/>
      <c r="AQO299" s="361"/>
      <c r="AQP299" s="361"/>
      <c r="AQQ299" s="361"/>
      <c r="AQR299" s="361"/>
      <c r="AQS299" s="361"/>
      <c r="AQT299" s="361"/>
      <c r="AQU299" s="361"/>
      <c r="AQV299" s="361"/>
      <c r="AQW299" s="361"/>
      <c r="AQX299" s="361"/>
      <c r="AQY299" s="361"/>
      <c r="AQZ299" s="361"/>
      <c r="ARA299" s="361"/>
      <c r="ARB299" s="361"/>
      <c r="ARC299" s="361"/>
      <c r="ARD299" s="361"/>
      <c r="ARE299" s="361"/>
      <c r="ARF299" s="361"/>
      <c r="ARG299" s="361"/>
      <c r="ARH299" s="361"/>
      <c r="ARI299" s="361"/>
      <c r="ARJ299" s="361"/>
      <c r="ARK299" s="361"/>
      <c r="ARL299" s="361"/>
      <c r="ARM299" s="361"/>
      <c r="ARN299" s="361"/>
      <c r="ARO299" s="361"/>
      <c r="ARP299" s="361"/>
      <c r="ARQ299" s="361"/>
      <c r="ARR299" s="361"/>
      <c r="ARS299" s="361"/>
      <c r="ART299" s="361"/>
      <c r="ARU299" s="361"/>
      <c r="ARV299" s="361"/>
      <c r="ARW299" s="361"/>
      <c r="ARX299" s="361"/>
      <c r="ARY299" s="361"/>
      <c r="ARZ299" s="361"/>
      <c r="ASA299" s="361"/>
      <c r="ASB299" s="361"/>
      <c r="ASC299" s="361"/>
      <c r="ASD299" s="361"/>
      <c r="ASE299" s="361"/>
      <c r="ASF299" s="361"/>
      <c r="ASG299" s="361"/>
      <c r="ASH299" s="361"/>
      <c r="ASI299" s="361"/>
      <c r="ASJ299" s="361"/>
      <c r="ASK299" s="361"/>
      <c r="ASL299" s="361"/>
      <c r="ASM299" s="361"/>
      <c r="ASN299" s="361"/>
      <c r="ASO299" s="361"/>
      <c r="ASP299" s="361"/>
      <c r="ASQ299" s="361"/>
      <c r="ASR299" s="361"/>
      <c r="ASS299" s="361"/>
      <c r="AST299" s="361"/>
      <c r="ASU299" s="361"/>
      <c r="ASV299" s="361"/>
      <c r="ASW299" s="361"/>
      <c r="ASX299" s="361"/>
      <c r="ASY299" s="361"/>
      <c r="ASZ299" s="361"/>
      <c r="ATA299" s="361"/>
      <c r="ATB299" s="361"/>
      <c r="ATC299" s="361"/>
      <c r="ATD299" s="361"/>
    </row>
    <row r="300" spans="1:1200" s="338" customFormat="1" ht="49.15" customHeight="1" x14ac:dyDescent="0.25">
      <c r="A300" s="321">
        <v>137</v>
      </c>
      <c r="B300" s="321" t="s">
        <v>1621</v>
      </c>
      <c r="C300" s="311">
        <v>55</v>
      </c>
      <c r="D300" s="311">
        <v>367</v>
      </c>
      <c r="E300" s="311" t="s">
        <v>1203</v>
      </c>
      <c r="F300" s="311" t="s">
        <v>1004</v>
      </c>
      <c r="G300" s="312" t="s">
        <v>12</v>
      </c>
      <c r="H300" s="313">
        <v>412.3</v>
      </c>
      <c r="I300" s="313">
        <v>412.3</v>
      </c>
      <c r="J300" s="313">
        <v>0</v>
      </c>
      <c r="K300" s="313">
        <v>412.3</v>
      </c>
      <c r="L300" s="313">
        <v>0</v>
      </c>
      <c r="M300" s="314">
        <v>1993</v>
      </c>
      <c r="N300" s="312">
        <v>70000</v>
      </c>
      <c r="O300" s="315">
        <v>28861000</v>
      </c>
      <c r="P300" s="311" t="s">
        <v>1204</v>
      </c>
      <c r="Q300" s="311" t="s">
        <v>1205</v>
      </c>
      <c r="R300" s="311" t="s">
        <v>1005</v>
      </c>
      <c r="S300" s="311"/>
      <c r="T300" s="316">
        <v>9500</v>
      </c>
      <c r="U300" s="311" t="s">
        <v>352</v>
      </c>
      <c r="V300" s="317">
        <v>412.3</v>
      </c>
      <c r="W300" s="316">
        <v>9500</v>
      </c>
      <c r="X300" s="312">
        <v>3916850</v>
      </c>
      <c r="Y300" s="316"/>
      <c r="Z300" s="316"/>
      <c r="AA300" s="311"/>
      <c r="AB300" s="312"/>
      <c r="AC300" s="312"/>
      <c r="AD300" s="312"/>
      <c r="AE300" s="312"/>
      <c r="AF300" s="311"/>
      <c r="AG300" s="311"/>
      <c r="AH300" s="312"/>
      <c r="AI300" s="312">
        <v>10000</v>
      </c>
      <c r="AJ300" s="318">
        <v>4123000</v>
      </c>
      <c r="AK300" s="312">
        <v>150000</v>
      </c>
      <c r="AL300" s="316">
        <v>61845000</v>
      </c>
      <c r="AM300" s="316"/>
      <c r="AN300" s="319"/>
      <c r="AO300" s="316"/>
      <c r="AP300" s="319"/>
      <c r="AQ300" s="312"/>
      <c r="AR300" s="312"/>
      <c r="AS300" s="312"/>
      <c r="AT300" s="316"/>
      <c r="AU300" s="271"/>
      <c r="AV300" s="316">
        <v>98745850</v>
      </c>
      <c r="AW300" s="316">
        <v>98745850</v>
      </c>
      <c r="AX300" s="311"/>
      <c r="AY300" s="311"/>
      <c r="AZ300" s="311"/>
      <c r="BA300" s="312"/>
      <c r="BB300" s="311"/>
      <c r="BC300" s="312"/>
      <c r="BD300" s="312"/>
      <c r="BE300" s="318"/>
      <c r="BF300" s="320"/>
      <c r="BG300" s="321"/>
      <c r="BH300" s="311"/>
      <c r="BI300" s="311"/>
      <c r="BJ300" s="316"/>
      <c r="BK300" s="319"/>
      <c r="BL300" s="312"/>
      <c r="BM300" s="312">
        <v>40000</v>
      </c>
      <c r="BN300" s="315">
        <v>16492000</v>
      </c>
      <c r="BO300" s="316">
        <v>16492000</v>
      </c>
      <c r="BP300" s="316">
        <v>115237850</v>
      </c>
      <c r="BQ300" s="316"/>
      <c r="BR300" s="316" t="s">
        <v>1622</v>
      </c>
      <c r="BS300" s="334" t="s">
        <v>1623</v>
      </c>
      <c r="BT300" s="390"/>
      <c r="BU300" s="402"/>
    </row>
    <row r="301" spans="1:1200" s="338" customFormat="1" ht="49.15" customHeight="1" x14ac:dyDescent="0.25">
      <c r="A301" s="831">
        <v>138</v>
      </c>
      <c r="B301" s="831" t="s">
        <v>1624</v>
      </c>
      <c r="C301" s="311">
        <v>55</v>
      </c>
      <c r="D301" s="311">
        <v>438</v>
      </c>
      <c r="E301" s="311" t="s">
        <v>1203</v>
      </c>
      <c r="F301" s="311" t="s">
        <v>1004</v>
      </c>
      <c r="G301" s="312" t="s">
        <v>12</v>
      </c>
      <c r="H301" s="313">
        <v>157.6</v>
      </c>
      <c r="I301" s="313">
        <v>157.6</v>
      </c>
      <c r="J301" s="313">
        <v>0</v>
      </c>
      <c r="K301" s="313">
        <v>157.6</v>
      </c>
      <c r="L301" s="313">
        <v>0</v>
      </c>
      <c r="M301" s="314">
        <v>1993</v>
      </c>
      <c r="N301" s="312">
        <v>70000</v>
      </c>
      <c r="O301" s="315">
        <v>11032000</v>
      </c>
      <c r="P301" s="311" t="s">
        <v>1204</v>
      </c>
      <c r="Q301" s="311" t="s">
        <v>1205</v>
      </c>
      <c r="R301" s="311" t="s">
        <v>1005</v>
      </c>
      <c r="S301" s="311"/>
      <c r="T301" s="316">
        <v>9500</v>
      </c>
      <c r="U301" s="311" t="s">
        <v>352</v>
      </c>
      <c r="V301" s="317">
        <v>157.6</v>
      </c>
      <c r="W301" s="316">
        <v>9500</v>
      </c>
      <c r="X301" s="312">
        <v>1497200</v>
      </c>
      <c r="Y301" s="316"/>
      <c r="Z301" s="316"/>
      <c r="AA301" s="311"/>
      <c r="AB301" s="312"/>
      <c r="AC301" s="312"/>
      <c r="AD301" s="312"/>
      <c r="AE301" s="312"/>
      <c r="AF301" s="311"/>
      <c r="AG301" s="311"/>
      <c r="AH301" s="312"/>
      <c r="AI301" s="312">
        <v>10000</v>
      </c>
      <c r="AJ301" s="318">
        <v>1576000</v>
      </c>
      <c r="AK301" s="312">
        <v>150000</v>
      </c>
      <c r="AL301" s="316">
        <v>23640000</v>
      </c>
      <c r="AM301" s="316"/>
      <c r="AN301" s="319"/>
      <c r="AO301" s="316"/>
      <c r="AP301" s="319"/>
      <c r="AQ301" s="312"/>
      <c r="AR301" s="312"/>
      <c r="AS301" s="312"/>
      <c r="AT301" s="316"/>
      <c r="AU301" s="271"/>
      <c r="AV301" s="316">
        <v>37745200</v>
      </c>
      <c r="AW301" s="829">
        <v>118241150</v>
      </c>
      <c r="AX301" s="311"/>
      <c r="AY301" s="311"/>
      <c r="AZ301" s="311"/>
      <c r="BA301" s="312"/>
      <c r="BB301" s="311"/>
      <c r="BC301" s="312"/>
      <c r="BD301" s="312"/>
      <c r="BE301" s="318"/>
      <c r="BF301" s="320"/>
      <c r="BG301" s="321"/>
      <c r="BH301" s="311"/>
      <c r="BI301" s="311"/>
      <c r="BJ301" s="316"/>
      <c r="BK301" s="319"/>
      <c r="BL301" s="312"/>
      <c r="BM301" s="312">
        <v>40000</v>
      </c>
      <c r="BN301" s="315">
        <v>6304000</v>
      </c>
      <c r="BO301" s="829">
        <v>19748000</v>
      </c>
      <c r="BP301" s="829">
        <v>137989150</v>
      </c>
      <c r="BQ301" s="322"/>
      <c r="BR301" s="829" t="s">
        <v>1625</v>
      </c>
      <c r="BS301" s="334" t="s">
        <v>1626</v>
      </c>
      <c r="BT301" s="390"/>
      <c r="BU301" s="391"/>
    </row>
    <row r="302" spans="1:1200" s="338" customFormat="1" ht="49.15" customHeight="1" x14ac:dyDescent="0.25">
      <c r="A302" s="828"/>
      <c r="B302" s="828"/>
      <c r="C302" s="311">
        <v>55</v>
      </c>
      <c r="D302" s="311">
        <v>368</v>
      </c>
      <c r="E302" s="311" t="s">
        <v>1203</v>
      </c>
      <c r="F302" s="311" t="s">
        <v>1004</v>
      </c>
      <c r="G302" s="312" t="s">
        <v>12</v>
      </c>
      <c r="H302" s="313">
        <v>336.1</v>
      </c>
      <c r="I302" s="313">
        <v>336.1</v>
      </c>
      <c r="J302" s="313">
        <v>0</v>
      </c>
      <c r="K302" s="313">
        <v>336.1</v>
      </c>
      <c r="L302" s="313">
        <v>0</v>
      </c>
      <c r="M302" s="314">
        <v>1993</v>
      </c>
      <c r="N302" s="312">
        <v>70000</v>
      </c>
      <c r="O302" s="315">
        <v>23527000</v>
      </c>
      <c r="P302" s="311" t="s">
        <v>1204</v>
      </c>
      <c r="Q302" s="311" t="s">
        <v>1205</v>
      </c>
      <c r="R302" s="311" t="s">
        <v>1005</v>
      </c>
      <c r="S302" s="311"/>
      <c r="T302" s="316">
        <v>9500</v>
      </c>
      <c r="U302" s="311" t="s">
        <v>352</v>
      </c>
      <c r="V302" s="317">
        <v>336.1</v>
      </c>
      <c r="W302" s="316">
        <v>9500</v>
      </c>
      <c r="X302" s="312">
        <v>3192950</v>
      </c>
      <c r="Y302" s="316"/>
      <c r="Z302" s="316"/>
      <c r="AA302" s="311"/>
      <c r="AB302" s="312"/>
      <c r="AC302" s="312"/>
      <c r="AD302" s="312"/>
      <c r="AE302" s="312"/>
      <c r="AF302" s="311"/>
      <c r="AG302" s="311"/>
      <c r="AH302" s="312"/>
      <c r="AI302" s="312">
        <v>10000</v>
      </c>
      <c r="AJ302" s="318">
        <v>3361000</v>
      </c>
      <c r="AK302" s="312">
        <v>150000</v>
      </c>
      <c r="AL302" s="316">
        <v>50415000</v>
      </c>
      <c r="AM302" s="316"/>
      <c r="AN302" s="319"/>
      <c r="AO302" s="316"/>
      <c r="AP302" s="319"/>
      <c r="AQ302" s="312"/>
      <c r="AR302" s="312"/>
      <c r="AS302" s="312"/>
      <c r="AT302" s="316"/>
      <c r="AU302" s="271"/>
      <c r="AV302" s="316">
        <v>80495950</v>
      </c>
      <c r="AW302" s="830"/>
      <c r="AX302" s="311"/>
      <c r="AY302" s="311"/>
      <c r="AZ302" s="311"/>
      <c r="BA302" s="312"/>
      <c r="BB302" s="311"/>
      <c r="BC302" s="312"/>
      <c r="BD302" s="312"/>
      <c r="BE302" s="318"/>
      <c r="BF302" s="320"/>
      <c r="BG302" s="321"/>
      <c r="BH302" s="311"/>
      <c r="BI302" s="311"/>
      <c r="BJ302" s="316"/>
      <c r="BK302" s="319"/>
      <c r="BL302" s="312"/>
      <c r="BM302" s="312">
        <v>40000</v>
      </c>
      <c r="BN302" s="315">
        <v>13444000</v>
      </c>
      <c r="BO302" s="830"/>
      <c r="BP302" s="830">
        <v>0</v>
      </c>
      <c r="BQ302" s="324"/>
      <c r="BR302" s="830"/>
      <c r="BS302" s="334" t="s">
        <v>1626</v>
      </c>
      <c r="BT302" s="390"/>
      <c r="BU302" s="391"/>
    </row>
    <row r="303" spans="1:1200" s="336" customFormat="1" ht="49.15" customHeight="1" x14ac:dyDescent="0.25">
      <c r="A303" s="827">
        <v>139</v>
      </c>
      <c r="B303" s="827" t="s">
        <v>1627</v>
      </c>
      <c r="C303" s="311">
        <v>55</v>
      </c>
      <c r="D303" s="311">
        <v>479</v>
      </c>
      <c r="E303" s="311" t="s">
        <v>1203</v>
      </c>
      <c r="F303" s="311" t="s">
        <v>1004</v>
      </c>
      <c r="G303" s="312" t="s">
        <v>12</v>
      </c>
      <c r="H303" s="313">
        <v>196.4</v>
      </c>
      <c r="I303" s="313">
        <v>196.4</v>
      </c>
      <c r="J303" s="313">
        <v>0</v>
      </c>
      <c r="K303" s="313">
        <v>196.4</v>
      </c>
      <c r="L303" s="313">
        <v>0</v>
      </c>
      <c r="M303" s="314">
        <v>1993</v>
      </c>
      <c r="N303" s="312">
        <v>70000</v>
      </c>
      <c r="O303" s="315">
        <v>13748000</v>
      </c>
      <c r="P303" s="311" t="s">
        <v>1204</v>
      </c>
      <c r="Q303" s="311" t="s">
        <v>1205</v>
      </c>
      <c r="R303" s="311" t="s">
        <v>1005</v>
      </c>
      <c r="S303" s="311"/>
      <c r="T303" s="316">
        <v>9500</v>
      </c>
      <c r="U303" s="311" t="s">
        <v>352</v>
      </c>
      <c r="V303" s="317">
        <v>196.4</v>
      </c>
      <c r="W303" s="316">
        <v>9500</v>
      </c>
      <c r="X303" s="312">
        <v>1865800</v>
      </c>
      <c r="Y303" s="316"/>
      <c r="Z303" s="316"/>
      <c r="AA303" s="311"/>
      <c r="AB303" s="312"/>
      <c r="AC303" s="312"/>
      <c r="AD303" s="312"/>
      <c r="AE303" s="312"/>
      <c r="AF303" s="311"/>
      <c r="AG303" s="311"/>
      <c r="AH303" s="312"/>
      <c r="AI303" s="312">
        <v>10000</v>
      </c>
      <c r="AJ303" s="318">
        <v>1964000</v>
      </c>
      <c r="AK303" s="312">
        <v>150000</v>
      </c>
      <c r="AL303" s="316">
        <v>29460000</v>
      </c>
      <c r="AM303" s="316"/>
      <c r="AN303" s="319"/>
      <c r="AO303" s="316"/>
      <c r="AP303" s="319"/>
      <c r="AQ303" s="312"/>
      <c r="AR303" s="312"/>
      <c r="AS303" s="312"/>
      <c r="AT303" s="316"/>
      <c r="AU303" s="271"/>
      <c r="AV303" s="316">
        <v>47037800</v>
      </c>
      <c r="AW303" s="829">
        <v>138862100</v>
      </c>
      <c r="AX303" s="311"/>
      <c r="AY303" s="311"/>
      <c r="AZ303" s="311"/>
      <c r="BA303" s="312"/>
      <c r="BB303" s="311"/>
      <c r="BC303" s="312"/>
      <c r="BD303" s="312"/>
      <c r="BE303" s="318"/>
      <c r="BF303" s="320"/>
      <c r="BG303" s="321"/>
      <c r="BH303" s="311"/>
      <c r="BI303" s="311"/>
      <c r="BJ303" s="316"/>
      <c r="BK303" s="319"/>
      <c r="BL303" s="312"/>
      <c r="BM303" s="312">
        <v>40000</v>
      </c>
      <c r="BN303" s="315">
        <v>7856000</v>
      </c>
      <c r="BO303" s="829">
        <v>23192000</v>
      </c>
      <c r="BP303" s="829">
        <v>162054100</v>
      </c>
      <c r="BQ303" s="322"/>
      <c r="BR303" s="829" t="s">
        <v>1628</v>
      </c>
      <c r="BS303" s="334" t="s">
        <v>1629</v>
      </c>
      <c r="BT303" s="325"/>
      <c r="BU303" s="343"/>
    </row>
    <row r="304" spans="1:1200" s="342" customFormat="1" ht="49.15" customHeight="1" x14ac:dyDescent="0.25">
      <c r="A304" s="831"/>
      <c r="B304" s="831"/>
      <c r="C304" s="311">
        <v>55</v>
      </c>
      <c r="D304" s="311">
        <v>443</v>
      </c>
      <c r="E304" s="311" t="s">
        <v>1203</v>
      </c>
      <c r="F304" s="311" t="s">
        <v>1004</v>
      </c>
      <c r="G304" s="312" t="s">
        <v>12</v>
      </c>
      <c r="H304" s="394">
        <v>151.6</v>
      </c>
      <c r="I304" s="395">
        <v>151.6</v>
      </c>
      <c r="J304" s="313">
        <v>0</v>
      </c>
      <c r="K304" s="313">
        <v>151.6</v>
      </c>
      <c r="L304" s="313">
        <v>0</v>
      </c>
      <c r="M304" s="314">
        <v>1993</v>
      </c>
      <c r="N304" s="312">
        <v>70000</v>
      </c>
      <c r="O304" s="315">
        <v>10612000</v>
      </c>
      <c r="P304" s="311" t="s">
        <v>1204</v>
      </c>
      <c r="Q304" s="311" t="s">
        <v>1205</v>
      </c>
      <c r="R304" s="311" t="s">
        <v>1005</v>
      </c>
      <c r="S304" s="311"/>
      <c r="T304" s="316">
        <v>9500</v>
      </c>
      <c r="U304" s="311" t="s">
        <v>352</v>
      </c>
      <c r="V304" s="317">
        <v>151.6</v>
      </c>
      <c r="W304" s="316">
        <v>9500</v>
      </c>
      <c r="X304" s="312">
        <v>1440200</v>
      </c>
      <c r="Y304" s="316"/>
      <c r="Z304" s="316"/>
      <c r="AA304" s="311"/>
      <c r="AB304" s="312"/>
      <c r="AC304" s="312"/>
      <c r="AD304" s="312"/>
      <c r="AE304" s="312"/>
      <c r="AF304" s="311"/>
      <c r="AG304" s="311"/>
      <c r="AH304" s="312"/>
      <c r="AI304" s="312">
        <v>10000</v>
      </c>
      <c r="AJ304" s="318">
        <v>1516000</v>
      </c>
      <c r="AK304" s="312">
        <v>150000</v>
      </c>
      <c r="AL304" s="316">
        <v>22740000</v>
      </c>
      <c r="AM304" s="316"/>
      <c r="AN304" s="319"/>
      <c r="AO304" s="316"/>
      <c r="AP304" s="319"/>
      <c r="AQ304" s="312"/>
      <c r="AR304" s="312"/>
      <c r="AS304" s="312"/>
      <c r="AT304" s="316"/>
      <c r="AU304" s="271"/>
      <c r="AV304" s="316">
        <v>36308200</v>
      </c>
      <c r="AW304" s="832"/>
      <c r="AX304" s="311"/>
      <c r="AY304" s="311"/>
      <c r="AZ304" s="311"/>
      <c r="BA304" s="312"/>
      <c r="BB304" s="311"/>
      <c r="BC304" s="312"/>
      <c r="BD304" s="312"/>
      <c r="BE304" s="318"/>
      <c r="BF304" s="320"/>
      <c r="BG304" s="321"/>
      <c r="BH304" s="311"/>
      <c r="BI304" s="311"/>
      <c r="BJ304" s="316"/>
      <c r="BK304" s="319"/>
      <c r="BL304" s="312"/>
      <c r="BM304" s="312">
        <v>40000</v>
      </c>
      <c r="BN304" s="315">
        <v>6064000</v>
      </c>
      <c r="BO304" s="832"/>
      <c r="BP304" s="832">
        <v>0</v>
      </c>
      <c r="BQ304" s="337"/>
      <c r="BR304" s="832"/>
      <c r="BS304" s="356"/>
      <c r="BT304" s="325"/>
      <c r="BU304" s="276"/>
    </row>
    <row r="305" spans="1:73" ht="49.15" customHeight="1" x14ac:dyDescent="0.25">
      <c r="A305" s="831"/>
      <c r="B305" s="831"/>
      <c r="C305" s="326">
        <v>55</v>
      </c>
      <c r="D305" s="326">
        <v>394</v>
      </c>
      <c r="E305" s="326" t="s">
        <v>1203</v>
      </c>
      <c r="F305" s="326" t="s">
        <v>1004</v>
      </c>
      <c r="G305" s="302" t="s">
        <v>12</v>
      </c>
      <c r="H305" s="327">
        <v>169.2</v>
      </c>
      <c r="I305" s="327">
        <v>57.8</v>
      </c>
      <c r="J305" s="327">
        <v>111.4</v>
      </c>
      <c r="K305" s="327">
        <v>169.2</v>
      </c>
      <c r="L305" s="327">
        <v>0</v>
      </c>
      <c r="M305" s="354">
        <v>1993</v>
      </c>
      <c r="N305" s="302">
        <v>70000</v>
      </c>
      <c r="O305" s="304">
        <v>11844000</v>
      </c>
      <c r="P305" s="326" t="s">
        <v>1204</v>
      </c>
      <c r="Q305" s="326" t="s">
        <v>1205</v>
      </c>
      <c r="R305" s="326" t="s">
        <v>1005</v>
      </c>
      <c r="S305" s="326"/>
      <c r="T305" s="322">
        <v>9500</v>
      </c>
      <c r="U305" s="326" t="s">
        <v>352</v>
      </c>
      <c r="V305" s="328">
        <v>169.2</v>
      </c>
      <c r="W305" s="322">
        <v>9500</v>
      </c>
      <c r="X305" s="302">
        <v>1607400</v>
      </c>
      <c r="Y305" s="322"/>
      <c r="Z305" s="322"/>
      <c r="AA305" s="326"/>
      <c r="AB305" s="302"/>
      <c r="AC305" s="302"/>
      <c r="AD305" s="302"/>
      <c r="AE305" s="302"/>
      <c r="AF305" s="326"/>
      <c r="AG305" s="326"/>
      <c r="AH305" s="302"/>
      <c r="AI305" s="302">
        <v>10000</v>
      </c>
      <c r="AJ305" s="329">
        <v>1692000</v>
      </c>
      <c r="AK305" s="302">
        <v>150000</v>
      </c>
      <c r="AL305" s="322">
        <v>25380000</v>
      </c>
      <c r="AM305" s="322"/>
      <c r="AN305" s="330"/>
      <c r="AO305" s="322"/>
      <c r="AP305" s="330"/>
      <c r="AQ305" s="302"/>
      <c r="AR305" s="302"/>
      <c r="AS305" s="302"/>
      <c r="AT305" s="322"/>
      <c r="AU305" s="290"/>
      <c r="AV305" s="316">
        <v>40523400</v>
      </c>
      <c r="AW305" s="832"/>
      <c r="AX305" s="311"/>
      <c r="AY305" s="311"/>
      <c r="AZ305" s="311"/>
      <c r="BA305" s="312"/>
      <c r="BB305" s="311"/>
      <c r="BC305" s="312"/>
      <c r="BD305" s="312"/>
      <c r="BE305" s="318"/>
      <c r="BF305" s="320"/>
      <c r="BG305" s="321"/>
      <c r="BH305" s="311"/>
      <c r="BI305" s="311"/>
      <c r="BJ305" s="316"/>
      <c r="BK305" s="319"/>
      <c r="BL305" s="312"/>
      <c r="BM305" s="312">
        <v>40000</v>
      </c>
      <c r="BN305" s="315">
        <v>6768000</v>
      </c>
      <c r="BO305" s="832"/>
      <c r="BP305" s="832">
        <v>0</v>
      </c>
      <c r="BQ305" s="337"/>
      <c r="BR305" s="832"/>
      <c r="BS305" s="847" t="s">
        <v>1630</v>
      </c>
      <c r="BT305" s="390"/>
      <c r="BU305" s="391"/>
    </row>
    <row r="306" spans="1:73" ht="49.15" customHeight="1" x14ac:dyDescent="0.25">
      <c r="A306" s="828"/>
      <c r="B306" s="828"/>
      <c r="C306" s="326">
        <v>55</v>
      </c>
      <c r="D306" s="326">
        <v>369</v>
      </c>
      <c r="E306" s="326" t="s">
        <v>1203</v>
      </c>
      <c r="F306" s="326" t="s">
        <v>1004</v>
      </c>
      <c r="G306" s="302" t="s">
        <v>12</v>
      </c>
      <c r="H306" s="327">
        <v>62.6</v>
      </c>
      <c r="I306" s="327">
        <v>62.6</v>
      </c>
      <c r="J306" s="327"/>
      <c r="K306" s="327">
        <v>62.6</v>
      </c>
      <c r="L306" s="327">
        <v>0</v>
      </c>
      <c r="M306" s="354">
        <v>1993</v>
      </c>
      <c r="N306" s="302">
        <v>70000</v>
      </c>
      <c r="O306" s="304">
        <v>4382000</v>
      </c>
      <c r="P306" s="326" t="s">
        <v>1204</v>
      </c>
      <c r="Q306" s="326" t="s">
        <v>1205</v>
      </c>
      <c r="R306" s="326" t="s">
        <v>1005</v>
      </c>
      <c r="S306" s="326"/>
      <c r="T306" s="322">
        <v>9500</v>
      </c>
      <c r="U306" s="326" t="s">
        <v>352</v>
      </c>
      <c r="V306" s="328">
        <v>62.6</v>
      </c>
      <c r="W306" s="322">
        <v>9500</v>
      </c>
      <c r="X306" s="302">
        <v>594700</v>
      </c>
      <c r="Y306" s="322"/>
      <c r="Z306" s="322"/>
      <c r="AA306" s="326"/>
      <c r="AB306" s="302"/>
      <c r="AC306" s="302"/>
      <c r="AD306" s="302"/>
      <c r="AE306" s="302"/>
      <c r="AF306" s="326"/>
      <c r="AG306" s="326"/>
      <c r="AH306" s="302"/>
      <c r="AI306" s="302">
        <v>10000</v>
      </c>
      <c r="AJ306" s="329">
        <v>626000</v>
      </c>
      <c r="AK306" s="302">
        <v>150000</v>
      </c>
      <c r="AL306" s="322">
        <v>9390000</v>
      </c>
      <c r="AM306" s="322"/>
      <c r="AN306" s="330"/>
      <c r="AO306" s="322"/>
      <c r="AP306" s="330"/>
      <c r="AQ306" s="302"/>
      <c r="AR306" s="302"/>
      <c r="AS306" s="302"/>
      <c r="AT306" s="322"/>
      <c r="AU306" s="290"/>
      <c r="AV306" s="316">
        <v>14992700</v>
      </c>
      <c r="AW306" s="830"/>
      <c r="AX306" s="311"/>
      <c r="AY306" s="311"/>
      <c r="AZ306" s="311"/>
      <c r="BA306" s="312"/>
      <c r="BB306" s="311"/>
      <c r="BC306" s="312"/>
      <c r="BD306" s="312"/>
      <c r="BE306" s="318"/>
      <c r="BF306" s="320"/>
      <c r="BG306" s="321"/>
      <c r="BH306" s="311"/>
      <c r="BI306" s="311"/>
      <c r="BJ306" s="316"/>
      <c r="BK306" s="319"/>
      <c r="BL306" s="312"/>
      <c r="BM306" s="312">
        <v>40000</v>
      </c>
      <c r="BN306" s="315">
        <v>2504000</v>
      </c>
      <c r="BO306" s="830"/>
      <c r="BP306" s="830">
        <v>0</v>
      </c>
      <c r="BQ306" s="324"/>
      <c r="BR306" s="830"/>
      <c r="BS306" s="848"/>
      <c r="BT306" s="390"/>
      <c r="BU306" s="391"/>
    </row>
    <row r="307" spans="1:73" ht="42" customHeight="1" x14ac:dyDescent="0.25">
      <c r="A307" s="827">
        <v>140</v>
      </c>
      <c r="B307" s="827" t="s">
        <v>1631</v>
      </c>
      <c r="C307" s="326">
        <v>55</v>
      </c>
      <c r="D307" s="326">
        <v>394</v>
      </c>
      <c r="E307" s="326" t="s">
        <v>1203</v>
      </c>
      <c r="F307" s="326" t="s">
        <v>1004</v>
      </c>
      <c r="G307" s="302" t="s">
        <v>12</v>
      </c>
      <c r="H307" s="327">
        <v>66.900000000000006</v>
      </c>
      <c r="I307" s="327">
        <v>66.900000000000006</v>
      </c>
      <c r="J307" s="327">
        <v>0</v>
      </c>
      <c r="K307" s="327">
        <v>66.900000000000006</v>
      </c>
      <c r="L307" s="327">
        <v>0</v>
      </c>
      <c r="M307" s="354">
        <v>1993</v>
      </c>
      <c r="N307" s="302">
        <v>70000</v>
      </c>
      <c r="O307" s="304">
        <v>4683000</v>
      </c>
      <c r="P307" s="326" t="s">
        <v>1204</v>
      </c>
      <c r="Q307" s="326" t="s">
        <v>1205</v>
      </c>
      <c r="R307" s="326" t="s">
        <v>1005</v>
      </c>
      <c r="S307" s="326"/>
      <c r="T307" s="322">
        <v>9500</v>
      </c>
      <c r="U307" s="326" t="s">
        <v>352</v>
      </c>
      <c r="V307" s="328">
        <v>66.900000000000006</v>
      </c>
      <c r="W307" s="322">
        <v>9500</v>
      </c>
      <c r="X307" s="302">
        <v>635550</v>
      </c>
      <c r="Y307" s="322"/>
      <c r="Z307" s="322"/>
      <c r="AA307" s="326"/>
      <c r="AB307" s="302"/>
      <c r="AC307" s="302"/>
      <c r="AD307" s="302"/>
      <c r="AE307" s="302"/>
      <c r="AF307" s="326"/>
      <c r="AG307" s="326"/>
      <c r="AH307" s="302"/>
      <c r="AI307" s="302">
        <v>10000</v>
      </c>
      <c r="AJ307" s="329">
        <v>669000</v>
      </c>
      <c r="AK307" s="302">
        <v>150000</v>
      </c>
      <c r="AL307" s="322">
        <v>10035000</v>
      </c>
      <c r="AM307" s="322"/>
      <c r="AN307" s="330"/>
      <c r="AO307" s="322"/>
      <c r="AP307" s="330"/>
      <c r="AQ307" s="302"/>
      <c r="AR307" s="302"/>
      <c r="AS307" s="302"/>
      <c r="AT307" s="322"/>
      <c r="AU307" s="290"/>
      <c r="AV307" s="316">
        <v>16022550</v>
      </c>
      <c r="AW307" s="829">
        <v>64976350</v>
      </c>
      <c r="AX307" s="311"/>
      <c r="AY307" s="311"/>
      <c r="AZ307" s="311"/>
      <c r="BA307" s="312"/>
      <c r="BB307" s="311"/>
      <c r="BC307" s="312"/>
      <c r="BD307" s="312"/>
      <c r="BE307" s="318"/>
      <c r="BF307" s="320"/>
      <c r="BG307" s="321"/>
      <c r="BH307" s="311"/>
      <c r="BI307" s="311"/>
      <c r="BJ307" s="316"/>
      <c r="BK307" s="319"/>
      <c r="BL307" s="312"/>
      <c r="BM307" s="312">
        <v>40000</v>
      </c>
      <c r="BN307" s="315">
        <v>2676000</v>
      </c>
      <c r="BO307" s="829">
        <v>10852000</v>
      </c>
      <c r="BP307" s="829">
        <v>75828350</v>
      </c>
      <c r="BQ307" s="322"/>
      <c r="BR307" s="829" t="s">
        <v>1632</v>
      </c>
      <c r="BS307" s="849"/>
      <c r="BT307" s="390"/>
      <c r="BU307" s="391"/>
    </row>
    <row r="308" spans="1:73" ht="42" customHeight="1" x14ac:dyDescent="0.25">
      <c r="A308" s="831"/>
      <c r="B308" s="831"/>
      <c r="C308" s="311">
        <v>55</v>
      </c>
      <c r="D308" s="311">
        <v>393</v>
      </c>
      <c r="E308" s="311" t="s">
        <v>1203</v>
      </c>
      <c r="F308" s="311" t="s">
        <v>1004</v>
      </c>
      <c r="G308" s="312" t="s">
        <v>12</v>
      </c>
      <c r="H308" s="313">
        <v>137.30000000000001</v>
      </c>
      <c r="I308" s="313">
        <v>137.30000000000001</v>
      </c>
      <c r="J308" s="313">
        <v>0</v>
      </c>
      <c r="K308" s="313">
        <v>137.30000000000001</v>
      </c>
      <c r="L308" s="313">
        <v>0</v>
      </c>
      <c r="M308" s="314">
        <v>1993</v>
      </c>
      <c r="N308" s="312">
        <v>70000</v>
      </c>
      <c r="O308" s="315">
        <v>9611000</v>
      </c>
      <c r="P308" s="311" t="s">
        <v>1204</v>
      </c>
      <c r="Q308" s="311" t="s">
        <v>1205</v>
      </c>
      <c r="R308" s="311" t="s">
        <v>1005</v>
      </c>
      <c r="S308" s="311"/>
      <c r="T308" s="316">
        <v>9500</v>
      </c>
      <c r="U308" s="311" t="s">
        <v>352</v>
      </c>
      <c r="V308" s="317">
        <v>137.30000000000001</v>
      </c>
      <c r="W308" s="316">
        <v>9500</v>
      </c>
      <c r="X308" s="312">
        <v>1304350</v>
      </c>
      <c r="Y308" s="316"/>
      <c r="Z308" s="316"/>
      <c r="AA308" s="311"/>
      <c r="AB308" s="312"/>
      <c r="AC308" s="312"/>
      <c r="AD308" s="312"/>
      <c r="AE308" s="312"/>
      <c r="AF308" s="311"/>
      <c r="AG308" s="311"/>
      <c r="AH308" s="312"/>
      <c r="AI308" s="312">
        <v>10000</v>
      </c>
      <c r="AJ308" s="318">
        <v>1373000</v>
      </c>
      <c r="AK308" s="312">
        <v>150000</v>
      </c>
      <c r="AL308" s="316">
        <v>20595000</v>
      </c>
      <c r="AM308" s="316"/>
      <c r="AN308" s="319"/>
      <c r="AO308" s="316"/>
      <c r="AP308" s="319"/>
      <c r="AQ308" s="312"/>
      <c r="AR308" s="312"/>
      <c r="AS308" s="312"/>
      <c r="AT308" s="316"/>
      <c r="AU308" s="271"/>
      <c r="AV308" s="316">
        <v>32883350</v>
      </c>
      <c r="AW308" s="832"/>
      <c r="AX308" s="311"/>
      <c r="AY308" s="311"/>
      <c r="AZ308" s="311"/>
      <c r="BA308" s="312"/>
      <c r="BB308" s="311"/>
      <c r="BC308" s="312"/>
      <c r="BD308" s="312"/>
      <c r="BE308" s="318"/>
      <c r="BF308" s="320"/>
      <c r="BG308" s="321"/>
      <c r="BH308" s="311"/>
      <c r="BI308" s="311"/>
      <c r="BJ308" s="316"/>
      <c r="BK308" s="319"/>
      <c r="BL308" s="312"/>
      <c r="BM308" s="312">
        <v>40000</v>
      </c>
      <c r="BN308" s="315">
        <v>5492000</v>
      </c>
      <c r="BO308" s="832"/>
      <c r="BP308" s="832">
        <v>0</v>
      </c>
      <c r="BQ308" s="337"/>
      <c r="BR308" s="832"/>
      <c r="BS308" s="366" t="s">
        <v>1550</v>
      </c>
      <c r="BT308" s="390"/>
      <c r="BU308" s="391"/>
    </row>
    <row r="309" spans="1:73" s="338" customFormat="1" ht="42" customHeight="1" x14ac:dyDescent="0.25">
      <c r="A309" s="828"/>
      <c r="B309" s="828"/>
      <c r="C309" s="332">
        <v>63</v>
      </c>
      <c r="D309" s="311">
        <v>208</v>
      </c>
      <c r="E309" s="311" t="s">
        <v>1203</v>
      </c>
      <c r="F309" s="311" t="s">
        <v>1004</v>
      </c>
      <c r="G309" s="312" t="s">
        <v>12</v>
      </c>
      <c r="H309" s="313">
        <v>67.099999999999994</v>
      </c>
      <c r="I309" s="313">
        <v>67.099999999999994</v>
      </c>
      <c r="J309" s="313">
        <v>0</v>
      </c>
      <c r="K309" s="313">
        <v>67.099999999999994</v>
      </c>
      <c r="L309" s="313">
        <v>0</v>
      </c>
      <c r="M309" s="314">
        <v>1993</v>
      </c>
      <c r="N309" s="312">
        <v>70000</v>
      </c>
      <c r="O309" s="315">
        <v>4697000</v>
      </c>
      <c r="P309" s="311" t="s">
        <v>1204</v>
      </c>
      <c r="Q309" s="311" t="s">
        <v>1205</v>
      </c>
      <c r="R309" s="311" t="s">
        <v>1005</v>
      </c>
      <c r="S309" s="311"/>
      <c r="T309" s="316">
        <v>9500</v>
      </c>
      <c r="U309" s="311" t="s">
        <v>352</v>
      </c>
      <c r="V309" s="317">
        <v>67.099999999999994</v>
      </c>
      <c r="W309" s="316">
        <v>9500</v>
      </c>
      <c r="X309" s="312">
        <v>637450</v>
      </c>
      <c r="Y309" s="316"/>
      <c r="Z309" s="316"/>
      <c r="AA309" s="311"/>
      <c r="AB309" s="312"/>
      <c r="AC309" s="312"/>
      <c r="AD309" s="312"/>
      <c r="AE309" s="312"/>
      <c r="AF309" s="311"/>
      <c r="AG309" s="311"/>
      <c r="AH309" s="312"/>
      <c r="AI309" s="312">
        <v>10000</v>
      </c>
      <c r="AJ309" s="318">
        <v>671000</v>
      </c>
      <c r="AK309" s="312">
        <v>150000</v>
      </c>
      <c r="AL309" s="316">
        <v>10065000</v>
      </c>
      <c r="AM309" s="316"/>
      <c r="AN309" s="319"/>
      <c r="AO309" s="316"/>
      <c r="AP309" s="319"/>
      <c r="AQ309" s="312"/>
      <c r="AR309" s="312"/>
      <c r="AS309" s="312"/>
      <c r="AT309" s="316"/>
      <c r="AU309" s="271"/>
      <c r="AV309" s="316">
        <v>16070450</v>
      </c>
      <c r="AW309" s="830"/>
      <c r="AX309" s="311"/>
      <c r="AY309" s="311"/>
      <c r="AZ309" s="311"/>
      <c r="BA309" s="312"/>
      <c r="BB309" s="311"/>
      <c r="BC309" s="312"/>
      <c r="BD309" s="312"/>
      <c r="BE309" s="318"/>
      <c r="BF309" s="320"/>
      <c r="BG309" s="321"/>
      <c r="BH309" s="311"/>
      <c r="BI309" s="311"/>
      <c r="BJ309" s="316"/>
      <c r="BK309" s="319"/>
      <c r="BL309" s="312"/>
      <c r="BM309" s="312">
        <v>40000</v>
      </c>
      <c r="BN309" s="315">
        <v>2684000</v>
      </c>
      <c r="BO309" s="830"/>
      <c r="BP309" s="830">
        <v>0</v>
      </c>
      <c r="BQ309" s="324"/>
      <c r="BR309" s="830"/>
      <c r="BS309" s="334" t="s">
        <v>1556</v>
      </c>
      <c r="BT309" s="368"/>
      <c r="BU309" s="403"/>
    </row>
    <row r="310" spans="1:73" s="338" customFormat="1" ht="48.6" customHeight="1" x14ac:dyDescent="0.25">
      <c r="A310" s="827">
        <v>141</v>
      </c>
      <c r="B310" s="827" t="s">
        <v>1633</v>
      </c>
      <c r="C310" s="332">
        <v>63</v>
      </c>
      <c r="D310" s="311">
        <v>209</v>
      </c>
      <c r="E310" s="326" t="s">
        <v>1203</v>
      </c>
      <c r="F310" s="326" t="s">
        <v>1004</v>
      </c>
      <c r="G310" s="302" t="s">
        <v>12</v>
      </c>
      <c r="H310" s="327">
        <v>122.4</v>
      </c>
      <c r="I310" s="327">
        <v>122.4</v>
      </c>
      <c r="J310" s="327">
        <v>0</v>
      </c>
      <c r="K310" s="327">
        <v>122.4</v>
      </c>
      <c r="L310" s="327">
        <v>0</v>
      </c>
      <c r="M310" s="354">
        <v>1993</v>
      </c>
      <c r="N310" s="302">
        <v>70000</v>
      </c>
      <c r="O310" s="304">
        <v>8568000</v>
      </c>
      <c r="P310" s="326" t="s">
        <v>1204</v>
      </c>
      <c r="Q310" s="326" t="s">
        <v>1205</v>
      </c>
      <c r="R310" s="326" t="s">
        <v>1005</v>
      </c>
      <c r="S310" s="326"/>
      <c r="T310" s="322">
        <v>9500</v>
      </c>
      <c r="U310" s="326" t="s">
        <v>352</v>
      </c>
      <c r="V310" s="328">
        <v>122.4</v>
      </c>
      <c r="W310" s="322">
        <v>9500</v>
      </c>
      <c r="X310" s="302">
        <v>1162800</v>
      </c>
      <c r="Y310" s="322"/>
      <c r="Z310" s="322"/>
      <c r="AA310" s="326"/>
      <c r="AB310" s="302"/>
      <c r="AC310" s="302"/>
      <c r="AD310" s="302"/>
      <c r="AE310" s="302"/>
      <c r="AF310" s="326"/>
      <c r="AG310" s="326"/>
      <c r="AH310" s="302"/>
      <c r="AI310" s="302">
        <v>10000</v>
      </c>
      <c r="AJ310" s="329">
        <v>1224000</v>
      </c>
      <c r="AK310" s="302">
        <v>150000</v>
      </c>
      <c r="AL310" s="322">
        <v>18360000</v>
      </c>
      <c r="AM310" s="322"/>
      <c r="AN310" s="330"/>
      <c r="AO310" s="322"/>
      <c r="AP310" s="330"/>
      <c r="AQ310" s="302"/>
      <c r="AR310" s="302"/>
      <c r="AS310" s="302"/>
      <c r="AT310" s="322"/>
      <c r="AU310" s="290"/>
      <c r="AV310" s="316">
        <v>29314800</v>
      </c>
      <c r="AW310" s="829">
        <v>83130450</v>
      </c>
      <c r="AX310" s="311"/>
      <c r="AY310" s="311"/>
      <c r="AZ310" s="311"/>
      <c r="BA310" s="312"/>
      <c r="BB310" s="311"/>
      <c r="BC310" s="312"/>
      <c r="BD310" s="312"/>
      <c r="BE310" s="318"/>
      <c r="BF310" s="320"/>
      <c r="BG310" s="321"/>
      <c r="BH310" s="311"/>
      <c r="BI310" s="311"/>
      <c r="BJ310" s="316"/>
      <c r="BK310" s="319"/>
      <c r="BL310" s="312"/>
      <c r="BM310" s="312">
        <v>40000</v>
      </c>
      <c r="BN310" s="315">
        <v>4896000</v>
      </c>
      <c r="BO310" s="829">
        <v>13884000</v>
      </c>
      <c r="BP310" s="829">
        <v>97014450</v>
      </c>
      <c r="BQ310" s="322"/>
      <c r="BR310" s="829" t="s">
        <v>1634</v>
      </c>
      <c r="BS310" s="334" t="s">
        <v>1549</v>
      </c>
      <c r="BT310" s="368"/>
      <c r="BU310" s="389"/>
    </row>
    <row r="311" spans="1:73" ht="48.6" customHeight="1" x14ac:dyDescent="0.25">
      <c r="A311" s="831"/>
      <c r="B311" s="831"/>
      <c r="C311" s="344">
        <v>55</v>
      </c>
      <c r="D311" s="344">
        <v>392</v>
      </c>
      <c r="E311" s="311" t="s">
        <v>1203</v>
      </c>
      <c r="F311" s="311" t="s">
        <v>1004</v>
      </c>
      <c r="G311" s="312" t="s">
        <v>12</v>
      </c>
      <c r="H311" s="313">
        <v>83.2</v>
      </c>
      <c r="I311" s="313">
        <v>83.2</v>
      </c>
      <c r="J311" s="313">
        <v>0</v>
      </c>
      <c r="K311" s="313">
        <v>83.2</v>
      </c>
      <c r="L311" s="313">
        <v>0</v>
      </c>
      <c r="M311" s="314">
        <v>1993</v>
      </c>
      <c r="N311" s="312">
        <v>70000</v>
      </c>
      <c r="O311" s="315">
        <v>5824000</v>
      </c>
      <c r="P311" s="311" t="s">
        <v>1204</v>
      </c>
      <c r="Q311" s="311" t="s">
        <v>1205</v>
      </c>
      <c r="R311" s="311" t="s">
        <v>1005</v>
      </c>
      <c r="S311" s="311"/>
      <c r="T311" s="316">
        <v>9500</v>
      </c>
      <c r="U311" s="311" t="s">
        <v>352</v>
      </c>
      <c r="V311" s="317">
        <v>83.2</v>
      </c>
      <c r="W311" s="316">
        <v>9500</v>
      </c>
      <c r="X311" s="312">
        <v>790400</v>
      </c>
      <c r="Y311" s="316"/>
      <c r="Z311" s="316"/>
      <c r="AA311" s="311"/>
      <c r="AB311" s="312"/>
      <c r="AC311" s="312"/>
      <c r="AD311" s="312"/>
      <c r="AE311" s="312"/>
      <c r="AF311" s="311"/>
      <c r="AG311" s="311"/>
      <c r="AH311" s="312"/>
      <c r="AI311" s="312">
        <v>10000</v>
      </c>
      <c r="AJ311" s="318">
        <v>832000</v>
      </c>
      <c r="AK311" s="312">
        <v>150000</v>
      </c>
      <c r="AL311" s="316">
        <v>12480000</v>
      </c>
      <c r="AM311" s="316"/>
      <c r="AN311" s="319"/>
      <c r="AO311" s="316"/>
      <c r="AP311" s="319"/>
      <c r="AQ311" s="312"/>
      <c r="AR311" s="312"/>
      <c r="AS311" s="312"/>
      <c r="AT311" s="316"/>
      <c r="AU311" s="271"/>
      <c r="AV311" s="316">
        <v>19926400</v>
      </c>
      <c r="AW311" s="832"/>
      <c r="AX311" s="311"/>
      <c r="AY311" s="311"/>
      <c r="AZ311" s="311"/>
      <c r="BA311" s="312"/>
      <c r="BB311" s="311"/>
      <c r="BC311" s="312"/>
      <c r="BD311" s="312"/>
      <c r="BE311" s="318"/>
      <c r="BF311" s="320"/>
      <c r="BG311" s="321"/>
      <c r="BH311" s="311"/>
      <c r="BI311" s="311"/>
      <c r="BJ311" s="316"/>
      <c r="BK311" s="319"/>
      <c r="BL311" s="312"/>
      <c r="BM311" s="312">
        <v>40000</v>
      </c>
      <c r="BN311" s="315">
        <v>3328000</v>
      </c>
      <c r="BO311" s="832"/>
      <c r="BP311" s="832">
        <v>0</v>
      </c>
      <c r="BQ311" s="337"/>
      <c r="BR311" s="832"/>
      <c r="BS311" s="366" t="s">
        <v>1551</v>
      </c>
      <c r="BT311" s="390"/>
      <c r="BU311" s="391"/>
    </row>
    <row r="312" spans="1:73" ht="48.6" customHeight="1" x14ac:dyDescent="0.25">
      <c r="A312" s="828"/>
      <c r="B312" s="828"/>
      <c r="C312" s="311">
        <v>55</v>
      </c>
      <c r="D312" s="311">
        <v>391</v>
      </c>
      <c r="E312" s="311" t="s">
        <v>1203</v>
      </c>
      <c r="F312" s="311" t="s">
        <v>1004</v>
      </c>
      <c r="G312" s="312" t="s">
        <v>12</v>
      </c>
      <c r="H312" s="313">
        <v>141.5</v>
      </c>
      <c r="I312" s="313">
        <v>139.1</v>
      </c>
      <c r="J312" s="313">
        <v>2.4</v>
      </c>
      <c r="K312" s="313">
        <v>141.5</v>
      </c>
      <c r="L312" s="313">
        <v>0</v>
      </c>
      <c r="M312" s="314">
        <v>1993</v>
      </c>
      <c r="N312" s="312">
        <v>70000</v>
      </c>
      <c r="O312" s="315">
        <v>9905000</v>
      </c>
      <c r="P312" s="311" t="s">
        <v>1204</v>
      </c>
      <c r="Q312" s="311" t="s">
        <v>1205</v>
      </c>
      <c r="R312" s="311" t="s">
        <v>1005</v>
      </c>
      <c r="S312" s="311"/>
      <c r="T312" s="316">
        <v>9500</v>
      </c>
      <c r="U312" s="311" t="s">
        <v>352</v>
      </c>
      <c r="V312" s="317">
        <v>141.5</v>
      </c>
      <c r="W312" s="316">
        <v>9500</v>
      </c>
      <c r="X312" s="312">
        <v>1344250</v>
      </c>
      <c r="Y312" s="316"/>
      <c r="Z312" s="316"/>
      <c r="AA312" s="311"/>
      <c r="AB312" s="312"/>
      <c r="AC312" s="312"/>
      <c r="AD312" s="312"/>
      <c r="AE312" s="312"/>
      <c r="AF312" s="311"/>
      <c r="AG312" s="311"/>
      <c r="AH312" s="312"/>
      <c r="AI312" s="312">
        <v>10000</v>
      </c>
      <c r="AJ312" s="318">
        <v>1415000</v>
      </c>
      <c r="AK312" s="312">
        <v>150000</v>
      </c>
      <c r="AL312" s="316">
        <v>21225000</v>
      </c>
      <c r="AM312" s="316"/>
      <c r="AN312" s="319"/>
      <c r="AO312" s="316"/>
      <c r="AP312" s="319"/>
      <c r="AQ312" s="312"/>
      <c r="AR312" s="312"/>
      <c r="AS312" s="312"/>
      <c r="AT312" s="316"/>
      <c r="AU312" s="271"/>
      <c r="AV312" s="316">
        <v>33889250</v>
      </c>
      <c r="AW312" s="830"/>
      <c r="AX312" s="311"/>
      <c r="AY312" s="311"/>
      <c r="AZ312" s="311"/>
      <c r="BA312" s="312"/>
      <c r="BB312" s="311"/>
      <c r="BC312" s="312"/>
      <c r="BD312" s="312"/>
      <c r="BE312" s="318"/>
      <c r="BF312" s="320"/>
      <c r="BG312" s="321"/>
      <c r="BH312" s="311"/>
      <c r="BI312" s="311"/>
      <c r="BJ312" s="316"/>
      <c r="BK312" s="319"/>
      <c r="BL312" s="312"/>
      <c r="BM312" s="312">
        <v>40000</v>
      </c>
      <c r="BN312" s="315">
        <v>5660000</v>
      </c>
      <c r="BO312" s="830"/>
      <c r="BP312" s="830">
        <v>0</v>
      </c>
      <c r="BQ312" s="324"/>
      <c r="BR312" s="830"/>
      <c r="BS312" s="841" t="s">
        <v>1635</v>
      </c>
      <c r="BT312" s="390"/>
      <c r="BU312" s="391"/>
    </row>
    <row r="313" spans="1:73" ht="41.25" customHeight="1" x14ac:dyDescent="0.25">
      <c r="A313" s="827">
        <v>142</v>
      </c>
      <c r="B313" s="827" t="s">
        <v>69</v>
      </c>
      <c r="C313" s="326">
        <v>55</v>
      </c>
      <c r="D313" s="326">
        <v>391</v>
      </c>
      <c r="E313" s="326" t="s">
        <v>1203</v>
      </c>
      <c r="F313" s="326" t="s">
        <v>1004</v>
      </c>
      <c r="G313" s="302" t="s">
        <v>12</v>
      </c>
      <c r="H313" s="327">
        <v>76.099999999999994</v>
      </c>
      <c r="I313" s="327">
        <v>76.099999999999994</v>
      </c>
      <c r="J313" s="327">
        <v>0</v>
      </c>
      <c r="K313" s="327">
        <v>76.099999999999994</v>
      </c>
      <c r="L313" s="327">
        <v>0</v>
      </c>
      <c r="M313" s="354">
        <v>1993</v>
      </c>
      <c r="N313" s="302">
        <v>70000</v>
      </c>
      <c r="O313" s="304">
        <v>5327000</v>
      </c>
      <c r="P313" s="326" t="s">
        <v>1204</v>
      </c>
      <c r="Q313" s="326" t="s">
        <v>1205</v>
      </c>
      <c r="R313" s="326" t="s">
        <v>1005</v>
      </c>
      <c r="S313" s="326"/>
      <c r="T313" s="322">
        <v>9500</v>
      </c>
      <c r="U313" s="326" t="s">
        <v>352</v>
      </c>
      <c r="V313" s="328">
        <v>76.099999999999994</v>
      </c>
      <c r="W313" s="322">
        <v>9500</v>
      </c>
      <c r="X313" s="302">
        <v>722950</v>
      </c>
      <c r="Y313" s="322"/>
      <c r="Z313" s="322"/>
      <c r="AA313" s="326"/>
      <c r="AB313" s="302"/>
      <c r="AC313" s="302"/>
      <c r="AD313" s="302"/>
      <c r="AE313" s="302"/>
      <c r="AF313" s="326"/>
      <c r="AG313" s="326"/>
      <c r="AH313" s="302"/>
      <c r="AI313" s="302">
        <v>10000</v>
      </c>
      <c r="AJ313" s="329">
        <v>761000</v>
      </c>
      <c r="AK313" s="302">
        <v>150000</v>
      </c>
      <c r="AL313" s="322">
        <v>11415000</v>
      </c>
      <c r="AM313" s="322"/>
      <c r="AN313" s="330"/>
      <c r="AO313" s="322"/>
      <c r="AP313" s="330"/>
      <c r="AQ313" s="302"/>
      <c r="AR313" s="302"/>
      <c r="AS313" s="302"/>
      <c r="AT313" s="322"/>
      <c r="AU313" s="290"/>
      <c r="AV313" s="316">
        <v>18225950</v>
      </c>
      <c r="AW313" s="829">
        <v>166644100</v>
      </c>
      <c r="AX313" s="311"/>
      <c r="AY313" s="311"/>
      <c r="AZ313" s="311"/>
      <c r="BA313" s="312"/>
      <c r="BB313" s="311"/>
      <c r="BC313" s="312"/>
      <c r="BD313" s="312"/>
      <c r="BE313" s="318"/>
      <c r="BF313" s="320"/>
      <c r="BG313" s="321"/>
      <c r="BH313" s="311"/>
      <c r="BI313" s="311"/>
      <c r="BJ313" s="316"/>
      <c r="BK313" s="319"/>
      <c r="BL313" s="312"/>
      <c r="BM313" s="312">
        <v>40000</v>
      </c>
      <c r="BN313" s="315">
        <v>3044000</v>
      </c>
      <c r="BO313" s="829">
        <v>27832000</v>
      </c>
      <c r="BP313" s="829">
        <v>194476100</v>
      </c>
      <c r="BQ313" s="322"/>
      <c r="BR313" s="829" t="s">
        <v>1636</v>
      </c>
      <c r="BS313" s="842"/>
      <c r="BT313" s="390"/>
      <c r="BU313" s="391"/>
    </row>
    <row r="314" spans="1:73" ht="56.25" x14ac:dyDescent="0.25">
      <c r="A314" s="831"/>
      <c r="B314" s="831"/>
      <c r="C314" s="311">
        <v>55</v>
      </c>
      <c r="D314" s="311">
        <v>390</v>
      </c>
      <c r="E314" s="311" t="s">
        <v>1203</v>
      </c>
      <c r="F314" s="311" t="s">
        <v>1004</v>
      </c>
      <c r="G314" s="312" t="s">
        <v>12</v>
      </c>
      <c r="H314" s="313">
        <v>189.4</v>
      </c>
      <c r="I314" s="313">
        <v>189.4</v>
      </c>
      <c r="J314" s="313">
        <v>0</v>
      </c>
      <c r="K314" s="313">
        <v>189.4</v>
      </c>
      <c r="L314" s="313">
        <v>0</v>
      </c>
      <c r="M314" s="314">
        <v>1993</v>
      </c>
      <c r="N314" s="312">
        <v>70000</v>
      </c>
      <c r="O314" s="315">
        <v>13258000</v>
      </c>
      <c r="P314" s="311" t="s">
        <v>1204</v>
      </c>
      <c r="Q314" s="311" t="s">
        <v>1205</v>
      </c>
      <c r="R314" s="311" t="s">
        <v>1005</v>
      </c>
      <c r="S314" s="311"/>
      <c r="T314" s="316">
        <v>9500</v>
      </c>
      <c r="U314" s="311" t="s">
        <v>352</v>
      </c>
      <c r="V314" s="317">
        <v>189.4</v>
      </c>
      <c r="W314" s="316">
        <v>9500</v>
      </c>
      <c r="X314" s="312">
        <v>1799300</v>
      </c>
      <c r="Y314" s="316"/>
      <c r="Z314" s="316"/>
      <c r="AA314" s="311"/>
      <c r="AB314" s="312"/>
      <c r="AC314" s="312"/>
      <c r="AD314" s="312"/>
      <c r="AE314" s="312"/>
      <c r="AF314" s="311"/>
      <c r="AG314" s="311"/>
      <c r="AH314" s="312"/>
      <c r="AI314" s="312">
        <v>10000</v>
      </c>
      <c r="AJ314" s="318">
        <v>1894000</v>
      </c>
      <c r="AK314" s="312">
        <v>150000</v>
      </c>
      <c r="AL314" s="316">
        <v>28410000</v>
      </c>
      <c r="AM314" s="316"/>
      <c r="AN314" s="319"/>
      <c r="AO314" s="316"/>
      <c r="AP314" s="319"/>
      <c r="AQ314" s="312"/>
      <c r="AR314" s="312"/>
      <c r="AS314" s="312"/>
      <c r="AT314" s="316"/>
      <c r="AU314" s="271"/>
      <c r="AV314" s="316">
        <v>45361300</v>
      </c>
      <c r="AW314" s="832"/>
      <c r="AX314" s="311"/>
      <c r="AY314" s="311"/>
      <c r="AZ314" s="311"/>
      <c r="BA314" s="312"/>
      <c r="BB314" s="311"/>
      <c r="BC314" s="312"/>
      <c r="BD314" s="312"/>
      <c r="BE314" s="318"/>
      <c r="BF314" s="320"/>
      <c r="BG314" s="321"/>
      <c r="BH314" s="311"/>
      <c r="BI314" s="311"/>
      <c r="BJ314" s="316"/>
      <c r="BK314" s="319"/>
      <c r="BL314" s="312"/>
      <c r="BM314" s="312">
        <v>40000</v>
      </c>
      <c r="BN314" s="315">
        <v>7576000</v>
      </c>
      <c r="BO314" s="832"/>
      <c r="BP314" s="832">
        <v>0</v>
      </c>
      <c r="BQ314" s="337"/>
      <c r="BR314" s="832"/>
      <c r="BS314" s="323" t="s">
        <v>1637</v>
      </c>
      <c r="BT314" s="390"/>
      <c r="BU314" s="391"/>
    </row>
    <row r="315" spans="1:73" s="338" customFormat="1" ht="41.25" customHeight="1" x14ac:dyDescent="0.25">
      <c r="A315" s="831"/>
      <c r="B315" s="831"/>
      <c r="C315" s="311">
        <v>55</v>
      </c>
      <c r="D315" s="311">
        <v>537</v>
      </c>
      <c r="E315" s="311" t="s">
        <v>1203</v>
      </c>
      <c r="F315" s="311" t="s">
        <v>1004</v>
      </c>
      <c r="G315" s="312" t="s">
        <v>12</v>
      </c>
      <c r="H315" s="313">
        <v>203.2</v>
      </c>
      <c r="I315" s="313">
        <v>203.2</v>
      </c>
      <c r="J315" s="313">
        <v>0</v>
      </c>
      <c r="K315" s="313">
        <v>203.2</v>
      </c>
      <c r="L315" s="313">
        <v>0</v>
      </c>
      <c r="M315" s="314">
        <v>1993</v>
      </c>
      <c r="N315" s="312">
        <v>70000</v>
      </c>
      <c r="O315" s="315">
        <v>14224000</v>
      </c>
      <c r="P315" s="311" t="s">
        <v>1204</v>
      </c>
      <c r="Q315" s="311" t="s">
        <v>1205</v>
      </c>
      <c r="R315" s="311" t="s">
        <v>1005</v>
      </c>
      <c r="S315" s="311"/>
      <c r="T315" s="316">
        <v>9500</v>
      </c>
      <c r="U315" s="311" t="s">
        <v>352</v>
      </c>
      <c r="V315" s="317">
        <v>203.2</v>
      </c>
      <c r="W315" s="316">
        <v>9500</v>
      </c>
      <c r="X315" s="312">
        <v>1930400</v>
      </c>
      <c r="Y315" s="316"/>
      <c r="Z315" s="316"/>
      <c r="AA315" s="311"/>
      <c r="AB315" s="312"/>
      <c r="AC315" s="312"/>
      <c r="AD315" s="312"/>
      <c r="AE315" s="312"/>
      <c r="AF315" s="311"/>
      <c r="AG315" s="311"/>
      <c r="AH315" s="312"/>
      <c r="AI315" s="312">
        <v>10000</v>
      </c>
      <c r="AJ315" s="318">
        <v>2032000</v>
      </c>
      <c r="AK315" s="312">
        <v>150000</v>
      </c>
      <c r="AL315" s="316">
        <v>30480000</v>
      </c>
      <c r="AM315" s="316"/>
      <c r="AN315" s="319"/>
      <c r="AO315" s="316"/>
      <c r="AP315" s="319"/>
      <c r="AQ315" s="312"/>
      <c r="AR315" s="312"/>
      <c r="AS315" s="312"/>
      <c r="AT315" s="316"/>
      <c r="AU315" s="271"/>
      <c r="AV315" s="316">
        <v>48666400</v>
      </c>
      <c r="AW315" s="832"/>
      <c r="AX315" s="311"/>
      <c r="AY315" s="311"/>
      <c r="AZ315" s="311"/>
      <c r="BA315" s="312"/>
      <c r="BB315" s="311"/>
      <c r="BC315" s="312"/>
      <c r="BD315" s="312"/>
      <c r="BE315" s="318"/>
      <c r="BF315" s="320"/>
      <c r="BG315" s="321"/>
      <c r="BH315" s="311"/>
      <c r="BI315" s="311"/>
      <c r="BJ315" s="316"/>
      <c r="BK315" s="319"/>
      <c r="BL315" s="312"/>
      <c r="BM315" s="312">
        <v>40000</v>
      </c>
      <c r="BN315" s="315">
        <v>8128000</v>
      </c>
      <c r="BO315" s="832"/>
      <c r="BP315" s="832">
        <v>0</v>
      </c>
      <c r="BQ315" s="337"/>
      <c r="BR315" s="832"/>
      <c r="BS315" s="334" t="s">
        <v>1638</v>
      </c>
      <c r="BT315" s="325"/>
      <c r="BU315" s="343"/>
    </row>
    <row r="316" spans="1:73" s="338" customFormat="1" ht="41.25" customHeight="1" x14ac:dyDescent="0.25">
      <c r="A316" s="831"/>
      <c r="B316" s="831"/>
      <c r="C316" s="311">
        <v>63</v>
      </c>
      <c r="D316" s="311">
        <v>139</v>
      </c>
      <c r="E316" s="311" t="s">
        <v>1203</v>
      </c>
      <c r="F316" s="311" t="s">
        <v>1004</v>
      </c>
      <c r="G316" s="312" t="s">
        <v>12</v>
      </c>
      <c r="H316" s="313">
        <v>227.1</v>
      </c>
      <c r="I316" s="313">
        <v>227.1</v>
      </c>
      <c r="J316" s="313">
        <v>0</v>
      </c>
      <c r="K316" s="313">
        <v>227.1</v>
      </c>
      <c r="L316" s="313">
        <v>0</v>
      </c>
      <c r="M316" s="314">
        <v>1993</v>
      </c>
      <c r="N316" s="312">
        <v>70000</v>
      </c>
      <c r="O316" s="315">
        <v>15897000</v>
      </c>
      <c r="P316" s="311" t="s">
        <v>1204</v>
      </c>
      <c r="Q316" s="311" t="s">
        <v>1205</v>
      </c>
      <c r="R316" s="311" t="s">
        <v>1005</v>
      </c>
      <c r="S316" s="311"/>
      <c r="T316" s="316">
        <v>9500</v>
      </c>
      <c r="U316" s="311" t="s">
        <v>352</v>
      </c>
      <c r="V316" s="317">
        <v>227.1</v>
      </c>
      <c r="W316" s="316">
        <v>9500</v>
      </c>
      <c r="X316" s="312">
        <v>2157450</v>
      </c>
      <c r="Y316" s="316"/>
      <c r="Z316" s="316"/>
      <c r="AA316" s="311"/>
      <c r="AB316" s="312"/>
      <c r="AC316" s="312"/>
      <c r="AD316" s="312"/>
      <c r="AE316" s="312"/>
      <c r="AF316" s="311"/>
      <c r="AG316" s="311"/>
      <c r="AH316" s="312"/>
      <c r="AI316" s="312">
        <v>10000</v>
      </c>
      <c r="AJ316" s="318">
        <v>2271000</v>
      </c>
      <c r="AK316" s="312">
        <v>150000</v>
      </c>
      <c r="AL316" s="316">
        <v>34065000</v>
      </c>
      <c r="AM316" s="316"/>
      <c r="AN316" s="319"/>
      <c r="AO316" s="316"/>
      <c r="AP316" s="319"/>
      <c r="AQ316" s="312"/>
      <c r="AR316" s="312"/>
      <c r="AS316" s="312"/>
      <c r="AT316" s="316"/>
      <c r="AU316" s="271"/>
      <c r="AV316" s="316">
        <v>54390450</v>
      </c>
      <c r="AW316" s="830"/>
      <c r="AX316" s="311"/>
      <c r="AY316" s="311"/>
      <c r="AZ316" s="311"/>
      <c r="BA316" s="312"/>
      <c r="BB316" s="311"/>
      <c r="BC316" s="312"/>
      <c r="BD316" s="312"/>
      <c r="BE316" s="318"/>
      <c r="BF316" s="320"/>
      <c r="BG316" s="321"/>
      <c r="BH316" s="311"/>
      <c r="BI316" s="311"/>
      <c r="BJ316" s="316"/>
      <c r="BK316" s="319"/>
      <c r="BL316" s="312"/>
      <c r="BM316" s="312">
        <v>40000</v>
      </c>
      <c r="BN316" s="315">
        <v>9084000</v>
      </c>
      <c r="BO316" s="830"/>
      <c r="BP316" s="830">
        <v>0</v>
      </c>
      <c r="BQ316" s="324"/>
      <c r="BR316" s="830"/>
      <c r="BS316" s="334" t="s">
        <v>1639</v>
      </c>
      <c r="BT316" s="325"/>
      <c r="BU316" s="343"/>
    </row>
    <row r="317" spans="1:73" s="342" customFormat="1" ht="42" customHeight="1" x14ac:dyDescent="0.25">
      <c r="A317" s="828"/>
      <c r="B317" s="828"/>
      <c r="C317" s="311">
        <v>55</v>
      </c>
      <c r="D317" s="311">
        <v>444</v>
      </c>
      <c r="E317" s="311" t="s">
        <v>1203</v>
      </c>
      <c r="F317" s="311" t="s">
        <v>1004</v>
      </c>
      <c r="G317" s="312" t="s">
        <v>12</v>
      </c>
      <c r="H317" s="313">
        <v>163.5</v>
      </c>
      <c r="I317" s="313">
        <v>46.7</v>
      </c>
      <c r="J317" s="313">
        <v>0</v>
      </c>
      <c r="K317" s="313">
        <v>46.7</v>
      </c>
      <c r="L317" s="313">
        <v>116.8</v>
      </c>
      <c r="M317" s="314">
        <v>1993</v>
      </c>
      <c r="N317" s="312">
        <v>70000</v>
      </c>
      <c r="O317" s="315">
        <v>3269000</v>
      </c>
      <c r="P317" s="311" t="s">
        <v>1204</v>
      </c>
      <c r="Q317" s="311" t="s">
        <v>1205</v>
      </c>
      <c r="R317" s="311" t="s">
        <v>1005</v>
      </c>
      <c r="S317" s="311"/>
      <c r="T317" s="316">
        <v>9500</v>
      </c>
      <c r="U317" s="311" t="s">
        <v>352</v>
      </c>
      <c r="V317" s="317">
        <v>46.7</v>
      </c>
      <c r="W317" s="316">
        <v>9500</v>
      </c>
      <c r="X317" s="312">
        <v>443650</v>
      </c>
      <c r="Y317" s="316"/>
      <c r="Z317" s="316"/>
      <c r="AA317" s="311"/>
      <c r="AB317" s="312"/>
      <c r="AC317" s="312"/>
      <c r="AD317" s="312"/>
      <c r="AE317" s="312"/>
      <c r="AF317" s="311"/>
      <c r="AG317" s="311"/>
      <c r="AH317" s="312"/>
      <c r="AI317" s="312">
        <v>10000</v>
      </c>
      <c r="AJ317" s="318">
        <v>467000</v>
      </c>
      <c r="AK317" s="312">
        <v>150000</v>
      </c>
      <c r="AL317" s="316">
        <v>7005000</v>
      </c>
      <c r="AM317" s="316"/>
      <c r="AN317" s="319"/>
      <c r="AO317" s="316"/>
      <c r="AP317" s="319"/>
      <c r="AQ317" s="312"/>
      <c r="AR317" s="312"/>
      <c r="AS317" s="312"/>
      <c r="AT317" s="316"/>
      <c r="AU317" s="271"/>
      <c r="AV317" s="316">
        <v>11184650</v>
      </c>
      <c r="AW317" s="316">
        <v>11184650</v>
      </c>
      <c r="AX317" s="311"/>
      <c r="AY317" s="311"/>
      <c r="AZ317" s="311"/>
      <c r="BA317" s="312"/>
      <c r="BB317" s="311"/>
      <c r="BC317" s="312"/>
      <c r="BD317" s="312"/>
      <c r="BE317" s="318"/>
      <c r="BF317" s="320"/>
      <c r="BG317" s="321"/>
      <c r="BH317" s="311"/>
      <c r="BI317" s="311"/>
      <c r="BJ317" s="316"/>
      <c r="BK317" s="319"/>
      <c r="BL317" s="312"/>
      <c r="BM317" s="312">
        <v>40000</v>
      </c>
      <c r="BN317" s="315">
        <v>1868000</v>
      </c>
      <c r="BO317" s="316">
        <v>1868000</v>
      </c>
      <c r="BP317" s="316">
        <v>13052650</v>
      </c>
      <c r="BQ317" s="337"/>
      <c r="BR317" s="337"/>
      <c r="BS317" s="323"/>
      <c r="BT317" s="325"/>
      <c r="BU317" s="276"/>
    </row>
    <row r="318" spans="1:73" ht="48" customHeight="1" x14ac:dyDescent="0.25">
      <c r="A318" s="827">
        <v>143</v>
      </c>
      <c r="B318" s="827" t="s">
        <v>73</v>
      </c>
      <c r="C318" s="311">
        <v>55</v>
      </c>
      <c r="D318" s="311">
        <v>390</v>
      </c>
      <c r="E318" s="311" t="s">
        <v>1203</v>
      </c>
      <c r="F318" s="311" t="s">
        <v>1004</v>
      </c>
      <c r="G318" s="312" t="s">
        <v>12</v>
      </c>
      <c r="H318" s="313">
        <v>99.1</v>
      </c>
      <c r="I318" s="313">
        <v>99.1</v>
      </c>
      <c r="J318" s="313">
        <v>0</v>
      </c>
      <c r="K318" s="313">
        <v>99.1</v>
      </c>
      <c r="L318" s="313">
        <v>0</v>
      </c>
      <c r="M318" s="314">
        <v>1993</v>
      </c>
      <c r="N318" s="312">
        <v>70000</v>
      </c>
      <c r="O318" s="315">
        <v>6937000</v>
      </c>
      <c r="P318" s="311" t="s">
        <v>1204</v>
      </c>
      <c r="Q318" s="311" t="s">
        <v>1205</v>
      </c>
      <c r="R318" s="311" t="s">
        <v>1005</v>
      </c>
      <c r="S318" s="311"/>
      <c r="T318" s="316">
        <v>9500</v>
      </c>
      <c r="U318" s="311" t="s">
        <v>352</v>
      </c>
      <c r="V318" s="317">
        <v>99.1</v>
      </c>
      <c r="W318" s="316">
        <v>9500</v>
      </c>
      <c r="X318" s="312">
        <v>941450</v>
      </c>
      <c r="Y318" s="316"/>
      <c r="Z318" s="316"/>
      <c r="AA318" s="311"/>
      <c r="AB318" s="312"/>
      <c r="AC318" s="312"/>
      <c r="AD318" s="312"/>
      <c r="AE318" s="312"/>
      <c r="AF318" s="311"/>
      <c r="AG318" s="311"/>
      <c r="AH318" s="312"/>
      <c r="AI318" s="312">
        <v>10000</v>
      </c>
      <c r="AJ318" s="318">
        <v>991000</v>
      </c>
      <c r="AK318" s="312">
        <v>150000</v>
      </c>
      <c r="AL318" s="316">
        <v>14865000</v>
      </c>
      <c r="AM318" s="316"/>
      <c r="AN318" s="319"/>
      <c r="AO318" s="316"/>
      <c r="AP318" s="319"/>
      <c r="AQ318" s="312"/>
      <c r="AR318" s="312"/>
      <c r="AS318" s="312"/>
      <c r="AT318" s="316"/>
      <c r="AU318" s="271"/>
      <c r="AV318" s="316">
        <v>23734450</v>
      </c>
      <c r="AW318" s="829">
        <v>100709750</v>
      </c>
      <c r="AX318" s="311"/>
      <c r="AY318" s="311"/>
      <c r="AZ318" s="311"/>
      <c r="BA318" s="312"/>
      <c r="BB318" s="311"/>
      <c r="BC318" s="312"/>
      <c r="BD318" s="312"/>
      <c r="BE318" s="318"/>
      <c r="BF318" s="320"/>
      <c r="BG318" s="321"/>
      <c r="BH318" s="311"/>
      <c r="BI318" s="311"/>
      <c r="BJ318" s="316"/>
      <c r="BK318" s="319"/>
      <c r="BL318" s="312"/>
      <c r="BM318" s="312">
        <v>40000</v>
      </c>
      <c r="BN318" s="315">
        <v>3964000</v>
      </c>
      <c r="BO318" s="829">
        <v>16820000</v>
      </c>
      <c r="BP318" s="829">
        <v>117529750</v>
      </c>
      <c r="BQ318" s="322"/>
      <c r="BR318" s="829" t="s">
        <v>1640</v>
      </c>
      <c r="BS318" s="323" t="s">
        <v>1637</v>
      </c>
      <c r="BT318" s="390"/>
      <c r="BU318" s="391"/>
    </row>
    <row r="319" spans="1:73" s="358" customFormat="1" ht="48" customHeight="1" x14ac:dyDescent="0.25">
      <c r="A319" s="831"/>
      <c r="B319" s="831"/>
      <c r="C319" s="344">
        <v>55</v>
      </c>
      <c r="D319" s="344">
        <v>451</v>
      </c>
      <c r="E319" s="344" t="s">
        <v>1203</v>
      </c>
      <c r="F319" s="344" t="s">
        <v>1004</v>
      </c>
      <c r="G319" s="345" t="s">
        <v>12</v>
      </c>
      <c r="H319" s="346">
        <v>161.1</v>
      </c>
      <c r="I319" s="346">
        <v>161.1</v>
      </c>
      <c r="J319" s="346">
        <v>0</v>
      </c>
      <c r="K319" s="346">
        <v>161.1</v>
      </c>
      <c r="L319" s="346">
        <v>0</v>
      </c>
      <c r="M319" s="347">
        <v>1993</v>
      </c>
      <c r="N319" s="345">
        <v>70000</v>
      </c>
      <c r="O319" s="296">
        <v>11277000</v>
      </c>
      <c r="P319" s="344" t="s">
        <v>1204</v>
      </c>
      <c r="Q319" s="344" t="s">
        <v>1205</v>
      </c>
      <c r="R319" s="344" t="s">
        <v>1005</v>
      </c>
      <c r="S319" s="344"/>
      <c r="T319" s="324">
        <v>9500</v>
      </c>
      <c r="U319" s="344" t="s">
        <v>352</v>
      </c>
      <c r="V319" s="348">
        <v>161.1</v>
      </c>
      <c r="W319" s="324">
        <v>9500</v>
      </c>
      <c r="X319" s="345">
        <v>1530450</v>
      </c>
      <c r="Y319" s="324"/>
      <c r="Z319" s="324"/>
      <c r="AA319" s="344"/>
      <c r="AB319" s="345"/>
      <c r="AC319" s="345"/>
      <c r="AD319" s="345"/>
      <c r="AE319" s="345"/>
      <c r="AF319" s="344"/>
      <c r="AG319" s="344"/>
      <c r="AH319" s="345"/>
      <c r="AI319" s="345">
        <v>10000</v>
      </c>
      <c r="AJ319" s="349">
        <v>1611000</v>
      </c>
      <c r="AK319" s="345">
        <v>150000</v>
      </c>
      <c r="AL319" s="324">
        <v>24165000</v>
      </c>
      <c r="AM319" s="324"/>
      <c r="AN319" s="350"/>
      <c r="AO319" s="324"/>
      <c r="AP319" s="350"/>
      <c r="AQ319" s="345"/>
      <c r="AR319" s="345"/>
      <c r="AS319" s="345"/>
      <c r="AT319" s="324"/>
      <c r="AU319" s="295"/>
      <c r="AV319" s="316">
        <v>38583450</v>
      </c>
      <c r="AW319" s="832"/>
      <c r="AX319" s="311"/>
      <c r="AY319" s="311"/>
      <c r="AZ319" s="311"/>
      <c r="BA319" s="312"/>
      <c r="BB319" s="311"/>
      <c r="BC319" s="312"/>
      <c r="BD319" s="312"/>
      <c r="BE319" s="318"/>
      <c r="BF319" s="320"/>
      <c r="BG319" s="321"/>
      <c r="BH319" s="311"/>
      <c r="BI319" s="311"/>
      <c r="BJ319" s="316"/>
      <c r="BK319" s="319"/>
      <c r="BL319" s="312"/>
      <c r="BM319" s="312">
        <v>40000</v>
      </c>
      <c r="BN319" s="315">
        <v>6444000</v>
      </c>
      <c r="BO319" s="832"/>
      <c r="BP319" s="832">
        <v>0</v>
      </c>
      <c r="BQ319" s="337"/>
      <c r="BR319" s="832"/>
      <c r="BS319" s="356" t="s">
        <v>1641</v>
      </c>
      <c r="BT319" s="325"/>
      <c r="BU319" s="276"/>
    </row>
    <row r="320" spans="1:73" s="342" customFormat="1" ht="48" customHeight="1" x14ac:dyDescent="0.25">
      <c r="A320" s="831"/>
      <c r="B320" s="831"/>
      <c r="C320" s="332">
        <v>63</v>
      </c>
      <c r="D320" s="311">
        <v>316</v>
      </c>
      <c r="E320" s="311" t="s">
        <v>1203</v>
      </c>
      <c r="F320" s="311" t="s">
        <v>1004</v>
      </c>
      <c r="G320" s="312" t="s">
        <v>12</v>
      </c>
      <c r="H320" s="313">
        <v>160.30000000000001</v>
      </c>
      <c r="I320" s="313">
        <v>160.30000000000001</v>
      </c>
      <c r="J320" s="313">
        <v>0</v>
      </c>
      <c r="K320" s="313">
        <v>160.30000000000001</v>
      </c>
      <c r="L320" s="313">
        <v>0</v>
      </c>
      <c r="M320" s="314">
        <v>1993</v>
      </c>
      <c r="N320" s="312">
        <v>70000</v>
      </c>
      <c r="O320" s="315">
        <v>11221000</v>
      </c>
      <c r="P320" s="311" t="s">
        <v>1204</v>
      </c>
      <c r="Q320" s="311" t="s">
        <v>1205</v>
      </c>
      <c r="R320" s="311" t="s">
        <v>1005</v>
      </c>
      <c r="S320" s="311"/>
      <c r="T320" s="316">
        <v>9500</v>
      </c>
      <c r="U320" s="311" t="s">
        <v>352</v>
      </c>
      <c r="V320" s="317">
        <v>160.30000000000001</v>
      </c>
      <c r="W320" s="316">
        <v>9500</v>
      </c>
      <c r="X320" s="312">
        <v>1522850</v>
      </c>
      <c r="Y320" s="316"/>
      <c r="Z320" s="316"/>
      <c r="AA320" s="311"/>
      <c r="AB320" s="312"/>
      <c r="AC320" s="312"/>
      <c r="AD320" s="312"/>
      <c r="AE320" s="312"/>
      <c r="AF320" s="311"/>
      <c r="AG320" s="311"/>
      <c r="AH320" s="312"/>
      <c r="AI320" s="312">
        <v>10000</v>
      </c>
      <c r="AJ320" s="318">
        <v>1603000</v>
      </c>
      <c r="AK320" s="312">
        <v>150000</v>
      </c>
      <c r="AL320" s="316">
        <v>24045000</v>
      </c>
      <c r="AM320" s="316"/>
      <c r="AN320" s="319"/>
      <c r="AO320" s="316"/>
      <c r="AP320" s="319"/>
      <c r="AQ320" s="312"/>
      <c r="AR320" s="312"/>
      <c r="AS320" s="312"/>
      <c r="AT320" s="316"/>
      <c r="AU320" s="271"/>
      <c r="AV320" s="316">
        <v>38391850</v>
      </c>
      <c r="AW320" s="830"/>
      <c r="AX320" s="311"/>
      <c r="AY320" s="311"/>
      <c r="AZ320" s="311"/>
      <c r="BA320" s="312"/>
      <c r="BB320" s="311"/>
      <c r="BC320" s="312"/>
      <c r="BD320" s="312"/>
      <c r="BE320" s="318"/>
      <c r="BF320" s="320"/>
      <c r="BG320" s="321"/>
      <c r="BH320" s="311"/>
      <c r="BI320" s="311"/>
      <c r="BJ320" s="316"/>
      <c r="BK320" s="319"/>
      <c r="BL320" s="312"/>
      <c r="BM320" s="312">
        <v>40000</v>
      </c>
      <c r="BN320" s="315">
        <v>6412000</v>
      </c>
      <c r="BO320" s="830"/>
      <c r="BP320" s="830">
        <v>0</v>
      </c>
      <c r="BQ320" s="324"/>
      <c r="BR320" s="830"/>
      <c r="BS320" s="323" t="s">
        <v>1642</v>
      </c>
      <c r="BT320" s="325"/>
      <c r="BU320" s="276"/>
    </row>
    <row r="321" spans="1:73" s="342" customFormat="1" ht="48" customHeight="1" x14ac:dyDescent="0.25">
      <c r="A321" s="831"/>
      <c r="B321" s="831"/>
      <c r="C321" s="311">
        <v>63</v>
      </c>
      <c r="D321" s="311">
        <v>232</v>
      </c>
      <c r="E321" s="311" t="s">
        <v>1203</v>
      </c>
      <c r="F321" s="311" t="s">
        <v>1004</v>
      </c>
      <c r="G321" s="312" t="s">
        <v>12</v>
      </c>
      <c r="H321" s="313">
        <v>174.4</v>
      </c>
      <c r="I321" s="313">
        <v>174.4</v>
      </c>
      <c r="J321" s="313">
        <v>0</v>
      </c>
      <c r="K321" s="313">
        <v>174.4</v>
      </c>
      <c r="L321" s="313">
        <v>0</v>
      </c>
      <c r="M321" s="314">
        <v>1993</v>
      </c>
      <c r="N321" s="312">
        <v>70000</v>
      </c>
      <c r="O321" s="315">
        <v>12208000</v>
      </c>
      <c r="P321" s="311" t="s">
        <v>1204</v>
      </c>
      <c r="Q321" s="311" t="s">
        <v>1205</v>
      </c>
      <c r="R321" s="311" t="s">
        <v>1005</v>
      </c>
      <c r="S321" s="311"/>
      <c r="T321" s="316">
        <v>9500</v>
      </c>
      <c r="U321" s="311" t="s">
        <v>352</v>
      </c>
      <c r="V321" s="317">
        <v>174.4</v>
      </c>
      <c r="W321" s="316">
        <v>9500</v>
      </c>
      <c r="X321" s="312">
        <v>1656800</v>
      </c>
      <c r="Y321" s="316"/>
      <c r="Z321" s="316"/>
      <c r="AA321" s="311"/>
      <c r="AB321" s="312"/>
      <c r="AC321" s="312"/>
      <c r="AD321" s="312"/>
      <c r="AE321" s="312"/>
      <c r="AF321" s="311"/>
      <c r="AG321" s="311"/>
      <c r="AH321" s="312"/>
      <c r="AI321" s="312">
        <v>10000</v>
      </c>
      <c r="AJ321" s="318">
        <v>1744000</v>
      </c>
      <c r="AK321" s="312">
        <v>150000</v>
      </c>
      <c r="AL321" s="316">
        <v>26160000</v>
      </c>
      <c r="AM321" s="316"/>
      <c r="AN321" s="319"/>
      <c r="AO321" s="316"/>
      <c r="AP321" s="319"/>
      <c r="AQ321" s="312"/>
      <c r="AR321" s="312"/>
      <c r="AS321" s="312"/>
      <c r="AT321" s="316"/>
      <c r="AU321" s="271"/>
      <c r="AV321" s="316">
        <v>41768800</v>
      </c>
      <c r="AW321" s="316">
        <v>41768800</v>
      </c>
      <c r="AX321" s="311"/>
      <c r="AY321" s="311"/>
      <c r="AZ321" s="311"/>
      <c r="BA321" s="312"/>
      <c r="BB321" s="311"/>
      <c r="BC321" s="312"/>
      <c r="BD321" s="312"/>
      <c r="BE321" s="318"/>
      <c r="BF321" s="320"/>
      <c r="BG321" s="321"/>
      <c r="BH321" s="311"/>
      <c r="BI321" s="311"/>
      <c r="BJ321" s="316"/>
      <c r="BK321" s="319"/>
      <c r="BL321" s="312"/>
      <c r="BM321" s="312">
        <v>40000</v>
      </c>
      <c r="BN321" s="315">
        <v>6976000</v>
      </c>
      <c r="BO321" s="316">
        <v>6976000</v>
      </c>
      <c r="BP321" s="316">
        <v>48744800</v>
      </c>
      <c r="BQ321" s="337"/>
      <c r="BR321" s="337"/>
      <c r="BS321" s="323"/>
      <c r="BT321" s="325"/>
      <c r="BU321" s="276"/>
    </row>
    <row r="322" spans="1:73" s="342" customFormat="1" ht="48" customHeight="1" x14ac:dyDescent="0.25">
      <c r="A322" s="828"/>
      <c r="B322" s="828"/>
      <c r="C322" s="311">
        <v>55</v>
      </c>
      <c r="D322" s="311">
        <v>444</v>
      </c>
      <c r="E322" s="311" t="s">
        <v>1203</v>
      </c>
      <c r="F322" s="311" t="s">
        <v>1004</v>
      </c>
      <c r="G322" s="312" t="s">
        <v>12</v>
      </c>
      <c r="H322" s="313">
        <v>118.4</v>
      </c>
      <c r="I322" s="313">
        <v>33.799999999999997</v>
      </c>
      <c r="J322" s="313">
        <v>0</v>
      </c>
      <c r="K322" s="313">
        <v>33.799999999999997</v>
      </c>
      <c r="L322" s="313">
        <v>84.600000000000009</v>
      </c>
      <c r="M322" s="314">
        <v>1993</v>
      </c>
      <c r="N322" s="312">
        <v>70000</v>
      </c>
      <c r="O322" s="315">
        <v>2366000</v>
      </c>
      <c r="P322" s="311" t="s">
        <v>1204</v>
      </c>
      <c r="Q322" s="311" t="s">
        <v>1205</v>
      </c>
      <c r="R322" s="311" t="s">
        <v>1005</v>
      </c>
      <c r="S322" s="311"/>
      <c r="T322" s="316">
        <v>9500</v>
      </c>
      <c r="U322" s="311" t="s">
        <v>352</v>
      </c>
      <c r="V322" s="317">
        <v>33.799999999999997</v>
      </c>
      <c r="W322" s="316">
        <v>9500</v>
      </c>
      <c r="X322" s="312">
        <v>321100</v>
      </c>
      <c r="Y322" s="316"/>
      <c r="Z322" s="316"/>
      <c r="AA322" s="311"/>
      <c r="AB322" s="312"/>
      <c r="AC322" s="312"/>
      <c r="AD322" s="312"/>
      <c r="AE322" s="312"/>
      <c r="AF322" s="311"/>
      <c r="AG322" s="311"/>
      <c r="AH322" s="312"/>
      <c r="AI322" s="312">
        <v>10000</v>
      </c>
      <c r="AJ322" s="318">
        <v>338000</v>
      </c>
      <c r="AK322" s="312">
        <v>150000</v>
      </c>
      <c r="AL322" s="316">
        <v>5070000</v>
      </c>
      <c r="AM322" s="316"/>
      <c r="AN322" s="319"/>
      <c r="AO322" s="316"/>
      <c r="AP322" s="319"/>
      <c r="AQ322" s="312"/>
      <c r="AR322" s="312"/>
      <c r="AS322" s="312"/>
      <c r="AT322" s="316"/>
      <c r="AU322" s="271"/>
      <c r="AV322" s="316">
        <v>8095100</v>
      </c>
      <c r="AW322" s="316">
        <v>8095100</v>
      </c>
      <c r="AX322" s="311"/>
      <c r="AY322" s="311"/>
      <c r="AZ322" s="311"/>
      <c r="BA322" s="312"/>
      <c r="BB322" s="311"/>
      <c r="BC322" s="312"/>
      <c r="BD322" s="312"/>
      <c r="BE322" s="318"/>
      <c r="BF322" s="320"/>
      <c r="BG322" s="321"/>
      <c r="BH322" s="311"/>
      <c r="BI322" s="311"/>
      <c r="BJ322" s="316"/>
      <c r="BK322" s="319"/>
      <c r="BL322" s="312"/>
      <c r="BM322" s="312">
        <v>40000</v>
      </c>
      <c r="BN322" s="315">
        <v>1352000</v>
      </c>
      <c r="BO322" s="316">
        <v>1352000</v>
      </c>
      <c r="BP322" s="316">
        <v>9447100</v>
      </c>
      <c r="BQ322" s="337"/>
      <c r="BR322" s="337"/>
      <c r="BS322" s="323"/>
      <c r="BT322" s="325"/>
      <c r="BU322" s="276"/>
    </row>
    <row r="323" spans="1:73" s="338" customFormat="1" ht="48" customHeight="1" x14ac:dyDescent="0.25">
      <c r="A323" s="827">
        <v>144</v>
      </c>
      <c r="B323" s="827" t="s">
        <v>1643</v>
      </c>
      <c r="C323" s="311">
        <v>63</v>
      </c>
      <c r="D323" s="311">
        <v>143</v>
      </c>
      <c r="E323" s="311" t="s">
        <v>1203</v>
      </c>
      <c r="F323" s="311" t="s">
        <v>1004</v>
      </c>
      <c r="G323" s="312" t="s">
        <v>12</v>
      </c>
      <c r="H323" s="313">
        <v>454</v>
      </c>
      <c r="I323" s="313">
        <v>454</v>
      </c>
      <c r="J323" s="313">
        <v>0</v>
      </c>
      <c r="K323" s="313">
        <v>454</v>
      </c>
      <c r="L323" s="313">
        <v>0</v>
      </c>
      <c r="M323" s="314">
        <v>1993</v>
      </c>
      <c r="N323" s="312">
        <v>70000</v>
      </c>
      <c r="O323" s="315">
        <v>31780000</v>
      </c>
      <c r="P323" s="311" t="s">
        <v>1204</v>
      </c>
      <c r="Q323" s="311" t="s">
        <v>1205</v>
      </c>
      <c r="R323" s="311" t="s">
        <v>1005</v>
      </c>
      <c r="S323" s="311"/>
      <c r="T323" s="316">
        <v>9500</v>
      </c>
      <c r="U323" s="311" t="s">
        <v>352</v>
      </c>
      <c r="V323" s="317">
        <v>454</v>
      </c>
      <c r="W323" s="316">
        <v>9500</v>
      </c>
      <c r="X323" s="312">
        <v>4313000</v>
      </c>
      <c r="Y323" s="316"/>
      <c r="Z323" s="316"/>
      <c r="AA323" s="311"/>
      <c r="AB323" s="312"/>
      <c r="AC323" s="312"/>
      <c r="AD323" s="312"/>
      <c r="AE323" s="312"/>
      <c r="AF323" s="311"/>
      <c r="AG323" s="311"/>
      <c r="AH323" s="312"/>
      <c r="AI323" s="312">
        <v>10000</v>
      </c>
      <c r="AJ323" s="318">
        <v>4540000</v>
      </c>
      <c r="AK323" s="312">
        <v>150000</v>
      </c>
      <c r="AL323" s="316">
        <v>68100000</v>
      </c>
      <c r="AM323" s="316"/>
      <c r="AN323" s="319"/>
      <c r="AO323" s="316"/>
      <c r="AP323" s="319"/>
      <c r="AQ323" s="312"/>
      <c r="AR323" s="312"/>
      <c r="AS323" s="312"/>
      <c r="AT323" s="316"/>
      <c r="AU323" s="271"/>
      <c r="AV323" s="316">
        <v>108733000</v>
      </c>
      <c r="AW323" s="829">
        <v>174835000</v>
      </c>
      <c r="AX323" s="311"/>
      <c r="AY323" s="311"/>
      <c r="AZ323" s="311"/>
      <c r="BA323" s="312"/>
      <c r="BB323" s="311"/>
      <c r="BC323" s="312"/>
      <c r="BD323" s="312"/>
      <c r="BE323" s="318"/>
      <c r="BF323" s="320"/>
      <c r="BG323" s="321"/>
      <c r="BH323" s="311"/>
      <c r="BI323" s="311"/>
      <c r="BJ323" s="316"/>
      <c r="BK323" s="319"/>
      <c r="BL323" s="312"/>
      <c r="BM323" s="312">
        <v>40000</v>
      </c>
      <c r="BN323" s="315">
        <v>18160000</v>
      </c>
      <c r="BO323" s="829">
        <v>29200000</v>
      </c>
      <c r="BP323" s="829">
        <v>204035000</v>
      </c>
      <c r="BQ323" s="322"/>
      <c r="BR323" s="829" t="s">
        <v>1644</v>
      </c>
      <c r="BS323" s="334" t="s">
        <v>1645</v>
      </c>
      <c r="BT323" s="325"/>
      <c r="BU323" s="276"/>
    </row>
    <row r="324" spans="1:73" s="338" customFormat="1" ht="48" customHeight="1" x14ac:dyDescent="0.25">
      <c r="A324" s="831"/>
      <c r="B324" s="831"/>
      <c r="C324" s="311">
        <v>63</v>
      </c>
      <c r="D324" s="311">
        <v>271</v>
      </c>
      <c r="E324" s="311" t="s">
        <v>1203</v>
      </c>
      <c r="F324" s="311" t="s">
        <v>1004</v>
      </c>
      <c r="G324" s="312" t="s">
        <v>12</v>
      </c>
      <c r="H324" s="313">
        <v>276</v>
      </c>
      <c r="I324" s="313">
        <v>276</v>
      </c>
      <c r="J324" s="313">
        <v>0</v>
      </c>
      <c r="K324" s="313">
        <v>276</v>
      </c>
      <c r="L324" s="313">
        <v>0</v>
      </c>
      <c r="M324" s="314">
        <v>1993</v>
      </c>
      <c r="N324" s="312">
        <v>70000</v>
      </c>
      <c r="O324" s="315">
        <v>19320000</v>
      </c>
      <c r="P324" s="311" t="s">
        <v>1204</v>
      </c>
      <c r="Q324" s="311" t="s">
        <v>1205</v>
      </c>
      <c r="R324" s="311" t="s">
        <v>1005</v>
      </c>
      <c r="S324" s="311"/>
      <c r="T324" s="316">
        <v>9500</v>
      </c>
      <c r="U324" s="311" t="s">
        <v>352</v>
      </c>
      <c r="V324" s="317">
        <v>276</v>
      </c>
      <c r="W324" s="316">
        <v>9500</v>
      </c>
      <c r="X324" s="312">
        <v>2622000</v>
      </c>
      <c r="Y324" s="316"/>
      <c r="Z324" s="316"/>
      <c r="AA324" s="311"/>
      <c r="AB324" s="312"/>
      <c r="AC324" s="312"/>
      <c r="AD324" s="312"/>
      <c r="AE324" s="312"/>
      <c r="AF324" s="311"/>
      <c r="AG324" s="311"/>
      <c r="AH324" s="312"/>
      <c r="AI324" s="312">
        <v>10000</v>
      </c>
      <c r="AJ324" s="318">
        <v>2760000</v>
      </c>
      <c r="AK324" s="312">
        <v>150000</v>
      </c>
      <c r="AL324" s="316">
        <v>41400000</v>
      </c>
      <c r="AM324" s="316"/>
      <c r="AN324" s="319"/>
      <c r="AO324" s="316"/>
      <c r="AP324" s="319"/>
      <c r="AQ324" s="312"/>
      <c r="AR324" s="312"/>
      <c r="AS324" s="312"/>
      <c r="AT324" s="316"/>
      <c r="AU324" s="271"/>
      <c r="AV324" s="316">
        <v>66102000</v>
      </c>
      <c r="AW324" s="830"/>
      <c r="AX324" s="311"/>
      <c r="AY324" s="311"/>
      <c r="AZ324" s="311"/>
      <c r="BA324" s="312"/>
      <c r="BB324" s="311"/>
      <c r="BC324" s="312"/>
      <c r="BD324" s="312"/>
      <c r="BE324" s="318"/>
      <c r="BF324" s="320"/>
      <c r="BG324" s="321"/>
      <c r="BH324" s="311"/>
      <c r="BI324" s="311"/>
      <c r="BJ324" s="316"/>
      <c r="BK324" s="319"/>
      <c r="BL324" s="312"/>
      <c r="BM324" s="312">
        <v>40000</v>
      </c>
      <c r="BN324" s="315">
        <v>11040000</v>
      </c>
      <c r="BO324" s="830"/>
      <c r="BP324" s="830">
        <v>0</v>
      </c>
      <c r="BQ324" s="324"/>
      <c r="BR324" s="830"/>
      <c r="BS324" s="334" t="s">
        <v>1645</v>
      </c>
      <c r="BT324" s="325"/>
      <c r="BU324" s="276"/>
    </row>
    <row r="325" spans="1:73" s="338" customFormat="1" ht="48" customHeight="1" x14ac:dyDescent="0.25">
      <c r="A325" s="828"/>
      <c r="B325" s="828"/>
      <c r="C325" s="311">
        <v>63</v>
      </c>
      <c r="D325" s="311">
        <v>232</v>
      </c>
      <c r="E325" s="311" t="s">
        <v>1203</v>
      </c>
      <c r="F325" s="311" t="s">
        <v>1004</v>
      </c>
      <c r="G325" s="312" t="s">
        <v>12</v>
      </c>
      <c r="H325" s="313">
        <v>233.7</v>
      </c>
      <c r="I325" s="313">
        <v>233.7</v>
      </c>
      <c r="J325" s="313">
        <v>0</v>
      </c>
      <c r="K325" s="313">
        <v>233.7</v>
      </c>
      <c r="L325" s="313">
        <v>0</v>
      </c>
      <c r="M325" s="314">
        <v>1993</v>
      </c>
      <c r="N325" s="312">
        <v>70000</v>
      </c>
      <c r="O325" s="315">
        <v>16359000</v>
      </c>
      <c r="P325" s="311" t="s">
        <v>1204</v>
      </c>
      <c r="Q325" s="311" t="s">
        <v>1205</v>
      </c>
      <c r="R325" s="311" t="s">
        <v>1005</v>
      </c>
      <c r="S325" s="311"/>
      <c r="T325" s="316">
        <v>9500</v>
      </c>
      <c r="U325" s="311" t="s">
        <v>352</v>
      </c>
      <c r="V325" s="317">
        <v>233.7</v>
      </c>
      <c r="W325" s="316">
        <v>9500</v>
      </c>
      <c r="X325" s="312">
        <v>2220150</v>
      </c>
      <c r="Y325" s="316"/>
      <c r="Z325" s="316"/>
      <c r="AA325" s="311"/>
      <c r="AB325" s="312"/>
      <c r="AC325" s="312"/>
      <c r="AD325" s="312"/>
      <c r="AE325" s="312"/>
      <c r="AF325" s="311"/>
      <c r="AG325" s="311"/>
      <c r="AH325" s="312"/>
      <c r="AI325" s="312">
        <v>10000</v>
      </c>
      <c r="AJ325" s="318">
        <v>2337000</v>
      </c>
      <c r="AK325" s="312">
        <v>150000</v>
      </c>
      <c r="AL325" s="316">
        <v>35055000</v>
      </c>
      <c r="AM325" s="316"/>
      <c r="AN325" s="319"/>
      <c r="AO325" s="316"/>
      <c r="AP325" s="319"/>
      <c r="AQ325" s="312"/>
      <c r="AR325" s="312"/>
      <c r="AS325" s="312"/>
      <c r="AT325" s="316"/>
      <c r="AU325" s="271"/>
      <c r="AV325" s="316">
        <v>55971150</v>
      </c>
      <c r="AW325" s="316">
        <v>55971150</v>
      </c>
      <c r="AX325" s="311"/>
      <c r="AY325" s="311"/>
      <c r="AZ325" s="311"/>
      <c r="BA325" s="312"/>
      <c r="BB325" s="311"/>
      <c r="BC325" s="312"/>
      <c r="BD325" s="312"/>
      <c r="BE325" s="318"/>
      <c r="BF325" s="320"/>
      <c r="BG325" s="321"/>
      <c r="BH325" s="311"/>
      <c r="BI325" s="311"/>
      <c r="BJ325" s="316"/>
      <c r="BK325" s="319"/>
      <c r="BL325" s="312"/>
      <c r="BM325" s="312">
        <v>40000</v>
      </c>
      <c r="BN325" s="315">
        <v>9348000</v>
      </c>
      <c r="BO325" s="316">
        <v>9348000</v>
      </c>
      <c r="BP325" s="316">
        <v>65319150</v>
      </c>
      <c r="BQ325" s="337"/>
      <c r="BR325" s="337"/>
      <c r="BS325" s="356"/>
      <c r="BT325" s="325"/>
      <c r="BU325" s="276"/>
    </row>
    <row r="326" spans="1:73" s="338" customFormat="1" ht="55.9" customHeight="1" x14ac:dyDescent="0.25">
      <c r="A326" s="833">
        <v>145</v>
      </c>
      <c r="B326" s="827" t="s">
        <v>1646</v>
      </c>
      <c r="C326" s="311">
        <v>55</v>
      </c>
      <c r="D326" s="311">
        <v>445</v>
      </c>
      <c r="E326" s="311" t="s">
        <v>1203</v>
      </c>
      <c r="F326" s="311" t="s">
        <v>1004</v>
      </c>
      <c r="G326" s="312" t="s">
        <v>12</v>
      </c>
      <c r="H326" s="313">
        <v>198.4</v>
      </c>
      <c r="I326" s="313">
        <v>198.4</v>
      </c>
      <c r="J326" s="313">
        <v>0</v>
      </c>
      <c r="K326" s="313">
        <v>198.4</v>
      </c>
      <c r="L326" s="313">
        <v>0</v>
      </c>
      <c r="M326" s="314">
        <v>1993</v>
      </c>
      <c r="N326" s="312">
        <v>70000</v>
      </c>
      <c r="O326" s="315">
        <v>13888000</v>
      </c>
      <c r="P326" s="311" t="s">
        <v>1204</v>
      </c>
      <c r="Q326" s="311" t="s">
        <v>1205</v>
      </c>
      <c r="R326" s="311" t="s">
        <v>1005</v>
      </c>
      <c r="S326" s="311"/>
      <c r="T326" s="316">
        <v>9500</v>
      </c>
      <c r="U326" s="311" t="s">
        <v>352</v>
      </c>
      <c r="V326" s="317">
        <v>198.4</v>
      </c>
      <c r="W326" s="316">
        <v>9500</v>
      </c>
      <c r="X326" s="312">
        <v>1884800</v>
      </c>
      <c r="Y326" s="316"/>
      <c r="Z326" s="316"/>
      <c r="AA326" s="311"/>
      <c r="AB326" s="312"/>
      <c r="AC326" s="312"/>
      <c r="AD326" s="312"/>
      <c r="AE326" s="312"/>
      <c r="AF326" s="311"/>
      <c r="AG326" s="311"/>
      <c r="AH326" s="312"/>
      <c r="AI326" s="312">
        <v>10000</v>
      </c>
      <c r="AJ326" s="318">
        <v>1984000</v>
      </c>
      <c r="AK326" s="312">
        <v>150000</v>
      </c>
      <c r="AL326" s="316">
        <v>29760000</v>
      </c>
      <c r="AM326" s="316"/>
      <c r="AN326" s="319"/>
      <c r="AO326" s="316"/>
      <c r="AP326" s="319"/>
      <c r="AQ326" s="312"/>
      <c r="AR326" s="312"/>
      <c r="AS326" s="312"/>
      <c r="AT326" s="316"/>
      <c r="AU326" s="271"/>
      <c r="AV326" s="316">
        <v>47516800</v>
      </c>
      <c r="AW326" s="829">
        <v>126312300</v>
      </c>
      <c r="AX326" s="311"/>
      <c r="AY326" s="311"/>
      <c r="AZ326" s="311"/>
      <c r="BA326" s="312"/>
      <c r="BB326" s="311"/>
      <c r="BC326" s="312"/>
      <c r="BD326" s="312"/>
      <c r="BE326" s="318"/>
      <c r="BF326" s="320"/>
      <c r="BG326" s="321"/>
      <c r="BH326" s="311"/>
      <c r="BI326" s="311"/>
      <c r="BJ326" s="316"/>
      <c r="BK326" s="319"/>
      <c r="BL326" s="312"/>
      <c r="BM326" s="312">
        <v>40000</v>
      </c>
      <c r="BN326" s="315">
        <v>7936000</v>
      </c>
      <c r="BO326" s="829">
        <v>21096000</v>
      </c>
      <c r="BP326" s="829">
        <v>147408300</v>
      </c>
      <c r="BQ326" s="322"/>
      <c r="BR326" s="829" t="s">
        <v>1647</v>
      </c>
      <c r="BS326" s="356" t="s">
        <v>1648</v>
      </c>
      <c r="BT326" s="325"/>
      <c r="BU326" s="276"/>
    </row>
    <row r="327" spans="1:73" s="338" customFormat="1" ht="55.9" customHeight="1" x14ac:dyDescent="0.25">
      <c r="A327" s="836"/>
      <c r="B327" s="831"/>
      <c r="C327" s="311">
        <v>63</v>
      </c>
      <c r="D327" s="311">
        <v>140</v>
      </c>
      <c r="E327" s="311" t="s">
        <v>1203</v>
      </c>
      <c r="F327" s="311" t="s">
        <v>1004</v>
      </c>
      <c r="G327" s="312" t="s">
        <v>12</v>
      </c>
      <c r="H327" s="313">
        <v>163.30000000000001</v>
      </c>
      <c r="I327" s="313">
        <v>163.30000000000001</v>
      </c>
      <c r="J327" s="313">
        <v>0</v>
      </c>
      <c r="K327" s="313">
        <v>163.30000000000001</v>
      </c>
      <c r="L327" s="313">
        <v>0</v>
      </c>
      <c r="M327" s="314">
        <v>1993</v>
      </c>
      <c r="N327" s="312">
        <v>70000</v>
      </c>
      <c r="O327" s="315">
        <v>11431000</v>
      </c>
      <c r="P327" s="311" t="s">
        <v>1204</v>
      </c>
      <c r="Q327" s="311" t="s">
        <v>1205</v>
      </c>
      <c r="R327" s="311" t="s">
        <v>1005</v>
      </c>
      <c r="S327" s="311"/>
      <c r="T327" s="316">
        <v>9500</v>
      </c>
      <c r="U327" s="311" t="s">
        <v>352</v>
      </c>
      <c r="V327" s="317">
        <v>163.30000000000001</v>
      </c>
      <c r="W327" s="316">
        <v>9500</v>
      </c>
      <c r="X327" s="312">
        <v>1551350</v>
      </c>
      <c r="Y327" s="316"/>
      <c r="Z327" s="316"/>
      <c r="AA327" s="311"/>
      <c r="AB327" s="312"/>
      <c r="AC327" s="312"/>
      <c r="AD327" s="312"/>
      <c r="AE327" s="312"/>
      <c r="AF327" s="311"/>
      <c r="AG327" s="311"/>
      <c r="AH327" s="312"/>
      <c r="AI327" s="312">
        <v>10000</v>
      </c>
      <c r="AJ327" s="318">
        <v>1633000</v>
      </c>
      <c r="AK327" s="312">
        <v>150000</v>
      </c>
      <c r="AL327" s="316">
        <v>24495000</v>
      </c>
      <c r="AM327" s="316"/>
      <c r="AN327" s="319"/>
      <c r="AO327" s="316"/>
      <c r="AP327" s="319"/>
      <c r="AQ327" s="312"/>
      <c r="AR327" s="312"/>
      <c r="AS327" s="312"/>
      <c r="AT327" s="316"/>
      <c r="AU327" s="271"/>
      <c r="AV327" s="316">
        <v>39110350</v>
      </c>
      <c r="AW327" s="832"/>
      <c r="AX327" s="311"/>
      <c r="AY327" s="311"/>
      <c r="AZ327" s="311"/>
      <c r="BA327" s="312"/>
      <c r="BB327" s="311"/>
      <c r="BC327" s="312"/>
      <c r="BD327" s="312"/>
      <c r="BE327" s="318"/>
      <c r="BF327" s="320"/>
      <c r="BG327" s="321"/>
      <c r="BH327" s="311"/>
      <c r="BI327" s="311"/>
      <c r="BJ327" s="316"/>
      <c r="BK327" s="319"/>
      <c r="BL327" s="312"/>
      <c r="BM327" s="312">
        <v>40000</v>
      </c>
      <c r="BN327" s="315">
        <v>6532000</v>
      </c>
      <c r="BO327" s="832"/>
      <c r="BP327" s="832">
        <v>0</v>
      </c>
      <c r="BQ327" s="337"/>
      <c r="BR327" s="832"/>
      <c r="BS327" s="356" t="s">
        <v>1648</v>
      </c>
      <c r="BT327" s="325"/>
      <c r="BU327" s="276"/>
    </row>
    <row r="328" spans="1:73" s="338" customFormat="1" ht="55.9" customHeight="1" x14ac:dyDescent="0.25">
      <c r="A328" s="836"/>
      <c r="B328" s="828"/>
      <c r="C328" s="311">
        <v>63</v>
      </c>
      <c r="D328" s="311">
        <v>139</v>
      </c>
      <c r="E328" s="311" t="s">
        <v>1203</v>
      </c>
      <c r="F328" s="311" t="s">
        <v>1004</v>
      </c>
      <c r="G328" s="312" t="s">
        <v>12</v>
      </c>
      <c r="H328" s="313">
        <v>165.7</v>
      </c>
      <c r="I328" s="313">
        <v>165.7</v>
      </c>
      <c r="J328" s="313">
        <v>0</v>
      </c>
      <c r="K328" s="313">
        <v>165.7</v>
      </c>
      <c r="L328" s="313">
        <v>0</v>
      </c>
      <c r="M328" s="314">
        <v>1993</v>
      </c>
      <c r="N328" s="312">
        <v>70000</v>
      </c>
      <c r="O328" s="315">
        <v>11599000</v>
      </c>
      <c r="P328" s="311" t="s">
        <v>1204</v>
      </c>
      <c r="Q328" s="311" t="s">
        <v>1205</v>
      </c>
      <c r="R328" s="311" t="s">
        <v>1005</v>
      </c>
      <c r="S328" s="311"/>
      <c r="T328" s="316">
        <v>9500</v>
      </c>
      <c r="U328" s="311" t="s">
        <v>352</v>
      </c>
      <c r="V328" s="317">
        <v>165.7</v>
      </c>
      <c r="W328" s="316">
        <v>9500</v>
      </c>
      <c r="X328" s="312">
        <v>1574150</v>
      </c>
      <c r="Y328" s="316"/>
      <c r="Z328" s="316"/>
      <c r="AA328" s="311"/>
      <c r="AB328" s="312"/>
      <c r="AC328" s="312"/>
      <c r="AD328" s="312"/>
      <c r="AE328" s="312"/>
      <c r="AF328" s="311"/>
      <c r="AG328" s="311"/>
      <c r="AH328" s="312"/>
      <c r="AI328" s="312">
        <v>10000</v>
      </c>
      <c r="AJ328" s="318">
        <v>1657000</v>
      </c>
      <c r="AK328" s="312">
        <v>150000</v>
      </c>
      <c r="AL328" s="316">
        <v>24855000</v>
      </c>
      <c r="AM328" s="316"/>
      <c r="AN328" s="319"/>
      <c r="AO328" s="316"/>
      <c r="AP328" s="319"/>
      <c r="AQ328" s="312"/>
      <c r="AR328" s="312"/>
      <c r="AS328" s="312"/>
      <c r="AT328" s="316"/>
      <c r="AU328" s="271"/>
      <c r="AV328" s="316">
        <v>39685150</v>
      </c>
      <c r="AW328" s="830"/>
      <c r="AX328" s="311"/>
      <c r="AY328" s="311"/>
      <c r="AZ328" s="311"/>
      <c r="BA328" s="312"/>
      <c r="BB328" s="311"/>
      <c r="BC328" s="312"/>
      <c r="BD328" s="312"/>
      <c r="BE328" s="318"/>
      <c r="BF328" s="320"/>
      <c r="BG328" s="321"/>
      <c r="BH328" s="311"/>
      <c r="BI328" s="311"/>
      <c r="BJ328" s="316"/>
      <c r="BK328" s="319"/>
      <c r="BL328" s="312"/>
      <c r="BM328" s="312">
        <v>40000</v>
      </c>
      <c r="BN328" s="315">
        <v>6628000</v>
      </c>
      <c r="BO328" s="830"/>
      <c r="BP328" s="830">
        <v>0</v>
      </c>
      <c r="BQ328" s="324"/>
      <c r="BR328" s="830"/>
      <c r="BS328" s="356" t="s">
        <v>1648</v>
      </c>
      <c r="BT328" s="325"/>
      <c r="BU328" s="276"/>
    </row>
    <row r="329" spans="1:73" s="338" customFormat="1" ht="81.599999999999994" customHeight="1" x14ac:dyDescent="0.25">
      <c r="A329" s="353">
        <v>146</v>
      </c>
      <c r="B329" s="353" t="s">
        <v>1649</v>
      </c>
      <c r="C329" s="311">
        <v>55</v>
      </c>
      <c r="D329" s="311">
        <v>586</v>
      </c>
      <c r="E329" s="311" t="s">
        <v>1203</v>
      </c>
      <c r="F329" s="311" t="s">
        <v>1004</v>
      </c>
      <c r="G329" s="312" t="s">
        <v>12</v>
      </c>
      <c r="H329" s="313">
        <v>119</v>
      </c>
      <c r="I329" s="313">
        <v>119</v>
      </c>
      <c r="J329" s="313">
        <v>0</v>
      </c>
      <c r="K329" s="313">
        <v>119</v>
      </c>
      <c r="L329" s="313">
        <v>0</v>
      </c>
      <c r="M329" s="314">
        <v>1993</v>
      </c>
      <c r="N329" s="312">
        <v>70000</v>
      </c>
      <c r="O329" s="315">
        <v>8330000</v>
      </c>
      <c r="P329" s="311" t="s">
        <v>1204</v>
      </c>
      <c r="Q329" s="311" t="s">
        <v>1205</v>
      </c>
      <c r="R329" s="311" t="s">
        <v>1005</v>
      </c>
      <c r="S329" s="311"/>
      <c r="T329" s="316">
        <v>9500</v>
      </c>
      <c r="U329" s="311" t="s">
        <v>352</v>
      </c>
      <c r="V329" s="317">
        <v>119</v>
      </c>
      <c r="W329" s="316">
        <v>9500</v>
      </c>
      <c r="X329" s="312">
        <v>1130500</v>
      </c>
      <c r="Y329" s="316"/>
      <c r="Z329" s="316"/>
      <c r="AA329" s="311"/>
      <c r="AB329" s="312"/>
      <c r="AC329" s="312"/>
      <c r="AD329" s="312"/>
      <c r="AE329" s="312"/>
      <c r="AF329" s="311"/>
      <c r="AG329" s="311"/>
      <c r="AH329" s="312"/>
      <c r="AI329" s="312">
        <v>10000</v>
      </c>
      <c r="AJ329" s="318">
        <v>1190000</v>
      </c>
      <c r="AK329" s="312">
        <v>150000</v>
      </c>
      <c r="AL329" s="316">
        <v>17850000</v>
      </c>
      <c r="AM329" s="316"/>
      <c r="AN329" s="319"/>
      <c r="AO329" s="316"/>
      <c r="AP329" s="319"/>
      <c r="AQ329" s="312"/>
      <c r="AR329" s="312"/>
      <c r="AS329" s="312"/>
      <c r="AT329" s="316"/>
      <c r="AU329" s="271"/>
      <c r="AV329" s="316">
        <v>28500500</v>
      </c>
      <c r="AW329" s="316">
        <v>28500500</v>
      </c>
      <c r="AX329" s="311"/>
      <c r="AY329" s="311"/>
      <c r="AZ329" s="311"/>
      <c r="BA329" s="312"/>
      <c r="BB329" s="311"/>
      <c r="BC329" s="312"/>
      <c r="BD329" s="312"/>
      <c r="BE329" s="318"/>
      <c r="BF329" s="320"/>
      <c r="BG329" s="321"/>
      <c r="BH329" s="311"/>
      <c r="BI329" s="311"/>
      <c r="BJ329" s="316"/>
      <c r="BK329" s="319"/>
      <c r="BL329" s="312"/>
      <c r="BM329" s="312">
        <v>40000</v>
      </c>
      <c r="BN329" s="315">
        <v>4760000</v>
      </c>
      <c r="BO329" s="316">
        <v>4760000</v>
      </c>
      <c r="BP329" s="316">
        <v>33260500</v>
      </c>
      <c r="BQ329" s="316"/>
      <c r="BR329" s="316" t="s">
        <v>1650</v>
      </c>
      <c r="BS329" s="323" t="s">
        <v>1442</v>
      </c>
      <c r="BT329" s="325"/>
      <c r="BU329" s="276"/>
    </row>
    <row r="330" spans="1:73" s="338" customFormat="1" ht="55.9" customHeight="1" x14ac:dyDescent="0.25">
      <c r="A330" s="353">
        <v>147</v>
      </c>
      <c r="B330" s="353" t="s">
        <v>1651</v>
      </c>
      <c r="C330" s="311">
        <v>55</v>
      </c>
      <c r="D330" s="311">
        <v>586</v>
      </c>
      <c r="E330" s="311" t="s">
        <v>1203</v>
      </c>
      <c r="F330" s="311" t="s">
        <v>1004</v>
      </c>
      <c r="G330" s="312" t="s">
        <v>12</v>
      </c>
      <c r="H330" s="313">
        <v>119</v>
      </c>
      <c r="I330" s="313">
        <v>119</v>
      </c>
      <c r="J330" s="313">
        <v>0</v>
      </c>
      <c r="K330" s="313">
        <v>119</v>
      </c>
      <c r="L330" s="313">
        <v>0</v>
      </c>
      <c r="M330" s="314">
        <v>1993</v>
      </c>
      <c r="N330" s="312">
        <v>70000</v>
      </c>
      <c r="O330" s="315">
        <v>8330000</v>
      </c>
      <c r="P330" s="311" t="s">
        <v>1204</v>
      </c>
      <c r="Q330" s="311" t="s">
        <v>1205</v>
      </c>
      <c r="R330" s="311" t="s">
        <v>1005</v>
      </c>
      <c r="S330" s="311"/>
      <c r="T330" s="316">
        <v>9500</v>
      </c>
      <c r="U330" s="311" t="s">
        <v>352</v>
      </c>
      <c r="V330" s="317">
        <v>119</v>
      </c>
      <c r="W330" s="316">
        <v>9500</v>
      </c>
      <c r="X330" s="312">
        <v>1130500</v>
      </c>
      <c r="Y330" s="316"/>
      <c r="Z330" s="316"/>
      <c r="AA330" s="311"/>
      <c r="AB330" s="312"/>
      <c r="AC330" s="312"/>
      <c r="AD330" s="312"/>
      <c r="AE330" s="312"/>
      <c r="AF330" s="311"/>
      <c r="AG330" s="311"/>
      <c r="AH330" s="312"/>
      <c r="AI330" s="312">
        <v>10000</v>
      </c>
      <c r="AJ330" s="318">
        <v>1190000</v>
      </c>
      <c r="AK330" s="312">
        <v>150000</v>
      </c>
      <c r="AL330" s="316">
        <v>17850000</v>
      </c>
      <c r="AM330" s="316"/>
      <c r="AN330" s="319"/>
      <c r="AO330" s="316"/>
      <c r="AP330" s="319"/>
      <c r="AQ330" s="312"/>
      <c r="AR330" s="312"/>
      <c r="AS330" s="312"/>
      <c r="AT330" s="316"/>
      <c r="AU330" s="271"/>
      <c r="AV330" s="316">
        <v>28500500</v>
      </c>
      <c r="AW330" s="316">
        <v>28500500</v>
      </c>
      <c r="AX330" s="311"/>
      <c r="AY330" s="311"/>
      <c r="AZ330" s="311"/>
      <c r="BA330" s="312"/>
      <c r="BB330" s="311"/>
      <c r="BC330" s="312"/>
      <c r="BD330" s="312"/>
      <c r="BE330" s="318"/>
      <c r="BF330" s="320"/>
      <c r="BG330" s="321"/>
      <c r="BH330" s="311"/>
      <c r="BI330" s="311"/>
      <c r="BJ330" s="316"/>
      <c r="BK330" s="319"/>
      <c r="BL330" s="312"/>
      <c r="BM330" s="312">
        <v>40000</v>
      </c>
      <c r="BN330" s="315">
        <v>4760000</v>
      </c>
      <c r="BO330" s="316">
        <v>4760000</v>
      </c>
      <c r="BP330" s="316">
        <v>33260500</v>
      </c>
      <c r="BQ330" s="316"/>
      <c r="BR330" s="316" t="s">
        <v>1650</v>
      </c>
      <c r="BS330" s="323" t="s">
        <v>1442</v>
      </c>
      <c r="BT330" s="325"/>
      <c r="BU330" s="276"/>
    </row>
    <row r="331" spans="1:73" s="338" customFormat="1" ht="55.9" customHeight="1" x14ac:dyDescent="0.25">
      <c r="A331" s="353">
        <v>148</v>
      </c>
      <c r="B331" s="353" t="s">
        <v>1652</v>
      </c>
      <c r="C331" s="311">
        <v>55</v>
      </c>
      <c r="D331" s="311">
        <v>566</v>
      </c>
      <c r="E331" s="311" t="s">
        <v>1203</v>
      </c>
      <c r="F331" s="311" t="s">
        <v>1004</v>
      </c>
      <c r="G331" s="312" t="s">
        <v>12</v>
      </c>
      <c r="H331" s="313">
        <v>307.5</v>
      </c>
      <c r="I331" s="313">
        <v>307.5</v>
      </c>
      <c r="J331" s="313">
        <v>0</v>
      </c>
      <c r="K331" s="313">
        <v>307.5</v>
      </c>
      <c r="L331" s="313">
        <v>0</v>
      </c>
      <c r="M331" s="314">
        <v>1993</v>
      </c>
      <c r="N331" s="312">
        <v>70000</v>
      </c>
      <c r="O331" s="315">
        <v>21525000</v>
      </c>
      <c r="P331" s="311" t="s">
        <v>1204</v>
      </c>
      <c r="Q331" s="311" t="s">
        <v>1205</v>
      </c>
      <c r="R331" s="311" t="s">
        <v>1005</v>
      </c>
      <c r="S331" s="311"/>
      <c r="T331" s="316">
        <v>9500</v>
      </c>
      <c r="U331" s="311" t="s">
        <v>352</v>
      </c>
      <c r="V331" s="317">
        <v>307.5</v>
      </c>
      <c r="W331" s="316">
        <v>9500</v>
      </c>
      <c r="X331" s="312">
        <v>2921250</v>
      </c>
      <c r="Y331" s="316"/>
      <c r="Z331" s="316"/>
      <c r="AA331" s="311"/>
      <c r="AB331" s="312"/>
      <c r="AC331" s="312"/>
      <c r="AD331" s="312"/>
      <c r="AE331" s="312"/>
      <c r="AF331" s="311"/>
      <c r="AG331" s="311"/>
      <c r="AH331" s="312"/>
      <c r="AI331" s="312">
        <v>10000</v>
      </c>
      <c r="AJ331" s="318">
        <v>3075000</v>
      </c>
      <c r="AK331" s="312">
        <v>150000</v>
      </c>
      <c r="AL331" s="316">
        <v>46125000</v>
      </c>
      <c r="AM331" s="316"/>
      <c r="AN331" s="319"/>
      <c r="AO331" s="316"/>
      <c r="AP331" s="319"/>
      <c r="AQ331" s="312"/>
      <c r="AR331" s="312"/>
      <c r="AS331" s="312"/>
      <c r="AT331" s="316"/>
      <c r="AU331" s="271"/>
      <c r="AV331" s="316">
        <v>73646250</v>
      </c>
      <c r="AW331" s="316">
        <v>73646250</v>
      </c>
      <c r="AX331" s="311"/>
      <c r="AY331" s="311"/>
      <c r="AZ331" s="311"/>
      <c r="BA331" s="312"/>
      <c r="BB331" s="311"/>
      <c r="BC331" s="312"/>
      <c r="BD331" s="312"/>
      <c r="BE331" s="318"/>
      <c r="BF331" s="320"/>
      <c r="BG331" s="321"/>
      <c r="BH331" s="311"/>
      <c r="BI331" s="311"/>
      <c r="BJ331" s="316"/>
      <c r="BK331" s="319"/>
      <c r="BL331" s="312"/>
      <c r="BM331" s="312">
        <v>40000</v>
      </c>
      <c r="BN331" s="315">
        <v>12300000</v>
      </c>
      <c r="BO331" s="316">
        <v>12300000</v>
      </c>
      <c r="BP331" s="316">
        <v>85946250</v>
      </c>
      <c r="BQ331" s="316"/>
      <c r="BR331" s="316" t="s">
        <v>1653</v>
      </c>
      <c r="BS331" s="352"/>
      <c r="BT331" s="325"/>
      <c r="BU331" s="276"/>
    </row>
    <row r="332" spans="1:73" s="338" customFormat="1" ht="55.9" customHeight="1" x14ac:dyDescent="0.25">
      <c r="A332" s="353">
        <v>149</v>
      </c>
      <c r="B332" s="353" t="s">
        <v>1654</v>
      </c>
      <c r="C332" s="311">
        <v>55</v>
      </c>
      <c r="D332" s="311">
        <v>522</v>
      </c>
      <c r="E332" s="311" t="s">
        <v>1203</v>
      </c>
      <c r="F332" s="311" t="s">
        <v>1004</v>
      </c>
      <c r="G332" s="312" t="s">
        <v>12</v>
      </c>
      <c r="H332" s="313">
        <v>181.1</v>
      </c>
      <c r="I332" s="313">
        <v>181.1</v>
      </c>
      <c r="J332" s="313">
        <v>0</v>
      </c>
      <c r="K332" s="313">
        <v>181.1</v>
      </c>
      <c r="L332" s="313">
        <v>0</v>
      </c>
      <c r="M332" s="314">
        <v>1993</v>
      </c>
      <c r="N332" s="312">
        <v>70000</v>
      </c>
      <c r="O332" s="315">
        <v>12677000</v>
      </c>
      <c r="P332" s="311" t="s">
        <v>1204</v>
      </c>
      <c r="Q332" s="311" t="s">
        <v>1205</v>
      </c>
      <c r="R332" s="311" t="s">
        <v>1005</v>
      </c>
      <c r="S332" s="311"/>
      <c r="T332" s="316">
        <v>9500</v>
      </c>
      <c r="U332" s="311" t="s">
        <v>352</v>
      </c>
      <c r="V332" s="317">
        <v>181.1</v>
      </c>
      <c r="W332" s="316">
        <v>9500</v>
      </c>
      <c r="X332" s="312">
        <v>1720450</v>
      </c>
      <c r="Y332" s="316"/>
      <c r="Z332" s="316"/>
      <c r="AA332" s="311"/>
      <c r="AB332" s="312"/>
      <c r="AC332" s="312"/>
      <c r="AD332" s="312"/>
      <c r="AE332" s="312"/>
      <c r="AF332" s="311"/>
      <c r="AG332" s="311"/>
      <c r="AH332" s="312"/>
      <c r="AI332" s="312">
        <v>10000</v>
      </c>
      <c r="AJ332" s="318">
        <v>1811000</v>
      </c>
      <c r="AK332" s="312">
        <v>150000</v>
      </c>
      <c r="AL332" s="316">
        <v>27165000</v>
      </c>
      <c r="AM332" s="316"/>
      <c r="AN332" s="319"/>
      <c r="AO332" s="316"/>
      <c r="AP332" s="319"/>
      <c r="AQ332" s="312"/>
      <c r="AR332" s="312"/>
      <c r="AS332" s="312"/>
      <c r="AT332" s="316"/>
      <c r="AU332" s="271"/>
      <c r="AV332" s="316">
        <v>43373450</v>
      </c>
      <c r="AW332" s="316">
        <v>43373450</v>
      </c>
      <c r="AX332" s="311"/>
      <c r="AY332" s="311"/>
      <c r="AZ332" s="311"/>
      <c r="BA332" s="312"/>
      <c r="BB332" s="311"/>
      <c r="BC332" s="312"/>
      <c r="BD332" s="312"/>
      <c r="BE332" s="318"/>
      <c r="BF332" s="320"/>
      <c r="BG332" s="321"/>
      <c r="BH332" s="311"/>
      <c r="BI332" s="311"/>
      <c r="BJ332" s="316"/>
      <c r="BK332" s="319"/>
      <c r="BL332" s="312"/>
      <c r="BM332" s="312">
        <v>40000</v>
      </c>
      <c r="BN332" s="315">
        <v>7244000</v>
      </c>
      <c r="BO332" s="316">
        <v>7244000</v>
      </c>
      <c r="BP332" s="316">
        <v>50617450</v>
      </c>
      <c r="BQ332" s="316"/>
      <c r="BR332" s="316" t="s">
        <v>1655</v>
      </c>
      <c r="BS332" s="841" t="s">
        <v>1656</v>
      </c>
      <c r="BT332" s="325"/>
      <c r="BU332" s="276"/>
    </row>
    <row r="333" spans="1:73" s="338" customFormat="1" ht="55.9" customHeight="1" x14ac:dyDescent="0.25">
      <c r="A333" s="827">
        <v>150</v>
      </c>
      <c r="B333" s="827" t="s">
        <v>1657</v>
      </c>
      <c r="C333" s="311">
        <v>55</v>
      </c>
      <c r="D333" s="311">
        <v>544</v>
      </c>
      <c r="E333" s="311" t="s">
        <v>1203</v>
      </c>
      <c r="F333" s="311" t="s">
        <v>1004</v>
      </c>
      <c r="G333" s="312" t="s">
        <v>12</v>
      </c>
      <c r="H333" s="313">
        <v>106.1</v>
      </c>
      <c r="I333" s="313">
        <v>106.1</v>
      </c>
      <c r="J333" s="313">
        <v>0</v>
      </c>
      <c r="K333" s="313">
        <v>106.1</v>
      </c>
      <c r="L333" s="313">
        <v>0</v>
      </c>
      <c r="M333" s="314">
        <v>1993</v>
      </c>
      <c r="N333" s="312">
        <v>70000</v>
      </c>
      <c r="O333" s="315">
        <v>7427000</v>
      </c>
      <c r="P333" s="311" t="s">
        <v>1204</v>
      </c>
      <c r="Q333" s="311" t="s">
        <v>1205</v>
      </c>
      <c r="R333" s="311" t="s">
        <v>1005</v>
      </c>
      <c r="S333" s="311"/>
      <c r="T333" s="316">
        <v>9500</v>
      </c>
      <c r="U333" s="311" t="s">
        <v>352</v>
      </c>
      <c r="V333" s="317">
        <v>106.1</v>
      </c>
      <c r="W333" s="316">
        <v>9500</v>
      </c>
      <c r="X333" s="312">
        <v>1007950</v>
      </c>
      <c r="Y333" s="316"/>
      <c r="Z333" s="316"/>
      <c r="AA333" s="311"/>
      <c r="AB333" s="312"/>
      <c r="AC333" s="312"/>
      <c r="AD333" s="312"/>
      <c r="AE333" s="312"/>
      <c r="AF333" s="311"/>
      <c r="AG333" s="311"/>
      <c r="AH333" s="312"/>
      <c r="AI333" s="312">
        <v>10000</v>
      </c>
      <c r="AJ333" s="318">
        <v>1061000</v>
      </c>
      <c r="AK333" s="312">
        <v>150000</v>
      </c>
      <c r="AL333" s="316">
        <v>15915000</v>
      </c>
      <c r="AM333" s="316"/>
      <c r="AN333" s="319"/>
      <c r="AO333" s="316"/>
      <c r="AP333" s="319"/>
      <c r="AQ333" s="312"/>
      <c r="AR333" s="312"/>
      <c r="AS333" s="312"/>
      <c r="AT333" s="316"/>
      <c r="AU333" s="271"/>
      <c r="AV333" s="316">
        <v>25410950</v>
      </c>
      <c r="AW333" s="829">
        <v>38822950</v>
      </c>
      <c r="AX333" s="311"/>
      <c r="AY333" s="311"/>
      <c r="AZ333" s="311"/>
      <c r="BA333" s="312"/>
      <c r="BB333" s="311"/>
      <c r="BC333" s="312"/>
      <c r="BD333" s="312"/>
      <c r="BE333" s="318"/>
      <c r="BF333" s="320"/>
      <c r="BG333" s="321"/>
      <c r="BH333" s="311"/>
      <c r="BI333" s="311"/>
      <c r="BJ333" s="316"/>
      <c r="BK333" s="319"/>
      <c r="BL333" s="312"/>
      <c r="BM333" s="312">
        <v>40000</v>
      </c>
      <c r="BN333" s="315">
        <v>4244000</v>
      </c>
      <c r="BO333" s="829">
        <v>6484000</v>
      </c>
      <c r="BP333" s="829">
        <v>45306950</v>
      </c>
      <c r="BQ333" s="322"/>
      <c r="BR333" s="829" t="s">
        <v>1658</v>
      </c>
      <c r="BS333" s="846"/>
      <c r="BT333" s="325"/>
      <c r="BU333" s="276"/>
    </row>
    <row r="334" spans="1:73" s="338" customFormat="1" ht="55.9" customHeight="1" x14ac:dyDescent="0.25">
      <c r="A334" s="828"/>
      <c r="B334" s="828"/>
      <c r="C334" s="311">
        <v>55</v>
      </c>
      <c r="D334" s="311">
        <v>522</v>
      </c>
      <c r="E334" s="311" t="s">
        <v>1203</v>
      </c>
      <c r="F334" s="311" t="s">
        <v>1004</v>
      </c>
      <c r="G334" s="312" t="s">
        <v>12</v>
      </c>
      <c r="H334" s="313">
        <v>56</v>
      </c>
      <c r="I334" s="313">
        <v>56</v>
      </c>
      <c r="J334" s="313">
        <v>0</v>
      </c>
      <c r="K334" s="313">
        <v>56</v>
      </c>
      <c r="L334" s="313">
        <v>0</v>
      </c>
      <c r="M334" s="314">
        <v>1993</v>
      </c>
      <c r="N334" s="312">
        <v>70000</v>
      </c>
      <c r="O334" s="315">
        <v>3920000</v>
      </c>
      <c r="P334" s="311" t="s">
        <v>1204</v>
      </c>
      <c r="Q334" s="311" t="s">
        <v>1205</v>
      </c>
      <c r="R334" s="311" t="s">
        <v>1005</v>
      </c>
      <c r="S334" s="311"/>
      <c r="T334" s="316">
        <v>9500</v>
      </c>
      <c r="U334" s="311" t="s">
        <v>352</v>
      </c>
      <c r="V334" s="317">
        <v>56</v>
      </c>
      <c r="W334" s="316">
        <v>9500</v>
      </c>
      <c r="X334" s="312">
        <v>532000</v>
      </c>
      <c r="Y334" s="316"/>
      <c r="Z334" s="316"/>
      <c r="AA334" s="311"/>
      <c r="AB334" s="312"/>
      <c r="AC334" s="312"/>
      <c r="AD334" s="312"/>
      <c r="AE334" s="312"/>
      <c r="AF334" s="311"/>
      <c r="AG334" s="311"/>
      <c r="AH334" s="312"/>
      <c r="AI334" s="312">
        <v>10000</v>
      </c>
      <c r="AJ334" s="318">
        <v>560000</v>
      </c>
      <c r="AK334" s="312">
        <v>150000</v>
      </c>
      <c r="AL334" s="316">
        <v>8400000</v>
      </c>
      <c r="AM334" s="316"/>
      <c r="AN334" s="319"/>
      <c r="AO334" s="316"/>
      <c r="AP334" s="319"/>
      <c r="AQ334" s="312"/>
      <c r="AR334" s="312"/>
      <c r="AS334" s="312"/>
      <c r="AT334" s="316"/>
      <c r="AU334" s="271"/>
      <c r="AV334" s="316">
        <v>13412000</v>
      </c>
      <c r="AW334" s="830"/>
      <c r="AX334" s="311"/>
      <c r="AY334" s="311"/>
      <c r="AZ334" s="311"/>
      <c r="BA334" s="312"/>
      <c r="BB334" s="311"/>
      <c r="BC334" s="312"/>
      <c r="BD334" s="312"/>
      <c r="BE334" s="318"/>
      <c r="BF334" s="320"/>
      <c r="BG334" s="321"/>
      <c r="BH334" s="311"/>
      <c r="BI334" s="311"/>
      <c r="BJ334" s="316"/>
      <c r="BK334" s="319"/>
      <c r="BL334" s="312"/>
      <c r="BM334" s="312">
        <v>40000</v>
      </c>
      <c r="BN334" s="315">
        <v>2240000</v>
      </c>
      <c r="BO334" s="830"/>
      <c r="BP334" s="830">
        <v>0</v>
      </c>
      <c r="BQ334" s="324"/>
      <c r="BR334" s="830"/>
      <c r="BS334" s="842"/>
      <c r="BT334" s="325"/>
      <c r="BU334" s="276"/>
    </row>
    <row r="335" spans="1:73" s="338" customFormat="1" ht="55.9" customHeight="1" x14ac:dyDescent="0.25">
      <c r="A335" s="827">
        <v>151</v>
      </c>
      <c r="B335" s="827" t="s">
        <v>1659</v>
      </c>
      <c r="C335" s="311">
        <v>63</v>
      </c>
      <c r="D335" s="311">
        <v>212</v>
      </c>
      <c r="E335" s="311" t="s">
        <v>1203</v>
      </c>
      <c r="F335" s="311" t="s">
        <v>1004</v>
      </c>
      <c r="G335" s="312" t="s">
        <v>12</v>
      </c>
      <c r="H335" s="313">
        <v>67.3</v>
      </c>
      <c r="I335" s="313">
        <v>67.3</v>
      </c>
      <c r="J335" s="313">
        <v>0</v>
      </c>
      <c r="K335" s="313">
        <v>67.3</v>
      </c>
      <c r="L335" s="313">
        <v>0</v>
      </c>
      <c r="M335" s="314">
        <v>1993</v>
      </c>
      <c r="N335" s="312">
        <v>70000</v>
      </c>
      <c r="O335" s="315">
        <v>4711000</v>
      </c>
      <c r="P335" s="311" t="s">
        <v>1204</v>
      </c>
      <c r="Q335" s="311" t="s">
        <v>1205</v>
      </c>
      <c r="R335" s="311" t="s">
        <v>1005</v>
      </c>
      <c r="S335" s="311"/>
      <c r="T335" s="316">
        <v>9500</v>
      </c>
      <c r="U335" s="311" t="s">
        <v>352</v>
      </c>
      <c r="V335" s="317">
        <v>67.3</v>
      </c>
      <c r="W335" s="316">
        <v>9500</v>
      </c>
      <c r="X335" s="312">
        <v>639350</v>
      </c>
      <c r="Y335" s="316"/>
      <c r="Z335" s="316"/>
      <c r="AA335" s="311"/>
      <c r="AB335" s="312"/>
      <c r="AC335" s="312"/>
      <c r="AD335" s="312"/>
      <c r="AE335" s="312"/>
      <c r="AF335" s="311"/>
      <c r="AG335" s="311"/>
      <c r="AH335" s="312"/>
      <c r="AI335" s="312">
        <v>10000</v>
      </c>
      <c r="AJ335" s="318">
        <v>673000</v>
      </c>
      <c r="AK335" s="312">
        <v>150000</v>
      </c>
      <c r="AL335" s="316">
        <v>10095000</v>
      </c>
      <c r="AM335" s="316"/>
      <c r="AN335" s="319"/>
      <c r="AO335" s="316"/>
      <c r="AP335" s="319"/>
      <c r="AQ335" s="312"/>
      <c r="AR335" s="312"/>
      <c r="AS335" s="312"/>
      <c r="AT335" s="316"/>
      <c r="AU335" s="271"/>
      <c r="AV335" s="316">
        <v>16118350</v>
      </c>
      <c r="AW335" s="829">
        <v>68568850</v>
      </c>
      <c r="AX335" s="311"/>
      <c r="AY335" s="311"/>
      <c r="AZ335" s="311"/>
      <c r="BA335" s="312"/>
      <c r="BB335" s="311"/>
      <c r="BC335" s="312"/>
      <c r="BD335" s="312"/>
      <c r="BE335" s="318"/>
      <c r="BF335" s="320"/>
      <c r="BG335" s="321"/>
      <c r="BH335" s="311"/>
      <c r="BI335" s="311"/>
      <c r="BJ335" s="316"/>
      <c r="BK335" s="319"/>
      <c r="BL335" s="312"/>
      <c r="BM335" s="312">
        <v>40000</v>
      </c>
      <c r="BN335" s="315">
        <v>2692000</v>
      </c>
      <c r="BO335" s="829">
        <v>11452000</v>
      </c>
      <c r="BP335" s="829">
        <v>80020850</v>
      </c>
      <c r="BQ335" s="322"/>
      <c r="BR335" s="829" t="s">
        <v>1660</v>
      </c>
      <c r="BS335" s="334" t="s">
        <v>1594</v>
      </c>
      <c r="BT335" s="325"/>
      <c r="BU335" s="343"/>
    </row>
    <row r="336" spans="1:73" s="338" customFormat="1" ht="55.9" customHeight="1" x14ac:dyDescent="0.25">
      <c r="A336" s="831"/>
      <c r="B336" s="831"/>
      <c r="C336" s="311">
        <v>63</v>
      </c>
      <c r="D336" s="311">
        <v>264</v>
      </c>
      <c r="E336" s="311" t="s">
        <v>1203</v>
      </c>
      <c r="F336" s="311" t="s">
        <v>1004</v>
      </c>
      <c r="G336" s="312" t="s">
        <v>12</v>
      </c>
      <c r="H336" s="313">
        <v>5.2</v>
      </c>
      <c r="I336" s="313">
        <v>5.2</v>
      </c>
      <c r="J336" s="313">
        <v>0</v>
      </c>
      <c r="K336" s="313">
        <v>5.2</v>
      </c>
      <c r="L336" s="313">
        <v>0</v>
      </c>
      <c r="M336" s="314">
        <v>1993</v>
      </c>
      <c r="N336" s="312">
        <v>70000</v>
      </c>
      <c r="O336" s="315">
        <v>364000</v>
      </c>
      <c r="P336" s="311" t="s">
        <v>1204</v>
      </c>
      <c r="Q336" s="311" t="s">
        <v>1205</v>
      </c>
      <c r="R336" s="311" t="s">
        <v>1005</v>
      </c>
      <c r="S336" s="311"/>
      <c r="T336" s="316">
        <v>9500</v>
      </c>
      <c r="U336" s="311" t="s">
        <v>352</v>
      </c>
      <c r="V336" s="317">
        <v>5.2</v>
      </c>
      <c r="W336" s="316">
        <v>9500</v>
      </c>
      <c r="X336" s="312">
        <v>49400</v>
      </c>
      <c r="Y336" s="316"/>
      <c r="Z336" s="316"/>
      <c r="AA336" s="311"/>
      <c r="AB336" s="312"/>
      <c r="AC336" s="312"/>
      <c r="AD336" s="312"/>
      <c r="AE336" s="312"/>
      <c r="AF336" s="311"/>
      <c r="AG336" s="311"/>
      <c r="AH336" s="312"/>
      <c r="AI336" s="312">
        <v>10000</v>
      </c>
      <c r="AJ336" s="318">
        <v>52000</v>
      </c>
      <c r="AK336" s="312">
        <v>150000</v>
      </c>
      <c r="AL336" s="316">
        <v>780000</v>
      </c>
      <c r="AM336" s="316"/>
      <c r="AN336" s="319"/>
      <c r="AO336" s="316"/>
      <c r="AP336" s="319"/>
      <c r="AQ336" s="312"/>
      <c r="AR336" s="312"/>
      <c r="AS336" s="312"/>
      <c r="AT336" s="316"/>
      <c r="AU336" s="271"/>
      <c r="AV336" s="316">
        <v>1245400</v>
      </c>
      <c r="AW336" s="832"/>
      <c r="AX336" s="311"/>
      <c r="AY336" s="311"/>
      <c r="AZ336" s="311"/>
      <c r="BA336" s="312"/>
      <c r="BB336" s="311"/>
      <c r="BC336" s="312"/>
      <c r="BD336" s="312"/>
      <c r="BE336" s="318"/>
      <c r="BF336" s="320"/>
      <c r="BG336" s="321"/>
      <c r="BH336" s="311"/>
      <c r="BI336" s="311"/>
      <c r="BJ336" s="316"/>
      <c r="BK336" s="319"/>
      <c r="BL336" s="312"/>
      <c r="BM336" s="312">
        <v>40000</v>
      </c>
      <c r="BN336" s="315">
        <v>208000</v>
      </c>
      <c r="BO336" s="832"/>
      <c r="BP336" s="832">
        <v>0</v>
      </c>
      <c r="BQ336" s="337"/>
      <c r="BR336" s="832"/>
      <c r="BS336" s="334"/>
      <c r="BT336" s="325"/>
      <c r="BU336" s="343"/>
    </row>
    <row r="337" spans="1:73" s="338" customFormat="1" ht="55.9" customHeight="1" x14ac:dyDescent="0.25">
      <c r="A337" s="831"/>
      <c r="B337" s="831"/>
      <c r="C337" s="311">
        <v>55</v>
      </c>
      <c r="D337" s="311">
        <v>575</v>
      </c>
      <c r="E337" s="311" t="s">
        <v>1203</v>
      </c>
      <c r="F337" s="311" t="s">
        <v>1004</v>
      </c>
      <c r="G337" s="312" t="s">
        <v>12</v>
      </c>
      <c r="H337" s="313">
        <v>99.8</v>
      </c>
      <c r="I337" s="313">
        <v>99.8</v>
      </c>
      <c r="J337" s="313">
        <v>0</v>
      </c>
      <c r="K337" s="313">
        <v>99.8</v>
      </c>
      <c r="L337" s="313">
        <v>0</v>
      </c>
      <c r="M337" s="314">
        <v>1993</v>
      </c>
      <c r="N337" s="312">
        <v>70000</v>
      </c>
      <c r="O337" s="315">
        <v>6986000</v>
      </c>
      <c r="P337" s="311" t="s">
        <v>1204</v>
      </c>
      <c r="Q337" s="311" t="s">
        <v>1205</v>
      </c>
      <c r="R337" s="311" t="s">
        <v>1005</v>
      </c>
      <c r="S337" s="311"/>
      <c r="T337" s="316">
        <v>9500</v>
      </c>
      <c r="U337" s="311" t="s">
        <v>352</v>
      </c>
      <c r="V337" s="317">
        <v>99.8</v>
      </c>
      <c r="W337" s="316">
        <v>9500</v>
      </c>
      <c r="X337" s="312">
        <v>948100</v>
      </c>
      <c r="Y337" s="316"/>
      <c r="Z337" s="316"/>
      <c r="AA337" s="311"/>
      <c r="AB337" s="312"/>
      <c r="AC337" s="312"/>
      <c r="AD337" s="312"/>
      <c r="AE337" s="312"/>
      <c r="AF337" s="311"/>
      <c r="AG337" s="311"/>
      <c r="AH337" s="312"/>
      <c r="AI337" s="312">
        <v>10000</v>
      </c>
      <c r="AJ337" s="318">
        <v>998000</v>
      </c>
      <c r="AK337" s="312">
        <v>150000</v>
      </c>
      <c r="AL337" s="316">
        <v>14970000</v>
      </c>
      <c r="AM337" s="316"/>
      <c r="AN337" s="319"/>
      <c r="AO337" s="316"/>
      <c r="AP337" s="319"/>
      <c r="AQ337" s="312"/>
      <c r="AR337" s="312"/>
      <c r="AS337" s="312"/>
      <c r="AT337" s="316"/>
      <c r="AU337" s="271"/>
      <c r="AV337" s="316">
        <v>23902100</v>
      </c>
      <c r="AW337" s="832"/>
      <c r="AX337" s="311"/>
      <c r="AY337" s="311"/>
      <c r="AZ337" s="311"/>
      <c r="BA337" s="312"/>
      <c r="BB337" s="311"/>
      <c r="BC337" s="312"/>
      <c r="BD337" s="312"/>
      <c r="BE337" s="318"/>
      <c r="BF337" s="320"/>
      <c r="BG337" s="321"/>
      <c r="BH337" s="311"/>
      <c r="BI337" s="311"/>
      <c r="BJ337" s="316"/>
      <c r="BK337" s="319"/>
      <c r="BL337" s="312"/>
      <c r="BM337" s="312">
        <v>40000</v>
      </c>
      <c r="BN337" s="315">
        <v>3992000</v>
      </c>
      <c r="BO337" s="832"/>
      <c r="BP337" s="832">
        <v>0</v>
      </c>
      <c r="BQ337" s="337"/>
      <c r="BR337" s="832"/>
      <c r="BS337" s="334"/>
      <c r="BT337" s="325"/>
      <c r="BU337" s="276"/>
    </row>
    <row r="338" spans="1:73" s="342" customFormat="1" ht="55.9" customHeight="1" x14ac:dyDescent="0.25">
      <c r="A338" s="831"/>
      <c r="B338" s="831"/>
      <c r="C338" s="326">
        <v>55</v>
      </c>
      <c r="D338" s="326">
        <v>484</v>
      </c>
      <c r="E338" s="326" t="s">
        <v>1203</v>
      </c>
      <c r="F338" s="326" t="s">
        <v>1004</v>
      </c>
      <c r="G338" s="302" t="s">
        <v>12</v>
      </c>
      <c r="H338" s="327">
        <v>97.5</v>
      </c>
      <c r="I338" s="327">
        <v>97.5</v>
      </c>
      <c r="J338" s="327">
        <v>0</v>
      </c>
      <c r="K338" s="327">
        <v>97.5</v>
      </c>
      <c r="L338" s="327">
        <v>0</v>
      </c>
      <c r="M338" s="354">
        <v>1993</v>
      </c>
      <c r="N338" s="302">
        <v>70000</v>
      </c>
      <c r="O338" s="304">
        <v>6825000</v>
      </c>
      <c r="P338" s="326" t="s">
        <v>1204</v>
      </c>
      <c r="Q338" s="326" t="s">
        <v>1205</v>
      </c>
      <c r="R338" s="326" t="s">
        <v>1005</v>
      </c>
      <c r="S338" s="326"/>
      <c r="T338" s="322">
        <v>9500</v>
      </c>
      <c r="U338" s="326" t="s">
        <v>352</v>
      </c>
      <c r="V338" s="328">
        <v>97.5</v>
      </c>
      <c r="W338" s="322">
        <v>9500</v>
      </c>
      <c r="X338" s="302">
        <v>926250</v>
      </c>
      <c r="Y338" s="322"/>
      <c r="Z338" s="322"/>
      <c r="AA338" s="326"/>
      <c r="AB338" s="302"/>
      <c r="AC338" s="302"/>
      <c r="AD338" s="302"/>
      <c r="AE338" s="302"/>
      <c r="AF338" s="326"/>
      <c r="AG338" s="326"/>
      <c r="AH338" s="302"/>
      <c r="AI338" s="302">
        <v>10000</v>
      </c>
      <c r="AJ338" s="329">
        <v>975000</v>
      </c>
      <c r="AK338" s="302">
        <v>150000</v>
      </c>
      <c r="AL338" s="322">
        <v>14625000</v>
      </c>
      <c r="AM338" s="322"/>
      <c r="AN338" s="330"/>
      <c r="AO338" s="322"/>
      <c r="AP338" s="330"/>
      <c r="AQ338" s="302"/>
      <c r="AR338" s="302"/>
      <c r="AS338" s="302"/>
      <c r="AT338" s="322"/>
      <c r="AU338" s="290"/>
      <c r="AV338" s="316">
        <v>23351250</v>
      </c>
      <c r="AW338" s="832"/>
      <c r="AX338" s="311"/>
      <c r="AY338" s="311"/>
      <c r="AZ338" s="311"/>
      <c r="BA338" s="312"/>
      <c r="BB338" s="311"/>
      <c r="BC338" s="312"/>
      <c r="BD338" s="312"/>
      <c r="BE338" s="318"/>
      <c r="BF338" s="320"/>
      <c r="BG338" s="321"/>
      <c r="BH338" s="311"/>
      <c r="BI338" s="311"/>
      <c r="BJ338" s="316"/>
      <c r="BK338" s="319"/>
      <c r="BL338" s="312"/>
      <c r="BM338" s="312">
        <v>40000</v>
      </c>
      <c r="BN338" s="315">
        <v>3900000</v>
      </c>
      <c r="BO338" s="832"/>
      <c r="BP338" s="832">
        <v>0</v>
      </c>
      <c r="BQ338" s="337"/>
      <c r="BR338" s="832"/>
      <c r="BS338" s="323"/>
      <c r="BT338" s="325"/>
      <c r="BU338" s="276"/>
    </row>
    <row r="339" spans="1:73" s="342" customFormat="1" ht="55.9" customHeight="1" x14ac:dyDescent="0.25">
      <c r="A339" s="828"/>
      <c r="B339" s="828"/>
      <c r="C339" s="326">
        <v>55</v>
      </c>
      <c r="D339" s="326">
        <v>483</v>
      </c>
      <c r="E339" s="326" t="s">
        <v>1203</v>
      </c>
      <c r="F339" s="326" t="s">
        <v>1004</v>
      </c>
      <c r="G339" s="302" t="s">
        <v>12</v>
      </c>
      <c r="H339" s="327">
        <v>16.5</v>
      </c>
      <c r="I339" s="327">
        <v>16.5</v>
      </c>
      <c r="J339" s="327">
        <v>0</v>
      </c>
      <c r="K339" s="327">
        <v>16.5</v>
      </c>
      <c r="L339" s="327">
        <v>0</v>
      </c>
      <c r="M339" s="354">
        <v>1993</v>
      </c>
      <c r="N339" s="302">
        <v>70000</v>
      </c>
      <c r="O339" s="304">
        <v>1155000</v>
      </c>
      <c r="P339" s="326" t="s">
        <v>1204</v>
      </c>
      <c r="Q339" s="326" t="s">
        <v>1205</v>
      </c>
      <c r="R339" s="326" t="s">
        <v>1005</v>
      </c>
      <c r="S339" s="326"/>
      <c r="T339" s="322">
        <v>9500</v>
      </c>
      <c r="U339" s="326" t="s">
        <v>352</v>
      </c>
      <c r="V339" s="328">
        <v>16.5</v>
      </c>
      <c r="W339" s="322">
        <v>9500</v>
      </c>
      <c r="X339" s="302">
        <v>156750</v>
      </c>
      <c r="Y339" s="322"/>
      <c r="Z339" s="322"/>
      <c r="AA339" s="326"/>
      <c r="AB339" s="302"/>
      <c r="AC339" s="302"/>
      <c r="AD339" s="302"/>
      <c r="AE339" s="302"/>
      <c r="AF339" s="326"/>
      <c r="AG339" s="326"/>
      <c r="AH339" s="302"/>
      <c r="AI339" s="302">
        <v>10000</v>
      </c>
      <c r="AJ339" s="329">
        <v>165000</v>
      </c>
      <c r="AK339" s="302">
        <v>150000</v>
      </c>
      <c r="AL339" s="322">
        <v>2475000</v>
      </c>
      <c r="AM339" s="322"/>
      <c r="AN339" s="330"/>
      <c r="AO339" s="322"/>
      <c r="AP339" s="330"/>
      <c r="AQ339" s="302"/>
      <c r="AR339" s="302"/>
      <c r="AS339" s="302"/>
      <c r="AT339" s="322"/>
      <c r="AU339" s="290"/>
      <c r="AV339" s="316">
        <v>3951750</v>
      </c>
      <c r="AW339" s="830"/>
      <c r="AX339" s="311"/>
      <c r="AY339" s="311"/>
      <c r="AZ339" s="311"/>
      <c r="BA339" s="312"/>
      <c r="BB339" s="311"/>
      <c r="BC339" s="312"/>
      <c r="BD339" s="312"/>
      <c r="BE339" s="318"/>
      <c r="BF339" s="320"/>
      <c r="BG339" s="321"/>
      <c r="BH339" s="311"/>
      <c r="BI339" s="311"/>
      <c r="BJ339" s="316"/>
      <c r="BK339" s="319"/>
      <c r="BL339" s="312"/>
      <c r="BM339" s="312">
        <v>40000</v>
      </c>
      <c r="BN339" s="315">
        <v>660000</v>
      </c>
      <c r="BO339" s="830"/>
      <c r="BP339" s="830">
        <v>0</v>
      </c>
      <c r="BQ339" s="324"/>
      <c r="BR339" s="830"/>
      <c r="BS339" s="323"/>
      <c r="BT339" s="325"/>
      <c r="BU339" s="276"/>
    </row>
    <row r="340" spans="1:73" s="338" customFormat="1" ht="65.25" customHeight="1" x14ac:dyDescent="0.25">
      <c r="A340" s="265">
        <v>152</v>
      </c>
      <c r="B340" s="265" t="s">
        <v>1661</v>
      </c>
      <c r="C340" s="311">
        <v>55</v>
      </c>
      <c r="D340" s="311">
        <v>382</v>
      </c>
      <c r="E340" s="311" t="s">
        <v>1203</v>
      </c>
      <c r="F340" s="311" t="s">
        <v>1004</v>
      </c>
      <c r="G340" s="312" t="s">
        <v>12</v>
      </c>
      <c r="H340" s="313">
        <v>336.5</v>
      </c>
      <c r="I340" s="313">
        <v>19.399999999999999</v>
      </c>
      <c r="J340" s="313">
        <v>0</v>
      </c>
      <c r="K340" s="313">
        <v>19.399999999999999</v>
      </c>
      <c r="L340" s="313">
        <v>317.10000000000002</v>
      </c>
      <c r="M340" s="314">
        <v>1993</v>
      </c>
      <c r="N340" s="312">
        <v>70000</v>
      </c>
      <c r="O340" s="315">
        <v>1358000</v>
      </c>
      <c r="P340" s="311" t="s">
        <v>1204</v>
      </c>
      <c r="Q340" s="311" t="s">
        <v>1205</v>
      </c>
      <c r="R340" s="311" t="s">
        <v>1005</v>
      </c>
      <c r="S340" s="311"/>
      <c r="T340" s="316">
        <v>9500</v>
      </c>
      <c r="U340" s="311" t="s">
        <v>352</v>
      </c>
      <c r="V340" s="317">
        <v>19.399999999999999</v>
      </c>
      <c r="W340" s="316">
        <v>9500</v>
      </c>
      <c r="X340" s="312">
        <v>184300</v>
      </c>
      <c r="Y340" s="316"/>
      <c r="Z340" s="316"/>
      <c r="AA340" s="311"/>
      <c r="AB340" s="312"/>
      <c r="AC340" s="312"/>
      <c r="AD340" s="312"/>
      <c r="AE340" s="312"/>
      <c r="AF340" s="311"/>
      <c r="AG340" s="311"/>
      <c r="AH340" s="312"/>
      <c r="AI340" s="312">
        <v>10000</v>
      </c>
      <c r="AJ340" s="318">
        <v>194000</v>
      </c>
      <c r="AK340" s="312">
        <v>150000</v>
      </c>
      <c r="AL340" s="316">
        <v>2910000</v>
      </c>
      <c r="AM340" s="316"/>
      <c r="AN340" s="319"/>
      <c r="AO340" s="316"/>
      <c r="AP340" s="319"/>
      <c r="AQ340" s="312"/>
      <c r="AR340" s="312"/>
      <c r="AS340" s="312"/>
      <c r="AT340" s="316"/>
      <c r="AU340" s="271"/>
      <c r="AV340" s="316">
        <v>4646300</v>
      </c>
      <c r="AW340" s="316">
        <v>4646300</v>
      </c>
      <c r="AX340" s="311"/>
      <c r="AY340" s="311"/>
      <c r="AZ340" s="311"/>
      <c r="BA340" s="312"/>
      <c r="BB340" s="311"/>
      <c r="BC340" s="312"/>
      <c r="BD340" s="312"/>
      <c r="BE340" s="318"/>
      <c r="BF340" s="320"/>
      <c r="BG340" s="321"/>
      <c r="BH340" s="311"/>
      <c r="BI340" s="311"/>
      <c r="BJ340" s="316"/>
      <c r="BK340" s="319"/>
      <c r="BL340" s="312"/>
      <c r="BM340" s="312">
        <v>40000</v>
      </c>
      <c r="BN340" s="315">
        <v>776000</v>
      </c>
      <c r="BO340" s="316">
        <v>776000</v>
      </c>
      <c r="BP340" s="316">
        <v>5422300</v>
      </c>
      <c r="BQ340" s="316"/>
      <c r="BR340" s="316" t="s">
        <v>1662</v>
      </c>
      <c r="BS340" s="334"/>
      <c r="BT340" s="325"/>
      <c r="BU340" s="276"/>
    </row>
    <row r="341" spans="1:73" s="338" customFormat="1" ht="48" customHeight="1" x14ac:dyDescent="0.25">
      <c r="A341" s="265">
        <v>153</v>
      </c>
      <c r="B341" s="265" t="s">
        <v>76</v>
      </c>
      <c r="C341" s="332">
        <v>63</v>
      </c>
      <c r="D341" s="311">
        <v>211</v>
      </c>
      <c r="E341" s="311" t="s">
        <v>1203</v>
      </c>
      <c r="F341" s="311" t="s">
        <v>1004</v>
      </c>
      <c r="G341" s="312" t="s">
        <v>12</v>
      </c>
      <c r="H341" s="313">
        <v>164.8</v>
      </c>
      <c r="I341" s="313">
        <v>164.8</v>
      </c>
      <c r="J341" s="313">
        <v>0</v>
      </c>
      <c r="K341" s="313">
        <v>164.8</v>
      </c>
      <c r="L341" s="313">
        <v>0</v>
      </c>
      <c r="M341" s="314">
        <v>1993</v>
      </c>
      <c r="N341" s="312">
        <v>70000</v>
      </c>
      <c r="O341" s="315">
        <v>11536000</v>
      </c>
      <c r="P341" s="311" t="s">
        <v>1204</v>
      </c>
      <c r="Q341" s="311" t="s">
        <v>1205</v>
      </c>
      <c r="R341" s="311" t="s">
        <v>1005</v>
      </c>
      <c r="S341" s="311"/>
      <c r="T341" s="316">
        <v>9500</v>
      </c>
      <c r="U341" s="311" t="s">
        <v>352</v>
      </c>
      <c r="V341" s="317">
        <v>164.8</v>
      </c>
      <c r="W341" s="316">
        <v>9500</v>
      </c>
      <c r="X341" s="312">
        <v>1565600</v>
      </c>
      <c r="Y341" s="316"/>
      <c r="Z341" s="316"/>
      <c r="AA341" s="311"/>
      <c r="AB341" s="312"/>
      <c r="AC341" s="312"/>
      <c r="AD341" s="312"/>
      <c r="AE341" s="312"/>
      <c r="AF341" s="311"/>
      <c r="AG341" s="311"/>
      <c r="AH341" s="312"/>
      <c r="AI341" s="312">
        <v>10000</v>
      </c>
      <c r="AJ341" s="318">
        <v>1648000</v>
      </c>
      <c r="AK341" s="312">
        <v>150000</v>
      </c>
      <c r="AL341" s="316">
        <v>24720000</v>
      </c>
      <c r="AM341" s="316"/>
      <c r="AN341" s="319"/>
      <c r="AO341" s="316"/>
      <c r="AP341" s="319"/>
      <c r="AQ341" s="312"/>
      <c r="AR341" s="312"/>
      <c r="AS341" s="312"/>
      <c r="AT341" s="316"/>
      <c r="AU341" s="271"/>
      <c r="AV341" s="316">
        <v>39469600</v>
      </c>
      <c r="AW341" s="316">
        <v>39469600</v>
      </c>
      <c r="AX341" s="311"/>
      <c r="AY341" s="311"/>
      <c r="AZ341" s="311"/>
      <c r="BA341" s="312"/>
      <c r="BB341" s="311"/>
      <c r="BC341" s="312"/>
      <c r="BD341" s="312"/>
      <c r="BE341" s="318"/>
      <c r="BF341" s="320"/>
      <c r="BG341" s="321"/>
      <c r="BH341" s="311"/>
      <c r="BI341" s="311"/>
      <c r="BJ341" s="316"/>
      <c r="BK341" s="319"/>
      <c r="BL341" s="312"/>
      <c r="BM341" s="312">
        <v>40000</v>
      </c>
      <c r="BN341" s="315">
        <v>6592000</v>
      </c>
      <c r="BO341" s="316">
        <v>6592000</v>
      </c>
      <c r="BP341" s="316">
        <v>46061600</v>
      </c>
      <c r="BQ341" s="316"/>
      <c r="BR341" s="316" t="s">
        <v>1663</v>
      </c>
      <c r="BS341" s="334" t="s">
        <v>1664</v>
      </c>
      <c r="BT341" s="325"/>
      <c r="BU341" s="276"/>
    </row>
    <row r="342" spans="1:73" s="338" customFormat="1" ht="36.6" customHeight="1" x14ac:dyDescent="0.25">
      <c r="A342" s="827">
        <v>154</v>
      </c>
      <c r="B342" s="827" t="s">
        <v>1665</v>
      </c>
      <c r="C342" s="332">
        <v>63</v>
      </c>
      <c r="D342" s="311">
        <v>272</v>
      </c>
      <c r="E342" s="311" t="s">
        <v>1203</v>
      </c>
      <c r="F342" s="311" t="s">
        <v>1004</v>
      </c>
      <c r="G342" s="312" t="s">
        <v>12</v>
      </c>
      <c r="H342" s="313">
        <v>269.3</v>
      </c>
      <c r="I342" s="313">
        <v>269.3</v>
      </c>
      <c r="J342" s="313">
        <v>0</v>
      </c>
      <c r="K342" s="313">
        <v>269.3</v>
      </c>
      <c r="L342" s="313">
        <v>0</v>
      </c>
      <c r="M342" s="314">
        <v>1993</v>
      </c>
      <c r="N342" s="312">
        <v>70000</v>
      </c>
      <c r="O342" s="315">
        <v>18851000</v>
      </c>
      <c r="P342" s="311" t="s">
        <v>1204</v>
      </c>
      <c r="Q342" s="311" t="s">
        <v>1205</v>
      </c>
      <c r="R342" s="311" t="s">
        <v>1005</v>
      </c>
      <c r="S342" s="311"/>
      <c r="T342" s="316">
        <v>9500</v>
      </c>
      <c r="U342" s="311" t="s">
        <v>352</v>
      </c>
      <c r="V342" s="317">
        <v>269.3</v>
      </c>
      <c r="W342" s="316">
        <v>9500</v>
      </c>
      <c r="X342" s="312">
        <v>2558350</v>
      </c>
      <c r="Y342" s="316"/>
      <c r="Z342" s="316"/>
      <c r="AA342" s="311"/>
      <c r="AB342" s="312"/>
      <c r="AC342" s="312"/>
      <c r="AD342" s="312"/>
      <c r="AE342" s="312"/>
      <c r="AF342" s="311"/>
      <c r="AG342" s="311"/>
      <c r="AH342" s="312"/>
      <c r="AI342" s="312">
        <v>10000</v>
      </c>
      <c r="AJ342" s="318">
        <v>2693000</v>
      </c>
      <c r="AK342" s="312">
        <v>150000</v>
      </c>
      <c r="AL342" s="316">
        <v>40395000</v>
      </c>
      <c r="AM342" s="316"/>
      <c r="AN342" s="319"/>
      <c r="AO342" s="316"/>
      <c r="AP342" s="319"/>
      <c r="AQ342" s="312"/>
      <c r="AR342" s="312"/>
      <c r="AS342" s="312"/>
      <c r="AT342" s="316"/>
      <c r="AU342" s="271"/>
      <c r="AV342" s="316">
        <v>64497350</v>
      </c>
      <c r="AW342" s="829">
        <v>296261500</v>
      </c>
      <c r="AX342" s="311"/>
      <c r="AY342" s="311"/>
      <c r="AZ342" s="311"/>
      <c r="BA342" s="312"/>
      <c r="BB342" s="311"/>
      <c r="BC342" s="312"/>
      <c r="BD342" s="312"/>
      <c r="BE342" s="318"/>
      <c r="BF342" s="320"/>
      <c r="BG342" s="321"/>
      <c r="BH342" s="311"/>
      <c r="BI342" s="311"/>
      <c r="BJ342" s="316"/>
      <c r="BK342" s="319"/>
      <c r="BL342" s="312"/>
      <c r="BM342" s="312">
        <v>40000</v>
      </c>
      <c r="BN342" s="315">
        <v>10772000</v>
      </c>
      <c r="BO342" s="829">
        <v>49480000</v>
      </c>
      <c r="BP342" s="829">
        <v>345741500</v>
      </c>
      <c r="BQ342" s="322"/>
      <c r="BR342" s="829" t="s">
        <v>1666</v>
      </c>
      <c r="BS342" s="323"/>
      <c r="BT342" s="325"/>
      <c r="BU342" s="276"/>
    </row>
    <row r="343" spans="1:73" s="338" customFormat="1" ht="36.6" customHeight="1" x14ac:dyDescent="0.25">
      <c r="A343" s="831"/>
      <c r="B343" s="831"/>
      <c r="C343" s="332">
        <v>63</v>
      </c>
      <c r="D343" s="311">
        <v>192</v>
      </c>
      <c r="E343" s="311" t="s">
        <v>1203</v>
      </c>
      <c r="F343" s="311" t="s">
        <v>1004</v>
      </c>
      <c r="G343" s="312" t="s">
        <v>12</v>
      </c>
      <c r="H343" s="313">
        <v>131.19999999999999</v>
      </c>
      <c r="I343" s="313">
        <v>131.19999999999999</v>
      </c>
      <c r="J343" s="313">
        <v>0</v>
      </c>
      <c r="K343" s="313">
        <v>131.19999999999999</v>
      </c>
      <c r="L343" s="313">
        <v>0</v>
      </c>
      <c r="M343" s="314">
        <v>1993</v>
      </c>
      <c r="N343" s="312">
        <v>70000</v>
      </c>
      <c r="O343" s="315">
        <v>9184000</v>
      </c>
      <c r="P343" s="311" t="s">
        <v>1204</v>
      </c>
      <c r="Q343" s="311" t="s">
        <v>1205</v>
      </c>
      <c r="R343" s="311" t="s">
        <v>1005</v>
      </c>
      <c r="S343" s="311"/>
      <c r="T343" s="316">
        <v>9500</v>
      </c>
      <c r="U343" s="311" t="s">
        <v>352</v>
      </c>
      <c r="V343" s="317">
        <v>131.19999999999999</v>
      </c>
      <c r="W343" s="316">
        <v>9500</v>
      </c>
      <c r="X343" s="312">
        <v>1246400</v>
      </c>
      <c r="Y343" s="316"/>
      <c r="Z343" s="316"/>
      <c r="AA343" s="311"/>
      <c r="AB343" s="312"/>
      <c r="AC343" s="312"/>
      <c r="AD343" s="312"/>
      <c r="AE343" s="312"/>
      <c r="AF343" s="311"/>
      <c r="AG343" s="311"/>
      <c r="AH343" s="312"/>
      <c r="AI343" s="312">
        <v>10000</v>
      </c>
      <c r="AJ343" s="318">
        <v>1312000</v>
      </c>
      <c r="AK343" s="312">
        <v>150000</v>
      </c>
      <c r="AL343" s="316">
        <v>19680000</v>
      </c>
      <c r="AM343" s="316"/>
      <c r="AN343" s="319"/>
      <c r="AO343" s="316"/>
      <c r="AP343" s="319"/>
      <c r="AQ343" s="312"/>
      <c r="AR343" s="312"/>
      <c r="AS343" s="312"/>
      <c r="AT343" s="316"/>
      <c r="AU343" s="271"/>
      <c r="AV343" s="316">
        <v>31422400</v>
      </c>
      <c r="AW343" s="832"/>
      <c r="AX343" s="311"/>
      <c r="AY343" s="311"/>
      <c r="AZ343" s="311"/>
      <c r="BA343" s="312"/>
      <c r="BB343" s="311"/>
      <c r="BC343" s="312"/>
      <c r="BD343" s="312"/>
      <c r="BE343" s="318"/>
      <c r="BF343" s="320"/>
      <c r="BG343" s="321"/>
      <c r="BH343" s="311"/>
      <c r="BI343" s="311"/>
      <c r="BJ343" s="316"/>
      <c r="BK343" s="319"/>
      <c r="BL343" s="312"/>
      <c r="BM343" s="312">
        <v>40000</v>
      </c>
      <c r="BN343" s="315">
        <v>5248000</v>
      </c>
      <c r="BO343" s="832"/>
      <c r="BP343" s="832">
        <v>0</v>
      </c>
      <c r="BQ343" s="337"/>
      <c r="BR343" s="832"/>
      <c r="BS343" s="352"/>
      <c r="BT343" s="325"/>
      <c r="BU343" s="276"/>
    </row>
    <row r="344" spans="1:73" s="338" customFormat="1" ht="36.6" customHeight="1" x14ac:dyDescent="0.25">
      <c r="A344" s="831"/>
      <c r="B344" s="831"/>
      <c r="C344" s="311">
        <v>55</v>
      </c>
      <c r="D344" s="311">
        <v>375</v>
      </c>
      <c r="E344" s="311" t="s">
        <v>1203</v>
      </c>
      <c r="F344" s="311" t="s">
        <v>1004</v>
      </c>
      <c r="G344" s="312" t="s">
        <v>12</v>
      </c>
      <c r="H344" s="313">
        <v>279</v>
      </c>
      <c r="I344" s="313">
        <v>149.6</v>
      </c>
      <c r="J344" s="313">
        <v>129.4</v>
      </c>
      <c r="K344" s="313">
        <v>279</v>
      </c>
      <c r="L344" s="313">
        <v>0</v>
      </c>
      <c r="M344" s="314">
        <v>1993</v>
      </c>
      <c r="N344" s="312">
        <v>70000</v>
      </c>
      <c r="O344" s="315">
        <v>19530000</v>
      </c>
      <c r="P344" s="311" t="s">
        <v>1204</v>
      </c>
      <c r="Q344" s="311" t="s">
        <v>1205</v>
      </c>
      <c r="R344" s="311" t="s">
        <v>1005</v>
      </c>
      <c r="S344" s="311"/>
      <c r="T344" s="316">
        <v>9500</v>
      </c>
      <c r="U344" s="311" t="s">
        <v>352</v>
      </c>
      <c r="V344" s="317">
        <v>279</v>
      </c>
      <c r="W344" s="316">
        <v>9500</v>
      </c>
      <c r="X344" s="312">
        <v>2650500</v>
      </c>
      <c r="Y344" s="316"/>
      <c r="Z344" s="316"/>
      <c r="AA344" s="311"/>
      <c r="AB344" s="312"/>
      <c r="AC344" s="312"/>
      <c r="AD344" s="312"/>
      <c r="AE344" s="312"/>
      <c r="AF344" s="311"/>
      <c r="AG344" s="311"/>
      <c r="AH344" s="312"/>
      <c r="AI344" s="312">
        <v>10000</v>
      </c>
      <c r="AJ344" s="318">
        <v>2790000</v>
      </c>
      <c r="AK344" s="312">
        <v>150000</v>
      </c>
      <c r="AL344" s="316">
        <v>41850000</v>
      </c>
      <c r="AM344" s="316"/>
      <c r="AN344" s="319"/>
      <c r="AO344" s="316"/>
      <c r="AP344" s="319"/>
      <c r="AQ344" s="312"/>
      <c r="AR344" s="312"/>
      <c r="AS344" s="312"/>
      <c r="AT344" s="316"/>
      <c r="AU344" s="271"/>
      <c r="AV344" s="316">
        <v>66820500</v>
      </c>
      <c r="AW344" s="832"/>
      <c r="AX344" s="311"/>
      <c r="AY344" s="311"/>
      <c r="AZ344" s="311"/>
      <c r="BA344" s="312"/>
      <c r="BB344" s="311"/>
      <c r="BC344" s="312"/>
      <c r="BD344" s="312"/>
      <c r="BE344" s="318"/>
      <c r="BF344" s="320"/>
      <c r="BG344" s="321"/>
      <c r="BH344" s="311"/>
      <c r="BI344" s="311"/>
      <c r="BJ344" s="316"/>
      <c r="BK344" s="319"/>
      <c r="BL344" s="312"/>
      <c r="BM344" s="312">
        <v>40000</v>
      </c>
      <c r="BN344" s="315">
        <v>11160000</v>
      </c>
      <c r="BO344" s="832"/>
      <c r="BP344" s="832">
        <v>0</v>
      </c>
      <c r="BQ344" s="337"/>
      <c r="BR344" s="832"/>
      <c r="BS344" s="352"/>
      <c r="BT344" s="325"/>
      <c r="BU344" s="276"/>
    </row>
    <row r="345" spans="1:73" s="338" customFormat="1" ht="36.6" customHeight="1" x14ac:dyDescent="0.25">
      <c r="A345" s="831"/>
      <c r="B345" s="831"/>
      <c r="C345" s="311">
        <v>55</v>
      </c>
      <c r="D345" s="311">
        <v>620</v>
      </c>
      <c r="E345" s="311" t="s">
        <v>1203</v>
      </c>
      <c r="F345" s="311" t="s">
        <v>1004</v>
      </c>
      <c r="G345" s="312" t="s">
        <v>12</v>
      </c>
      <c r="H345" s="313">
        <v>175.1</v>
      </c>
      <c r="I345" s="313">
        <v>175.1</v>
      </c>
      <c r="J345" s="313">
        <v>0</v>
      </c>
      <c r="K345" s="313">
        <v>175.1</v>
      </c>
      <c r="L345" s="313">
        <v>0</v>
      </c>
      <c r="M345" s="314">
        <v>1993</v>
      </c>
      <c r="N345" s="312">
        <v>70000</v>
      </c>
      <c r="O345" s="315">
        <v>12257000</v>
      </c>
      <c r="P345" s="311" t="s">
        <v>1204</v>
      </c>
      <c r="Q345" s="311" t="s">
        <v>1205</v>
      </c>
      <c r="R345" s="311" t="s">
        <v>1005</v>
      </c>
      <c r="S345" s="311"/>
      <c r="T345" s="316">
        <v>9500</v>
      </c>
      <c r="U345" s="311" t="s">
        <v>352</v>
      </c>
      <c r="V345" s="317">
        <v>175.1</v>
      </c>
      <c r="W345" s="316">
        <v>9500</v>
      </c>
      <c r="X345" s="312">
        <v>1663450</v>
      </c>
      <c r="Y345" s="316"/>
      <c r="Z345" s="316"/>
      <c r="AA345" s="311"/>
      <c r="AB345" s="312"/>
      <c r="AC345" s="312"/>
      <c r="AD345" s="312"/>
      <c r="AE345" s="312"/>
      <c r="AF345" s="311"/>
      <c r="AG345" s="311"/>
      <c r="AH345" s="312"/>
      <c r="AI345" s="312">
        <v>10000</v>
      </c>
      <c r="AJ345" s="318">
        <v>1751000</v>
      </c>
      <c r="AK345" s="312">
        <v>150000</v>
      </c>
      <c r="AL345" s="316">
        <v>26265000</v>
      </c>
      <c r="AM345" s="316"/>
      <c r="AN345" s="319"/>
      <c r="AO345" s="316"/>
      <c r="AP345" s="319"/>
      <c r="AQ345" s="312"/>
      <c r="AR345" s="312"/>
      <c r="AS345" s="312"/>
      <c r="AT345" s="316"/>
      <c r="AU345" s="271"/>
      <c r="AV345" s="316">
        <v>41936450</v>
      </c>
      <c r="AW345" s="832"/>
      <c r="AX345" s="311"/>
      <c r="AY345" s="311"/>
      <c r="AZ345" s="311"/>
      <c r="BA345" s="312"/>
      <c r="BB345" s="311"/>
      <c r="BC345" s="312"/>
      <c r="BD345" s="312"/>
      <c r="BE345" s="318"/>
      <c r="BF345" s="320"/>
      <c r="BG345" s="321"/>
      <c r="BH345" s="311"/>
      <c r="BI345" s="311"/>
      <c r="BJ345" s="316"/>
      <c r="BK345" s="319"/>
      <c r="BL345" s="312"/>
      <c r="BM345" s="312">
        <v>40000</v>
      </c>
      <c r="BN345" s="315">
        <v>7004000</v>
      </c>
      <c r="BO345" s="832"/>
      <c r="BP345" s="832">
        <v>0</v>
      </c>
      <c r="BQ345" s="337"/>
      <c r="BR345" s="832"/>
      <c r="BS345" s="352"/>
      <c r="BT345" s="325"/>
      <c r="BU345" s="276"/>
    </row>
    <row r="346" spans="1:73" s="338" customFormat="1" ht="36.6" customHeight="1" x14ac:dyDescent="0.25">
      <c r="A346" s="831"/>
      <c r="B346" s="831"/>
      <c r="C346" s="332">
        <v>63</v>
      </c>
      <c r="D346" s="311">
        <v>296</v>
      </c>
      <c r="E346" s="311" t="s">
        <v>1203</v>
      </c>
      <c r="F346" s="311" t="s">
        <v>1004</v>
      </c>
      <c r="G346" s="312" t="s">
        <v>12</v>
      </c>
      <c r="H346" s="313">
        <v>293.7</v>
      </c>
      <c r="I346" s="313">
        <v>293.7</v>
      </c>
      <c r="J346" s="313">
        <v>0</v>
      </c>
      <c r="K346" s="313">
        <v>293.7</v>
      </c>
      <c r="L346" s="313">
        <v>0</v>
      </c>
      <c r="M346" s="314">
        <v>1993</v>
      </c>
      <c r="N346" s="312">
        <v>70000</v>
      </c>
      <c r="O346" s="315">
        <v>20559000</v>
      </c>
      <c r="P346" s="311" t="s">
        <v>1204</v>
      </c>
      <c r="Q346" s="311" t="s">
        <v>1205</v>
      </c>
      <c r="R346" s="311" t="s">
        <v>1005</v>
      </c>
      <c r="S346" s="311"/>
      <c r="T346" s="316">
        <v>9500</v>
      </c>
      <c r="U346" s="311" t="s">
        <v>352</v>
      </c>
      <c r="V346" s="317">
        <v>293.7</v>
      </c>
      <c r="W346" s="316">
        <v>9500</v>
      </c>
      <c r="X346" s="312">
        <v>2790150</v>
      </c>
      <c r="Y346" s="316"/>
      <c r="Z346" s="316"/>
      <c r="AA346" s="311"/>
      <c r="AB346" s="312"/>
      <c r="AC346" s="312"/>
      <c r="AD346" s="312"/>
      <c r="AE346" s="312"/>
      <c r="AF346" s="311"/>
      <c r="AG346" s="311"/>
      <c r="AH346" s="312"/>
      <c r="AI346" s="312">
        <v>10000</v>
      </c>
      <c r="AJ346" s="318">
        <v>2937000</v>
      </c>
      <c r="AK346" s="312">
        <v>150000</v>
      </c>
      <c r="AL346" s="316">
        <v>44055000</v>
      </c>
      <c r="AM346" s="316"/>
      <c r="AN346" s="319"/>
      <c r="AO346" s="316"/>
      <c r="AP346" s="319"/>
      <c r="AQ346" s="312"/>
      <c r="AR346" s="312"/>
      <c r="AS346" s="312"/>
      <c r="AT346" s="316"/>
      <c r="AU346" s="271"/>
      <c r="AV346" s="316">
        <v>70341150</v>
      </c>
      <c r="AW346" s="832"/>
      <c r="AX346" s="311"/>
      <c r="AY346" s="311"/>
      <c r="AZ346" s="311"/>
      <c r="BA346" s="312"/>
      <c r="BB346" s="311"/>
      <c r="BC346" s="312"/>
      <c r="BD346" s="312"/>
      <c r="BE346" s="318"/>
      <c r="BF346" s="320"/>
      <c r="BG346" s="321"/>
      <c r="BH346" s="311"/>
      <c r="BI346" s="311"/>
      <c r="BJ346" s="316"/>
      <c r="BK346" s="319"/>
      <c r="BL346" s="312"/>
      <c r="BM346" s="312">
        <v>40000</v>
      </c>
      <c r="BN346" s="315">
        <v>11748000</v>
      </c>
      <c r="BO346" s="832"/>
      <c r="BP346" s="832">
        <v>0</v>
      </c>
      <c r="BQ346" s="337"/>
      <c r="BR346" s="832"/>
      <c r="BS346" s="356"/>
      <c r="BT346" s="325"/>
      <c r="BU346" s="276"/>
    </row>
    <row r="347" spans="1:73" s="338" customFormat="1" ht="39" customHeight="1" x14ac:dyDescent="0.25">
      <c r="A347" s="831"/>
      <c r="B347" s="831"/>
      <c r="C347" s="311">
        <v>55</v>
      </c>
      <c r="D347" s="311">
        <v>534</v>
      </c>
      <c r="E347" s="311" t="s">
        <v>1203</v>
      </c>
      <c r="F347" s="311" t="s">
        <v>1004</v>
      </c>
      <c r="G347" s="312" t="s">
        <v>12</v>
      </c>
      <c r="H347" s="313">
        <v>46.7</v>
      </c>
      <c r="I347" s="313">
        <v>46.7</v>
      </c>
      <c r="J347" s="313">
        <v>0</v>
      </c>
      <c r="K347" s="313">
        <v>46.7</v>
      </c>
      <c r="L347" s="313">
        <v>0</v>
      </c>
      <c r="M347" s="314">
        <v>1993</v>
      </c>
      <c r="N347" s="312">
        <v>70000</v>
      </c>
      <c r="O347" s="315">
        <v>3269000</v>
      </c>
      <c r="P347" s="311" t="s">
        <v>1204</v>
      </c>
      <c r="Q347" s="311" t="s">
        <v>1205</v>
      </c>
      <c r="R347" s="311" t="s">
        <v>1005</v>
      </c>
      <c r="S347" s="311"/>
      <c r="T347" s="316">
        <v>9500</v>
      </c>
      <c r="U347" s="311" t="s">
        <v>352</v>
      </c>
      <c r="V347" s="317">
        <v>46.7</v>
      </c>
      <c r="W347" s="316">
        <v>9500</v>
      </c>
      <c r="X347" s="312">
        <v>443650</v>
      </c>
      <c r="Y347" s="316"/>
      <c r="Z347" s="316"/>
      <c r="AA347" s="311"/>
      <c r="AB347" s="312"/>
      <c r="AC347" s="312"/>
      <c r="AD347" s="312"/>
      <c r="AE347" s="312"/>
      <c r="AF347" s="311"/>
      <c r="AG347" s="311"/>
      <c r="AH347" s="312"/>
      <c r="AI347" s="312">
        <v>10000</v>
      </c>
      <c r="AJ347" s="318">
        <v>467000</v>
      </c>
      <c r="AK347" s="312">
        <v>150000</v>
      </c>
      <c r="AL347" s="316">
        <v>7005000</v>
      </c>
      <c r="AM347" s="316"/>
      <c r="AN347" s="319"/>
      <c r="AO347" s="316"/>
      <c r="AP347" s="319"/>
      <c r="AQ347" s="312"/>
      <c r="AR347" s="312"/>
      <c r="AS347" s="312"/>
      <c r="AT347" s="316"/>
      <c r="AU347" s="271"/>
      <c r="AV347" s="316">
        <v>11184650</v>
      </c>
      <c r="AW347" s="832"/>
      <c r="AX347" s="311"/>
      <c r="AY347" s="311"/>
      <c r="AZ347" s="311"/>
      <c r="BA347" s="312"/>
      <c r="BB347" s="311"/>
      <c r="BC347" s="312"/>
      <c r="BD347" s="312"/>
      <c r="BE347" s="318"/>
      <c r="BF347" s="320"/>
      <c r="BG347" s="321"/>
      <c r="BH347" s="311"/>
      <c r="BI347" s="311"/>
      <c r="BJ347" s="316"/>
      <c r="BK347" s="319"/>
      <c r="BL347" s="312"/>
      <c r="BM347" s="312">
        <v>40000</v>
      </c>
      <c r="BN347" s="315">
        <v>1868000</v>
      </c>
      <c r="BO347" s="832"/>
      <c r="BP347" s="832">
        <v>0</v>
      </c>
      <c r="BQ347" s="337"/>
      <c r="BR347" s="832"/>
      <c r="BS347" s="356"/>
      <c r="BT347" s="325"/>
      <c r="BU347" s="276"/>
    </row>
    <row r="348" spans="1:73" s="338" customFormat="1" ht="39" customHeight="1" x14ac:dyDescent="0.25">
      <c r="A348" s="828"/>
      <c r="B348" s="828"/>
      <c r="C348" s="311">
        <v>55</v>
      </c>
      <c r="D348" s="311">
        <v>535</v>
      </c>
      <c r="E348" s="311" t="s">
        <v>1203</v>
      </c>
      <c r="F348" s="311" t="s">
        <v>1004</v>
      </c>
      <c r="G348" s="312" t="s">
        <v>12</v>
      </c>
      <c r="H348" s="313">
        <v>42</v>
      </c>
      <c r="I348" s="313">
        <v>42</v>
      </c>
      <c r="J348" s="313">
        <v>0</v>
      </c>
      <c r="K348" s="313">
        <v>42</v>
      </c>
      <c r="L348" s="313">
        <v>0</v>
      </c>
      <c r="M348" s="314">
        <v>1993</v>
      </c>
      <c r="N348" s="312">
        <v>70000</v>
      </c>
      <c r="O348" s="315">
        <v>2940000</v>
      </c>
      <c r="P348" s="311" t="s">
        <v>1204</v>
      </c>
      <c r="Q348" s="311" t="s">
        <v>1205</v>
      </c>
      <c r="R348" s="311" t="s">
        <v>1005</v>
      </c>
      <c r="S348" s="311"/>
      <c r="T348" s="316">
        <v>9500</v>
      </c>
      <c r="U348" s="311" t="s">
        <v>352</v>
      </c>
      <c r="V348" s="317">
        <v>42</v>
      </c>
      <c r="W348" s="316">
        <v>9500</v>
      </c>
      <c r="X348" s="312">
        <v>399000</v>
      </c>
      <c r="Y348" s="316"/>
      <c r="Z348" s="316"/>
      <c r="AA348" s="311"/>
      <c r="AB348" s="312"/>
      <c r="AC348" s="312"/>
      <c r="AD348" s="312"/>
      <c r="AE348" s="312"/>
      <c r="AF348" s="311"/>
      <c r="AG348" s="311"/>
      <c r="AH348" s="312"/>
      <c r="AI348" s="312">
        <v>10000</v>
      </c>
      <c r="AJ348" s="318">
        <v>420000</v>
      </c>
      <c r="AK348" s="312">
        <v>150000</v>
      </c>
      <c r="AL348" s="316">
        <v>6300000</v>
      </c>
      <c r="AM348" s="316"/>
      <c r="AN348" s="319"/>
      <c r="AO348" s="316"/>
      <c r="AP348" s="319"/>
      <c r="AQ348" s="312"/>
      <c r="AR348" s="312"/>
      <c r="AS348" s="312"/>
      <c r="AT348" s="316"/>
      <c r="AU348" s="271"/>
      <c r="AV348" s="316">
        <v>10059000</v>
      </c>
      <c r="AW348" s="830"/>
      <c r="AX348" s="311"/>
      <c r="AY348" s="311"/>
      <c r="AZ348" s="311"/>
      <c r="BA348" s="312"/>
      <c r="BB348" s="311"/>
      <c r="BC348" s="312"/>
      <c r="BD348" s="312"/>
      <c r="BE348" s="318"/>
      <c r="BF348" s="320"/>
      <c r="BG348" s="321"/>
      <c r="BH348" s="311"/>
      <c r="BI348" s="311"/>
      <c r="BJ348" s="316"/>
      <c r="BK348" s="319"/>
      <c r="BL348" s="312"/>
      <c r="BM348" s="312">
        <v>40000</v>
      </c>
      <c r="BN348" s="315">
        <v>1680000</v>
      </c>
      <c r="BO348" s="830"/>
      <c r="BP348" s="830">
        <v>0</v>
      </c>
      <c r="BQ348" s="324"/>
      <c r="BR348" s="830"/>
      <c r="BS348" s="356"/>
      <c r="BT348" s="325"/>
      <c r="BU348" s="276"/>
    </row>
    <row r="349" spans="1:73" s="342" customFormat="1" ht="56.25" x14ac:dyDescent="0.25">
      <c r="A349" s="827">
        <v>155</v>
      </c>
      <c r="B349" s="827" t="s">
        <v>1667</v>
      </c>
      <c r="C349" s="326">
        <v>55</v>
      </c>
      <c r="D349" s="326">
        <v>456</v>
      </c>
      <c r="E349" s="326" t="s">
        <v>1203</v>
      </c>
      <c r="F349" s="326" t="s">
        <v>1004</v>
      </c>
      <c r="G349" s="302" t="s">
        <v>12</v>
      </c>
      <c r="H349" s="327">
        <v>110.9</v>
      </c>
      <c r="I349" s="327">
        <v>110.9</v>
      </c>
      <c r="J349" s="327">
        <v>0</v>
      </c>
      <c r="K349" s="327">
        <v>110.9</v>
      </c>
      <c r="L349" s="327">
        <v>0</v>
      </c>
      <c r="M349" s="354">
        <v>1993</v>
      </c>
      <c r="N349" s="302">
        <v>70000</v>
      </c>
      <c r="O349" s="304">
        <v>7763000</v>
      </c>
      <c r="P349" s="326" t="s">
        <v>1204</v>
      </c>
      <c r="Q349" s="326" t="s">
        <v>1205</v>
      </c>
      <c r="R349" s="326" t="s">
        <v>1005</v>
      </c>
      <c r="S349" s="326"/>
      <c r="T349" s="322">
        <v>9500</v>
      </c>
      <c r="U349" s="326" t="s">
        <v>352</v>
      </c>
      <c r="V349" s="328">
        <v>110.9</v>
      </c>
      <c r="W349" s="322">
        <v>9500</v>
      </c>
      <c r="X349" s="302">
        <v>1053550</v>
      </c>
      <c r="Y349" s="322"/>
      <c r="Z349" s="322"/>
      <c r="AA349" s="326"/>
      <c r="AB349" s="302"/>
      <c r="AC349" s="302"/>
      <c r="AD349" s="302"/>
      <c r="AE349" s="302"/>
      <c r="AF349" s="326"/>
      <c r="AG349" s="326"/>
      <c r="AH349" s="302"/>
      <c r="AI349" s="302">
        <v>10000</v>
      </c>
      <c r="AJ349" s="329">
        <v>1109000</v>
      </c>
      <c r="AK349" s="302">
        <v>150000</v>
      </c>
      <c r="AL349" s="322">
        <v>16635000</v>
      </c>
      <c r="AM349" s="322"/>
      <c r="AN349" s="330"/>
      <c r="AO349" s="322"/>
      <c r="AP349" s="330"/>
      <c r="AQ349" s="302"/>
      <c r="AR349" s="302"/>
      <c r="AS349" s="302"/>
      <c r="AT349" s="322"/>
      <c r="AU349" s="290"/>
      <c r="AV349" s="316">
        <v>26560550</v>
      </c>
      <c r="AW349" s="829">
        <v>94003750</v>
      </c>
      <c r="AX349" s="311"/>
      <c r="AY349" s="311"/>
      <c r="AZ349" s="311"/>
      <c r="BA349" s="312"/>
      <c r="BB349" s="311"/>
      <c r="BC349" s="312"/>
      <c r="BD349" s="312"/>
      <c r="BE349" s="318"/>
      <c r="BF349" s="320"/>
      <c r="BG349" s="321"/>
      <c r="BH349" s="311"/>
      <c r="BI349" s="311"/>
      <c r="BJ349" s="316"/>
      <c r="BK349" s="319"/>
      <c r="BL349" s="312"/>
      <c r="BM349" s="312">
        <v>40000</v>
      </c>
      <c r="BN349" s="315">
        <v>4436000</v>
      </c>
      <c r="BO349" s="829">
        <v>15700000</v>
      </c>
      <c r="BP349" s="829">
        <v>109703750</v>
      </c>
      <c r="BQ349" s="322"/>
      <c r="BR349" s="829" t="s">
        <v>1668</v>
      </c>
      <c r="BS349" s="323" t="s">
        <v>1669</v>
      </c>
      <c r="BT349" s="325"/>
      <c r="BU349" s="276"/>
    </row>
    <row r="350" spans="1:73" s="338" customFormat="1" ht="43.15" customHeight="1" x14ac:dyDescent="0.25">
      <c r="A350" s="831"/>
      <c r="B350" s="831"/>
      <c r="C350" s="311">
        <v>55</v>
      </c>
      <c r="D350" s="311">
        <v>454</v>
      </c>
      <c r="E350" s="311" t="s">
        <v>1203</v>
      </c>
      <c r="F350" s="311" t="s">
        <v>1004</v>
      </c>
      <c r="G350" s="312" t="s">
        <v>12</v>
      </c>
      <c r="H350" s="313">
        <v>134.80000000000001</v>
      </c>
      <c r="I350" s="313">
        <v>134.80000000000001</v>
      </c>
      <c r="J350" s="313">
        <v>0</v>
      </c>
      <c r="K350" s="313">
        <v>134.80000000000001</v>
      </c>
      <c r="L350" s="313">
        <v>0</v>
      </c>
      <c r="M350" s="314">
        <v>1993</v>
      </c>
      <c r="N350" s="312">
        <v>70000</v>
      </c>
      <c r="O350" s="315">
        <v>9436000</v>
      </c>
      <c r="P350" s="311" t="s">
        <v>1204</v>
      </c>
      <c r="Q350" s="311" t="s">
        <v>1205</v>
      </c>
      <c r="R350" s="311" t="s">
        <v>1005</v>
      </c>
      <c r="S350" s="311"/>
      <c r="T350" s="316">
        <v>9500</v>
      </c>
      <c r="U350" s="311" t="s">
        <v>352</v>
      </c>
      <c r="V350" s="317">
        <v>134.80000000000001</v>
      </c>
      <c r="W350" s="316">
        <v>9500</v>
      </c>
      <c r="X350" s="312">
        <v>1280600</v>
      </c>
      <c r="Y350" s="316"/>
      <c r="Z350" s="316"/>
      <c r="AA350" s="311"/>
      <c r="AB350" s="312"/>
      <c r="AC350" s="312"/>
      <c r="AD350" s="312"/>
      <c r="AE350" s="312"/>
      <c r="AF350" s="311"/>
      <c r="AG350" s="311"/>
      <c r="AH350" s="312"/>
      <c r="AI350" s="312">
        <v>10000</v>
      </c>
      <c r="AJ350" s="318">
        <v>1348000</v>
      </c>
      <c r="AK350" s="312">
        <v>150000</v>
      </c>
      <c r="AL350" s="316">
        <v>20220000</v>
      </c>
      <c r="AM350" s="316"/>
      <c r="AN350" s="319"/>
      <c r="AO350" s="316"/>
      <c r="AP350" s="319"/>
      <c r="AQ350" s="312"/>
      <c r="AR350" s="312"/>
      <c r="AS350" s="312"/>
      <c r="AT350" s="316"/>
      <c r="AU350" s="271"/>
      <c r="AV350" s="316">
        <v>32284600</v>
      </c>
      <c r="AW350" s="832"/>
      <c r="AX350" s="311"/>
      <c r="AY350" s="311"/>
      <c r="AZ350" s="311"/>
      <c r="BA350" s="312"/>
      <c r="BB350" s="311"/>
      <c r="BC350" s="312"/>
      <c r="BD350" s="312"/>
      <c r="BE350" s="318"/>
      <c r="BF350" s="320"/>
      <c r="BG350" s="321"/>
      <c r="BH350" s="311"/>
      <c r="BI350" s="311"/>
      <c r="BJ350" s="316"/>
      <c r="BK350" s="319"/>
      <c r="BL350" s="312"/>
      <c r="BM350" s="312">
        <v>40000</v>
      </c>
      <c r="BN350" s="315">
        <v>5392000</v>
      </c>
      <c r="BO350" s="832"/>
      <c r="BP350" s="832">
        <v>0</v>
      </c>
      <c r="BQ350" s="337"/>
      <c r="BR350" s="832"/>
      <c r="BS350" s="356" t="s">
        <v>1670</v>
      </c>
      <c r="BT350" s="325"/>
      <c r="BU350" s="276"/>
    </row>
    <row r="351" spans="1:73" s="342" customFormat="1" ht="43.15" customHeight="1" x14ac:dyDescent="0.25">
      <c r="A351" s="831"/>
      <c r="B351" s="831"/>
      <c r="C351" s="326">
        <v>55</v>
      </c>
      <c r="D351" s="326">
        <v>432</v>
      </c>
      <c r="E351" s="326" t="s">
        <v>1203</v>
      </c>
      <c r="F351" s="326" t="s">
        <v>1004</v>
      </c>
      <c r="G351" s="302" t="s">
        <v>12</v>
      </c>
      <c r="H351" s="327">
        <v>132.69999999999999</v>
      </c>
      <c r="I351" s="327">
        <v>132.69999999999999</v>
      </c>
      <c r="J351" s="327">
        <v>0</v>
      </c>
      <c r="K351" s="327">
        <v>132.69999999999999</v>
      </c>
      <c r="L351" s="313">
        <v>0</v>
      </c>
      <c r="M351" s="354">
        <v>1993</v>
      </c>
      <c r="N351" s="302">
        <v>70000</v>
      </c>
      <c r="O351" s="315">
        <v>9289000</v>
      </c>
      <c r="P351" s="326" t="s">
        <v>1204</v>
      </c>
      <c r="Q351" s="326" t="s">
        <v>1205</v>
      </c>
      <c r="R351" s="326" t="s">
        <v>1005</v>
      </c>
      <c r="S351" s="326"/>
      <c r="T351" s="322">
        <v>9500</v>
      </c>
      <c r="U351" s="326" t="s">
        <v>352</v>
      </c>
      <c r="V351" s="328">
        <v>132.69999999999999</v>
      </c>
      <c r="W351" s="322">
        <v>9500</v>
      </c>
      <c r="X351" s="312">
        <v>1260650</v>
      </c>
      <c r="Y351" s="322"/>
      <c r="Z351" s="322"/>
      <c r="AA351" s="326"/>
      <c r="AB351" s="302"/>
      <c r="AC351" s="302"/>
      <c r="AD351" s="302"/>
      <c r="AE351" s="302"/>
      <c r="AF351" s="326"/>
      <c r="AG351" s="326"/>
      <c r="AH351" s="302"/>
      <c r="AI351" s="302">
        <v>10000</v>
      </c>
      <c r="AJ351" s="318">
        <v>1327000</v>
      </c>
      <c r="AK351" s="302">
        <v>150000</v>
      </c>
      <c r="AL351" s="316">
        <v>19905000</v>
      </c>
      <c r="AM351" s="322"/>
      <c r="AN351" s="330"/>
      <c r="AO351" s="322"/>
      <c r="AP351" s="330"/>
      <c r="AQ351" s="302"/>
      <c r="AR351" s="302"/>
      <c r="AS351" s="302"/>
      <c r="AT351" s="322"/>
      <c r="AU351" s="290"/>
      <c r="AV351" s="316">
        <v>31781650</v>
      </c>
      <c r="AW351" s="832"/>
      <c r="AX351" s="311"/>
      <c r="AY351" s="311"/>
      <c r="AZ351" s="311"/>
      <c r="BA351" s="312"/>
      <c r="BB351" s="311"/>
      <c r="BC351" s="312"/>
      <c r="BD351" s="312"/>
      <c r="BE351" s="318"/>
      <c r="BF351" s="320"/>
      <c r="BG351" s="321"/>
      <c r="BH351" s="311"/>
      <c r="BI351" s="311"/>
      <c r="BJ351" s="316"/>
      <c r="BK351" s="319"/>
      <c r="BL351" s="312"/>
      <c r="BM351" s="312">
        <v>40000</v>
      </c>
      <c r="BN351" s="315">
        <v>5308000</v>
      </c>
      <c r="BO351" s="832"/>
      <c r="BP351" s="832">
        <v>0</v>
      </c>
      <c r="BQ351" s="337"/>
      <c r="BR351" s="832"/>
      <c r="BS351" s="356" t="s">
        <v>1671</v>
      </c>
      <c r="BT351" s="325"/>
      <c r="BU351" s="276"/>
    </row>
    <row r="352" spans="1:73" s="342" customFormat="1" ht="43.15" customHeight="1" x14ac:dyDescent="0.25">
      <c r="A352" s="828"/>
      <c r="B352" s="828"/>
      <c r="C352" s="311">
        <v>55</v>
      </c>
      <c r="D352" s="311">
        <v>457</v>
      </c>
      <c r="E352" s="311" t="s">
        <v>1203</v>
      </c>
      <c r="F352" s="311" t="s">
        <v>1004</v>
      </c>
      <c r="G352" s="312" t="s">
        <v>12</v>
      </c>
      <c r="H352" s="313">
        <v>14.1</v>
      </c>
      <c r="I352" s="313">
        <v>14.1</v>
      </c>
      <c r="J352" s="313">
        <v>0</v>
      </c>
      <c r="K352" s="313">
        <v>14.1</v>
      </c>
      <c r="L352" s="313">
        <v>0</v>
      </c>
      <c r="M352" s="314">
        <v>1993</v>
      </c>
      <c r="N352" s="312">
        <v>70000</v>
      </c>
      <c r="O352" s="315">
        <v>987000</v>
      </c>
      <c r="P352" s="311" t="s">
        <v>1204</v>
      </c>
      <c r="Q352" s="311" t="s">
        <v>1205</v>
      </c>
      <c r="R352" s="311" t="s">
        <v>1005</v>
      </c>
      <c r="S352" s="311"/>
      <c r="T352" s="316">
        <v>9500</v>
      </c>
      <c r="U352" s="311" t="s">
        <v>352</v>
      </c>
      <c r="V352" s="317">
        <v>14.1</v>
      </c>
      <c r="W352" s="316">
        <v>9500</v>
      </c>
      <c r="X352" s="312">
        <v>133950</v>
      </c>
      <c r="Y352" s="316"/>
      <c r="Z352" s="316"/>
      <c r="AA352" s="311"/>
      <c r="AB352" s="312"/>
      <c r="AC352" s="312"/>
      <c r="AD352" s="312"/>
      <c r="AE352" s="312"/>
      <c r="AF352" s="311"/>
      <c r="AG352" s="311"/>
      <c r="AH352" s="312"/>
      <c r="AI352" s="312">
        <v>10000</v>
      </c>
      <c r="AJ352" s="318">
        <v>141000</v>
      </c>
      <c r="AK352" s="312">
        <v>150000</v>
      </c>
      <c r="AL352" s="316">
        <v>2115000</v>
      </c>
      <c r="AM352" s="316"/>
      <c r="AN352" s="319"/>
      <c r="AO352" s="316"/>
      <c r="AP352" s="319"/>
      <c r="AQ352" s="312"/>
      <c r="AR352" s="312"/>
      <c r="AS352" s="312"/>
      <c r="AT352" s="316"/>
      <c r="AU352" s="271"/>
      <c r="AV352" s="316">
        <v>3376950</v>
      </c>
      <c r="AW352" s="830"/>
      <c r="AX352" s="311"/>
      <c r="AY352" s="311"/>
      <c r="AZ352" s="311"/>
      <c r="BA352" s="312"/>
      <c r="BB352" s="311"/>
      <c r="BC352" s="312"/>
      <c r="BD352" s="312"/>
      <c r="BE352" s="318"/>
      <c r="BF352" s="320"/>
      <c r="BG352" s="321"/>
      <c r="BH352" s="311"/>
      <c r="BI352" s="311"/>
      <c r="BJ352" s="316"/>
      <c r="BK352" s="319"/>
      <c r="BL352" s="312"/>
      <c r="BM352" s="312">
        <v>40000</v>
      </c>
      <c r="BN352" s="315">
        <v>564000</v>
      </c>
      <c r="BO352" s="830"/>
      <c r="BP352" s="830">
        <v>0</v>
      </c>
      <c r="BQ352" s="324"/>
      <c r="BR352" s="830"/>
      <c r="BS352" s="841" t="s">
        <v>1672</v>
      </c>
      <c r="BT352" s="325"/>
      <c r="BU352" s="276"/>
    </row>
    <row r="353" spans="1:73" s="342" customFormat="1" ht="43.15" customHeight="1" x14ac:dyDescent="0.25">
      <c r="A353" s="827">
        <v>156</v>
      </c>
      <c r="B353" s="827" t="s">
        <v>1673</v>
      </c>
      <c r="C353" s="311">
        <v>55</v>
      </c>
      <c r="D353" s="311">
        <v>457</v>
      </c>
      <c r="E353" s="311" t="s">
        <v>1203</v>
      </c>
      <c r="F353" s="311" t="s">
        <v>1004</v>
      </c>
      <c r="G353" s="312" t="s">
        <v>12</v>
      </c>
      <c r="H353" s="313">
        <v>100.8</v>
      </c>
      <c r="I353" s="313">
        <v>100.8</v>
      </c>
      <c r="J353" s="313">
        <v>0</v>
      </c>
      <c r="K353" s="313">
        <v>100.8</v>
      </c>
      <c r="L353" s="313">
        <v>0</v>
      </c>
      <c r="M353" s="314">
        <v>1993</v>
      </c>
      <c r="N353" s="312">
        <v>70000</v>
      </c>
      <c r="O353" s="315">
        <v>7056000</v>
      </c>
      <c r="P353" s="311" t="s">
        <v>1204</v>
      </c>
      <c r="Q353" s="311" t="s">
        <v>1205</v>
      </c>
      <c r="R353" s="311" t="s">
        <v>1005</v>
      </c>
      <c r="S353" s="311"/>
      <c r="T353" s="316">
        <v>9500</v>
      </c>
      <c r="U353" s="311" t="s">
        <v>352</v>
      </c>
      <c r="V353" s="317">
        <v>100.8</v>
      </c>
      <c r="W353" s="316">
        <v>9500</v>
      </c>
      <c r="X353" s="312">
        <v>957600</v>
      </c>
      <c r="Y353" s="316"/>
      <c r="Z353" s="316"/>
      <c r="AA353" s="311"/>
      <c r="AB353" s="312"/>
      <c r="AC353" s="312"/>
      <c r="AD353" s="312"/>
      <c r="AE353" s="312"/>
      <c r="AF353" s="311"/>
      <c r="AG353" s="311"/>
      <c r="AH353" s="312"/>
      <c r="AI353" s="312">
        <v>10000</v>
      </c>
      <c r="AJ353" s="318">
        <v>1008000</v>
      </c>
      <c r="AK353" s="312">
        <v>150000</v>
      </c>
      <c r="AL353" s="316">
        <v>15120000</v>
      </c>
      <c r="AM353" s="316"/>
      <c r="AN353" s="319"/>
      <c r="AO353" s="316"/>
      <c r="AP353" s="319"/>
      <c r="AQ353" s="312"/>
      <c r="AR353" s="312"/>
      <c r="AS353" s="312"/>
      <c r="AT353" s="316"/>
      <c r="AU353" s="271"/>
      <c r="AV353" s="316">
        <v>24141600</v>
      </c>
      <c r="AW353" s="829">
        <v>102386250</v>
      </c>
      <c r="AX353" s="311"/>
      <c r="AY353" s="311"/>
      <c r="AZ353" s="311"/>
      <c r="BA353" s="312"/>
      <c r="BB353" s="311"/>
      <c r="BC353" s="312"/>
      <c r="BD353" s="312"/>
      <c r="BE353" s="318"/>
      <c r="BF353" s="320"/>
      <c r="BG353" s="321"/>
      <c r="BH353" s="311"/>
      <c r="BI353" s="311"/>
      <c r="BJ353" s="316"/>
      <c r="BK353" s="319"/>
      <c r="BL353" s="312"/>
      <c r="BM353" s="312">
        <v>40000</v>
      </c>
      <c r="BN353" s="315">
        <v>4032000</v>
      </c>
      <c r="BO353" s="829">
        <v>17100000</v>
      </c>
      <c r="BP353" s="829">
        <v>119486250</v>
      </c>
      <c r="BQ353" s="322"/>
      <c r="BR353" s="829" t="s">
        <v>1674</v>
      </c>
      <c r="BS353" s="846"/>
      <c r="BT353" s="325"/>
      <c r="BU353" s="276"/>
    </row>
    <row r="354" spans="1:73" s="342" customFormat="1" ht="43.15" customHeight="1" x14ac:dyDescent="0.25">
      <c r="A354" s="831"/>
      <c r="B354" s="831"/>
      <c r="C354" s="311">
        <v>55</v>
      </c>
      <c r="D354" s="311">
        <v>441</v>
      </c>
      <c r="E354" s="311" t="s">
        <v>1203</v>
      </c>
      <c r="F354" s="311" t="s">
        <v>1004</v>
      </c>
      <c r="G354" s="312" t="s">
        <v>12</v>
      </c>
      <c r="H354" s="313">
        <v>89.6</v>
      </c>
      <c r="I354" s="313">
        <v>89.6</v>
      </c>
      <c r="J354" s="313">
        <v>0</v>
      </c>
      <c r="K354" s="313">
        <v>89.6</v>
      </c>
      <c r="L354" s="313">
        <v>0</v>
      </c>
      <c r="M354" s="314">
        <v>1993</v>
      </c>
      <c r="N354" s="312">
        <v>70000</v>
      </c>
      <c r="O354" s="315">
        <v>6272000</v>
      </c>
      <c r="P354" s="311" t="s">
        <v>1204</v>
      </c>
      <c r="Q354" s="311" t="s">
        <v>1205</v>
      </c>
      <c r="R354" s="311" t="s">
        <v>1005</v>
      </c>
      <c r="S354" s="311"/>
      <c r="T354" s="316">
        <v>9500</v>
      </c>
      <c r="U354" s="311" t="s">
        <v>352</v>
      </c>
      <c r="V354" s="317">
        <v>89.6</v>
      </c>
      <c r="W354" s="316">
        <v>9500</v>
      </c>
      <c r="X354" s="312">
        <v>851200</v>
      </c>
      <c r="Y354" s="316"/>
      <c r="Z354" s="316"/>
      <c r="AA354" s="311"/>
      <c r="AB354" s="312"/>
      <c r="AC354" s="312"/>
      <c r="AD354" s="312"/>
      <c r="AE354" s="312"/>
      <c r="AF354" s="311"/>
      <c r="AG354" s="311"/>
      <c r="AH354" s="312"/>
      <c r="AI354" s="312">
        <v>10000</v>
      </c>
      <c r="AJ354" s="318">
        <v>896000</v>
      </c>
      <c r="AK354" s="312">
        <v>150000</v>
      </c>
      <c r="AL354" s="316">
        <v>13440000</v>
      </c>
      <c r="AM354" s="316"/>
      <c r="AN354" s="319"/>
      <c r="AO354" s="316"/>
      <c r="AP354" s="319"/>
      <c r="AQ354" s="312"/>
      <c r="AR354" s="312"/>
      <c r="AS354" s="312"/>
      <c r="AT354" s="316"/>
      <c r="AU354" s="271"/>
      <c r="AV354" s="316">
        <v>21459200</v>
      </c>
      <c r="AW354" s="832"/>
      <c r="AX354" s="311"/>
      <c r="AY354" s="311"/>
      <c r="AZ354" s="311"/>
      <c r="BA354" s="312"/>
      <c r="BB354" s="311"/>
      <c r="BC354" s="312"/>
      <c r="BD354" s="312"/>
      <c r="BE354" s="318"/>
      <c r="BF354" s="320"/>
      <c r="BG354" s="321"/>
      <c r="BH354" s="311"/>
      <c r="BI354" s="311"/>
      <c r="BJ354" s="316"/>
      <c r="BK354" s="319"/>
      <c r="BL354" s="312"/>
      <c r="BM354" s="312">
        <v>40000</v>
      </c>
      <c r="BN354" s="315">
        <v>3584000</v>
      </c>
      <c r="BO354" s="832"/>
      <c r="BP354" s="832">
        <v>0</v>
      </c>
      <c r="BQ354" s="337"/>
      <c r="BR354" s="832"/>
      <c r="BS354" s="846"/>
      <c r="BT354" s="325"/>
      <c r="BU354" s="276"/>
    </row>
    <row r="355" spans="1:73" s="342" customFormat="1" ht="43.15" customHeight="1" x14ac:dyDescent="0.25">
      <c r="A355" s="828"/>
      <c r="B355" s="828"/>
      <c r="C355" s="311">
        <v>63</v>
      </c>
      <c r="D355" s="311">
        <v>268</v>
      </c>
      <c r="E355" s="311" t="s">
        <v>1203</v>
      </c>
      <c r="F355" s="311" t="s">
        <v>1004</v>
      </c>
      <c r="G355" s="312" t="s">
        <v>12</v>
      </c>
      <c r="H355" s="313">
        <v>237.1</v>
      </c>
      <c r="I355" s="313">
        <v>237.1</v>
      </c>
      <c r="J355" s="313">
        <v>0</v>
      </c>
      <c r="K355" s="313">
        <v>237.1</v>
      </c>
      <c r="L355" s="313">
        <v>0</v>
      </c>
      <c r="M355" s="314">
        <v>1993</v>
      </c>
      <c r="N355" s="312">
        <v>70000</v>
      </c>
      <c r="O355" s="315">
        <v>16597000</v>
      </c>
      <c r="P355" s="311" t="s">
        <v>1204</v>
      </c>
      <c r="Q355" s="311" t="s">
        <v>1205</v>
      </c>
      <c r="R355" s="311" t="s">
        <v>1005</v>
      </c>
      <c r="S355" s="311"/>
      <c r="T355" s="316">
        <v>9500</v>
      </c>
      <c r="U355" s="311" t="s">
        <v>352</v>
      </c>
      <c r="V355" s="317">
        <v>237.1</v>
      </c>
      <c r="W355" s="316">
        <v>9500</v>
      </c>
      <c r="X355" s="312">
        <v>2252450</v>
      </c>
      <c r="Y355" s="316"/>
      <c r="Z355" s="316"/>
      <c r="AA355" s="311"/>
      <c r="AB355" s="312"/>
      <c r="AC355" s="312"/>
      <c r="AD355" s="312"/>
      <c r="AE355" s="312"/>
      <c r="AF355" s="311"/>
      <c r="AG355" s="311"/>
      <c r="AH355" s="312"/>
      <c r="AI355" s="312">
        <v>10000</v>
      </c>
      <c r="AJ355" s="318">
        <v>2371000</v>
      </c>
      <c r="AK355" s="312">
        <v>150000</v>
      </c>
      <c r="AL355" s="316">
        <v>35565000</v>
      </c>
      <c r="AM355" s="316"/>
      <c r="AN355" s="319"/>
      <c r="AO355" s="316"/>
      <c r="AP355" s="319"/>
      <c r="AQ355" s="312"/>
      <c r="AR355" s="312"/>
      <c r="AS355" s="312"/>
      <c r="AT355" s="316"/>
      <c r="AU355" s="271"/>
      <c r="AV355" s="316">
        <v>56785450</v>
      </c>
      <c r="AW355" s="830"/>
      <c r="AX355" s="311"/>
      <c r="AY355" s="311"/>
      <c r="AZ355" s="311"/>
      <c r="BA355" s="312"/>
      <c r="BB355" s="311"/>
      <c r="BC355" s="312"/>
      <c r="BD355" s="312"/>
      <c r="BE355" s="318"/>
      <c r="BF355" s="320"/>
      <c r="BG355" s="321"/>
      <c r="BH355" s="311"/>
      <c r="BI355" s="311"/>
      <c r="BJ355" s="316"/>
      <c r="BK355" s="319"/>
      <c r="BL355" s="312"/>
      <c r="BM355" s="312">
        <v>40000</v>
      </c>
      <c r="BN355" s="315">
        <v>9484000</v>
      </c>
      <c r="BO355" s="830"/>
      <c r="BP355" s="830">
        <v>0</v>
      </c>
      <c r="BQ355" s="324"/>
      <c r="BR355" s="830"/>
      <c r="BS355" s="846"/>
      <c r="BT355" s="325"/>
      <c r="BU355" s="276"/>
    </row>
    <row r="356" spans="1:73" s="342" customFormat="1" ht="43.15" customHeight="1" x14ac:dyDescent="0.25">
      <c r="A356" s="272">
        <v>157</v>
      </c>
      <c r="B356" s="272" t="s">
        <v>1675</v>
      </c>
      <c r="C356" s="311">
        <v>55</v>
      </c>
      <c r="D356" s="311">
        <v>457</v>
      </c>
      <c r="E356" s="311" t="s">
        <v>1203</v>
      </c>
      <c r="F356" s="311" t="s">
        <v>1004</v>
      </c>
      <c r="G356" s="312" t="s">
        <v>12</v>
      </c>
      <c r="H356" s="313">
        <v>157.9</v>
      </c>
      <c r="I356" s="313">
        <v>157.9</v>
      </c>
      <c r="J356" s="313">
        <v>0</v>
      </c>
      <c r="K356" s="313">
        <v>157.9</v>
      </c>
      <c r="L356" s="313">
        <v>0</v>
      </c>
      <c r="M356" s="314">
        <v>1993</v>
      </c>
      <c r="N356" s="312">
        <v>70000</v>
      </c>
      <c r="O356" s="315">
        <v>11053000</v>
      </c>
      <c r="P356" s="311" t="s">
        <v>1204</v>
      </c>
      <c r="Q356" s="311" t="s">
        <v>1205</v>
      </c>
      <c r="R356" s="311" t="s">
        <v>1005</v>
      </c>
      <c r="S356" s="311"/>
      <c r="T356" s="316">
        <v>9500</v>
      </c>
      <c r="U356" s="311" t="s">
        <v>352</v>
      </c>
      <c r="V356" s="317">
        <v>157.9</v>
      </c>
      <c r="W356" s="316">
        <v>9500</v>
      </c>
      <c r="X356" s="312">
        <v>1500050</v>
      </c>
      <c r="Y356" s="316"/>
      <c r="Z356" s="316"/>
      <c r="AA356" s="311"/>
      <c r="AB356" s="312"/>
      <c r="AC356" s="312"/>
      <c r="AD356" s="312"/>
      <c r="AE356" s="312"/>
      <c r="AF356" s="311"/>
      <c r="AG356" s="311"/>
      <c r="AH356" s="312"/>
      <c r="AI356" s="312">
        <v>10000</v>
      </c>
      <c r="AJ356" s="318">
        <v>1579000</v>
      </c>
      <c r="AK356" s="312">
        <v>150000</v>
      </c>
      <c r="AL356" s="316">
        <v>23685000</v>
      </c>
      <c r="AM356" s="316"/>
      <c r="AN356" s="319"/>
      <c r="AO356" s="316"/>
      <c r="AP356" s="319"/>
      <c r="AQ356" s="312"/>
      <c r="AR356" s="312"/>
      <c r="AS356" s="312"/>
      <c r="AT356" s="316"/>
      <c r="AU356" s="271"/>
      <c r="AV356" s="316">
        <v>37817050</v>
      </c>
      <c r="AW356" s="316">
        <v>37817050</v>
      </c>
      <c r="AX356" s="311"/>
      <c r="AY356" s="311"/>
      <c r="AZ356" s="311"/>
      <c r="BA356" s="312"/>
      <c r="BB356" s="311"/>
      <c r="BC356" s="312"/>
      <c r="BD356" s="312"/>
      <c r="BE356" s="318"/>
      <c r="BF356" s="320"/>
      <c r="BG356" s="321"/>
      <c r="BH356" s="311"/>
      <c r="BI356" s="311"/>
      <c r="BJ356" s="316"/>
      <c r="BK356" s="319"/>
      <c r="BL356" s="312"/>
      <c r="BM356" s="312">
        <v>40000</v>
      </c>
      <c r="BN356" s="315">
        <v>6316000</v>
      </c>
      <c r="BO356" s="316">
        <v>6316000</v>
      </c>
      <c r="BP356" s="316">
        <v>44133050</v>
      </c>
      <c r="BQ356" s="316"/>
      <c r="BR356" s="316" t="s">
        <v>1676</v>
      </c>
      <c r="BS356" s="846"/>
      <c r="BT356" s="325"/>
      <c r="BU356" s="276"/>
    </row>
    <row r="357" spans="1:73" s="342" customFormat="1" ht="49.9" customHeight="1" x14ac:dyDescent="0.25">
      <c r="A357" s="272">
        <v>158</v>
      </c>
      <c r="B357" s="272" t="s">
        <v>1677</v>
      </c>
      <c r="C357" s="311">
        <v>55</v>
      </c>
      <c r="D357" s="311">
        <v>457</v>
      </c>
      <c r="E357" s="311" t="s">
        <v>1203</v>
      </c>
      <c r="F357" s="311" t="s">
        <v>1004</v>
      </c>
      <c r="G357" s="312" t="s">
        <v>12</v>
      </c>
      <c r="H357" s="313">
        <v>222.5</v>
      </c>
      <c r="I357" s="313">
        <v>222.5</v>
      </c>
      <c r="J357" s="313">
        <v>0</v>
      </c>
      <c r="K357" s="313">
        <v>222.5</v>
      </c>
      <c r="L357" s="313">
        <v>0</v>
      </c>
      <c r="M357" s="314">
        <v>1993</v>
      </c>
      <c r="N357" s="312">
        <v>70000</v>
      </c>
      <c r="O357" s="315">
        <v>15575000</v>
      </c>
      <c r="P357" s="311" t="s">
        <v>1204</v>
      </c>
      <c r="Q357" s="311" t="s">
        <v>1205</v>
      </c>
      <c r="R357" s="311" t="s">
        <v>1005</v>
      </c>
      <c r="S357" s="311"/>
      <c r="T357" s="316">
        <v>9500</v>
      </c>
      <c r="U357" s="311" t="s">
        <v>352</v>
      </c>
      <c r="V357" s="317">
        <v>222.5</v>
      </c>
      <c r="W357" s="316">
        <v>9500</v>
      </c>
      <c r="X357" s="312">
        <v>2113750</v>
      </c>
      <c r="Y357" s="316"/>
      <c r="Z357" s="316"/>
      <c r="AA357" s="311"/>
      <c r="AB357" s="312"/>
      <c r="AC357" s="312"/>
      <c r="AD357" s="312"/>
      <c r="AE357" s="312"/>
      <c r="AF357" s="311"/>
      <c r="AG357" s="311"/>
      <c r="AH357" s="312"/>
      <c r="AI357" s="312">
        <v>10000</v>
      </c>
      <c r="AJ357" s="318">
        <v>2225000</v>
      </c>
      <c r="AK357" s="312">
        <v>150000</v>
      </c>
      <c r="AL357" s="316">
        <v>33375000</v>
      </c>
      <c r="AM357" s="316"/>
      <c r="AN357" s="319"/>
      <c r="AO357" s="316"/>
      <c r="AP357" s="319"/>
      <c r="AQ357" s="312"/>
      <c r="AR357" s="312"/>
      <c r="AS357" s="312"/>
      <c r="AT357" s="316"/>
      <c r="AU357" s="271"/>
      <c r="AV357" s="316">
        <v>53288750</v>
      </c>
      <c r="AW357" s="316">
        <v>53288750</v>
      </c>
      <c r="AX357" s="311"/>
      <c r="AY357" s="311"/>
      <c r="AZ357" s="311"/>
      <c r="BA357" s="312"/>
      <c r="BB357" s="311"/>
      <c r="BC357" s="312"/>
      <c r="BD357" s="312"/>
      <c r="BE357" s="318"/>
      <c r="BF357" s="320"/>
      <c r="BG357" s="321"/>
      <c r="BH357" s="311"/>
      <c r="BI357" s="311"/>
      <c r="BJ357" s="316"/>
      <c r="BK357" s="319"/>
      <c r="BL357" s="312"/>
      <c r="BM357" s="312">
        <v>40000</v>
      </c>
      <c r="BN357" s="315">
        <v>8900000</v>
      </c>
      <c r="BO357" s="316">
        <v>8900000</v>
      </c>
      <c r="BP357" s="316">
        <v>62188750</v>
      </c>
      <c r="BQ357" s="316"/>
      <c r="BR357" s="316" t="s">
        <v>1678</v>
      </c>
      <c r="BS357" s="842"/>
      <c r="BT357" s="325"/>
      <c r="BU357" s="276"/>
    </row>
    <row r="358" spans="1:73" s="342" customFormat="1" ht="49.9" customHeight="1" x14ac:dyDescent="0.25">
      <c r="A358" s="827">
        <v>159</v>
      </c>
      <c r="B358" s="827" t="s">
        <v>1679</v>
      </c>
      <c r="C358" s="311">
        <v>55</v>
      </c>
      <c r="D358" s="311">
        <v>458</v>
      </c>
      <c r="E358" s="311" t="s">
        <v>1203</v>
      </c>
      <c r="F358" s="311" t="s">
        <v>1004</v>
      </c>
      <c r="G358" s="312" t="s">
        <v>12</v>
      </c>
      <c r="H358" s="313">
        <v>129.5</v>
      </c>
      <c r="I358" s="313">
        <v>129.5</v>
      </c>
      <c r="J358" s="313">
        <v>0</v>
      </c>
      <c r="K358" s="313">
        <v>129.5</v>
      </c>
      <c r="L358" s="313">
        <v>0</v>
      </c>
      <c r="M358" s="331">
        <v>1993</v>
      </c>
      <c r="N358" s="312">
        <v>70000</v>
      </c>
      <c r="O358" s="315">
        <v>9065000</v>
      </c>
      <c r="P358" s="332" t="s">
        <v>1204</v>
      </c>
      <c r="Q358" s="311" t="s">
        <v>1205</v>
      </c>
      <c r="R358" s="311" t="s">
        <v>1005</v>
      </c>
      <c r="S358" s="332"/>
      <c r="T358" s="316">
        <v>9500</v>
      </c>
      <c r="U358" s="311" t="s">
        <v>352</v>
      </c>
      <c r="V358" s="317">
        <v>129.5</v>
      </c>
      <c r="W358" s="316">
        <v>9500</v>
      </c>
      <c r="X358" s="312">
        <v>1230250</v>
      </c>
      <c r="Y358" s="333"/>
      <c r="Z358" s="316"/>
      <c r="AA358" s="311"/>
      <c r="AB358" s="312"/>
      <c r="AC358" s="312"/>
      <c r="AD358" s="312"/>
      <c r="AE358" s="312"/>
      <c r="AF358" s="311"/>
      <c r="AG358" s="311"/>
      <c r="AH358" s="312"/>
      <c r="AI358" s="312">
        <v>10000</v>
      </c>
      <c r="AJ358" s="318">
        <v>1295000</v>
      </c>
      <c r="AK358" s="312">
        <v>150000</v>
      </c>
      <c r="AL358" s="316">
        <v>19425000</v>
      </c>
      <c r="AM358" s="333"/>
      <c r="AN358" s="319"/>
      <c r="AO358" s="316"/>
      <c r="AP358" s="319"/>
      <c r="AQ358" s="312"/>
      <c r="AR358" s="312"/>
      <c r="AS358" s="312"/>
      <c r="AT358" s="316"/>
      <c r="AU358" s="290"/>
      <c r="AV358" s="316">
        <v>31015250</v>
      </c>
      <c r="AW358" s="829">
        <v>54917350</v>
      </c>
      <c r="AX358" s="311"/>
      <c r="AY358" s="311"/>
      <c r="AZ358" s="311"/>
      <c r="BA358" s="312"/>
      <c r="BB358" s="311"/>
      <c r="BC358" s="312"/>
      <c r="BD358" s="312"/>
      <c r="BE358" s="318"/>
      <c r="BF358" s="320"/>
      <c r="BG358" s="321"/>
      <c r="BH358" s="311"/>
      <c r="BI358" s="311"/>
      <c r="BJ358" s="316"/>
      <c r="BK358" s="319"/>
      <c r="BL358" s="312"/>
      <c r="BM358" s="312">
        <v>40000</v>
      </c>
      <c r="BN358" s="315">
        <v>5180000</v>
      </c>
      <c r="BO358" s="829">
        <v>9172000</v>
      </c>
      <c r="BP358" s="829">
        <v>64089350</v>
      </c>
      <c r="BQ358" s="322"/>
      <c r="BR358" s="829" t="s">
        <v>1680</v>
      </c>
      <c r="BS358" s="841" t="s">
        <v>1681</v>
      </c>
      <c r="BT358" s="325"/>
      <c r="BU358" s="276"/>
    </row>
    <row r="359" spans="1:73" s="342" customFormat="1" ht="49.9" customHeight="1" x14ac:dyDescent="0.25">
      <c r="A359" s="828"/>
      <c r="B359" s="828"/>
      <c r="C359" s="311">
        <v>55</v>
      </c>
      <c r="D359" s="311">
        <v>438</v>
      </c>
      <c r="E359" s="311" t="s">
        <v>1203</v>
      </c>
      <c r="F359" s="311" t="s">
        <v>1004</v>
      </c>
      <c r="G359" s="312" t="s">
        <v>12</v>
      </c>
      <c r="H359" s="313">
        <v>99.8</v>
      </c>
      <c r="I359" s="313">
        <v>99.8</v>
      </c>
      <c r="J359" s="313">
        <v>0</v>
      </c>
      <c r="K359" s="313">
        <v>99.8</v>
      </c>
      <c r="L359" s="313">
        <v>0</v>
      </c>
      <c r="M359" s="331">
        <v>1993</v>
      </c>
      <c r="N359" s="312">
        <v>70000</v>
      </c>
      <c r="O359" s="315">
        <v>6986000</v>
      </c>
      <c r="P359" s="332" t="s">
        <v>1204</v>
      </c>
      <c r="Q359" s="311" t="s">
        <v>1205</v>
      </c>
      <c r="R359" s="311" t="s">
        <v>1005</v>
      </c>
      <c r="S359" s="332"/>
      <c r="T359" s="316">
        <v>9500</v>
      </c>
      <c r="U359" s="311" t="s">
        <v>352</v>
      </c>
      <c r="V359" s="317">
        <v>99.8</v>
      </c>
      <c r="W359" s="316">
        <v>9500</v>
      </c>
      <c r="X359" s="312">
        <v>948100</v>
      </c>
      <c r="Y359" s="333"/>
      <c r="Z359" s="316"/>
      <c r="AA359" s="311"/>
      <c r="AB359" s="312"/>
      <c r="AC359" s="312"/>
      <c r="AD359" s="312"/>
      <c r="AE359" s="312"/>
      <c r="AF359" s="311"/>
      <c r="AG359" s="311"/>
      <c r="AH359" s="312"/>
      <c r="AI359" s="312">
        <v>10000</v>
      </c>
      <c r="AJ359" s="318">
        <v>998000</v>
      </c>
      <c r="AK359" s="312">
        <v>150000</v>
      </c>
      <c r="AL359" s="316">
        <v>14970000</v>
      </c>
      <c r="AM359" s="333"/>
      <c r="AN359" s="319"/>
      <c r="AO359" s="316"/>
      <c r="AP359" s="319"/>
      <c r="AQ359" s="312"/>
      <c r="AR359" s="312"/>
      <c r="AS359" s="312"/>
      <c r="AT359" s="316"/>
      <c r="AU359" s="290"/>
      <c r="AV359" s="316">
        <v>23902100</v>
      </c>
      <c r="AW359" s="830"/>
      <c r="AX359" s="311"/>
      <c r="AY359" s="311"/>
      <c r="AZ359" s="311"/>
      <c r="BA359" s="312"/>
      <c r="BB359" s="311"/>
      <c r="BC359" s="312"/>
      <c r="BD359" s="312"/>
      <c r="BE359" s="318"/>
      <c r="BF359" s="320"/>
      <c r="BG359" s="321"/>
      <c r="BH359" s="311"/>
      <c r="BI359" s="311"/>
      <c r="BJ359" s="316"/>
      <c r="BK359" s="319"/>
      <c r="BL359" s="312"/>
      <c r="BM359" s="312">
        <v>40000</v>
      </c>
      <c r="BN359" s="315">
        <v>3992000</v>
      </c>
      <c r="BO359" s="830"/>
      <c r="BP359" s="830">
        <v>0</v>
      </c>
      <c r="BQ359" s="324"/>
      <c r="BR359" s="830"/>
      <c r="BS359" s="846"/>
      <c r="BT359" s="325"/>
      <c r="BU359" s="276"/>
    </row>
    <row r="360" spans="1:73" s="342" customFormat="1" ht="49.9" customHeight="1" x14ac:dyDescent="0.25">
      <c r="A360" s="321">
        <v>160</v>
      </c>
      <c r="B360" s="321" t="s">
        <v>1682</v>
      </c>
      <c r="C360" s="311">
        <v>55</v>
      </c>
      <c r="D360" s="311">
        <v>458</v>
      </c>
      <c r="E360" s="311" t="s">
        <v>1203</v>
      </c>
      <c r="F360" s="311" t="s">
        <v>1004</v>
      </c>
      <c r="G360" s="312" t="s">
        <v>12</v>
      </c>
      <c r="H360" s="313">
        <v>194.5</v>
      </c>
      <c r="I360" s="313">
        <v>194.5</v>
      </c>
      <c r="J360" s="313">
        <v>0</v>
      </c>
      <c r="K360" s="313">
        <v>194.5</v>
      </c>
      <c r="L360" s="313">
        <v>0</v>
      </c>
      <c r="M360" s="331">
        <v>1993</v>
      </c>
      <c r="N360" s="312">
        <v>70000</v>
      </c>
      <c r="O360" s="315">
        <v>13615000</v>
      </c>
      <c r="P360" s="332" t="s">
        <v>1204</v>
      </c>
      <c r="Q360" s="311" t="s">
        <v>1205</v>
      </c>
      <c r="R360" s="311" t="s">
        <v>1005</v>
      </c>
      <c r="S360" s="332"/>
      <c r="T360" s="316">
        <v>9500</v>
      </c>
      <c r="U360" s="311" t="s">
        <v>352</v>
      </c>
      <c r="V360" s="317">
        <v>194.5</v>
      </c>
      <c r="W360" s="316">
        <v>9500</v>
      </c>
      <c r="X360" s="312">
        <v>1847750</v>
      </c>
      <c r="Y360" s="333"/>
      <c r="Z360" s="316"/>
      <c r="AA360" s="311"/>
      <c r="AB360" s="312"/>
      <c r="AC360" s="312"/>
      <c r="AD360" s="312"/>
      <c r="AE360" s="312"/>
      <c r="AF360" s="311"/>
      <c r="AG360" s="311"/>
      <c r="AH360" s="312"/>
      <c r="AI360" s="312">
        <v>10000</v>
      </c>
      <c r="AJ360" s="318">
        <v>1945000</v>
      </c>
      <c r="AK360" s="312">
        <v>150000</v>
      </c>
      <c r="AL360" s="316">
        <v>29175000</v>
      </c>
      <c r="AM360" s="333"/>
      <c r="AN360" s="319"/>
      <c r="AO360" s="316"/>
      <c r="AP360" s="319"/>
      <c r="AQ360" s="312"/>
      <c r="AR360" s="312"/>
      <c r="AS360" s="312"/>
      <c r="AT360" s="316"/>
      <c r="AU360" s="290"/>
      <c r="AV360" s="316">
        <v>46582750</v>
      </c>
      <c r="AW360" s="316">
        <v>46582750</v>
      </c>
      <c r="AX360" s="311"/>
      <c r="AY360" s="311"/>
      <c r="AZ360" s="311"/>
      <c r="BA360" s="312"/>
      <c r="BB360" s="311"/>
      <c r="BC360" s="312"/>
      <c r="BD360" s="312"/>
      <c r="BE360" s="318"/>
      <c r="BF360" s="320"/>
      <c r="BG360" s="321"/>
      <c r="BH360" s="311"/>
      <c r="BI360" s="311"/>
      <c r="BJ360" s="316"/>
      <c r="BK360" s="319"/>
      <c r="BL360" s="312"/>
      <c r="BM360" s="312">
        <v>40000</v>
      </c>
      <c r="BN360" s="315">
        <v>7780000</v>
      </c>
      <c r="BO360" s="316">
        <v>7780000</v>
      </c>
      <c r="BP360" s="316">
        <v>54362750</v>
      </c>
      <c r="BQ360" s="316"/>
      <c r="BR360" s="316" t="s">
        <v>1683</v>
      </c>
      <c r="BS360" s="846"/>
      <c r="BT360" s="325"/>
      <c r="BU360" s="276"/>
    </row>
    <row r="361" spans="1:73" s="342" customFormat="1" ht="49.9" customHeight="1" x14ac:dyDescent="0.25">
      <c r="A361" s="827">
        <v>161</v>
      </c>
      <c r="B361" s="827" t="s">
        <v>1684</v>
      </c>
      <c r="C361" s="311">
        <v>55</v>
      </c>
      <c r="D361" s="311">
        <v>438</v>
      </c>
      <c r="E361" s="311" t="s">
        <v>1203</v>
      </c>
      <c r="F361" s="311" t="s">
        <v>1004</v>
      </c>
      <c r="G361" s="312" t="s">
        <v>12</v>
      </c>
      <c r="H361" s="313">
        <v>49.9</v>
      </c>
      <c r="I361" s="313">
        <v>49.9</v>
      </c>
      <c r="J361" s="313">
        <v>0</v>
      </c>
      <c r="K361" s="313">
        <v>49.9</v>
      </c>
      <c r="L361" s="313">
        <v>0</v>
      </c>
      <c r="M361" s="331">
        <v>1993</v>
      </c>
      <c r="N361" s="312">
        <v>70000</v>
      </c>
      <c r="O361" s="315">
        <v>3493000</v>
      </c>
      <c r="P361" s="332" t="s">
        <v>1204</v>
      </c>
      <c r="Q361" s="311" t="s">
        <v>1205</v>
      </c>
      <c r="R361" s="311" t="s">
        <v>1005</v>
      </c>
      <c r="S361" s="332"/>
      <c r="T361" s="316">
        <v>9500</v>
      </c>
      <c r="U361" s="311" t="s">
        <v>352</v>
      </c>
      <c r="V361" s="317">
        <v>49.9</v>
      </c>
      <c r="W361" s="316">
        <v>9500</v>
      </c>
      <c r="X361" s="312">
        <v>474050</v>
      </c>
      <c r="Y361" s="333"/>
      <c r="Z361" s="316"/>
      <c r="AA361" s="311"/>
      <c r="AB361" s="312"/>
      <c r="AC361" s="312"/>
      <c r="AD361" s="312"/>
      <c r="AE361" s="312"/>
      <c r="AF361" s="311"/>
      <c r="AG361" s="311"/>
      <c r="AH361" s="312"/>
      <c r="AI361" s="312">
        <v>10000</v>
      </c>
      <c r="AJ361" s="318">
        <v>499000</v>
      </c>
      <c r="AK361" s="312">
        <v>150000</v>
      </c>
      <c r="AL361" s="316">
        <v>7485000</v>
      </c>
      <c r="AM361" s="333"/>
      <c r="AN361" s="319"/>
      <c r="AO361" s="316"/>
      <c r="AP361" s="319"/>
      <c r="AQ361" s="312"/>
      <c r="AR361" s="312"/>
      <c r="AS361" s="312"/>
      <c r="AT361" s="316"/>
      <c r="AU361" s="290"/>
      <c r="AV361" s="316">
        <v>11951050</v>
      </c>
      <c r="AW361" s="829">
        <v>64257850</v>
      </c>
      <c r="AX361" s="311"/>
      <c r="AY361" s="311"/>
      <c r="AZ361" s="311"/>
      <c r="BA361" s="312"/>
      <c r="BB361" s="311"/>
      <c r="BC361" s="312"/>
      <c r="BD361" s="312"/>
      <c r="BE361" s="318"/>
      <c r="BF361" s="320"/>
      <c r="BG361" s="321"/>
      <c r="BH361" s="311"/>
      <c r="BI361" s="311"/>
      <c r="BJ361" s="316"/>
      <c r="BK361" s="319"/>
      <c r="BL361" s="312"/>
      <c r="BM361" s="312">
        <v>40000</v>
      </c>
      <c r="BN361" s="315">
        <v>1996000</v>
      </c>
      <c r="BO361" s="829">
        <v>10732000</v>
      </c>
      <c r="BP361" s="829">
        <v>74989850</v>
      </c>
      <c r="BQ361" s="322"/>
      <c r="BR361" s="829" t="s">
        <v>1685</v>
      </c>
      <c r="BS361" s="846"/>
      <c r="BT361" s="325"/>
      <c r="BU361" s="276"/>
    </row>
    <row r="362" spans="1:73" s="342" customFormat="1" ht="49.9" customHeight="1" x14ac:dyDescent="0.25">
      <c r="A362" s="831"/>
      <c r="B362" s="831"/>
      <c r="C362" s="311">
        <v>55</v>
      </c>
      <c r="D362" s="311">
        <v>439</v>
      </c>
      <c r="E362" s="311" t="s">
        <v>1203</v>
      </c>
      <c r="F362" s="311" t="s">
        <v>1004</v>
      </c>
      <c r="G362" s="312" t="s">
        <v>12</v>
      </c>
      <c r="H362" s="313">
        <v>75.900000000000006</v>
      </c>
      <c r="I362" s="313">
        <v>75.900000000000006</v>
      </c>
      <c r="J362" s="313">
        <v>0</v>
      </c>
      <c r="K362" s="313">
        <v>75.900000000000006</v>
      </c>
      <c r="L362" s="313">
        <v>0</v>
      </c>
      <c r="M362" s="331">
        <v>1993</v>
      </c>
      <c r="N362" s="312">
        <v>70000</v>
      </c>
      <c r="O362" s="315">
        <v>5313000</v>
      </c>
      <c r="P362" s="332" t="s">
        <v>1204</v>
      </c>
      <c r="Q362" s="311" t="s">
        <v>1205</v>
      </c>
      <c r="R362" s="311" t="s">
        <v>1005</v>
      </c>
      <c r="S362" s="332"/>
      <c r="T362" s="316">
        <v>9500</v>
      </c>
      <c r="U362" s="311" t="s">
        <v>352</v>
      </c>
      <c r="V362" s="317">
        <v>75.900000000000006</v>
      </c>
      <c r="W362" s="316">
        <v>9500</v>
      </c>
      <c r="X362" s="312">
        <v>721050</v>
      </c>
      <c r="Y362" s="333"/>
      <c r="Z362" s="316"/>
      <c r="AA362" s="311"/>
      <c r="AB362" s="312"/>
      <c r="AC362" s="312"/>
      <c r="AD362" s="312"/>
      <c r="AE362" s="312"/>
      <c r="AF362" s="311"/>
      <c r="AG362" s="311"/>
      <c r="AH362" s="312"/>
      <c r="AI362" s="312">
        <v>10000</v>
      </c>
      <c r="AJ362" s="318">
        <v>759000</v>
      </c>
      <c r="AK362" s="312">
        <v>150000</v>
      </c>
      <c r="AL362" s="316">
        <v>11385000</v>
      </c>
      <c r="AM362" s="333"/>
      <c r="AN362" s="319"/>
      <c r="AO362" s="316"/>
      <c r="AP362" s="319"/>
      <c r="AQ362" s="312"/>
      <c r="AR362" s="312"/>
      <c r="AS362" s="312"/>
      <c r="AT362" s="316"/>
      <c r="AU362" s="290"/>
      <c r="AV362" s="316">
        <v>18178050</v>
      </c>
      <c r="AW362" s="832"/>
      <c r="AX362" s="311"/>
      <c r="AY362" s="311"/>
      <c r="AZ362" s="311"/>
      <c r="BA362" s="312"/>
      <c r="BB362" s="311"/>
      <c r="BC362" s="312"/>
      <c r="BD362" s="312"/>
      <c r="BE362" s="318"/>
      <c r="BF362" s="320"/>
      <c r="BG362" s="321"/>
      <c r="BH362" s="311"/>
      <c r="BI362" s="311"/>
      <c r="BJ362" s="316"/>
      <c r="BK362" s="319"/>
      <c r="BL362" s="312"/>
      <c r="BM362" s="312">
        <v>40000</v>
      </c>
      <c r="BN362" s="315">
        <v>3036000</v>
      </c>
      <c r="BO362" s="832"/>
      <c r="BP362" s="832">
        <v>0</v>
      </c>
      <c r="BQ362" s="337"/>
      <c r="BR362" s="832"/>
      <c r="BS362" s="846"/>
      <c r="BT362" s="325"/>
      <c r="BU362" s="276"/>
    </row>
    <row r="363" spans="1:73" s="342" customFormat="1" ht="49.9" customHeight="1" x14ac:dyDescent="0.25">
      <c r="A363" s="828"/>
      <c r="B363" s="828"/>
      <c r="C363" s="311">
        <v>55</v>
      </c>
      <c r="D363" s="311">
        <v>458</v>
      </c>
      <c r="E363" s="311" t="s">
        <v>1203</v>
      </c>
      <c r="F363" s="311" t="s">
        <v>1004</v>
      </c>
      <c r="G363" s="312" t="s">
        <v>12</v>
      </c>
      <c r="H363" s="313">
        <v>142.5</v>
      </c>
      <c r="I363" s="313">
        <v>142.5</v>
      </c>
      <c r="J363" s="313">
        <v>0</v>
      </c>
      <c r="K363" s="313">
        <v>142.5</v>
      </c>
      <c r="L363" s="313">
        <v>0</v>
      </c>
      <c r="M363" s="331">
        <v>1993</v>
      </c>
      <c r="N363" s="312">
        <v>70000</v>
      </c>
      <c r="O363" s="315">
        <v>9975000</v>
      </c>
      <c r="P363" s="332" t="s">
        <v>1204</v>
      </c>
      <c r="Q363" s="311" t="s">
        <v>1205</v>
      </c>
      <c r="R363" s="311" t="s">
        <v>1005</v>
      </c>
      <c r="S363" s="332"/>
      <c r="T363" s="316">
        <v>9500</v>
      </c>
      <c r="U363" s="311" t="s">
        <v>352</v>
      </c>
      <c r="V363" s="317">
        <v>142.5</v>
      </c>
      <c r="W363" s="316">
        <v>9500</v>
      </c>
      <c r="X363" s="312">
        <v>1353750</v>
      </c>
      <c r="Y363" s="333"/>
      <c r="Z363" s="316"/>
      <c r="AA363" s="311"/>
      <c r="AB363" s="312"/>
      <c r="AC363" s="312"/>
      <c r="AD363" s="312"/>
      <c r="AE363" s="312"/>
      <c r="AF363" s="311"/>
      <c r="AG363" s="311"/>
      <c r="AH363" s="312"/>
      <c r="AI363" s="312">
        <v>10000</v>
      </c>
      <c r="AJ363" s="318">
        <v>1425000</v>
      </c>
      <c r="AK363" s="312">
        <v>150000</v>
      </c>
      <c r="AL363" s="316">
        <v>21375000</v>
      </c>
      <c r="AM363" s="333"/>
      <c r="AN363" s="319"/>
      <c r="AO363" s="316"/>
      <c r="AP363" s="319"/>
      <c r="AQ363" s="312"/>
      <c r="AR363" s="312"/>
      <c r="AS363" s="312"/>
      <c r="AT363" s="316"/>
      <c r="AU363" s="290"/>
      <c r="AV363" s="316">
        <v>34128750</v>
      </c>
      <c r="AW363" s="830"/>
      <c r="AX363" s="311"/>
      <c r="AY363" s="311"/>
      <c r="AZ363" s="311"/>
      <c r="BA363" s="312"/>
      <c r="BB363" s="311"/>
      <c r="BC363" s="312"/>
      <c r="BD363" s="312"/>
      <c r="BE363" s="318"/>
      <c r="BF363" s="320"/>
      <c r="BG363" s="321"/>
      <c r="BH363" s="311"/>
      <c r="BI363" s="311"/>
      <c r="BJ363" s="316"/>
      <c r="BK363" s="319"/>
      <c r="BL363" s="312"/>
      <c r="BM363" s="312">
        <v>40000</v>
      </c>
      <c r="BN363" s="315">
        <v>5700000</v>
      </c>
      <c r="BO363" s="830"/>
      <c r="BP363" s="830">
        <v>0</v>
      </c>
      <c r="BQ363" s="324"/>
      <c r="BR363" s="830"/>
      <c r="BS363" s="846"/>
      <c r="BT363" s="325"/>
      <c r="BU363" s="276"/>
    </row>
    <row r="364" spans="1:73" s="342" customFormat="1" ht="69" customHeight="1" x14ac:dyDescent="0.25">
      <c r="A364" s="321">
        <v>162</v>
      </c>
      <c r="B364" s="321" t="s">
        <v>1686</v>
      </c>
      <c r="C364" s="311">
        <v>55</v>
      </c>
      <c r="D364" s="311">
        <v>458</v>
      </c>
      <c r="E364" s="311" t="s">
        <v>1203</v>
      </c>
      <c r="F364" s="311" t="s">
        <v>1004</v>
      </c>
      <c r="G364" s="312" t="s">
        <v>12</v>
      </c>
      <c r="H364" s="313">
        <v>241.8</v>
      </c>
      <c r="I364" s="313">
        <v>241.8</v>
      </c>
      <c r="J364" s="313">
        <v>0</v>
      </c>
      <c r="K364" s="313">
        <v>241.8</v>
      </c>
      <c r="L364" s="313">
        <v>0</v>
      </c>
      <c r="M364" s="331">
        <v>1993</v>
      </c>
      <c r="N364" s="312">
        <v>70000</v>
      </c>
      <c r="O364" s="315">
        <v>16926000</v>
      </c>
      <c r="P364" s="332" t="s">
        <v>1204</v>
      </c>
      <c r="Q364" s="311" t="s">
        <v>1205</v>
      </c>
      <c r="R364" s="311" t="s">
        <v>1005</v>
      </c>
      <c r="S364" s="332"/>
      <c r="T364" s="316">
        <v>9500</v>
      </c>
      <c r="U364" s="311" t="s">
        <v>352</v>
      </c>
      <c r="V364" s="317">
        <v>241.8</v>
      </c>
      <c r="W364" s="316">
        <v>9500</v>
      </c>
      <c r="X364" s="312">
        <v>2297100</v>
      </c>
      <c r="Y364" s="333"/>
      <c r="Z364" s="316"/>
      <c r="AA364" s="311"/>
      <c r="AB364" s="312"/>
      <c r="AC364" s="312"/>
      <c r="AD364" s="312"/>
      <c r="AE364" s="312"/>
      <c r="AF364" s="311"/>
      <c r="AG364" s="311"/>
      <c r="AH364" s="312"/>
      <c r="AI364" s="312">
        <v>10000</v>
      </c>
      <c r="AJ364" s="318">
        <v>2418000</v>
      </c>
      <c r="AK364" s="312">
        <v>150000</v>
      </c>
      <c r="AL364" s="316">
        <v>36270000</v>
      </c>
      <c r="AM364" s="333"/>
      <c r="AN364" s="319"/>
      <c r="AO364" s="316"/>
      <c r="AP364" s="319"/>
      <c r="AQ364" s="312"/>
      <c r="AR364" s="312"/>
      <c r="AS364" s="312"/>
      <c r="AT364" s="316"/>
      <c r="AU364" s="290"/>
      <c r="AV364" s="316">
        <v>57911100</v>
      </c>
      <c r="AW364" s="316">
        <v>57911100</v>
      </c>
      <c r="AX364" s="311"/>
      <c r="AY364" s="311"/>
      <c r="AZ364" s="311"/>
      <c r="BA364" s="312"/>
      <c r="BB364" s="311"/>
      <c r="BC364" s="312"/>
      <c r="BD364" s="312"/>
      <c r="BE364" s="318"/>
      <c r="BF364" s="320"/>
      <c r="BG364" s="321"/>
      <c r="BH364" s="311"/>
      <c r="BI364" s="311"/>
      <c r="BJ364" s="316"/>
      <c r="BK364" s="319"/>
      <c r="BL364" s="312"/>
      <c r="BM364" s="312">
        <v>40000</v>
      </c>
      <c r="BN364" s="315">
        <v>9672000</v>
      </c>
      <c r="BO364" s="316">
        <v>9672000</v>
      </c>
      <c r="BP364" s="316">
        <v>67583100</v>
      </c>
      <c r="BQ364" s="316"/>
      <c r="BR364" s="316" t="s">
        <v>1687</v>
      </c>
      <c r="BS364" s="842"/>
      <c r="BT364" s="325"/>
      <c r="BU364" s="276"/>
    </row>
    <row r="365" spans="1:73" s="342" customFormat="1" ht="57" customHeight="1" x14ac:dyDescent="0.25">
      <c r="A365" s="265">
        <v>163</v>
      </c>
      <c r="B365" s="265" t="s">
        <v>1688</v>
      </c>
      <c r="C365" s="332">
        <v>63</v>
      </c>
      <c r="D365" s="311">
        <v>316</v>
      </c>
      <c r="E365" s="311" t="s">
        <v>1203</v>
      </c>
      <c r="F365" s="311" t="s">
        <v>1004</v>
      </c>
      <c r="G365" s="312" t="s">
        <v>12</v>
      </c>
      <c r="H365" s="313">
        <v>198.5</v>
      </c>
      <c r="I365" s="313">
        <v>180.9</v>
      </c>
      <c r="J365" s="313">
        <v>17.600000000000001</v>
      </c>
      <c r="K365" s="313">
        <v>198.5</v>
      </c>
      <c r="L365" s="313">
        <v>0</v>
      </c>
      <c r="M365" s="314">
        <v>1993</v>
      </c>
      <c r="N365" s="312">
        <v>70000</v>
      </c>
      <c r="O365" s="315">
        <v>13895000</v>
      </c>
      <c r="P365" s="311" t="s">
        <v>1204</v>
      </c>
      <c r="Q365" s="311" t="s">
        <v>1205</v>
      </c>
      <c r="R365" s="311" t="s">
        <v>1005</v>
      </c>
      <c r="S365" s="311"/>
      <c r="T365" s="316">
        <v>9500</v>
      </c>
      <c r="U365" s="311" t="s">
        <v>352</v>
      </c>
      <c r="V365" s="317">
        <v>198.5</v>
      </c>
      <c r="W365" s="316">
        <v>9500</v>
      </c>
      <c r="X365" s="312">
        <v>1885750</v>
      </c>
      <c r="Y365" s="316"/>
      <c r="Z365" s="316"/>
      <c r="AA365" s="311"/>
      <c r="AB365" s="312"/>
      <c r="AC365" s="312"/>
      <c r="AD365" s="312"/>
      <c r="AE365" s="312"/>
      <c r="AF365" s="311"/>
      <c r="AG365" s="311"/>
      <c r="AH365" s="312"/>
      <c r="AI365" s="312">
        <v>10000</v>
      </c>
      <c r="AJ365" s="318">
        <v>1985000</v>
      </c>
      <c r="AK365" s="312">
        <v>150000</v>
      </c>
      <c r="AL365" s="316">
        <v>29775000</v>
      </c>
      <c r="AM365" s="316"/>
      <c r="AN365" s="319"/>
      <c r="AO365" s="316"/>
      <c r="AP365" s="319"/>
      <c r="AQ365" s="312"/>
      <c r="AR365" s="312"/>
      <c r="AS365" s="312"/>
      <c r="AT365" s="316"/>
      <c r="AU365" s="271"/>
      <c r="AV365" s="316">
        <v>47540750</v>
      </c>
      <c r="AW365" s="316">
        <v>47540750</v>
      </c>
      <c r="AX365" s="311"/>
      <c r="AY365" s="311"/>
      <c r="AZ365" s="311"/>
      <c r="BA365" s="312"/>
      <c r="BB365" s="311"/>
      <c r="BC365" s="312"/>
      <c r="BD365" s="312"/>
      <c r="BE365" s="318"/>
      <c r="BF365" s="320"/>
      <c r="BG365" s="321"/>
      <c r="BH365" s="311"/>
      <c r="BI365" s="311"/>
      <c r="BJ365" s="316"/>
      <c r="BK365" s="319"/>
      <c r="BL365" s="312"/>
      <c r="BM365" s="312">
        <v>40000</v>
      </c>
      <c r="BN365" s="315">
        <v>7940000</v>
      </c>
      <c r="BO365" s="316">
        <v>7940000</v>
      </c>
      <c r="BP365" s="316">
        <v>55480750</v>
      </c>
      <c r="BQ365" s="316"/>
      <c r="BR365" s="316" t="s">
        <v>1366</v>
      </c>
      <c r="BS365" s="323" t="s">
        <v>1642</v>
      </c>
      <c r="BT365" s="325"/>
      <c r="BU365" s="276"/>
    </row>
    <row r="366" spans="1:73" s="342" customFormat="1" ht="57" customHeight="1" x14ac:dyDescent="0.25">
      <c r="A366" s="265">
        <v>164</v>
      </c>
      <c r="B366" s="265" t="s">
        <v>1689</v>
      </c>
      <c r="C366" s="332">
        <v>63</v>
      </c>
      <c r="D366" s="311">
        <v>316</v>
      </c>
      <c r="E366" s="311" t="s">
        <v>1203</v>
      </c>
      <c r="F366" s="311" t="s">
        <v>1004</v>
      </c>
      <c r="G366" s="312" t="s">
        <v>12</v>
      </c>
      <c r="H366" s="313">
        <v>99.8</v>
      </c>
      <c r="I366" s="313">
        <v>99.8</v>
      </c>
      <c r="J366" s="313">
        <v>0</v>
      </c>
      <c r="K366" s="313">
        <v>99.8</v>
      </c>
      <c r="L366" s="313">
        <v>0</v>
      </c>
      <c r="M366" s="314">
        <v>1993</v>
      </c>
      <c r="N366" s="312">
        <v>70000</v>
      </c>
      <c r="O366" s="315">
        <v>6986000</v>
      </c>
      <c r="P366" s="311" t="s">
        <v>1204</v>
      </c>
      <c r="Q366" s="311" t="s">
        <v>1205</v>
      </c>
      <c r="R366" s="311" t="s">
        <v>1005</v>
      </c>
      <c r="S366" s="311"/>
      <c r="T366" s="316">
        <v>9500</v>
      </c>
      <c r="U366" s="311" t="s">
        <v>352</v>
      </c>
      <c r="V366" s="317">
        <v>99.8</v>
      </c>
      <c r="W366" s="316">
        <v>9500</v>
      </c>
      <c r="X366" s="312">
        <v>948100</v>
      </c>
      <c r="Y366" s="316"/>
      <c r="Z366" s="316"/>
      <c r="AA366" s="311"/>
      <c r="AB366" s="312"/>
      <c r="AC366" s="312"/>
      <c r="AD366" s="312"/>
      <c r="AE366" s="312"/>
      <c r="AF366" s="311"/>
      <c r="AG366" s="311"/>
      <c r="AH366" s="312"/>
      <c r="AI366" s="312">
        <v>10000</v>
      </c>
      <c r="AJ366" s="318">
        <v>998000</v>
      </c>
      <c r="AK366" s="312">
        <v>150000</v>
      </c>
      <c r="AL366" s="316">
        <v>14970000</v>
      </c>
      <c r="AM366" s="316"/>
      <c r="AN366" s="319"/>
      <c r="AO366" s="316"/>
      <c r="AP366" s="319"/>
      <c r="AQ366" s="312"/>
      <c r="AR366" s="312"/>
      <c r="AS366" s="312"/>
      <c r="AT366" s="316"/>
      <c r="AU366" s="271"/>
      <c r="AV366" s="316">
        <v>23902100</v>
      </c>
      <c r="AW366" s="316">
        <v>23902100</v>
      </c>
      <c r="AX366" s="311"/>
      <c r="AY366" s="311"/>
      <c r="AZ366" s="311"/>
      <c r="BA366" s="312"/>
      <c r="BB366" s="311"/>
      <c r="BC366" s="312"/>
      <c r="BD366" s="312"/>
      <c r="BE366" s="318"/>
      <c r="BF366" s="320"/>
      <c r="BG366" s="321"/>
      <c r="BH366" s="311"/>
      <c r="BI366" s="311"/>
      <c r="BJ366" s="316"/>
      <c r="BK366" s="319"/>
      <c r="BL366" s="312"/>
      <c r="BM366" s="312">
        <v>40000</v>
      </c>
      <c r="BN366" s="315">
        <v>3992000</v>
      </c>
      <c r="BO366" s="316">
        <v>3992000</v>
      </c>
      <c r="BP366" s="316">
        <v>27894100</v>
      </c>
      <c r="BQ366" s="316"/>
      <c r="BR366" s="316" t="s">
        <v>1690</v>
      </c>
      <c r="BS366" s="323" t="s">
        <v>1642</v>
      </c>
      <c r="BT366" s="325"/>
      <c r="BU366" s="276"/>
    </row>
    <row r="367" spans="1:73" s="342" customFormat="1" ht="57" customHeight="1" x14ac:dyDescent="0.25">
      <c r="A367" s="265">
        <v>165</v>
      </c>
      <c r="B367" s="265" t="s">
        <v>1691</v>
      </c>
      <c r="C367" s="332">
        <v>63</v>
      </c>
      <c r="D367" s="311">
        <v>316</v>
      </c>
      <c r="E367" s="311" t="s">
        <v>1203</v>
      </c>
      <c r="F367" s="311" t="s">
        <v>1004</v>
      </c>
      <c r="G367" s="312" t="s">
        <v>12</v>
      </c>
      <c r="H367" s="313">
        <v>149.1</v>
      </c>
      <c r="I367" s="313">
        <v>149.1</v>
      </c>
      <c r="J367" s="313">
        <v>0</v>
      </c>
      <c r="K367" s="313">
        <v>149.1</v>
      </c>
      <c r="L367" s="313">
        <v>0</v>
      </c>
      <c r="M367" s="314">
        <v>1993</v>
      </c>
      <c r="N367" s="312">
        <v>70000</v>
      </c>
      <c r="O367" s="315">
        <v>10437000</v>
      </c>
      <c r="P367" s="311" t="s">
        <v>1204</v>
      </c>
      <c r="Q367" s="311" t="s">
        <v>1205</v>
      </c>
      <c r="R367" s="311" t="s">
        <v>1005</v>
      </c>
      <c r="S367" s="311"/>
      <c r="T367" s="316">
        <v>9500</v>
      </c>
      <c r="U367" s="311" t="s">
        <v>352</v>
      </c>
      <c r="V367" s="317">
        <v>149.1</v>
      </c>
      <c r="W367" s="316">
        <v>9500</v>
      </c>
      <c r="X367" s="312">
        <v>1416450</v>
      </c>
      <c r="Y367" s="316"/>
      <c r="Z367" s="316"/>
      <c r="AA367" s="311"/>
      <c r="AB367" s="312"/>
      <c r="AC367" s="312"/>
      <c r="AD367" s="312"/>
      <c r="AE367" s="312"/>
      <c r="AF367" s="311"/>
      <c r="AG367" s="311"/>
      <c r="AH367" s="312"/>
      <c r="AI367" s="312">
        <v>10000</v>
      </c>
      <c r="AJ367" s="318">
        <v>1491000</v>
      </c>
      <c r="AK367" s="312">
        <v>150000</v>
      </c>
      <c r="AL367" s="316">
        <v>22365000</v>
      </c>
      <c r="AM367" s="316"/>
      <c r="AN367" s="319"/>
      <c r="AO367" s="316"/>
      <c r="AP367" s="319"/>
      <c r="AQ367" s="312"/>
      <c r="AR367" s="312"/>
      <c r="AS367" s="312"/>
      <c r="AT367" s="316"/>
      <c r="AU367" s="271"/>
      <c r="AV367" s="316">
        <v>35709450</v>
      </c>
      <c r="AW367" s="316">
        <v>35709450</v>
      </c>
      <c r="AX367" s="311"/>
      <c r="AY367" s="311"/>
      <c r="AZ367" s="311"/>
      <c r="BA367" s="312"/>
      <c r="BB367" s="311"/>
      <c r="BC367" s="312"/>
      <c r="BD367" s="312"/>
      <c r="BE367" s="318"/>
      <c r="BF367" s="320"/>
      <c r="BG367" s="321"/>
      <c r="BH367" s="311"/>
      <c r="BI367" s="311"/>
      <c r="BJ367" s="316"/>
      <c r="BK367" s="319"/>
      <c r="BL367" s="312"/>
      <c r="BM367" s="312">
        <v>40000</v>
      </c>
      <c r="BN367" s="315">
        <v>5964000</v>
      </c>
      <c r="BO367" s="316">
        <v>5964000</v>
      </c>
      <c r="BP367" s="316">
        <v>41673450</v>
      </c>
      <c r="BQ367" s="316"/>
      <c r="BR367" s="316" t="s">
        <v>1376</v>
      </c>
      <c r="BS367" s="323" t="s">
        <v>1642</v>
      </c>
      <c r="BT367" s="325"/>
      <c r="BU367" s="276"/>
    </row>
    <row r="368" spans="1:73" s="338" customFormat="1" ht="57" customHeight="1" x14ac:dyDescent="0.25">
      <c r="A368" s="827">
        <v>166</v>
      </c>
      <c r="B368" s="827" t="s">
        <v>1692</v>
      </c>
      <c r="C368" s="332">
        <v>63</v>
      </c>
      <c r="D368" s="311">
        <v>274</v>
      </c>
      <c r="E368" s="311" t="s">
        <v>1203</v>
      </c>
      <c r="F368" s="311" t="s">
        <v>1004</v>
      </c>
      <c r="G368" s="312" t="s">
        <v>12</v>
      </c>
      <c r="H368" s="313">
        <v>60.8</v>
      </c>
      <c r="I368" s="313">
        <v>60.8</v>
      </c>
      <c r="J368" s="313">
        <v>0</v>
      </c>
      <c r="K368" s="313">
        <v>60.8</v>
      </c>
      <c r="L368" s="313">
        <v>0</v>
      </c>
      <c r="M368" s="314">
        <v>1993</v>
      </c>
      <c r="N368" s="312">
        <v>70000</v>
      </c>
      <c r="O368" s="315">
        <v>4256000</v>
      </c>
      <c r="P368" s="311" t="s">
        <v>1204</v>
      </c>
      <c r="Q368" s="311" t="s">
        <v>1205</v>
      </c>
      <c r="R368" s="311" t="s">
        <v>1005</v>
      </c>
      <c r="S368" s="311"/>
      <c r="T368" s="316">
        <v>9500</v>
      </c>
      <c r="U368" s="311" t="s">
        <v>352</v>
      </c>
      <c r="V368" s="317">
        <v>60.8</v>
      </c>
      <c r="W368" s="316">
        <v>9500</v>
      </c>
      <c r="X368" s="312">
        <v>577600</v>
      </c>
      <c r="Y368" s="316"/>
      <c r="Z368" s="316"/>
      <c r="AA368" s="311"/>
      <c r="AB368" s="312"/>
      <c r="AC368" s="312"/>
      <c r="AD368" s="312"/>
      <c r="AE368" s="312"/>
      <c r="AF368" s="311"/>
      <c r="AG368" s="311"/>
      <c r="AH368" s="312"/>
      <c r="AI368" s="312">
        <v>10000</v>
      </c>
      <c r="AJ368" s="318">
        <v>608000</v>
      </c>
      <c r="AK368" s="312">
        <v>150000</v>
      </c>
      <c r="AL368" s="316">
        <v>9120000</v>
      </c>
      <c r="AM368" s="316"/>
      <c r="AN368" s="319"/>
      <c r="AO368" s="316"/>
      <c r="AP368" s="319"/>
      <c r="AQ368" s="312"/>
      <c r="AR368" s="312"/>
      <c r="AS368" s="312"/>
      <c r="AT368" s="316"/>
      <c r="AU368" s="271"/>
      <c r="AV368" s="316">
        <v>14561600</v>
      </c>
      <c r="AW368" s="829">
        <v>58390100</v>
      </c>
      <c r="AX368" s="311"/>
      <c r="AY368" s="311"/>
      <c r="AZ368" s="311"/>
      <c r="BA368" s="312"/>
      <c r="BB368" s="311"/>
      <c r="BC368" s="312"/>
      <c r="BD368" s="312"/>
      <c r="BE368" s="318"/>
      <c r="BF368" s="320"/>
      <c r="BG368" s="321"/>
      <c r="BH368" s="311"/>
      <c r="BI368" s="311"/>
      <c r="BJ368" s="316"/>
      <c r="BK368" s="319"/>
      <c r="BL368" s="312"/>
      <c r="BM368" s="312">
        <v>40000</v>
      </c>
      <c r="BN368" s="315">
        <v>2432000</v>
      </c>
      <c r="BO368" s="829">
        <v>9752000</v>
      </c>
      <c r="BP368" s="829">
        <v>68142100</v>
      </c>
      <c r="BQ368" s="322"/>
      <c r="BR368" s="829" t="s">
        <v>1693</v>
      </c>
      <c r="BS368" s="841"/>
      <c r="BT368" s="325"/>
      <c r="BU368" s="276"/>
    </row>
    <row r="369" spans="1:73" s="338" customFormat="1" ht="57" customHeight="1" x14ac:dyDescent="0.25">
      <c r="A369" s="831"/>
      <c r="B369" s="831"/>
      <c r="C369" s="311">
        <v>55</v>
      </c>
      <c r="D369" s="311">
        <v>593</v>
      </c>
      <c r="E369" s="311" t="s">
        <v>1203</v>
      </c>
      <c r="F369" s="311" t="s">
        <v>1004</v>
      </c>
      <c r="G369" s="312" t="s">
        <v>12</v>
      </c>
      <c r="H369" s="313">
        <v>183</v>
      </c>
      <c r="I369" s="313">
        <v>183</v>
      </c>
      <c r="J369" s="313">
        <v>0</v>
      </c>
      <c r="K369" s="313">
        <v>183</v>
      </c>
      <c r="L369" s="313">
        <v>0</v>
      </c>
      <c r="M369" s="314">
        <v>1993</v>
      </c>
      <c r="N369" s="312">
        <v>70000</v>
      </c>
      <c r="O369" s="315">
        <v>12810000</v>
      </c>
      <c r="P369" s="311" t="s">
        <v>1204</v>
      </c>
      <c r="Q369" s="311" t="s">
        <v>1205</v>
      </c>
      <c r="R369" s="311" t="s">
        <v>1005</v>
      </c>
      <c r="S369" s="311"/>
      <c r="T369" s="316">
        <v>9500</v>
      </c>
      <c r="U369" s="311" t="s">
        <v>352</v>
      </c>
      <c r="V369" s="317">
        <v>183</v>
      </c>
      <c r="W369" s="316">
        <v>9500</v>
      </c>
      <c r="X369" s="312">
        <v>1738500</v>
      </c>
      <c r="Y369" s="316"/>
      <c r="Z369" s="316"/>
      <c r="AA369" s="311"/>
      <c r="AB369" s="312"/>
      <c r="AC369" s="312"/>
      <c r="AD369" s="312"/>
      <c r="AE369" s="312"/>
      <c r="AF369" s="311"/>
      <c r="AG369" s="311"/>
      <c r="AH369" s="312"/>
      <c r="AI369" s="312">
        <v>10000</v>
      </c>
      <c r="AJ369" s="318">
        <v>1830000</v>
      </c>
      <c r="AK369" s="312">
        <v>150000</v>
      </c>
      <c r="AL369" s="316">
        <v>27450000</v>
      </c>
      <c r="AM369" s="316"/>
      <c r="AN369" s="319"/>
      <c r="AO369" s="316"/>
      <c r="AP369" s="319"/>
      <c r="AQ369" s="312"/>
      <c r="AR369" s="312"/>
      <c r="AS369" s="312"/>
      <c r="AT369" s="316"/>
      <c r="AU369" s="271"/>
      <c r="AV369" s="316">
        <v>43828500</v>
      </c>
      <c r="AW369" s="830"/>
      <c r="AX369" s="311"/>
      <c r="AY369" s="311"/>
      <c r="AZ369" s="311"/>
      <c r="BA369" s="312"/>
      <c r="BB369" s="311"/>
      <c r="BC369" s="312"/>
      <c r="BD369" s="312"/>
      <c r="BE369" s="318"/>
      <c r="BF369" s="320"/>
      <c r="BG369" s="321"/>
      <c r="BH369" s="311"/>
      <c r="BI369" s="311"/>
      <c r="BJ369" s="316"/>
      <c r="BK369" s="319"/>
      <c r="BL369" s="312"/>
      <c r="BM369" s="312">
        <v>40000</v>
      </c>
      <c r="BN369" s="315">
        <v>7320000</v>
      </c>
      <c r="BO369" s="830"/>
      <c r="BP369" s="830">
        <v>0</v>
      </c>
      <c r="BQ369" s="324"/>
      <c r="BR369" s="830"/>
      <c r="BS369" s="842"/>
      <c r="BT369" s="325"/>
      <c r="BU369" s="276"/>
    </row>
    <row r="370" spans="1:73" s="342" customFormat="1" ht="57" customHeight="1" x14ac:dyDescent="0.25">
      <c r="A370" s="828"/>
      <c r="B370" s="828"/>
      <c r="C370" s="326">
        <v>63</v>
      </c>
      <c r="D370" s="326">
        <v>315</v>
      </c>
      <c r="E370" s="326" t="s">
        <v>1203</v>
      </c>
      <c r="F370" s="326" t="s">
        <v>1004</v>
      </c>
      <c r="G370" s="302" t="s">
        <v>12</v>
      </c>
      <c r="H370" s="327">
        <v>112.8</v>
      </c>
      <c r="I370" s="327">
        <v>112.8</v>
      </c>
      <c r="J370" s="327">
        <v>0</v>
      </c>
      <c r="K370" s="327">
        <v>112.8</v>
      </c>
      <c r="L370" s="327">
        <v>0</v>
      </c>
      <c r="M370" s="354">
        <v>1993</v>
      </c>
      <c r="N370" s="302">
        <v>70000</v>
      </c>
      <c r="O370" s="304">
        <v>7896000</v>
      </c>
      <c r="P370" s="326" t="s">
        <v>1204</v>
      </c>
      <c r="Q370" s="326" t="s">
        <v>1205</v>
      </c>
      <c r="R370" s="326" t="s">
        <v>1005</v>
      </c>
      <c r="S370" s="326"/>
      <c r="T370" s="322">
        <v>9500</v>
      </c>
      <c r="U370" s="326" t="s">
        <v>352</v>
      </c>
      <c r="V370" s="328">
        <v>112.8</v>
      </c>
      <c r="W370" s="322">
        <v>9500</v>
      </c>
      <c r="X370" s="302">
        <v>1071600</v>
      </c>
      <c r="Y370" s="322"/>
      <c r="Z370" s="322"/>
      <c r="AA370" s="326"/>
      <c r="AB370" s="302"/>
      <c r="AC370" s="302"/>
      <c r="AD370" s="302"/>
      <c r="AE370" s="302"/>
      <c r="AF370" s="326"/>
      <c r="AG370" s="326"/>
      <c r="AH370" s="302"/>
      <c r="AI370" s="302">
        <v>10000</v>
      </c>
      <c r="AJ370" s="329">
        <v>1128000</v>
      </c>
      <c r="AK370" s="302">
        <v>150000</v>
      </c>
      <c r="AL370" s="322">
        <v>16920000</v>
      </c>
      <c r="AM370" s="322"/>
      <c r="AN370" s="330"/>
      <c r="AO370" s="322"/>
      <c r="AP370" s="330"/>
      <c r="AQ370" s="302"/>
      <c r="AR370" s="302"/>
      <c r="AS370" s="302"/>
      <c r="AT370" s="322"/>
      <c r="AU370" s="290"/>
      <c r="AV370" s="316">
        <v>27015600</v>
      </c>
      <c r="AW370" s="316">
        <v>27015600</v>
      </c>
      <c r="AX370" s="311"/>
      <c r="AY370" s="311"/>
      <c r="AZ370" s="311"/>
      <c r="BA370" s="312"/>
      <c r="BB370" s="311"/>
      <c r="BC370" s="312"/>
      <c r="BD370" s="312"/>
      <c r="BE370" s="318"/>
      <c r="BF370" s="320"/>
      <c r="BG370" s="321"/>
      <c r="BH370" s="311"/>
      <c r="BI370" s="311"/>
      <c r="BJ370" s="316"/>
      <c r="BK370" s="319"/>
      <c r="BL370" s="312"/>
      <c r="BM370" s="312">
        <v>40000</v>
      </c>
      <c r="BN370" s="315">
        <v>4512000</v>
      </c>
      <c r="BO370" s="316">
        <v>4512000</v>
      </c>
      <c r="BP370" s="316">
        <v>31527600</v>
      </c>
      <c r="BQ370" s="324"/>
      <c r="BR370" s="324"/>
      <c r="BS370" s="352"/>
      <c r="BT370" s="325"/>
      <c r="BU370" s="276"/>
    </row>
    <row r="371" spans="1:73" s="342" customFormat="1" ht="56.25" x14ac:dyDescent="0.25">
      <c r="A371" s="321">
        <v>167</v>
      </c>
      <c r="B371" s="321" t="s">
        <v>1694</v>
      </c>
      <c r="C371" s="326">
        <v>55</v>
      </c>
      <c r="D371" s="326">
        <v>456</v>
      </c>
      <c r="E371" s="326" t="s">
        <v>1203</v>
      </c>
      <c r="F371" s="326" t="s">
        <v>1004</v>
      </c>
      <c r="G371" s="302" t="s">
        <v>12</v>
      </c>
      <c r="H371" s="327">
        <v>240.1</v>
      </c>
      <c r="I371" s="327">
        <v>240.1</v>
      </c>
      <c r="J371" s="327">
        <v>0</v>
      </c>
      <c r="K371" s="327">
        <v>240.1</v>
      </c>
      <c r="L371" s="327">
        <v>0</v>
      </c>
      <c r="M371" s="354">
        <v>1993</v>
      </c>
      <c r="N371" s="302">
        <v>70000</v>
      </c>
      <c r="O371" s="304">
        <v>16807000</v>
      </c>
      <c r="P371" s="326" t="s">
        <v>1204</v>
      </c>
      <c r="Q371" s="326" t="s">
        <v>1205</v>
      </c>
      <c r="R371" s="326" t="s">
        <v>1005</v>
      </c>
      <c r="S371" s="326"/>
      <c r="T371" s="322">
        <v>9500</v>
      </c>
      <c r="U371" s="326" t="s">
        <v>352</v>
      </c>
      <c r="V371" s="328">
        <v>240.1</v>
      </c>
      <c r="W371" s="322">
        <v>9500</v>
      </c>
      <c r="X371" s="302">
        <v>2280950</v>
      </c>
      <c r="Y371" s="322"/>
      <c r="Z371" s="322"/>
      <c r="AA371" s="326"/>
      <c r="AB371" s="302"/>
      <c r="AC371" s="302"/>
      <c r="AD371" s="302"/>
      <c r="AE371" s="302"/>
      <c r="AF371" s="326"/>
      <c r="AG371" s="326"/>
      <c r="AH371" s="302"/>
      <c r="AI371" s="302">
        <v>10000</v>
      </c>
      <c r="AJ371" s="329">
        <v>2401000</v>
      </c>
      <c r="AK371" s="302">
        <v>150000</v>
      </c>
      <c r="AL371" s="322">
        <v>36015000</v>
      </c>
      <c r="AM371" s="322"/>
      <c r="AN371" s="330"/>
      <c r="AO371" s="322"/>
      <c r="AP371" s="330"/>
      <c r="AQ371" s="302"/>
      <c r="AR371" s="302"/>
      <c r="AS371" s="302"/>
      <c r="AT371" s="322"/>
      <c r="AU371" s="290"/>
      <c r="AV371" s="316">
        <v>57503950</v>
      </c>
      <c r="AW371" s="316">
        <v>57503950</v>
      </c>
      <c r="AX371" s="311"/>
      <c r="AY371" s="311"/>
      <c r="AZ371" s="311"/>
      <c r="BA371" s="312"/>
      <c r="BB371" s="311"/>
      <c r="BC371" s="312"/>
      <c r="BD371" s="312"/>
      <c r="BE371" s="318"/>
      <c r="BF371" s="320"/>
      <c r="BG371" s="321"/>
      <c r="BH371" s="311"/>
      <c r="BI371" s="311"/>
      <c r="BJ371" s="316"/>
      <c r="BK371" s="319"/>
      <c r="BL371" s="312"/>
      <c r="BM371" s="312">
        <v>40000</v>
      </c>
      <c r="BN371" s="315">
        <v>9604000</v>
      </c>
      <c r="BO371" s="316">
        <v>9604000</v>
      </c>
      <c r="BP371" s="316">
        <v>67107950</v>
      </c>
      <c r="BQ371" s="316"/>
      <c r="BR371" s="316" t="s">
        <v>1695</v>
      </c>
      <c r="BS371" s="323" t="s">
        <v>1669</v>
      </c>
      <c r="BT371" s="325"/>
      <c r="BU371" s="276"/>
    </row>
    <row r="372" spans="1:73" s="338" customFormat="1" ht="43.15" customHeight="1" x14ac:dyDescent="0.25">
      <c r="A372" s="827">
        <v>168</v>
      </c>
      <c r="B372" s="827" t="s">
        <v>1696</v>
      </c>
      <c r="C372" s="311">
        <v>55</v>
      </c>
      <c r="D372" s="311">
        <v>573</v>
      </c>
      <c r="E372" s="311" t="s">
        <v>1203</v>
      </c>
      <c r="F372" s="311" t="s">
        <v>1004</v>
      </c>
      <c r="G372" s="312" t="s">
        <v>12</v>
      </c>
      <c r="H372" s="313">
        <v>102</v>
      </c>
      <c r="I372" s="313">
        <v>102</v>
      </c>
      <c r="J372" s="313">
        <v>0</v>
      </c>
      <c r="K372" s="313">
        <v>102</v>
      </c>
      <c r="L372" s="313">
        <v>0</v>
      </c>
      <c r="M372" s="314">
        <v>1993</v>
      </c>
      <c r="N372" s="312">
        <v>70000</v>
      </c>
      <c r="O372" s="315">
        <v>7140000</v>
      </c>
      <c r="P372" s="311" t="s">
        <v>1204</v>
      </c>
      <c r="Q372" s="311" t="s">
        <v>1205</v>
      </c>
      <c r="R372" s="311" t="s">
        <v>1005</v>
      </c>
      <c r="S372" s="311"/>
      <c r="T372" s="316">
        <v>9500</v>
      </c>
      <c r="U372" s="311" t="s">
        <v>352</v>
      </c>
      <c r="V372" s="317">
        <v>102</v>
      </c>
      <c r="W372" s="316">
        <v>9500</v>
      </c>
      <c r="X372" s="312">
        <v>969000</v>
      </c>
      <c r="Y372" s="316"/>
      <c r="Z372" s="316"/>
      <c r="AA372" s="311"/>
      <c r="AB372" s="312"/>
      <c r="AC372" s="312"/>
      <c r="AD372" s="312"/>
      <c r="AE372" s="312"/>
      <c r="AF372" s="311"/>
      <c r="AG372" s="311"/>
      <c r="AH372" s="312"/>
      <c r="AI372" s="312">
        <v>10000</v>
      </c>
      <c r="AJ372" s="318">
        <v>1020000</v>
      </c>
      <c r="AK372" s="312">
        <v>150000</v>
      </c>
      <c r="AL372" s="316">
        <v>15300000</v>
      </c>
      <c r="AM372" s="316"/>
      <c r="AN372" s="319"/>
      <c r="AO372" s="316"/>
      <c r="AP372" s="319"/>
      <c r="AQ372" s="312"/>
      <c r="AR372" s="312"/>
      <c r="AS372" s="312"/>
      <c r="AT372" s="316"/>
      <c r="AU372" s="271"/>
      <c r="AV372" s="316">
        <v>24429000</v>
      </c>
      <c r="AW372" s="829">
        <v>65311650</v>
      </c>
      <c r="AX372" s="311"/>
      <c r="AY372" s="311"/>
      <c r="AZ372" s="311"/>
      <c r="BA372" s="312"/>
      <c r="BB372" s="311"/>
      <c r="BC372" s="312"/>
      <c r="BD372" s="312"/>
      <c r="BE372" s="318"/>
      <c r="BF372" s="320"/>
      <c r="BG372" s="321"/>
      <c r="BH372" s="311"/>
      <c r="BI372" s="311"/>
      <c r="BJ372" s="316"/>
      <c r="BK372" s="319"/>
      <c r="BL372" s="312"/>
      <c r="BM372" s="312">
        <v>40000</v>
      </c>
      <c r="BN372" s="315">
        <v>4080000</v>
      </c>
      <c r="BO372" s="829">
        <v>10908000</v>
      </c>
      <c r="BP372" s="829">
        <v>76219650</v>
      </c>
      <c r="BQ372" s="322"/>
      <c r="BR372" s="829" t="s">
        <v>1697</v>
      </c>
      <c r="BS372" s="841"/>
      <c r="BT372" s="325"/>
      <c r="BU372" s="276"/>
    </row>
    <row r="373" spans="1:73" s="338" customFormat="1" ht="43.15" customHeight="1" x14ac:dyDescent="0.25">
      <c r="A373" s="828"/>
      <c r="B373" s="828"/>
      <c r="C373" s="311">
        <v>55</v>
      </c>
      <c r="D373" s="311">
        <v>481</v>
      </c>
      <c r="E373" s="311" t="s">
        <v>1203</v>
      </c>
      <c r="F373" s="311" t="s">
        <v>1004</v>
      </c>
      <c r="G373" s="312" t="s">
        <v>12</v>
      </c>
      <c r="H373" s="313">
        <v>170.7</v>
      </c>
      <c r="I373" s="313">
        <v>170.7</v>
      </c>
      <c r="J373" s="313">
        <v>0</v>
      </c>
      <c r="K373" s="313">
        <v>170.7</v>
      </c>
      <c r="L373" s="313">
        <v>0</v>
      </c>
      <c r="M373" s="314">
        <v>1993</v>
      </c>
      <c r="N373" s="312">
        <v>70000</v>
      </c>
      <c r="O373" s="315">
        <v>11949000</v>
      </c>
      <c r="P373" s="311" t="s">
        <v>1204</v>
      </c>
      <c r="Q373" s="311" t="s">
        <v>1205</v>
      </c>
      <c r="R373" s="311" t="s">
        <v>1005</v>
      </c>
      <c r="S373" s="311"/>
      <c r="T373" s="316">
        <v>9500</v>
      </c>
      <c r="U373" s="311" t="s">
        <v>352</v>
      </c>
      <c r="V373" s="317">
        <v>170.7</v>
      </c>
      <c r="W373" s="316">
        <v>9500</v>
      </c>
      <c r="X373" s="312">
        <v>1621650</v>
      </c>
      <c r="Y373" s="316"/>
      <c r="Z373" s="316"/>
      <c r="AA373" s="311"/>
      <c r="AB373" s="312"/>
      <c r="AC373" s="312"/>
      <c r="AD373" s="312"/>
      <c r="AE373" s="312"/>
      <c r="AF373" s="311"/>
      <c r="AG373" s="311"/>
      <c r="AH373" s="312"/>
      <c r="AI373" s="312">
        <v>10000</v>
      </c>
      <c r="AJ373" s="318">
        <v>1707000</v>
      </c>
      <c r="AK373" s="312">
        <v>150000</v>
      </c>
      <c r="AL373" s="316">
        <v>25605000</v>
      </c>
      <c r="AM373" s="316"/>
      <c r="AN373" s="319"/>
      <c r="AO373" s="316"/>
      <c r="AP373" s="319"/>
      <c r="AQ373" s="312"/>
      <c r="AR373" s="312"/>
      <c r="AS373" s="312"/>
      <c r="AT373" s="316"/>
      <c r="AU373" s="271"/>
      <c r="AV373" s="316">
        <v>40882650</v>
      </c>
      <c r="AW373" s="830"/>
      <c r="AX373" s="311"/>
      <c r="AY373" s="311"/>
      <c r="AZ373" s="311"/>
      <c r="BA373" s="312"/>
      <c r="BB373" s="311"/>
      <c r="BC373" s="312"/>
      <c r="BD373" s="312"/>
      <c r="BE373" s="318"/>
      <c r="BF373" s="320"/>
      <c r="BG373" s="321"/>
      <c r="BH373" s="311"/>
      <c r="BI373" s="311"/>
      <c r="BJ373" s="316"/>
      <c r="BK373" s="319"/>
      <c r="BL373" s="312"/>
      <c r="BM373" s="312">
        <v>40000</v>
      </c>
      <c r="BN373" s="315">
        <v>6828000</v>
      </c>
      <c r="BO373" s="830"/>
      <c r="BP373" s="830">
        <v>0</v>
      </c>
      <c r="BQ373" s="324"/>
      <c r="BR373" s="830"/>
      <c r="BS373" s="842"/>
      <c r="BT373" s="325"/>
      <c r="BU373" s="276"/>
    </row>
    <row r="374" spans="1:73" s="338" customFormat="1" ht="48" customHeight="1" x14ac:dyDescent="0.25">
      <c r="A374" s="827">
        <v>169</v>
      </c>
      <c r="B374" s="827" t="s">
        <v>1698</v>
      </c>
      <c r="C374" s="332">
        <v>63</v>
      </c>
      <c r="D374" s="311">
        <v>207</v>
      </c>
      <c r="E374" s="311" t="s">
        <v>1203</v>
      </c>
      <c r="F374" s="311" t="s">
        <v>1004</v>
      </c>
      <c r="G374" s="312" t="s">
        <v>12</v>
      </c>
      <c r="H374" s="313">
        <v>262.8</v>
      </c>
      <c r="I374" s="313">
        <v>262.8</v>
      </c>
      <c r="J374" s="313">
        <v>0</v>
      </c>
      <c r="K374" s="313">
        <v>262.8</v>
      </c>
      <c r="L374" s="313">
        <v>0</v>
      </c>
      <c r="M374" s="314">
        <v>1993</v>
      </c>
      <c r="N374" s="312">
        <v>70000</v>
      </c>
      <c r="O374" s="315">
        <v>18396000</v>
      </c>
      <c r="P374" s="311" t="s">
        <v>1204</v>
      </c>
      <c r="Q374" s="311" t="s">
        <v>1205</v>
      </c>
      <c r="R374" s="311" t="s">
        <v>1005</v>
      </c>
      <c r="S374" s="311"/>
      <c r="T374" s="316">
        <v>9500</v>
      </c>
      <c r="U374" s="311" t="s">
        <v>352</v>
      </c>
      <c r="V374" s="317">
        <v>262.8</v>
      </c>
      <c r="W374" s="316">
        <v>9500</v>
      </c>
      <c r="X374" s="312">
        <v>2496600</v>
      </c>
      <c r="Y374" s="316"/>
      <c r="Z374" s="316"/>
      <c r="AA374" s="311"/>
      <c r="AB374" s="312"/>
      <c r="AC374" s="312"/>
      <c r="AD374" s="312"/>
      <c r="AE374" s="312"/>
      <c r="AF374" s="311"/>
      <c r="AG374" s="311"/>
      <c r="AH374" s="312"/>
      <c r="AI374" s="312">
        <v>10000</v>
      </c>
      <c r="AJ374" s="318">
        <v>2628000</v>
      </c>
      <c r="AK374" s="312">
        <v>150000</v>
      </c>
      <c r="AL374" s="316">
        <v>39420000</v>
      </c>
      <c r="AM374" s="316"/>
      <c r="AN374" s="319"/>
      <c r="AO374" s="316"/>
      <c r="AP374" s="319"/>
      <c r="AQ374" s="312"/>
      <c r="AR374" s="312"/>
      <c r="AS374" s="312"/>
      <c r="AT374" s="316"/>
      <c r="AU374" s="271"/>
      <c r="AV374" s="316">
        <v>62940600</v>
      </c>
      <c r="AW374" s="829">
        <v>125330350</v>
      </c>
      <c r="AX374" s="311"/>
      <c r="AY374" s="311"/>
      <c r="AZ374" s="311"/>
      <c r="BA374" s="312"/>
      <c r="BB374" s="311"/>
      <c r="BC374" s="312"/>
      <c r="BD374" s="312"/>
      <c r="BE374" s="318"/>
      <c r="BF374" s="320"/>
      <c r="BG374" s="321"/>
      <c r="BH374" s="311"/>
      <c r="BI374" s="311"/>
      <c r="BJ374" s="316"/>
      <c r="BK374" s="319"/>
      <c r="BL374" s="312"/>
      <c r="BM374" s="312">
        <v>40000</v>
      </c>
      <c r="BN374" s="315">
        <v>10512000</v>
      </c>
      <c r="BO374" s="829">
        <v>20932000</v>
      </c>
      <c r="BP374" s="829">
        <v>146262350</v>
      </c>
      <c r="BQ374" s="322"/>
      <c r="BR374" s="829" t="s">
        <v>1699</v>
      </c>
      <c r="BS374" s="334"/>
      <c r="BT374" s="325"/>
      <c r="BU374" s="276"/>
    </row>
    <row r="375" spans="1:73" s="338" customFormat="1" ht="48" customHeight="1" x14ac:dyDescent="0.25">
      <c r="A375" s="831"/>
      <c r="B375" s="831"/>
      <c r="C375" s="311">
        <v>55</v>
      </c>
      <c r="D375" s="311">
        <v>431</v>
      </c>
      <c r="E375" s="311" t="s">
        <v>1203</v>
      </c>
      <c r="F375" s="311" t="s">
        <v>1004</v>
      </c>
      <c r="G375" s="312" t="s">
        <v>12</v>
      </c>
      <c r="H375" s="313">
        <v>81.3</v>
      </c>
      <c r="I375" s="313">
        <v>81.3</v>
      </c>
      <c r="J375" s="313">
        <v>0</v>
      </c>
      <c r="K375" s="313">
        <v>81.3</v>
      </c>
      <c r="L375" s="313">
        <v>0</v>
      </c>
      <c r="M375" s="314">
        <v>1993</v>
      </c>
      <c r="N375" s="312">
        <v>70000</v>
      </c>
      <c r="O375" s="315">
        <v>5691000</v>
      </c>
      <c r="P375" s="311" t="s">
        <v>1204</v>
      </c>
      <c r="Q375" s="311" t="s">
        <v>1205</v>
      </c>
      <c r="R375" s="311" t="s">
        <v>1005</v>
      </c>
      <c r="S375" s="311"/>
      <c r="T375" s="316">
        <v>9500</v>
      </c>
      <c r="U375" s="311" t="s">
        <v>352</v>
      </c>
      <c r="V375" s="317">
        <v>81.3</v>
      </c>
      <c r="W375" s="316">
        <v>9500</v>
      </c>
      <c r="X375" s="312">
        <v>772350</v>
      </c>
      <c r="Y375" s="316"/>
      <c r="Z375" s="316"/>
      <c r="AA375" s="311"/>
      <c r="AB375" s="312"/>
      <c r="AC375" s="312"/>
      <c r="AD375" s="312"/>
      <c r="AE375" s="312"/>
      <c r="AF375" s="311"/>
      <c r="AG375" s="311"/>
      <c r="AH375" s="312"/>
      <c r="AI375" s="312">
        <v>10000</v>
      </c>
      <c r="AJ375" s="318">
        <v>813000</v>
      </c>
      <c r="AK375" s="312">
        <v>150000</v>
      </c>
      <c r="AL375" s="316">
        <v>12195000</v>
      </c>
      <c r="AM375" s="316"/>
      <c r="AN375" s="319"/>
      <c r="AO375" s="316"/>
      <c r="AP375" s="319"/>
      <c r="AQ375" s="312"/>
      <c r="AR375" s="312"/>
      <c r="AS375" s="312"/>
      <c r="AT375" s="316"/>
      <c r="AU375" s="271"/>
      <c r="AV375" s="316">
        <v>19471350</v>
      </c>
      <c r="AW375" s="832"/>
      <c r="AX375" s="311"/>
      <c r="AY375" s="311"/>
      <c r="AZ375" s="311"/>
      <c r="BA375" s="312"/>
      <c r="BB375" s="311"/>
      <c r="BC375" s="312"/>
      <c r="BD375" s="312"/>
      <c r="BE375" s="318"/>
      <c r="BF375" s="320"/>
      <c r="BG375" s="321"/>
      <c r="BH375" s="311"/>
      <c r="BI375" s="311"/>
      <c r="BJ375" s="316"/>
      <c r="BK375" s="319"/>
      <c r="BL375" s="312"/>
      <c r="BM375" s="312">
        <v>40000</v>
      </c>
      <c r="BN375" s="315">
        <v>3252000</v>
      </c>
      <c r="BO375" s="832"/>
      <c r="BP375" s="832">
        <v>0</v>
      </c>
      <c r="BQ375" s="337"/>
      <c r="BR375" s="832"/>
      <c r="BS375" s="323" t="s">
        <v>1506</v>
      </c>
      <c r="BT375" s="325"/>
      <c r="BU375" s="276"/>
    </row>
    <row r="376" spans="1:73" s="338" customFormat="1" ht="48" customHeight="1" x14ac:dyDescent="0.25">
      <c r="A376" s="831"/>
      <c r="B376" s="831"/>
      <c r="C376" s="332">
        <v>55</v>
      </c>
      <c r="D376" s="311">
        <v>521</v>
      </c>
      <c r="E376" s="311" t="s">
        <v>1203</v>
      </c>
      <c r="F376" s="311" t="s">
        <v>1004</v>
      </c>
      <c r="G376" s="312" t="s">
        <v>12</v>
      </c>
      <c r="H376" s="313">
        <v>51</v>
      </c>
      <c r="I376" s="313">
        <v>51</v>
      </c>
      <c r="J376" s="313">
        <v>0</v>
      </c>
      <c r="K376" s="313">
        <v>51</v>
      </c>
      <c r="L376" s="313">
        <v>0</v>
      </c>
      <c r="M376" s="314">
        <v>1993</v>
      </c>
      <c r="N376" s="312">
        <v>70000</v>
      </c>
      <c r="O376" s="315">
        <v>3570000</v>
      </c>
      <c r="P376" s="311" t="s">
        <v>1204</v>
      </c>
      <c r="Q376" s="311" t="s">
        <v>1205</v>
      </c>
      <c r="R376" s="311" t="s">
        <v>1005</v>
      </c>
      <c r="S376" s="311"/>
      <c r="T376" s="316">
        <v>9500</v>
      </c>
      <c r="U376" s="311" t="s">
        <v>352</v>
      </c>
      <c r="V376" s="317">
        <v>51</v>
      </c>
      <c r="W376" s="316">
        <v>9500</v>
      </c>
      <c r="X376" s="312">
        <v>484500</v>
      </c>
      <c r="Y376" s="316"/>
      <c r="Z376" s="316"/>
      <c r="AA376" s="311"/>
      <c r="AB376" s="312"/>
      <c r="AC376" s="312"/>
      <c r="AD376" s="312"/>
      <c r="AE376" s="312"/>
      <c r="AF376" s="311"/>
      <c r="AG376" s="311"/>
      <c r="AH376" s="312"/>
      <c r="AI376" s="312">
        <v>10000</v>
      </c>
      <c r="AJ376" s="318">
        <v>510000</v>
      </c>
      <c r="AK376" s="312">
        <v>150000</v>
      </c>
      <c r="AL376" s="316">
        <v>7650000</v>
      </c>
      <c r="AM376" s="316"/>
      <c r="AN376" s="319"/>
      <c r="AO376" s="316"/>
      <c r="AP376" s="319"/>
      <c r="AQ376" s="312"/>
      <c r="AR376" s="312"/>
      <c r="AS376" s="312"/>
      <c r="AT376" s="316"/>
      <c r="AU376" s="271"/>
      <c r="AV376" s="316">
        <v>12214500</v>
      </c>
      <c r="AW376" s="832"/>
      <c r="AX376" s="311"/>
      <c r="AY376" s="311"/>
      <c r="AZ376" s="311"/>
      <c r="BA376" s="312"/>
      <c r="BB376" s="311"/>
      <c r="BC376" s="312"/>
      <c r="BD376" s="312"/>
      <c r="BE376" s="318"/>
      <c r="BF376" s="320"/>
      <c r="BG376" s="321"/>
      <c r="BH376" s="311"/>
      <c r="BI376" s="311"/>
      <c r="BJ376" s="316"/>
      <c r="BK376" s="319"/>
      <c r="BL376" s="312"/>
      <c r="BM376" s="312">
        <v>40000</v>
      </c>
      <c r="BN376" s="315">
        <v>2040000</v>
      </c>
      <c r="BO376" s="832"/>
      <c r="BP376" s="832">
        <v>0</v>
      </c>
      <c r="BQ376" s="337"/>
      <c r="BR376" s="832"/>
      <c r="BS376" s="323" t="s">
        <v>1506</v>
      </c>
      <c r="BT376" s="325"/>
      <c r="BU376" s="276"/>
    </row>
    <row r="377" spans="1:73" s="338" customFormat="1" ht="48" customHeight="1" x14ac:dyDescent="0.25">
      <c r="A377" s="828"/>
      <c r="B377" s="828"/>
      <c r="C377" s="332">
        <v>63</v>
      </c>
      <c r="D377" s="311">
        <v>214</v>
      </c>
      <c r="E377" s="311" t="s">
        <v>1203</v>
      </c>
      <c r="F377" s="311" t="s">
        <v>1004</v>
      </c>
      <c r="G377" s="312" t="s">
        <v>12</v>
      </c>
      <c r="H377" s="313">
        <v>128.19999999999999</v>
      </c>
      <c r="I377" s="313">
        <v>128.19999999999999</v>
      </c>
      <c r="J377" s="313">
        <v>0</v>
      </c>
      <c r="K377" s="313">
        <v>128.19999999999999</v>
      </c>
      <c r="L377" s="313">
        <v>0</v>
      </c>
      <c r="M377" s="314">
        <v>1993</v>
      </c>
      <c r="N377" s="312">
        <v>70000</v>
      </c>
      <c r="O377" s="315">
        <v>8974000</v>
      </c>
      <c r="P377" s="311" t="s">
        <v>1204</v>
      </c>
      <c r="Q377" s="311" t="s">
        <v>1205</v>
      </c>
      <c r="R377" s="311" t="s">
        <v>1005</v>
      </c>
      <c r="S377" s="311"/>
      <c r="T377" s="316">
        <v>9500</v>
      </c>
      <c r="U377" s="311" t="s">
        <v>352</v>
      </c>
      <c r="V377" s="317">
        <v>128.19999999999999</v>
      </c>
      <c r="W377" s="316">
        <v>9500</v>
      </c>
      <c r="X377" s="312">
        <v>1217900</v>
      </c>
      <c r="Y377" s="316"/>
      <c r="Z377" s="316"/>
      <c r="AA377" s="311"/>
      <c r="AB377" s="312"/>
      <c r="AC377" s="312"/>
      <c r="AD377" s="312"/>
      <c r="AE377" s="312"/>
      <c r="AF377" s="311"/>
      <c r="AG377" s="311"/>
      <c r="AH377" s="312"/>
      <c r="AI377" s="312">
        <v>10000</v>
      </c>
      <c r="AJ377" s="318">
        <v>1282000</v>
      </c>
      <c r="AK377" s="312">
        <v>150000</v>
      </c>
      <c r="AL377" s="316">
        <v>19230000</v>
      </c>
      <c r="AM377" s="316"/>
      <c r="AN377" s="319"/>
      <c r="AO377" s="316"/>
      <c r="AP377" s="319"/>
      <c r="AQ377" s="312"/>
      <c r="AR377" s="312"/>
      <c r="AS377" s="312"/>
      <c r="AT377" s="316"/>
      <c r="AU377" s="271"/>
      <c r="AV377" s="316">
        <v>30703900</v>
      </c>
      <c r="AW377" s="830"/>
      <c r="AX377" s="311"/>
      <c r="AY377" s="311"/>
      <c r="AZ377" s="311"/>
      <c r="BA377" s="312"/>
      <c r="BB377" s="311"/>
      <c r="BC377" s="312"/>
      <c r="BD377" s="312"/>
      <c r="BE377" s="318"/>
      <c r="BF377" s="320"/>
      <c r="BG377" s="321"/>
      <c r="BH377" s="311"/>
      <c r="BI377" s="311"/>
      <c r="BJ377" s="316"/>
      <c r="BK377" s="319"/>
      <c r="BL377" s="312"/>
      <c r="BM377" s="312">
        <v>40000</v>
      </c>
      <c r="BN377" s="315">
        <v>5128000</v>
      </c>
      <c r="BO377" s="830"/>
      <c r="BP377" s="830">
        <v>0</v>
      </c>
      <c r="BQ377" s="324"/>
      <c r="BR377" s="830"/>
      <c r="BS377" s="323" t="s">
        <v>1506</v>
      </c>
      <c r="BT377" s="325"/>
      <c r="BU377" s="276"/>
    </row>
    <row r="378" spans="1:73" s="338" customFormat="1" ht="48" customHeight="1" x14ac:dyDescent="0.25">
      <c r="A378" s="827">
        <v>170</v>
      </c>
      <c r="B378" s="827" t="s">
        <v>1700</v>
      </c>
      <c r="C378" s="311">
        <v>55</v>
      </c>
      <c r="D378" s="311">
        <v>431</v>
      </c>
      <c r="E378" s="311" t="s">
        <v>1203</v>
      </c>
      <c r="F378" s="311" t="s">
        <v>1004</v>
      </c>
      <c r="G378" s="312" t="s">
        <v>12</v>
      </c>
      <c r="H378" s="313">
        <v>121.9</v>
      </c>
      <c r="I378" s="313">
        <v>121.9</v>
      </c>
      <c r="J378" s="313">
        <v>0</v>
      </c>
      <c r="K378" s="313">
        <v>121.9</v>
      </c>
      <c r="L378" s="313">
        <v>0</v>
      </c>
      <c r="M378" s="314">
        <v>1993</v>
      </c>
      <c r="N378" s="312">
        <v>70000</v>
      </c>
      <c r="O378" s="315">
        <v>8533000</v>
      </c>
      <c r="P378" s="311" t="s">
        <v>1204</v>
      </c>
      <c r="Q378" s="311" t="s">
        <v>1205</v>
      </c>
      <c r="R378" s="311" t="s">
        <v>1005</v>
      </c>
      <c r="S378" s="311"/>
      <c r="T378" s="316">
        <v>9500</v>
      </c>
      <c r="U378" s="311" t="s">
        <v>352</v>
      </c>
      <c r="V378" s="317">
        <v>121.9</v>
      </c>
      <c r="W378" s="316">
        <v>9500</v>
      </c>
      <c r="X378" s="312">
        <v>1158050</v>
      </c>
      <c r="Y378" s="316"/>
      <c r="Z378" s="316"/>
      <c r="AA378" s="311"/>
      <c r="AB378" s="312"/>
      <c r="AC378" s="312"/>
      <c r="AD378" s="312"/>
      <c r="AE378" s="312"/>
      <c r="AF378" s="311"/>
      <c r="AG378" s="311"/>
      <c r="AH378" s="312"/>
      <c r="AI378" s="312">
        <v>10000</v>
      </c>
      <c r="AJ378" s="318">
        <v>1219000</v>
      </c>
      <c r="AK378" s="312">
        <v>150000</v>
      </c>
      <c r="AL378" s="316">
        <v>18285000</v>
      </c>
      <c r="AM378" s="316"/>
      <c r="AN378" s="319"/>
      <c r="AO378" s="316"/>
      <c r="AP378" s="319"/>
      <c r="AQ378" s="312"/>
      <c r="AR378" s="312"/>
      <c r="AS378" s="312"/>
      <c r="AT378" s="316"/>
      <c r="AU378" s="271"/>
      <c r="AV378" s="316">
        <v>29195050</v>
      </c>
      <c r="AW378" s="829">
        <v>94626450</v>
      </c>
      <c r="AX378" s="311"/>
      <c r="AY378" s="311"/>
      <c r="AZ378" s="311"/>
      <c r="BA378" s="312"/>
      <c r="BB378" s="311"/>
      <c r="BC378" s="312"/>
      <c r="BD378" s="312"/>
      <c r="BE378" s="318"/>
      <c r="BF378" s="320"/>
      <c r="BG378" s="321"/>
      <c r="BH378" s="311"/>
      <c r="BI378" s="311"/>
      <c r="BJ378" s="316"/>
      <c r="BK378" s="319"/>
      <c r="BL378" s="312"/>
      <c r="BM378" s="312">
        <v>40000</v>
      </c>
      <c r="BN378" s="315">
        <v>4876000</v>
      </c>
      <c r="BO378" s="829">
        <v>15804000</v>
      </c>
      <c r="BP378" s="829">
        <v>110430450</v>
      </c>
      <c r="BQ378" s="322"/>
      <c r="BR378" s="829" t="s">
        <v>1701</v>
      </c>
      <c r="BS378" s="323" t="s">
        <v>1506</v>
      </c>
      <c r="BT378" s="843"/>
      <c r="BU378" s="276"/>
    </row>
    <row r="379" spans="1:73" s="338" customFormat="1" ht="48" customHeight="1" x14ac:dyDescent="0.25">
      <c r="A379" s="831"/>
      <c r="B379" s="831"/>
      <c r="C379" s="311">
        <v>55</v>
      </c>
      <c r="D379" s="311">
        <v>521</v>
      </c>
      <c r="E379" s="311" t="s">
        <v>1203</v>
      </c>
      <c r="F379" s="311" t="s">
        <v>1004</v>
      </c>
      <c r="G379" s="312" t="s">
        <v>12</v>
      </c>
      <c r="H379" s="313">
        <v>32.700000000000003</v>
      </c>
      <c r="I379" s="313">
        <v>32.700000000000003</v>
      </c>
      <c r="J379" s="313">
        <v>0</v>
      </c>
      <c r="K379" s="313">
        <v>32.700000000000003</v>
      </c>
      <c r="L379" s="313">
        <v>0</v>
      </c>
      <c r="M379" s="314">
        <v>1993</v>
      </c>
      <c r="N379" s="312">
        <v>70000</v>
      </c>
      <c r="O379" s="315">
        <v>2289000</v>
      </c>
      <c r="P379" s="311" t="s">
        <v>1204</v>
      </c>
      <c r="Q379" s="311" t="s">
        <v>1205</v>
      </c>
      <c r="R379" s="311" t="s">
        <v>1005</v>
      </c>
      <c r="S379" s="311"/>
      <c r="T379" s="316">
        <v>9500</v>
      </c>
      <c r="U379" s="311" t="s">
        <v>352</v>
      </c>
      <c r="V379" s="317">
        <v>32.700000000000003</v>
      </c>
      <c r="W379" s="316">
        <v>9500</v>
      </c>
      <c r="X379" s="312">
        <v>310650</v>
      </c>
      <c r="Y379" s="316"/>
      <c r="Z379" s="316"/>
      <c r="AA379" s="311"/>
      <c r="AB379" s="312"/>
      <c r="AC379" s="312"/>
      <c r="AD379" s="312"/>
      <c r="AE379" s="312"/>
      <c r="AF379" s="311"/>
      <c r="AG379" s="311"/>
      <c r="AH379" s="312"/>
      <c r="AI379" s="312">
        <v>10000</v>
      </c>
      <c r="AJ379" s="318">
        <v>327000</v>
      </c>
      <c r="AK379" s="312">
        <v>150000</v>
      </c>
      <c r="AL379" s="316">
        <v>4905000</v>
      </c>
      <c r="AM379" s="316"/>
      <c r="AN379" s="319"/>
      <c r="AO379" s="316"/>
      <c r="AP379" s="319"/>
      <c r="AQ379" s="312"/>
      <c r="AR379" s="312"/>
      <c r="AS379" s="312"/>
      <c r="AT379" s="316"/>
      <c r="AU379" s="271"/>
      <c r="AV379" s="316">
        <v>7831650</v>
      </c>
      <c r="AW379" s="832"/>
      <c r="AX379" s="311"/>
      <c r="AY379" s="311"/>
      <c r="AZ379" s="311"/>
      <c r="BA379" s="312"/>
      <c r="BB379" s="311"/>
      <c r="BC379" s="312"/>
      <c r="BD379" s="312"/>
      <c r="BE379" s="318"/>
      <c r="BF379" s="320"/>
      <c r="BG379" s="321"/>
      <c r="BH379" s="311"/>
      <c r="BI379" s="311"/>
      <c r="BJ379" s="316"/>
      <c r="BK379" s="319"/>
      <c r="BL379" s="312"/>
      <c r="BM379" s="312">
        <v>40000</v>
      </c>
      <c r="BN379" s="315">
        <v>1308000</v>
      </c>
      <c r="BO379" s="832"/>
      <c r="BP379" s="832">
        <v>0</v>
      </c>
      <c r="BQ379" s="337"/>
      <c r="BR379" s="832"/>
      <c r="BS379" s="323" t="s">
        <v>1506</v>
      </c>
      <c r="BT379" s="844"/>
      <c r="BU379" s="276"/>
    </row>
    <row r="380" spans="1:73" s="338" customFormat="1" ht="48" customHeight="1" x14ac:dyDescent="0.25">
      <c r="A380" s="831"/>
      <c r="B380" s="831"/>
      <c r="C380" s="311">
        <v>55</v>
      </c>
      <c r="D380" s="311">
        <v>520</v>
      </c>
      <c r="E380" s="311" t="s">
        <v>1203</v>
      </c>
      <c r="F380" s="311" t="s">
        <v>1004</v>
      </c>
      <c r="G380" s="312" t="s">
        <v>12</v>
      </c>
      <c r="H380" s="313">
        <v>43.8</v>
      </c>
      <c r="I380" s="313">
        <v>43.8</v>
      </c>
      <c r="J380" s="313">
        <v>0</v>
      </c>
      <c r="K380" s="313">
        <v>43.8</v>
      </c>
      <c r="L380" s="313">
        <v>0</v>
      </c>
      <c r="M380" s="314">
        <v>1993</v>
      </c>
      <c r="N380" s="312">
        <v>70000</v>
      </c>
      <c r="O380" s="315">
        <v>3066000</v>
      </c>
      <c r="P380" s="311" t="s">
        <v>1204</v>
      </c>
      <c r="Q380" s="311" t="s">
        <v>1205</v>
      </c>
      <c r="R380" s="311" t="s">
        <v>1005</v>
      </c>
      <c r="S380" s="311"/>
      <c r="T380" s="316">
        <v>9500</v>
      </c>
      <c r="U380" s="311" t="s">
        <v>352</v>
      </c>
      <c r="V380" s="317">
        <v>43.8</v>
      </c>
      <c r="W380" s="316">
        <v>9500</v>
      </c>
      <c r="X380" s="312">
        <v>416100</v>
      </c>
      <c r="Y380" s="316"/>
      <c r="Z380" s="316"/>
      <c r="AA380" s="311"/>
      <c r="AB380" s="312"/>
      <c r="AC380" s="312"/>
      <c r="AD380" s="312"/>
      <c r="AE380" s="312"/>
      <c r="AF380" s="311"/>
      <c r="AG380" s="311"/>
      <c r="AH380" s="312"/>
      <c r="AI380" s="312">
        <v>10000</v>
      </c>
      <c r="AJ380" s="318">
        <v>438000</v>
      </c>
      <c r="AK380" s="312">
        <v>150000</v>
      </c>
      <c r="AL380" s="316">
        <v>6570000</v>
      </c>
      <c r="AM380" s="316"/>
      <c r="AN380" s="319"/>
      <c r="AO380" s="316"/>
      <c r="AP380" s="319"/>
      <c r="AQ380" s="312"/>
      <c r="AR380" s="312"/>
      <c r="AS380" s="312"/>
      <c r="AT380" s="316"/>
      <c r="AU380" s="271"/>
      <c r="AV380" s="316">
        <v>10490100</v>
      </c>
      <c r="AW380" s="832"/>
      <c r="AX380" s="311"/>
      <c r="AY380" s="311"/>
      <c r="AZ380" s="311"/>
      <c r="BA380" s="312"/>
      <c r="BB380" s="311"/>
      <c r="BC380" s="312"/>
      <c r="BD380" s="312"/>
      <c r="BE380" s="318"/>
      <c r="BF380" s="320"/>
      <c r="BG380" s="321"/>
      <c r="BH380" s="311"/>
      <c r="BI380" s="311"/>
      <c r="BJ380" s="316"/>
      <c r="BK380" s="319"/>
      <c r="BL380" s="312"/>
      <c r="BM380" s="312">
        <v>40000</v>
      </c>
      <c r="BN380" s="315">
        <v>1752000</v>
      </c>
      <c r="BO380" s="832"/>
      <c r="BP380" s="832">
        <v>0</v>
      </c>
      <c r="BQ380" s="337"/>
      <c r="BR380" s="832"/>
      <c r="BS380" s="323" t="s">
        <v>1506</v>
      </c>
      <c r="BT380" s="844"/>
      <c r="BU380" s="276"/>
    </row>
    <row r="381" spans="1:73" s="338" customFormat="1" ht="48" customHeight="1" x14ac:dyDescent="0.25">
      <c r="A381" s="828"/>
      <c r="B381" s="828"/>
      <c r="C381" s="311">
        <v>63</v>
      </c>
      <c r="D381" s="311">
        <v>329</v>
      </c>
      <c r="E381" s="311" t="s">
        <v>1203</v>
      </c>
      <c r="F381" s="311" t="s">
        <v>1004</v>
      </c>
      <c r="G381" s="312" t="s">
        <v>12</v>
      </c>
      <c r="H381" s="313">
        <v>196.7</v>
      </c>
      <c r="I381" s="313">
        <v>196.7</v>
      </c>
      <c r="J381" s="313">
        <v>0</v>
      </c>
      <c r="K381" s="313">
        <v>196.7</v>
      </c>
      <c r="L381" s="313">
        <v>0</v>
      </c>
      <c r="M381" s="314">
        <v>1993</v>
      </c>
      <c r="N381" s="312">
        <v>70000</v>
      </c>
      <c r="O381" s="315">
        <v>13769000</v>
      </c>
      <c r="P381" s="311" t="s">
        <v>1204</v>
      </c>
      <c r="Q381" s="311" t="s">
        <v>1205</v>
      </c>
      <c r="R381" s="311" t="s">
        <v>1005</v>
      </c>
      <c r="S381" s="311"/>
      <c r="T381" s="316">
        <v>9500</v>
      </c>
      <c r="U381" s="311" t="s">
        <v>352</v>
      </c>
      <c r="V381" s="317">
        <v>196.7</v>
      </c>
      <c r="W381" s="316">
        <v>9500</v>
      </c>
      <c r="X381" s="312">
        <v>1868650</v>
      </c>
      <c r="Y381" s="316"/>
      <c r="Z381" s="316"/>
      <c r="AA381" s="311"/>
      <c r="AB381" s="312"/>
      <c r="AC381" s="312"/>
      <c r="AD381" s="312"/>
      <c r="AE381" s="312"/>
      <c r="AF381" s="311"/>
      <c r="AG381" s="311"/>
      <c r="AH381" s="312"/>
      <c r="AI381" s="312">
        <v>10000</v>
      </c>
      <c r="AJ381" s="318">
        <v>1967000</v>
      </c>
      <c r="AK381" s="312">
        <v>150000</v>
      </c>
      <c r="AL381" s="316">
        <v>29505000</v>
      </c>
      <c r="AM381" s="316"/>
      <c r="AN381" s="319"/>
      <c r="AO381" s="316"/>
      <c r="AP381" s="319"/>
      <c r="AQ381" s="312"/>
      <c r="AR381" s="312"/>
      <c r="AS381" s="312"/>
      <c r="AT381" s="316"/>
      <c r="AU381" s="271"/>
      <c r="AV381" s="316">
        <v>47109650</v>
      </c>
      <c r="AW381" s="830"/>
      <c r="AX381" s="311"/>
      <c r="AY381" s="311"/>
      <c r="AZ381" s="311"/>
      <c r="BA381" s="312"/>
      <c r="BB381" s="311"/>
      <c r="BC381" s="312"/>
      <c r="BD381" s="312"/>
      <c r="BE381" s="318"/>
      <c r="BF381" s="320"/>
      <c r="BG381" s="321"/>
      <c r="BH381" s="311"/>
      <c r="BI381" s="311"/>
      <c r="BJ381" s="316"/>
      <c r="BK381" s="319"/>
      <c r="BL381" s="312"/>
      <c r="BM381" s="312">
        <v>40000</v>
      </c>
      <c r="BN381" s="315">
        <v>7868000</v>
      </c>
      <c r="BO381" s="830"/>
      <c r="BP381" s="830">
        <v>0</v>
      </c>
      <c r="BQ381" s="324"/>
      <c r="BR381" s="830"/>
      <c r="BS381" s="323" t="s">
        <v>1506</v>
      </c>
      <c r="BT381" s="845"/>
      <c r="BU381" s="276"/>
    </row>
    <row r="382" spans="1:73" s="338" customFormat="1" ht="40.9" customHeight="1" x14ac:dyDescent="0.25">
      <c r="A382" s="827">
        <v>171</v>
      </c>
      <c r="B382" s="827" t="s">
        <v>1702</v>
      </c>
      <c r="C382" s="311">
        <v>55</v>
      </c>
      <c r="D382" s="311">
        <v>431</v>
      </c>
      <c r="E382" s="311" t="s">
        <v>1203</v>
      </c>
      <c r="F382" s="311" t="s">
        <v>1004</v>
      </c>
      <c r="G382" s="312" t="s">
        <v>12</v>
      </c>
      <c r="H382" s="313">
        <v>81.3</v>
      </c>
      <c r="I382" s="313">
        <v>81.3</v>
      </c>
      <c r="J382" s="313">
        <v>0</v>
      </c>
      <c r="K382" s="313">
        <v>81.3</v>
      </c>
      <c r="L382" s="313">
        <v>0</v>
      </c>
      <c r="M382" s="314">
        <v>1993</v>
      </c>
      <c r="N382" s="312">
        <v>70000</v>
      </c>
      <c r="O382" s="315">
        <v>5691000</v>
      </c>
      <c r="P382" s="311" t="s">
        <v>1204</v>
      </c>
      <c r="Q382" s="311" t="s">
        <v>1205</v>
      </c>
      <c r="R382" s="311" t="s">
        <v>1005</v>
      </c>
      <c r="S382" s="311"/>
      <c r="T382" s="316">
        <v>9500</v>
      </c>
      <c r="U382" s="311" t="s">
        <v>352</v>
      </c>
      <c r="V382" s="317">
        <v>81.3</v>
      </c>
      <c r="W382" s="316">
        <v>9500</v>
      </c>
      <c r="X382" s="312">
        <v>772350</v>
      </c>
      <c r="Y382" s="316"/>
      <c r="Z382" s="316"/>
      <c r="AA382" s="311"/>
      <c r="AB382" s="312"/>
      <c r="AC382" s="312"/>
      <c r="AD382" s="312"/>
      <c r="AE382" s="312"/>
      <c r="AF382" s="311"/>
      <c r="AG382" s="311"/>
      <c r="AH382" s="312"/>
      <c r="AI382" s="312">
        <v>10000</v>
      </c>
      <c r="AJ382" s="318">
        <v>813000</v>
      </c>
      <c r="AK382" s="312">
        <v>150000</v>
      </c>
      <c r="AL382" s="316">
        <v>12195000</v>
      </c>
      <c r="AM382" s="316"/>
      <c r="AN382" s="319"/>
      <c r="AO382" s="316"/>
      <c r="AP382" s="319"/>
      <c r="AQ382" s="312"/>
      <c r="AR382" s="312"/>
      <c r="AS382" s="312"/>
      <c r="AT382" s="316"/>
      <c r="AU382" s="271"/>
      <c r="AV382" s="316">
        <v>19471350</v>
      </c>
      <c r="AW382" s="829">
        <v>31685850</v>
      </c>
      <c r="AX382" s="311"/>
      <c r="AY382" s="311"/>
      <c r="AZ382" s="311"/>
      <c r="BA382" s="312"/>
      <c r="BB382" s="311"/>
      <c r="BC382" s="312"/>
      <c r="BD382" s="312"/>
      <c r="BE382" s="318"/>
      <c r="BF382" s="320"/>
      <c r="BG382" s="321"/>
      <c r="BH382" s="311"/>
      <c r="BI382" s="311"/>
      <c r="BJ382" s="316"/>
      <c r="BK382" s="319"/>
      <c r="BL382" s="312"/>
      <c r="BM382" s="312">
        <v>40000</v>
      </c>
      <c r="BN382" s="315">
        <v>3252000</v>
      </c>
      <c r="BO382" s="829">
        <v>5292000</v>
      </c>
      <c r="BP382" s="829">
        <v>36977850</v>
      </c>
      <c r="BQ382" s="322"/>
      <c r="BR382" s="829" t="s">
        <v>1703</v>
      </c>
      <c r="BS382" s="323" t="s">
        <v>1506</v>
      </c>
      <c r="BT382" s="325"/>
      <c r="BU382" s="276"/>
    </row>
    <row r="383" spans="1:73" s="338" customFormat="1" ht="40.9" customHeight="1" x14ac:dyDescent="0.25">
      <c r="A383" s="828"/>
      <c r="B383" s="828"/>
      <c r="C383" s="311">
        <v>55</v>
      </c>
      <c r="D383" s="311">
        <v>521</v>
      </c>
      <c r="E383" s="311" t="s">
        <v>1203</v>
      </c>
      <c r="F383" s="311" t="s">
        <v>1004</v>
      </c>
      <c r="G383" s="312" t="s">
        <v>12</v>
      </c>
      <c r="H383" s="313">
        <v>51</v>
      </c>
      <c r="I383" s="313">
        <v>51</v>
      </c>
      <c r="J383" s="313">
        <v>0</v>
      </c>
      <c r="K383" s="313">
        <v>51</v>
      </c>
      <c r="L383" s="313">
        <v>0</v>
      </c>
      <c r="M383" s="314">
        <v>1993</v>
      </c>
      <c r="N383" s="312">
        <v>70000</v>
      </c>
      <c r="O383" s="315">
        <v>3570000</v>
      </c>
      <c r="P383" s="311" t="s">
        <v>1204</v>
      </c>
      <c r="Q383" s="311" t="s">
        <v>1205</v>
      </c>
      <c r="R383" s="311" t="s">
        <v>1005</v>
      </c>
      <c r="S383" s="311"/>
      <c r="T383" s="316">
        <v>9500</v>
      </c>
      <c r="U383" s="311" t="s">
        <v>352</v>
      </c>
      <c r="V383" s="317">
        <v>51</v>
      </c>
      <c r="W383" s="316">
        <v>9500</v>
      </c>
      <c r="X383" s="312">
        <v>484500</v>
      </c>
      <c r="Y383" s="316"/>
      <c r="Z383" s="316"/>
      <c r="AA383" s="311"/>
      <c r="AB383" s="312"/>
      <c r="AC383" s="312"/>
      <c r="AD383" s="312"/>
      <c r="AE383" s="312"/>
      <c r="AF383" s="311"/>
      <c r="AG383" s="311"/>
      <c r="AH383" s="312"/>
      <c r="AI383" s="312">
        <v>10000</v>
      </c>
      <c r="AJ383" s="318">
        <v>510000</v>
      </c>
      <c r="AK383" s="312">
        <v>150000</v>
      </c>
      <c r="AL383" s="316">
        <v>7650000</v>
      </c>
      <c r="AM383" s="316"/>
      <c r="AN383" s="319"/>
      <c r="AO383" s="316"/>
      <c r="AP383" s="319"/>
      <c r="AQ383" s="312"/>
      <c r="AR383" s="312"/>
      <c r="AS383" s="312"/>
      <c r="AT383" s="316"/>
      <c r="AU383" s="271"/>
      <c r="AV383" s="316">
        <v>12214500</v>
      </c>
      <c r="AW383" s="830"/>
      <c r="AX383" s="311"/>
      <c r="AY383" s="311"/>
      <c r="AZ383" s="311"/>
      <c r="BA383" s="312"/>
      <c r="BB383" s="311"/>
      <c r="BC383" s="312"/>
      <c r="BD383" s="312"/>
      <c r="BE383" s="318"/>
      <c r="BF383" s="320"/>
      <c r="BG383" s="321"/>
      <c r="BH383" s="311"/>
      <c r="BI383" s="311"/>
      <c r="BJ383" s="316"/>
      <c r="BK383" s="319"/>
      <c r="BL383" s="312"/>
      <c r="BM383" s="312">
        <v>40000</v>
      </c>
      <c r="BN383" s="315">
        <v>2040000</v>
      </c>
      <c r="BO383" s="830"/>
      <c r="BP383" s="830">
        <v>0</v>
      </c>
      <c r="BQ383" s="324"/>
      <c r="BR383" s="830"/>
      <c r="BS383" s="323" t="s">
        <v>1506</v>
      </c>
      <c r="BT383" s="325"/>
      <c r="BU383" s="276"/>
    </row>
    <row r="384" spans="1:73" s="338" customFormat="1" ht="37.15" customHeight="1" x14ac:dyDescent="0.25">
      <c r="A384" s="827">
        <v>172</v>
      </c>
      <c r="B384" s="827" t="s">
        <v>1704</v>
      </c>
      <c r="C384" s="311">
        <v>55</v>
      </c>
      <c r="D384" s="311">
        <v>431</v>
      </c>
      <c r="E384" s="311" t="s">
        <v>1203</v>
      </c>
      <c r="F384" s="311" t="s">
        <v>1004</v>
      </c>
      <c r="G384" s="312" t="s">
        <v>12</v>
      </c>
      <c r="H384" s="313">
        <v>121.9</v>
      </c>
      <c r="I384" s="313">
        <v>121.9</v>
      </c>
      <c r="J384" s="313">
        <v>0</v>
      </c>
      <c r="K384" s="313">
        <v>121.9</v>
      </c>
      <c r="L384" s="313">
        <v>0</v>
      </c>
      <c r="M384" s="314">
        <v>1993</v>
      </c>
      <c r="N384" s="312">
        <v>70000</v>
      </c>
      <c r="O384" s="315">
        <v>8533000</v>
      </c>
      <c r="P384" s="311" t="s">
        <v>1204</v>
      </c>
      <c r="Q384" s="311" t="s">
        <v>1205</v>
      </c>
      <c r="R384" s="311" t="s">
        <v>1005</v>
      </c>
      <c r="S384" s="311"/>
      <c r="T384" s="316">
        <v>9500</v>
      </c>
      <c r="U384" s="311" t="s">
        <v>352</v>
      </c>
      <c r="V384" s="317">
        <v>121.9</v>
      </c>
      <c r="W384" s="316">
        <v>9500</v>
      </c>
      <c r="X384" s="312">
        <v>1158050</v>
      </c>
      <c r="Y384" s="316"/>
      <c r="Z384" s="316"/>
      <c r="AA384" s="311"/>
      <c r="AB384" s="312"/>
      <c r="AC384" s="312"/>
      <c r="AD384" s="312"/>
      <c r="AE384" s="312"/>
      <c r="AF384" s="311"/>
      <c r="AG384" s="311"/>
      <c r="AH384" s="312"/>
      <c r="AI384" s="312">
        <v>10000</v>
      </c>
      <c r="AJ384" s="318">
        <v>1219000</v>
      </c>
      <c r="AK384" s="312">
        <v>150000</v>
      </c>
      <c r="AL384" s="316">
        <v>18285000</v>
      </c>
      <c r="AM384" s="316"/>
      <c r="AN384" s="319"/>
      <c r="AO384" s="316"/>
      <c r="AP384" s="319"/>
      <c r="AQ384" s="312"/>
      <c r="AR384" s="312"/>
      <c r="AS384" s="312"/>
      <c r="AT384" s="316"/>
      <c r="AU384" s="271"/>
      <c r="AV384" s="316">
        <v>29195050</v>
      </c>
      <c r="AW384" s="829">
        <v>47516800</v>
      </c>
      <c r="AX384" s="311"/>
      <c r="AY384" s="311"/>
      <c r="AZ384" s="311"/>
      <c r="BA384" s="312"/>
      <c r="BB384" s="311"/>
      <c r="BC384" s="312"/>
      <c r="BD384" s="312"/>
      <c r="BE384" s="318"/>
      <c r="BF384" s="320"/>
      <c r="BG384" s="321"/>
      <c r="BH384" s="311"/>
      <c r="BI384" s="311"/>
      <c r="BJ384" s="316"/>
      <c r="BK384" s="319"/>
      <c r="BL384" s="312"/>
      <c r="BM384" s="312">
        <v>40000</v>
      </c>
      <c r="BN384" s="315">
        <v>4876000</v>
      </c>
      <c r="BO384" s="829">
        <v>7936000</v>
      </c>
      <c r="BP384" s="829">
        <v>55452800</v>
      </c>
      <c r="BQ384" s="322"/>
      <c r="BR384" s="829" t="s">
        <v>1705</v>
      </c>
      <c r="BS384" s="323" t="s">
        <v>1506</v>
      </c>
      <c r="BT384" s="325"/>
      <c r="BU384" s="276"/>
    </row>
    <row r="385" spans="1:73" s="338" customFormat="1" ht="37.15" customHeight="1" x14ac:dyDescent="0.25">
      <c r="A385" s="828"/>
      <c r="B385" s="828"/>
      <c r="C385" s="311">
        <v>55</v>
      </c>
      <c r="D385" s="311">
        <v>520</v>
      </c>
      <c r="E385" s="311" t="s">
        <v>1203</v>
      </c>
      <c r="F385" s="311" t="s">
        <v>1004</v>
      </c>
      <c r="G385" s="312" t="s">
        <v>12</v>
      </c>
      <c r="H385" s="313">
        <v>76.5</v>
      </c>
      <c r="I385" s="313">
        <v>76.5</v>
      </c>
      <c r="J385" s="313">
        <v>0</v>
      </c>
      <c r="K385" s="313">
        <v>76.5</v>
      </c>
      <c r="L385" s="313">
        <v>0</v>
      </c>
      <c r="M385" s="314">
        <v>1993</v>
      </c>
      <c r="N385" s="312">
        <v>70000</v>
      </c>
      <c r="O385" s="315">
        <v>5355000</v>
      </c>
      <c r="P385" s="311" t="s">
        <v>1204</v>
      </c>
      <c r="Q385" s="311" t="s">
        <v>1205</v>
      </c>
      <c r="R385" s="311" t="s">
        <v>1005</v>
      </c>
      <c r="S385" s="311"/>
      <c r="T385" s="316">
        <v>9500</v>
      </c>
      <c r="U385" s="311" t="s">
        <v>352</v>
      </c>
      <c r="V385" s="317">
        <v>76.5</v>
      </c>
      <c r="W385" s="316">
        <v>9500</v>
      </c>
      <c r="X385" s="312">
        <v>726750</v>
      </c>
      <c r="Y385" s="316"/>
      <c r="Z385" s="316"/>
      <c r="AA385" s="311"/>
      <c r="AB385" s="312"/>
      <c r="AC385" s="312"/>
      <c r="AD385" s="312"/>
      <c r="AE385" s="312"/>
      <c r="AF385" s="311"/>
      <c r="AG385" s="311"/>
      <c r="AH385" s="312"/>
      <c r="AI385" s="312">
        <v>10000</v>
      </c>
      <c r="AJ385" s="318">
        <v>765000</v>
      </c>
      <c r="AK385" s="312">
        <v>150000</v>
      </c>
      <c r="AL385" s="316">
        <v>11475000</v>
      </c>
      <c r="AM385" s="316"/>
      <c r="AN385" s="319"/>
      <c r="AO385" s="316"/>
      <c r="AP385" s="319"/>
      <c r="AQ385" s="312"/>
      <c r="AR385" s="312"/>
      <c r="AS385" s="312"/>
      <c r="AT385" s="316"/>
      <c r="AU385" s="271"/>
      <c r="AV385" s="316">
        <v>18321750</v>
      </c>
      <c r="AW385" s="830"/>
      <c r="AX385" s="311"/>
      <c r="AY385" s="311"/>
      <c r="AZ385" s="311"/>
      <c r="BA385" s="312"/>
      <c r="BB385" s="311"/>
      <c r="BC385" s="312"/>
      <c r="BD385" s="312"/>
      <c r="BE385" s="318"/>
      <c r="BF385" s="320"/>
      <c r="BG385" s="321"/>
      <c r="BH385" s="311"/>
      <c r="BI385" s="311"/>
      <c r="BJ385" s="316"/>
      <c r="BK385" s="319"/>
      <c r="BL385" s="312"/>
      <c r="BM385" s="312">
        <v>40000</v>
      </c>
      <c r="BN385" s="315">
        <v>3060000</v>
      </c>
      <c r="BO385" s="830"/>
      <c r="BP385" s="830">
        <v>0</v>
      </c>
      <c r="BQ385" s="324"/>
      <c r="BR385" s="830"/>
      <c r="BS385" s="356"/>
      <c r="BT385" s="325"/>
      <c r="BU385" s="276"/>
    </row>
    <row r="386" spans="1:73" s="338" customFormat="1" ht="49.9" customHeight="1" x14ac:dyDescent="0.25">
      <c r="A386" s="827">
        <v>173</v>
      </c>
      <c r="B386" s="827" t="s">
        <v>1706</v>
      </c>
      <c r="C386" s="311">
        <v>55</v>
      </c>
      <c r="D386" s="311">
        <v>442</v>
      </c>
      <c r="E386" s="311" t="s">
        <v>1203</v>
      </c>
      <c r="F386" s="311" t="s">
        <v>1004</v>
      </c>
      <c r="G386" s="312" t="s">
        <v>12</v>
      </c>
      <c r="H386" s="313">
        <v>163.9</v>
      </c>
      <c r="I386" s="313">
        <v>163.9</v>
      </c>
      <c r="J386" s="313">
        <v>0</v>
      </c>
      <c r="K386" s="313">
        <v>163.9</v>
      </c>
      <c r="L386" s="313">
        <v>0</v>
      </c>
      <c r="M386" s="314">
        <v>1993</v>
      </c>
      <c r="N386" s="312">
        <v>70000</v>
      </c>
      <c r="O386" s="315">
        <v>11473000</v>
      </c>
      <c r="P386" s="311" t="s">
        <v>1204</v>
      </c>
      <c r="Q386" s="311" t="s">
        <v>1205</v>
      </c>
      <c r="R386" s="311" t="s">
        <v>1005</v>
      </c>
      <c r="S386" s="311"/>
      <c r="T386" s="316">
        <v>9500</v>
      </c>
      <c r="U386" s="311" t="s">
        <v>352</v>
      </c>
      <c r="V386" s="317">
        <v>163.9</v>
      </c>
      <c r="W386" s="316">
        <v>9500</v>
      </c>
      <c r="X386" s="312">
        <v>1557050</v>
      </c>
      <c r="Y386" s="316"/>
      <c r="Z386" s="316"/>
      <c r="AA386" s="311"/>
      <c r="AB386" s="312"/>
      <c r="AC386" s="312"/>
      <c r="AD386" s="312"/>
      <c r="AE386" s="312"/>
      <c r="AF386" s="311"/>
      <c r="AG386" s="311"/>
      <c r="AH386" s="312"/>
      <c r="AI386" s="312">
        <v>10000</v>
      </c>
      <c r="AJ386" s="318">
        <v>1639000</v>
      </c>
      <c r="AK386" s="312">
        <v>150000</v>
      </c>
      <c r="AL386" s="316">
        <v>24585000</v>
      </c>
      <c r="AM386" s="316"/>
      <c r="AN386" s="319"/>
      <c r="AO386" s="316"/>
      <c r="AP386" s="319"/>
      <c r="AQ386" s="312"/>
      <c r="AR386" s="312"/>
      <c r="AS386" s="312"/>
      <c r="AT386" s="316"/>
      <c r="AU386" s="271"/>
      <c r="AV386" s="316">
        <v>39254050</v>
      </c>
      <c r="AW386" s="829">
        <v>52115200</v>
      </c>
      <c r="AX386" s="311"/>
      <c r="AY386" s="311"/>
      <c r="AZ386" s="311"/>
      <c r="BA386" s="312"/>
      <c r="BB386" s="311"/>
      <c r="BC386" s="312"/>
      <c r="BD386" s="312"/>
      <c r="BE386" s="318"/>
      <c r="BF386" s="320"/>
      <c r="BG386" s="321"/>
      <c r="BH386" s="311"/>
      <c r="BI386" s="311"/>
      <c r="BJ386" s="316"/>
      <c r="BK386" s="319"/>
      <c r="BL386" s="312"/>
      <c r="BM386" s="312">
        <v>40000</v>
      </c>
      <c r="BN386" s="315">
        <v>6556000</v>
      </c>
      <c r="BO386" s="829">
        <v>8704000</v>
      </c>
      <c r="BP386" s="829">
        <v>60819200</v>
      </c>
      <c r="BQ386" s="322"/>
      <c r="BR386" s="829" t="s">
        <v>1707</v>
      </c>
      <c r="BS386" s="334" t="s">
        <v>1708</v>
      </c>
      <c r="BT386" s="325"/>
      <c r="BU386" s="276"/>
    </row>
    <row r="387" spans="1:73" s="338" customFormat="1" ht="49.9" customHeight="1" x14ac:dyDescent="0.25">
      <c r="A387" s="831"/>
      <c r="B387" s="831"/>
      <c r="C387" s="311">
        <v>55</v>
      </c>
      <c r="D387" s="311">
        <v>441</v>
      </c>
      <c r="E387" s="311" t="s">
        <v>1203</v>
      </c>
      <c r="F387" s="311" t="s">
        <v>1004</v>
      </c>
      <c r="G387" s="312" t="s">
        <v>12</v>
      </c>
      <c r="H387" s="313">
        <v>53.7</v>
      </c>
      <c r="I387" s="313">
        <v>53.7</v>
      </c>
      <c r="J387" s="313">
        <v>0</v>
      </c>
      <c r="K387" s="313">
        <v>53.7</v>
      </c>
      <c r="L387" s="313">
        <v>0</v>
      </c>
      <c r="M387" s="314">
        <v>1993</v>
      </c>
      <c r="N387" s="312">
        <v>70000</v>
      </c>
      <c r="O387" s="315">
        <v>3759000</v>
      </c>
      <c r="P387" s="311" t="s">
        <v>1204</v>
      </c>
      <c r="Q387" s="311" t="s">
        <v>1205</v>
      </c>
      <c r="R387" s="311" t="s">
        <v>1005</v>
      </c>
      <c r="S387" s="311"/>
      <c r="T387" s="316">
        <v>9500</v>
      </c>
      <c r="U387" s="311" t="s">
        <v>352</v>
      </c>
      <c r="V387" s="317">
        <v>53.7</v>
      </c>
      <c r="W387" s="316">
        <v>9500</v>
      </c>
      <c r="X387" s="312">
        <v>510150</v>
      </c>
      <c r="Y387" s="316"/>
      <c r="Z387" s="316"/>
      <c r="AA387" s="311"/>
      <c r="AB387" s="312"/>
      <c r="AC387" s="312"/>
      <c r="AD387" s="312"/>
      <c r="AE387" s="312"/>
      <c r="AF387" s="311"/>
      <c r="AG387" s="311"/>
      <c r="AH387" s="312"/>
      <c r="AI387" s="312">
        <v>10000</v>
      </c>
      <c r="AJ387" s="318">
        <v>537000</v>
      </c>
      <c r="AK387" s="312">
        <v>150000</v>
      </c>
      <c r="AL387" s="316">
        <v>8055000</v>
      </c>
      <c r="AM387" s="316"/>
      <c r="AN387" s="319"/>
      <c r="AO387" s="316"/>
      <c r="AP387" s="319"/>
      <c r="AQ387" s="312"/>
      <c r="AR387" s="312"/>
      <c r="AS387" s="312"/>
      <c r="AT387" s="316"/>
      <c r="AU387" s="271"/>
      <c r="AV387" s="316">
        <v>12861150</v>
      </c>
      <c r="AW387" s="832"/>
      <c r="AX387" s="311"/>
      <c r="AY387" s="311"/>
      <c r="AZ387" s="311"/>
      <c r="BA387" s="312"/>
      <c r="BB387" s="311"/>
      <c r="BC387" s="312"/>
      <c r="BD387" s="312"/>
      <c r="BE387" s="318"/>
      <c r="BF387" s="320"/>
      <c r="BG387" s="321"/>
      <c r="BH387" s="311"/>
      <c r="BI387" s="311"/>
      <c r="BJ387" s="316"/>
      <c r="BK387" s="319"/>
      <c r="BL387" s="312"/>
      <c r="BM387" s="312">
        <v>40000</v>
      </c>
      <c r="BN387" s="315">
        <v>2148000</v>
      </c>
      <c r="BO387" s="830"/>
      <c r="BP387" s="830"/>
      <c r="BQ387" s="337"/>
      <c r="BR387" s="832"/>
      <c r="BS387" s="334" t="s">
        <v>1708</v>
      </c>
      <c r="BT387" s="325"/>
      <c r="BU387" s="276"/>
    </row>
    <row r="388" spans="1:73" s="338" customFormat="1" ht="49.9" customHeight="1" x14ac:dyDescent="0.25">
      <c r="A388" s="828"/>
      <c r="B388" s="828"/>
      <c r="C388" s="311">
        <v>55</v>
      </c>
      <c r="D388" s="311">
        <v>613</v>
      </c>
      <c r="E388" s="311" t="s">
        <v>1203</v>
      </c>
      <c r="F388" s="311" t="s">
        <v>1004</v>
      </c>
      <c r="G388" s="312" t="s">
        <v>12</v>
      </c>
      <c r="H388" s="313">
        <v>116</v>
      </c>
      <c r="I388" s="313">
        <v>116</v>
      </c>
      <c r="J388" s="313">
        <v>0</v>
      </c>
      <c r="K388" s="313">
        <v>116</v>
      </c>
      <c r="L388" s="313">
        <v>0</v>
      </c>
      <c r="M388" s="314">
        <v>1993</v>
      </c>
      <c r="N388" s="312">
        <v>70000</v>
      </c>
      <c r="O388" s="315">
        <v>8120000</v>
      </c>
      <c r="P388" s="311" t="s">
        <v>1204</v>
      </c>
      <c r="Q388" s="311" t="s">
        <v>1205</v>
      </c>
      <c r="R388" s="311" t="s">
        <v>1005</v>
      </c>
      <c r="S388" s="311"/>
      <c r="T388" s="316">
        <v>9500</v>
      </c>
      <c r="U388" s="311" t="s">
        <v>352</v>
      </c>
      <c r="V388" s="317">
        <v>116</v>
      </c>
      <c r="W388" s="316">
        <v>9500</v>
      </c>
      <c r="X388" s="312">
        <v>1102000</v>
      </c>
      <c r="Y388" s="316"/>
      <c r="Z388" s="316"/>
      <c r="AA388" s="311"/>
      <c r="AB388" s="312"/>
      <c r="AC388" s="312"/>
      <c r="AD388" s="312"/>
      <c r="AE388" s="312"/>
      <c r="AF388" s="311"/>
      <c r="AG388" s="311"/>
      <c r="AH388" s="312"/>
      <c r="AI388" s="312">
        <v>10000</v>
      </c>
      <c r="AJ388" s="318">
        <v>1160000</v>
      </c>
      <c r="AK388" s="312">
        <v>150000</v>
      </c>
      <c r="AL388" s="316">
        <v>17400000</v>
      </c>
      <c r="AM388" s="316"/>
      <c r="AN388" s="319"/>
      <c r="AO388" s="316"/>
      <c r="AP388" s="319"/>
      <c r="AQ388" s="312"/>
      <c r="AR388" s="312"/>
      <c r="AS388" s="312"/>
      <c r="AT388" s="316"/>
      <c r="AU388" s="271"/>
      <c r="AV388" s="316">
        <v>27782000</v>
      </c>
      <c r="AW388" s="316">
        <v>27782000</v>
      </c>
      <c r="AX388" s="311"/>
      <c r="AY388" s="311"/>
      <c r="AZ388" s="311"/>
      <c r="BA388" s="312"/>
      <c r="BB388" s="311"/>
      <c r="BC388" s="312"/>
      <c r="BD388" s="312"/>
      <c r="BE388" s="318"/>
      <c r="BF388" s="320"/>
      <c r="BG388" s="321"/>
      <c r="BH388" s="311"/>
      <c r="BI388" s="311"/>
      <c r="BJ388" s="316"/>
      <c r="BK388" s="319"/>
      <c r="BL388" s="312"/>
      <c r="BM388" s="312">
        <v>40000</v>
      </c>
      <c r="BN388" s="315">
        <v>4640000</v>
      </c>
      <c r="BO388" s="316">
        <v>4640000</v>
      </c>
      <c r="BP388" s="316">
        <v>32422000</v>
      </c>
      <c r="BQ388" s="324"/>
      <c r="BR388" s="830"/>
      <c r="BS388" s="334" t="s">
        <v>1708</v>
      </c>
      <c r="BT388" s="325"/>
      <c r="BU388" s="276"/>
    </row>
    <row r="389" spans="1:73" s="338" customFormat="1" ht="43.15" customHeight="1" x14ac:dyDescent="0.25">
      <c r="A389" s="265">
        <v>174</v>
      </c>
      <c r="B389" s="265" t="s">
        <v>1709</v>
      </c>
      <c r="C389" s="332">
        <v>63</v>
      </c>
      <c r="D389" s="311">
        <v>347</v>
      </c>
      <c r="E389" s="311" t="s">
        <v>1203</v>
      </c>
      <c r="F389" s="311" t="s">
        <v>1004</v>
      </c>
      <c r="G389" s="312" t="s">
        <v>12</v>
      </c>
      <c r="H389" s="313">
        <v>149.4</v>
      </c>
      <c r="I389" s="313">
        <v>85.2</v>
      </c>
      <c r="J389" s="313">
        <v>64.2</v>
      </c>
      <c r="K389" s="313">
        <v>149.4</v>
      </c>
      <c r="L389" s="313">
        <v>0</v>
      </c>
      <c r="M389" s="314">
        <v>1993</v>
      </c>
      <c r="N389" s="312">
        <v>70000</v>
      </c>
      <c r="O389" s="315">
        <v>10458000</v>
      </c>
      <c r="P389" s="311" t="s">
        <v>1204</v>
      </c>
      <c r="Q389" s="311" t="s">
        <v>1205</v>
      </c>
      <c r="R389" s="311" t="s">
        <v>1005</v>
      </c>
      <c r="S389" s="311"/>
      <c r="T389" s="316">
        <v>9500</v>
      </c>
      <c r="U389" s="311" t="s">
        <v>352</v>
      </c>
      <c r="V389" s="317">
        <v>149.4</v>
      </c>
      <c r="W389" s="316">
        <v>9500</v>
      </c>
      <c r="X389" s="312">
        <v>1419300</v>
      </c>
      <c r="Y389" s="316"/>
      <c r="Z389" s="316"/>
      <c r="AA389" s="311"/>
      <c r="AB389" s="312"/>
      <c r="AC389" s="312"/>
      <c r="AD389" s="312"/>
      <c r="AE389" s="312"/>
      <c r="AF389" s="311"/>
      <c r="AG389" s="311"/>
      <c r="AH389" s="312"/>
      <c r="AI389" s="312">
        <v>10000</v>
      </c>
      <c r="AJ389" s="318">
        <v>1494000</v>
      </c>
      <c r="AK389" s="312">
        <v>150000</v>
      </c>
      <c r="AL389" s="316">
        <v>22410000</v>
      </c>
      <c r="AM389" s="316"/>
      <c r="AN389" s="319"/>
      <c r="AO389" s="316"/>
      <c r="AP389" s="319"/>
      <c r="AQ389" s="312"/>
      <c r="AR389" s="312"/>
      <c r="AS389" s="312"/>
      <c r="AT389" s="316"/>
      <c r="AU389" s="271"/>
      <c r="AV389" s="316">
        <v>35781300</v>
      </c>
      <c r="AW389" s="316">
        <v>35781300</v>
      </c>
      <c r="AX389" s="311"/>
      <c r="AY389" s="311"/>
      <c r="AZ389" s="311"/>
      <c r="BA389" s="312"/>
      <c r="BB389" s="311"/>
      <c r="BC389" s="312"/>
      <c r="BD389" s="312"/>
      <c r="BE389" s="318"/>
      <c r="BF389" s="320"/>
      <c r="BG389" s="321"/>
      <c r="BH389" s="311"/>
      <c r="BI389" s="311"/>
      <c r="BJ389" s="316"/>
      <c r="BK389" s="319"/>
      <c r="BL389" s="312"/>
      <c r="BM389" s="312">
        <v>40000</v>
      </c>
      <c r="BN389" s="315">
        <v>5976000</v>
      </c>
      <c r="BO389" s="316">
        <v>5976000</v>
      </c>
      <c r="BP389" s="316">
        <v>41757300</v>
      </c>
      <c r="BQ389" s="316"/>
      <c r="BR389" s="316" t="s">
        <v>1710</v>
      </c>
      <c r="BS389" s="334"/>
      <c r="BT389" s="325"/>
      <c r="BU389" s="276"/>
    </row>
    <row r="390" spans="1:73" s="338" customFormat="1" ht="43.15" customHeight="1" x14ac:dyDescent="0.25">
      <c r="A390" s="396">
        <v>175</v>
      </c>
      <c r="B390" s="396" t="s">
        <v>1711</v>
      </c>
      <c r="C390" s="311">
        <v>55</v>
      </c>
      <c r="D390" s="311">
        <v>597</v>
      </c>
      <c r="E390" s="311" t="s">
        <v>1203</v>
      </c>
      <c r="F390" s="311" t="s">
        <v>1004</v>
      </c>
      <c r="G390" s="312" t="s">
        <v>12</v>
      </c>
      <c r="H390" s="313">
        <v>118.7</v>
      </c>
      <c r="I390" s="313">
        <v>118.7</v>
      </c>
      <c r="J390" s="313">
        <v>0</v>
      </c>
      <c r="K390" s="313">
        <v>118.7</v>
      </c>
      <c r="L390" s="313">
        <v>0</v>
      </c>
      <c r="M390" s="314">
        <v>1993</v>
      </c>
      <c r="N390" s="312">
        <v>70000</v>
      </c>
      <c r="O390" s="315">
        <v>8309000</v>
      </c>
      <c r="P390" s="311" t="s">
        <v>1204</v>
      </c>
      <c r="Q390" s="311" t="s">
        <v>1205</v>
      </c>
      <c r="R390" s="311" t="s">
        <v>1005</v>
      </c>
      <c r="S390" s="311"/>
      <c r="T390" s="316">
        <v>9500</v>
      </c>
      <c r="U390" s="311" t="s">
        <v>352</v>
      </c>
      <c r="V390" s="317">
        <v>118.7</v>
      </c>
      <c r="W390" s="316">
        <v>9500</v>
      </c>
      <c r="X390" s="312">
        <v>1127650</v>
      </c>
      <c r="Y390" s="316"/>
      <c r="Z390" s="316"/>
      <c r="AA390" s="311"/>
      <c r="AB390" s="312"/>
      <c r="AC390" s="312"/>
      <c r="AD390" s="312"/>
      <c r="AE390" s="312"/>
      <c r="AF390" s="311"/>
      <c r="AG390" s="311"/>
      <c r="AH390" s="312"/>
      <c r="AI390" s="312">
        <v>10000</v>
      </c>
      <c r="AJ390" s="318">
        <v>1187000</v>
      </c>
      <c r="AK390" s="312">
        <v>150000</v>
      </c>
      <c r="AL390" s="316">
        <v>17805000</v>
      </c>
      <c r="AM390" s="316"/>
      <c r="AN390" s="319"/>
      <c r="AO390" s="316"/>
      <c r="AP390" s="319"/>
      <c r="AQ390" s="312"/>
      <c r="AR390" s="312"/>
      <c r="AS390" s="312"/>
      <c r="AT390" s="316"/>
      <c r="AU390" s="271"/>
      <c r="AV390" s="316">
        <v>28428650</v>
      </c>
      <c r="AW390" s="316">
        <v>28428650</v>
      </c>
      <c r="AX390" s="311"/>
      <c r="AY390" s="311"/>
      <c r="AZ390" s="311"/>
      <c r="BA390" s="312"/>
      <c r="BB390" s="311"/>
      <c r="BC390" s="312"/>
      <c r="BD390" s="312"/>
      <c r="BE390" s="318"/>
      <c r="BF390" s="320"/>
      <c r="BG390" s="321"/>
      <c r="BH390" s="311"/>
      <c r="BI390" s="311"/>
      <c r="BJ390" s="316"/>
      <c r="BK390" s="319"/>
      <c r="BL390" s="312"/>
      <c r="BM390" s="312">
        <v>40000</v>
      </c>
      <c r="BN390" s="315">
        <v>4748000</v>
      </c>
      <c r="BO390" s="316">
        <v>4748000</v>
      </c>
      <c r="BP390" s="316">
        <v>33176650</v>
      </c>
      <c r="BQ390" s="316"/>
      <c r="BR390" s="316" t="s">
        <v>1712</v>
      </c>
      <c r="BS390" s="334"/>
      <c r="BT390" s="325"/>
      <c r="BU390" s="276"/>
    </row>
    <row r="391" spans="1:73" s="338" customFormat="1" ht="44.45" customHeight="1" x14ac:dyDescent="0.25">
      <c r="A391" s="827">
        <v>176</v>
      </c>
      <c r="B391" s="827" t="s">
        <v>1713</v>
      </c>
      <c r="C391" s="311">
        <v>55</v>
      </c>
      <c r="D391" s="311">
        <v>395</v>
      </c>
      <c r="E391" s="311" t="s">
        <v>1203</v>
      </c>
      <c r="F391" s="311" t="s">
        <v>1004</v>
      </c>
      <c r="G391" s="312" t="s">
        <v>12</v>
      </c>
      <c r="H391" s="313">
        <v>177.7</v>
      </c>
      <c r="I391" s="313">
        <v>177.7</v>
      </c>
      <c r="J391" s="313">
        <v>0</v>
      </c>
      <c r="K391" s="313">
        <v>177.7</v>
      </c>
      <c r="L391" s="313">
        <v>0</v>
      </c>
      <c r="M391" s="314">
        <v>1993</v>
      </c>
      <c r="N391" s="312">
        <v>70000</v>
      </c>
      <c r="O391" s="315">
        <v>12439000</v>
      </c>
      <c r="P391" s="311" t="s">
        <v>1204</v>
      </c>
      <c r="Q391" s="311" t="s">
        <v>1205</v>
      </c>
      <c r="R391" s="311" t="s">
        <v>1005</v>
      </c>
      <c r="S391" s="311"/>
      <c r="T391" s="316">
        <v>9500</v>
      </c>
      <c r="U391" s="311" t="s">
        <v>352</v>
      </c>
      <c r="V391" s="317">
        <v>177.7</v>
      </c>
      <c r="W391" s="316">
        <v>9500</v>
      </c>
      <c r="X391" s="312">
        <v>1688150</v>
      </c>
      <c r="Y391" s="316"/>
      <c r="Z391" s="316"/>
      <c r="AA391" s="311"/>
      <c r="AB391" s="312"/>
      <c r="AC391" s="312"/>
      <c r="AD391" s="312"/>
      <c r="AE391" s="312"/>
      <c r="AF391" s="311"/>
      <c r="AG391" s="311"/>
      <c r="AH391" s="312"/>
      <c r="AI391" s="312">
        <v>10000</v>
      </c>
      <c r="AJ391" s="318">
        <v>1777000</v>
      </c>
      <c r="AK391" s="312">
        <v>150000</v>
      </c>
      <c r="AL391" s="316">
        <v>26655000</v>
      </c>
      <c r="AM391" s="316"/>
      <c r="AN391" s="319"/>
      <c r="AO391" s="316"/>
      <c r="AP391" s="319"/>
      <c r="AQ391" s="312"/>
      <c r="AR391" s="312"/>
      <c r="AS391" s="312"/>
      <c r="AT391" s="316"/>
      <c r="AU391" s="271"/>
      <c r="AV391" s="316">
        <v>42559150</v>
      </c>
      <c r="AW391" s="829">
        <v>145184900</v>
      </c>
      <c r="AX391" s="311"/>
      <c r="AY391" s="311"/>
      <c r="AZ391" s="311"/>
      <c r="BA391" s="312"/>
      <c r="BB391" s="311"/>
      <c r="BC391" s="312"/>
      <c r="BD391" s="312"/>
      <c r="BE391" s="318"/>
      <c r="BF391" s="320"/>
      <c r="BG391" s="321"/>
      <c r="BH391" s="311"/>
      <c r="BI391" s="311"/>
      <c r="BJ391" s="316"/>
      <c r="BK391" s="319"/>
      <c r="BL391" s="312"/>
      <c r="BM391" s="312">
        <v>40000</v>
      </c>
      <c r="BN391" s="315">
        <v>7108000</v>
      </c>
      <c r="BO391" s="829">
        <v>24248000</v>
      </c>
      <c r="BP391" s="829">
        <v>169432900</v>
      </c>
      <c r="BQ391" s="322"/>
      <c r="BR391" s="829" t="s">
        <v>1714</v>
      </c>
      <c r="BS391" s="334"/>
      <c r="BT391" s="325"/>
      <c r="BU391" s="276"/>
    </row>
    <row r="392" spans="1:73" s="338" customFormat="1" ht="44.45" customHeight="1" x14ac:dyDescent="0.25">
      <c r="A392" s="831"/>
      <c r="B392" s="831"/>
      <c r="C392" s="311">
        <v>55</v>
      </c>
      <c r="D392" s="311">
        <v>577</v>
      </c>
      <c r="E392" s="311" t="s">
        <v>1203</v>
      </c>
      <c r="F392" s="311" t="s">
        <v>1004</v>
      </c>
      <c r="G392" s="312" t="s">
        <v>12</v>
      </c>
      <c r="H392" s="313">
        <v>113.2</v>
      </c>
      <c r="I392" s="313">
        <v>113.2</v>
      </c>
      <c r="J392" s="313">
        <v>0</v>
      </c>
      <c r="K392" s="313">
        <v>113.2</v>
      </c>
      <c r="L392" s="313">
        <v>0</v>
      </c>
      <c r="M392" s="314">
        <v>1993</v>
      </c>
      <c r="N392" s="312">
        <v>70000</v>
      </c>
      <c r="O392" s="315">
        <v>7924000</v>
      </c>
      <c r="P392" s="311" t="s">
        <v>1204</v>
      </c>
      <c r="Q392" s="311" t="s">
        <v>1205</v>
      </c>
      <c r="R392" s="311" t="s">
        <v>1005</v>
      </c>
      <c r="S392" s="311"/>
      <c r="T392" s="316">
        <v>9500</v>
      </c>
      <c r="U392" s="311" t="s">
        <v>352</v>
      </c>
      <c r="V392" s="317">
        <v>113.2</v>
      </c>
      <c r="W392" s="316">
        <v>9500</v>
      </c>
      <c r="X392" s="312">
        <v>1075400</v>
      </c>
      <c r="Y392" s="316"/>
      <c r="Z392" s="316"/>
      <c r="AA392" s="311"/>
      <c r="AB392" s="312"/>
      <c r="AC392" s="312"/>
      <c r="AD392" s="312"/>
      <c r="AE392" s="312"/>
      <c r="AF392" s="311"/>
      <c r="AG392" s="311"/>
      <c r="AH392" s="312"/>
      <c r="AI392" s="312">
        <v>10000</v>
      </c>
      <c r="AJ392" s="318">
        <v>1132000</v>
      </c>
      <c r="AK392" s="312">
        <v>150000</v>
      </c>
      <c r="AL392" s="316">
        <v>16980000</v>
      </c>
      <c r="AM392" s="316"/>
      <c r="AN392" s="319"/>
      <c r="AO392" s="316"/>
      <c r="AP392" s="319"/>
      <c r="AQ392" s="312"/>
      <c r="AR392" s="312"/>
      <c r="AS392" s="312"/>
      <c r="AT392" s="316"/>
      <c r="AU392" s="271"/>
      <c r="AV392" s="316">
        <v>27111400</v>
      </c>
      <c r="AW392" s="832"/>
      <c r="AX392" s="311"/>
      <c r="AY392" s="311"/>
      <c r="AZ392" s="311"/>
      <c r="BA392" s="312"/>
      <c r="BB392" s="311"/>
      <c r="BC392" s="312"/>
      <c r="BD392" s="312"/>
      <c r="BE392" s="318"/>
      <c r="BF392" s="320"/>
      <c r="BG392" s="321"/>
      <c r="BH392" s="311"/>
      <c r="BI392" s="311"/>
      <c r="BJ392" s="316"/>
      <c r="BK392" s="319"/>
      <c r="BL392" s="312"/>
      <c r="BM392" s="312">
        <v>40000</v>
      </c>
      <c r="BN392" s="315">
        <v>4528000</v>
      </c>
      <c r="BO392" s="832"/>
      <c r="BP392" s="832">
        <v>0</v>
      </c>
      <c r="BQ392" s="337"/>
      <c r="BR392" s="832"/>
      <c r="BS392" s="334"/>
      <c r="BT392" s="325"/>
      <c r="BU392" s="276"/>
    </row>
    <row r="393" spans="1:73" s="342" customFormat="1" ht="44.45" customHeight="1" x14ac:dyDescent="0.25">
      <c r="A393" s="831"/>
      <c r="B393" s="831"/>
      <c r="C393" s="340">
        <v>63</v>
      </c>
      <c r="D393" s="326">
        <v>206</v>
      </c>
      <c r="E393" s="326" t="s">
        <v>1203</v>
      </c>
      <c r="F393" s="326" t="s">
        <v>1004</v>
      </c>
      <c r="G393" s="302" t="s">
        <v>12</v>
      </c>
      <c r="H393" s="327">
        <v>204</v>
      </c>
      <c r="I393" s="327">
        <v>204</v>
      </c>
      <c r="J393" s="327">
        <v>0</v>
      </c>
      <c r="K393" s="327">
        <v>204</v>
      </c>
      <c r="L393" s="313">
        <v>0</v>
      </c>
      <c r="M393" s="354">
        <v>1993</v>
      </c>
      <c r="N393" s="302">
        <v>70000</v>
      </c>
      <c r="O393" s="315">
        <v>14280000</v>
      </c>
      <c r="P393" s="326" t="s">
        <v>1204</v>
      </c>
      <c r="Q393" s="326" t="s">
        <v>1205</v>
      </c>
      <c r="R393" s="326" t="s">
        <v>1005</v>
      </c>
      <c r="S393" s="326"/>
      <c r="T393" s="322">
        <v>9500</v>
      </c>
      <c r="U393" s="326" t="s">
        <v>352</v>
      </c>
      <c r="V393" s="328">
        <v>204</v>
      </c>
      <c r="W393" s="322">
        <v>9500</v>
      </c>
      <c r="X393" s="312">
        <v>1938000</v>
      </c>
      <c r="Y393" s="322"/>
      <c r="Z393" s="322"/>
      <c r="AA393" s="326"/>
      <c r="AB393" s="302"/>
      <c r="AC393" s="302"/>
      <c r="AD393" s="302"/>
      <c r="AE393" s="302"/>
      <c r="AF393" s="326"/>
      <c r="AG393" s="326"/>
      <c r="AH393" s="302"/>
      <c r="AI393" s="302">
        <v>10000</v>
      </c>
      <c r="AJ393" s="318">
        <v>2040000</v>
      </c>
      <c r="AK393" s="302">
        <v>150000</v>
      </c>
      <c r="AL393" s="316">
        <v>30600000</v>
      </c>
      <c r="AM393" s="322"/>
      <c r="AN393" s="330"/>
      <c r="AO393" s="322"/>
      <c r="AP393" s="330"/>
      <c r="AQ393" s="302"/>
      <c r="AR393" s="302"/>
      <c r="AS393" s="302"/>
      <c r="AT393" s="322"/>
      <c r="AU393" s="290"/>
      <c r="AV393" s="316">
        <v>48858000</v>
      </c>
      <c r="AW393" s="832"/>
      <c r="AX393" s="311"/>
      <c r="AY393" s="311"/>
      <c r="AZ393" s="311"/>
      <c r="BA393" s="312"/>
      <c r="BB393" s="311"/>
      <c r="BC393" s="312"/>
      <c r="BD393" s="312"/>
      <c r="BE393" s="318"/>
      <c r="BF393" s="320"/>
      <c r="BG393" s="321"/>
      <c r="BH393" s="311"/>
      <c r="BI393" s="311"/>
      <c r="BJ393" s="316"/>
      <c r="BK393" s="319"/>
      <c r="BL393" s="312"/>
      <c r="BM393" s="312">
        <v>40000</v>
      </c>
      <c r="BN393" s="315">
        <v>8160000</v>
      </c>
      <c r="BO393" s="832"/>
      <c r="BP393" s="832">
        <v>0</v>
      </c>
      <c r="BQ393" s="337"/>
      <c r="BR393" s="832"/>
      <c r="BS393" s="323"/>
      <c r="BT393" s="325"/>
      <c r="BU393" s="276"/>
    </row>
    <row r="394" spans="1:73" s="342" customFormat="1" ht="44.45" customHeight="1" x14ac:dyDescent="0.25">
      <c r="A394" s="828"/>
      <c r="B394" s="828"/>
      <c r="C394" s="332">
        <v>63</v>
      </c>
      <c r="D394" s="311">
        <v>286</v>
      </c>
      <c r="E394" s="311" t="s">
        <v>1203</v>
      </c>
      <c r="F394" s="311" t="s">
        <v>1004</v>
      </c>
      <c r="G394" s="312" t="s">
        <v>12</v>
      </c>
      <c r="H394" s="313">
        <v>111.3</v>
      </c>
      <c r="I394" s="313">
        <v>111.3</v>
      </c>
      <c r="J394" s="313">
        <v>0</v>
      </c>
      <c r="K394" s="313">
        <v>111.3</v>
      </c>
      <c r="L394" s="313">
        <v>0</v>
      </c>
      <c r="M394" s="314">
        <v>1993</v>
      </c>
      <c r="N394" s="312">
        <v>70000</v>
      </c>
      <c r="O394" s="315">
        <v>7791000</v>
      </c>
      <c r="P394" s="311" t="s">
        <v>1204</v>
      </c>
      <c r="Q394" s="311" t="s">
        <v>1205</v>
      </c>
      <c r="R394" s="311" t="s">
        <v>1005</v>
      </c>
      <c r="S394" s="311"/>
      <c r="T394" s="316">
        <v>9500</v>
      </c>
      <c r="U394" s="311" t="s">
        <v>352</v>
      </c>
      <c r="V394" s="317">
        <v>111.3</v>
      </c>
      <c r="W394" s="316">
        <v>9500</v>
      </c>
      <c r="X394" s="312">
        <v>1057350</v>
      </c>
      <c r="Y394" s="316"/>
      <c r="Z394" s="316"/>
      <c r="AA394" s="311"/>
      <c r="AB394" s="312"/>
      <c r="AC394" s="312"/>
      <c r="AD394" s="312"/>
      <c r="AE394" s="312"/>
      <c r="AF394" s="311"/>
      <c r="AG394" s="311"/>
      <c r="AH394" s="312"/>
      <c r="AI394" s="312">
        <v>10000</v>
      </c>
      <c r="AJ394" s="318">
        <v>1113000</v>
      </c>
      <c r="AK394" s="312">
        <v>150000</v>
      </c>
      <c r="AL394" s="316">
        <v>16695000</v>
      </c>
      <c r="AM394" s="316"/>
      <c r="AN394" s="319"/>
      <c r="AO394" s="316"/>
      <c r="AP394" s="319"/>
      <c r="AQ394" s="312"/>
      <c r="AR394" s="312"/>
      <c r="AS394" s="312"/>
      <c r="AT394" s="316"/>
      <c r="AU394" s="271"/>
      <c r="AV394" s="316">
        <v>26656350</v>
      </c>
      <c r="AW394" s="830"/>
      <c r="AX394" s="311"/>
      <c r="AY394" s="311"/>
      <c r="AZ394" s="311"/>
      <c r="BA394" s="312"/>
      <c r="BB394" s="311"/>
      <c r="BC394" s="312"/>
      <c r="BD394" s="312"/>
      <c r="BE394" s="318"/>
      <c r="BF394" s="320"/>
      <c r="BG394" s="321"/>
      <c r="BH394" s="311"/>
      <c r="BI394" s="311"/>
      <c r="BJ394" s="316"/>
      <c r="BK394" s="319"/>
      <c r="BL394" s="312"/>
      <c r="BM394" s="312">
        <v>40000</v>
      </c>
      <c r="BN394" s="315">
        <v>4452000</v>
      </c>
      <c r="BO394" s="830"/>
      <c r="BP394" s="830">
        <v>0</v>
      </c>
      <c r="BQ394" s="324"/>
      <c r="BR394" s="830"/>
      <c r="BS394" s="841" t="s">
        <v>1715</v>
      </c>
      <c r="BT394" s="325"/>
      <c r="BU394" s="276"/>
    </row>
    <row r="395" spans="1:73" s="342" customFormat="1" ht="64.900000000000006" customHeight="1" x14ac:dyDescent="0.25">
      <c r="A395" s="364">
        <v>177</v>
      </c>
      <c r="B395" s="364" t="s">
        <v>1716</v>
      </c>
      <c r="C395" s="332">
        <v>63</v>
      </c>
      <c r="D395" s="311">
        <v>286</v>
      </c>
      <c r="E395" s="311" t="s">
        <v>1203</v>
      </c>
      <c r="F395" s="311" t="s">
        <v>1004</v>
      </c>
      <c r="G395" s="312" t="s">
        <v>12</v>
      </c>
      <c r="H395" s="313">
        <v>89.1</v>
      </c>
      <c r="I395" s="313">
        <v>89.1</v>
      </c>
      <c r="J395" s="313">
        <v>0</v>
      </c>
      <c r="K395" s="313">
        <v>89.1</v>
      </c>
      <c r="L395" s="313">
        <v>0</v>
      </c>
      <c r="M395" s="314">
        <v>1993</v>
      </c>
      <c r="N395" s="312">
        <v>70000</v>
      </c>
      <c r="O395" s="315">
        <v>6237000</v>
      </c>
      <c r="P395" s="311" t="s">
        <v>1204</v>
      </c>
      <c r="Q395" s="311" t="s">
        <v>1205</v>
      </c>
      <c r="R395" s="311" t="s">
        <v>1005</v>
      </c>
      <c r="S395" s="311"/>
      <c r="T395" s="316">
        <v>9500</v>
      </c>
      <c r="U395" s="311" t="s">
        <v>352</v>
      </c>
      <c r="V395" s="317">
        <v>89.1</v>
      </c>
      <c r="W395" s="316">
        <v>9500</v>
      </c>
      <c r="X395" s="312">
        <v>846450</v>
      </c>
      <c r="Y395" s="316"/>
      <c r="Z395" s="316"/>
      <c r="AA395" s="311"/>
      <c r="AB395" s="312"/>
      <c r="AC395" s="312"/>
      <c r="AD395" s="312"/>
      <c r="AE395" s="312"/>
      <c r="AF395" s="311"/>
      <c r="AG395" s="311"/>
      <c r="AH395" s="312"/>
      <c r="AI395" s="312">
        <v>10000</v>
      </c>
      <c r="AJ395" s="318">
        <v>891000</v>
      </c>
      <c r="AK395" s="312">
        <v>150000</v>
      </c>
      <c r="AL395" s="316">
        <v>13365000</v>
      </c>
      <c r="AM395" s="316"/>
      <c r="AN395" s="319"/>
      <c r="AO395" s="316"/>
      <c r="AP395" s="319"/>
      <c r="AQ395" s="312"/>
      <c r="AR395" s="312"/>
      <c r="AS395" s="312"/>
      <c r="AT395" s="316"/>
      <c r="AU395" s="271"/>
      <c r="AV395" s="316">
        <v>21339450</v>
      </c>
      <c r="AW395" s="316">
        <v>21339450</v>
      </c>
      <c r="AX395" s="311"/>
      <c r="AY395" s="311"/>
      <c r="AZ395" s="311"/>
      <c r="BA395" s="312"/>
      <c r="BB395" s="311"/>
      <c r="BC395" s="312"/>
      <c r="BD395" s="312"/>
      <c r="BE395" s="318"/>
      <c r="BF395" s="320"/>
      <c r="BG395" s="321"/>
      <c r="BH395" s="311"/>
      <c r="BI395" s="311"/>
      <c r="BJ395" s="316"/>
      <c r="BK395" s="319"/>
      <c r="BL395" s="312"/>
      <c r="BM395" s="312">
        <v>40000</v>
      </c>
      <c r="BN395" s="315">
        <v>3564000</v>
      </c>
      <c r="BO395" s="316">
        <v>3564000</v>
      </c>
      <c r="BP395" s="316">
        <v>24903450</v>
      </c>
      <c r="BQ395" s="316"/>
      <c r="BR395" s="316" t="s">
        <v>1717</v>
      </c>
      <c r="BS395" s="842"/>
      <c r="BT395" s="325"/>
      <c r="BU395" s="276"/>
    </row>
    <row r="396" spans="1:73" s="342" customFormat="1" ht="38.450000000000003" customHeight="1" x14ac:dyDescent="0.25">
      <c r="A396" s="827">
        <v>178</v>
      </c>
      <c r="B396" s="827" t="s">
        <v>1718</v>
      </c>
      <c r="C396" s="332">
        <v>63</v>
      </c>
      <c r="D396" s="311">
        <v>249</v>
      </c>
      <c r="E396" s="311" t="s">
        <v>1203</v>
      </c>
      <c r="F396" s="311" t="s">
        <v>1004</v>
      </c>
      <c r="G396" s="312" t="s">
        <v>12</v>
      </c>
      <c r="H396" s="313">
        <v>214.5</v>
      </c>
      <c r="I396" s="313">
        <v>214.5</v>
      </c>
      <c r="J396" s="313">
        <v>0</v>
      </c>
      <c r="K396" s="313">
        <v>214.5</v>
      </c>
      <c r="L396" s="313">
        <v>0</v>
      </c>
      <c r="M396" s="314">
        <v>1993</v>
      </c>
      <c r="N396" s="312">
        <v>70000</v>
      </c>
      <c r="O396" s="315">
        <v>15015000</v>
      </c>
      <c r="P396" s="311" t="s">
        <v>1204</v>
      </c>
      <c r="Q396" s="311" t="s">
        <v>1205</v>
      </c>
      <c r="R396" s="311" t="s">
        <v>1005</v>
      </c>
      <c r="S396" s="311"/>
      <c r="T396" s="316">
        <v>9500</v>
      </c>
      <c r="U396" s="311" t="s">
        <v>352</v>
      </c>
      <c r="V396" s="317">
        <v>214.5</v>
      </c>
      <c r="W396" s="316">
        <v>9500</v>
      </c>
      <c r="X396" s="312">
        <v>2037750</v>
      </c>
      <c r="Y396" s="316"/>
      <c r="Z396" s="316"/>
      <c r="AA396" s="311"/>
      <c r="AB396" s="312"/>
      <c r="AC396" s="312"/>
      <c r="AD396" s="312"/>
      <c r="AE396" s="312"/>
      <c r="AF396" s="311"/>
      <c r="AG396" s="311"/>
      <c r="AH396" s="312"/>
      <c r="AI396" s="312">
        <v>10000</v>
      </c>
      <c r="AJ396" s="318">
        <v>2145000</v>
      </c>
      <c r="AK396" s="312">
        <v>150000</v>
      </c>
      <c r="AL396" s="316">
        <v>32175000</v>
      </c>
      <c r="AM396" s="316"/>
      <c r="AN396" s="319"/>
      <c r="AO396" s="316"/>
      <c r="AP396" s="319"/>
      <c r="AQ396" s="312"/>
      <c r="AR396" s="312"/>
      <c r="AS396" s="312"/>
      <c r="AT396" s="316"/>
      <c r="AU396" s="271"/>
      <c r="AV396" s="316">
        <v>51372750</v>
      </c>
      <c r="AW396" s="829">
        <v>100661850</v>
      </c>
      <c r="AX396" s="311"/>
      <c r="AY396" s="311"/>
      <c r="AZ396" s="311"/>
      <c r="BA396" s="312"/>
      <c r="BB396" s="311"/>
      <c r="BC396" s="312"/>
      <c r="BD396" s="312"/>
      <c r="BE396" s="318"/>
      <c r="BF396" s="320"/>
      <c r="BG396" s="321"/>
      <c r="BH396" s="311"/>
      <c r="BI396" s="311"/>
      <c r="BJ396" s="316"/>
      <c r="BK396" s="319"/>
      <c r="BL396" s="312"/>
      <c r="BM396" s="312">
        <v>40000</v>
      </c>
      <c r="BN396" s="315">
        <v>8580000</v>
      </c>
      <c r="BO396" s="829">
        <v>16812000</v>
      </c>
      <c r="BP396" s="829">
        <v>117473850</v>
      </c>
      <c r="BQ396" s="322"/>
      <c r="BR396" s="829" t="s">
        <v>1719</v>
      </c>
      <c r="BS396" s="323" t="s">
        <v>1720</v>
      </c>
      <c r="BT396" s="325"/>
      <c r="BU396" s="276"/>
    </row>
    <row r="397" spans="1:73" s="342" customFormat="1" ht="38.450000000000003" customHeight="1" x14ac:dyDescent="0.25">
      <c r="A397" s="828"/>
      <c r="B397" s="828"/>
      <c r="C397" s="332">
        <v>55</v>
      </c>
      <c r="D397" s="311">
        <v>430</v>
      </c>
      <c r="E397" s="311" t="s">
        <v>1203</v>
      </c>
      <c r="F397" s="311" t="s">
        <v>1004</v>
      </c>
      <c r="G397" s="312" t="s">
        <v>12</v>
      </c>
      <c r="H397" s="313">
        <v>205.8</v>
      </c>
      <c r="I397" s="313">
        <v>205.8</v>
      </c>
      <c r="J397" s="313">
        <v>0</v>
      </c>
      <c r="K397" s="313">
        <v>205.8</v>
      </c>
      <c r="L397" s="313">
        <v>0</v>
      </c>
      <c r="M397" s="314">
        <v>1993</v>
      </c>
      <c r="N397" s="312">
        <v>70000</v>
      </c>
      <c r="O397" s="315">
        <v>14406000</v>
      </c>
      <c r="P397" s="311" t="s">
        <v>1204</v>
      </c>
      <c r="Q397" s="311" t="s">
        <v>1205</v>
      </c>
      <c r="R397" s="311" t="s">
        <v>1005</v>
      </c>
      <c r="S397" s="311"/>
      <c r="T397" s="316">
        <v>9500</v>
      </c>
      <c r="U397" s="311" t="s">
        <v>352</v>
      </c>
      <c r="V397" s="317">
        <v>205.8</v>
      </c>
      <c r="W397" s="316">
        <v>9500</v>
      </c>
      <c r="X397" s="312">
        <v>1955100</v>
      </c>
      <c r="Y397" s="316"/>
      <c r="Z397" s="316"/>
      <c r="AA397" s="311"/>
      <c r="AB397" s="312"/>
      <c r="AC397" s="312"/>
      <c r="AD397" s="312"/>
      <c r="AE397" s="312"/>
      <c r="AF397" s="311"/>
      <c r="AG397" s="311"/>
      <c r="AH397" s="312"/>
      <c r="AI397" s="312">
        <v>10000</v>
      </c>
      <c r="AJ397" s="318">
        <v>2058000</v>
      </c>
      <c r="AK397" s="312">
        <v>150000</v>
      </c>
      <c r="AL397" s="316">
        <v>30870000</v>
      </c>
      <c r="AM397" s="316"/>
      <c r="AN397" s="319"/>
      <c r="AO397" s="316"/>
      <c r="AP397" s="319"/>
      <c r="AQ397" s="312"/>
      <c r="AR397" s="312"/>
      <c r="AS397" s="312"/>
      <c r="AT397" s="316"/>
      <c r="AU397" s="271"/>
      <c r="AV397" s="316">
        <v>49289100</v>
      </c>
      <c r="AW397" s="830"/>
      <c r="AX397" s="311"/>
      <c r="AY397" s="311"/>
      <c r="AZ397" s="311"/>
      <c r="BA397" s="312"/>
      <c r="BB397" s="311"/>
      <c r="BC397" s="312"/>
      <c r="BD397" s="312"/>
      <c r="BE397" s="318"/>
      <c r="BF397" s="320"/>
      <c r="BG397" s="321"/>
      <c r="BH397" s="311"/>
      <c r="BI397" s="311"/>
      <c r="BJ397" s="316"/>
      <c r="BK397" s="319"/>
      <c r="BL397" s="312"/>
      <c r="BM397" s="312">
        <v>40000</v>
      </c>
      <c r="BN397" s="315">
        <v>8232000</v>
      </c>
      <c r="BO397" s="830"/>
      <c r="BP397" s="830">
        <v>0</v>
      </c>
      <c r="BQ397" s="324"/>
      <c r="BR397" s="830"/>
      <c r="BS397" s="334" t="s">
        <v>1721</v>
      </c>
      <c r="BT397" s="325"/>
      <c r="BU397" s="276"/>
    </row>
    <row r="398" spans="1:73" s="342" customFormat="1" ht="37.15" customHeight="1" x14ac:dyDescent="0.25">
      <c r="A398" s="827">
        <v>179</v>
      </c>
      <c r="B398" s="827" t="s">
        <v>1722</v>
      </c>
      <c r="C398" s="332">
        <v>63</v>
      </c>
      <c r="D398" s="311">
        <v>249</v>
      </c>
      <c r="E398" s="311" t="s">
        <v>1203</v>
      </c>
      <c r="F398" s="311" t="s">
        <v>1004</v>
      </c>
      <c r="G398" s="312" t="s">
        <v>12</v>
      </c>
      <c r="H398" s="313">
        <v>165</v>
      </c>
      <c r="I398" s="313">
        <v>165</v>
      </c>
      <c r="J398" s="313">
        <v>0</v>
      </c>
      <c r="K398" s="313">
        <v>165</v>
      </c>
      <c r="L398" s="313">
        <v>0</v>
      </c>
      <c r="M398" s="314">
        <v>1993</v>
      </c>
      <c r="N398" s="312">
        <v>70000</v>
      </c>
      <c r="O398" s="315">
        <v>11550000</v>
      </c>
      <c r="P398" s="311" t="s">
        <v>1204</v>
      </c>
      <c r="Q398" s="311" t="s">
        <v>1205</v>
      </c>
      <c r="R398" s="311" t="s">
        <v>1005</v>
      </c>
      <c r="S398" s="311"/>
      <c r="T398" s="316">
        <v>9500</v>
      </c>
      <c r="U398" s="311" t="s">
        <v>352</v>
      </c>
      <c r="V398" s="317">
        <v>165</v>
      </c>
      <c r="W398" s="316">
        <v>9500</v>
      </c>
      <c r="X398" s="312">
        <v>1567500</v>
      </c>
      <c r="Y398" s="316"/>
      <c r="Z398" s="316"/>
      <c r="AA398" s="311"/>
      <c r="AB398" s="312"/>
      <c r="AC398" s="312"/>
      <c r="AD398" s="312"/>
      <c r="AE398" s="312"/>
      <c r="AF398" s="311"/>
      <c r="AG398" s="311"/>
      <c r="AH398" s="312"/>
      <c r="AI398" s="312">
        <v>10000</v>
      </c>
      <c r="AJ398" s="318">
        <v>1650000</v>
      </c>
      <c r="AK398" s="312">
        <v>150000</v>
      </c>
      <c r="AL398" s="316">
        <v>24750000</v>
      </c>
      <c r="AM398" s="316"/>
      <c r="AN398" s="319"/>
      <c r="AO398" s="316"/>
      <c r="AP398" s="319"/>
      <c r="AQ398" s="312"/>
      <c r="AR398" s="312"/>
      <c r="AS398" s="312"/>
      <c r="AT398" s="316"/>
      <c r="AU398" s="271"/>
      <c r="AV398" s="316">
        <v>39517500</v>
      </c>
      <c r="AW398" s="829">
        <v>73766000</v>
      </c>
      <c r="AX398" s="311"/>
      <c r="AY398" s="311"/>
      <c r="AZ398" s="311"/>
      <c r="BA398" s="312"/>
      <c r="BB398" s="311"/>
      <c r="BC398" s="312"/>
      <c r="BD398" s="312"/>
      <c r="BE398" s="318"/>
      <c r="BF398" s="320"/>
      <c r="BG398" s="321"/>
      <c r="BH398" s="311"/>
      <c r="BI398" s="311"/>
      <c r="BJ398" s="316"/>
      <c r="BK398" s="319"/>
      <c r="BL398" s="312"/>
      <c r="BM398" s="312">
        <v>40000</v>
      </c>
      <c r="BN398" s="315">
        <v>6600000</v>
      </c>
      <c r="BO398" s="829">
        <v>12320000</v>
      </c>
      <c r="BP398" s="829">
        <v>86086000</v>
      </c>
      <c r="BQ398" s="322"/>
      <c r="BR398" s="829" t="s">
        <v>1723</v>
      </c>
      <c r="BS398" s="323" t="s">
        <v>1720</v>
      </c>
      <c r="BT398" s="325"/>
      <c r="BU398" s="276"/>
    </row>
    <row r="399" spans="1:73" s="342" customFormat="1" ht="37.15" customHeight="1" x14ac:dyDescent="0.25">
      <c r="A399" s="828"/>
      <c r="B399" s="828"/>
      <c r="C399" s="332">
        <v>55</v>
      </c>
      <c r="D399" s="311">
        <v>430</v>
      </c>
      <c r="E399" s="311" t="s">
        <v>1203</v>
      </c>
      <c r="F399" s="311" t="s">
        <v>1004</v>
      </c>
      <c r="G399" s="312" t="s">
        <v>12</v>
      </c>
      <c r="H399" s="313">
        <v>143</v>
      </c>
      <c r="I399" s="313">
        <v>143</v>
      </c>
      <c r="J399" s="313">
        <v>0</v>
      </c>
      <c r="K399" s="313">
        <v>143</v>
      </c>
      <c r="L399" s="313">
        <v>0</v>
      </c>
      <c r="M399" s="314">
        <v>1993</v>
      </c>
      <c r="N399" s="312">
        <v>70000</v>
      </c>
      <c r="O399" s="315">
        <v>10010000</v>
      </c>
      <c r="P399" s="311" t="s">
        <v>1204</v>
      </c>
      <c r="Q399" s="311" t="s">
        <v>1205</v>
      </c>
      <c r="R399" s="311" t="s">
        <v>1005</v>
      </c>
      <c r="S399" s="311"/>
      <c r="T399" s="316">
        <v>9500</v>
      </c>
      <c r="U399" s="311" t="s">
        <v>352</v>
      </c>
      <c r="V399" s="317">
        <v>143</v>
      </c>
      <c r="W399" s="316">
        <v>9500</v>
      </c>
      <c r="X399" s="312">
        <v>1358500</v>
      </c>
      <c r="Y399" s="316"/>
      <c r="Z399" s="316"/>
      <c r="AA399" s="311"/>
      <c r="AB399" s="312"/>
      <c r="AC399" s="312"/>
      <c r="AD399" s="312"/>
      <c r="AE399" s="312"/>
      <c r="AF399" s="311"/>
      <c r="AG399" s="311"/>
      <c r="AH399" s="312"/>
      <c r="AI399" s="312">
        <v>10000</v>
      </c>
      <c r="AJ399" s="318">
        <v>1430000</v>
      </c>
      <c r="AK399" s="312">
        <v>150000</v>
      </c>
      <c r="AL399" s="316">
        <v>21450000</v>
      </c>
      <c r="AM399" s="316"/>
      <c r="AN399" s="319"/>
      <c r="AO399" s="316"/>
      <c r="AP399" s="319"/>
      <c r="AQ399" s="312"/>
      <c r="AR399" s="312"/>
      <c r="AS399" s="312"/>
      <c r="AT399" s="316"/>
      <c r="AU399" s="271"/>
      <c r="AV399" s="316">
        <v>34248500</v>
      </c>
      <c r="AW399" s="830"/>
      <c r="AX399" s="311"/>
      <c r="AY399" s="311"/>
      <c r="AZ399" s="311"/>
      <c r="BA399" s="312"/>
      <c r="BB399" s="311"/>
      <c r="BC399" s="312"/>
      <c r="BD399" s="312"/>
      <c r="BE399" s="318"/>
      <c r="BF399" s="320"/>
      <c r="BG399" s="321"/>
      <c r="BH399" s="311"/>
      <c r="BI399" s="311"/>
      <c r="BJ399" s="316"/>
      <c r="BK399" s="319"/>
      <c r="BL399" s="312"/>
      <c r="BM399" s="312">
        <v>40000</v>
      </c>
      <c r="BN399" s="315">
        <v>5720000</v>
      </c>
      <c r="BO399" s="830"/>
      <c r="BP399" s="830">
        <v>0</v>
      </c>
      <c r="BQ399" s="324"/>
      <c r="BR399" s="830"/>
      <c r="BS399" s="334" t="s">
        <v>1721</v>
      </c>
      <c r="BT399" s="325"/>
      <c r="BU399" s="276"/>
    </row>
    <row r="400" spans="1:73" s="338" customFormat="1" ht="37.15" customHeight="1" x14ac:dyDescent="0.25">
      <c r="A400" s="833">
        <v>180</v>
      </c>
      <c r="B400" s="827" t="s">
        <v>1724</v>
      </c>
      <c r="C400" s="311">
        <v>55</v>
      </c>
      <c r="D400" s="311">
        <v>455</v>
      </c>
      <c r="E400" s="311" t="s">
        <v>1203</v>
      </c>
      <c r="F400" s="311" t="s">
        <v>1004</v>
      </c>
      <c r="G400" s="312" t="s">
        <v>12</v>
      </c>
      <c r="H400" s="313">
        <v>165</v>
      </c>
      <c r="I400" s="313">
        <v>165</v>
      </c>
      <c r="J400" s="313">
        <v>0</v>
      </c>
      <c r="K400" s="313">
        <v>165</v>
      </c>
      <c r="L400" s="313">
        <v>0</v>
      </c>
      <c r="M400" s="314">
        <v>1993</v>
      </c>
      <c r="N400" s="312">
        <v>70000</v>
      </c>
      <c r="O400" s="315">
        <v>11550000</v>
      </c>
      <c r="P400" s="311" t="s">
        <v>1204</v>
      </c>
      <c r="Q400" s="311" t="s">
        <v>1205</v>
      </c>
      <c r="R400" s="311" t="s">
        <v>1005</v>
      </c>
      <c r="S400" s="311"/>
      <c r="T400" s="316">
        <v>9500</v>
      </c>
      <c r="U400" s="311" t="s">
        <v>352</v>
      </c>
      <c r="V400" s="317">
        <v>165</v>
      </c>
      <c r="W400" s="316">
        <v>9500</v>
      </c>
      <c r="X400" s="312">
        <v>1567500</v>
      </c>
      <c r="Y400" s="316"/>
      <c r="Z400" s="316"/>
      <c r="AA400" s="311"/>
      <c r="AB400" s="312"/>
      <c r="AC400" s="312"/>
      <c r="AD400" s="312"/>
      <c r="AE400" s="312"/>
      <c r="AF400" s="311"/>
      <c r="AG400" s="311"/>
      <c r="AH400" s="312"/>
      <c r="AI400" s="312">
        <v>10000</v>
      </c>
      <c r="AJ400" s="318">
        <v>1650000</v>
      </c>
      <c r="AK400" s="312">
        <v>150000</v>
      </c>
      <c r="AL400" s="316">
        <v>24750000</v>
      </c>
      <c r="AM400" s="316"/>
      <c r="AN400" s="319"/>
      <c r="AO400" s="316"/>
      <c r="AP400" s="319"/>
      <c r="AQ400" s="312"/>
      <c r="AR400" s="312"/>
      <c r="AS400" s="312"/>
      <c r="AT400" s="316"/>
      <c r="AU400" s="271"/>
      <c r="AV400" s="316">
        <v>39517500</v>
      </c>
      <c r="AW400" s="829">
        <v>140730200</v>
      </c>
      <c r="AX400" s="311"/>
      <c r="AY400" s="311"/>
      <c r="AZ400" s="311"/>
      <c r="BA400" s="312"/>
      <c r="BB400" s="311"/>
      <c r="BC400" s="312"/>
      <c r="BD400" s="312"/>
      <c r="BE400" s="318"/>
      <c r="BF400" s="320"/>
      <c r="BG400" s="321"/>
      <c r="BH400" s="311"/>
      <c r="BI400" s="311"/>
      <c r="BJ400" s="316"/>
      <c r="BK400" s="319"/>
      <c r="BL400" s="312"/>
      <c r="BM400" s="312">
        <v>40000</v>
      </c>
      <c r="BN400" s="315">
        <v>6600000</v>
      </c>
      <c r="BO400" s="829">
        <v>23504000</v>
      </c>
      <c r="BP400" s="829">
        <v>164234200</v>
      </c>
      <c r="BQ400" s="322"/>
      <c r="BR400" s="829" t="s">
        <v>1725</v>
      </c>
      <c r="BS400" s="366" t="s">
        <v>1419</v>
      </c>
      <c r="BT400" s="325"/>
      <c r="BU400" s="276"/>
    </row>
    <row r="401" spans="1:73" s="338" customFormat="1" ht="37.15" customHeight="1" x14ac:dyDescent="0.25">
      <c r="A401" s="836"/>
      <c r="B401" s="831"/>
      <c r="C401" s="311">
        <v>55</v>
      </c>
      <c r="D401" s="311">
        <v>388</v>
      </c>
      <c r="E401" s="311" t="s">
        <v>1203</v>
      </c>
      <c r="F401" s="311" t="s">
        <v>1004</v>
      </c>
      <c r="G401" s="312" t="s">
        <v>12</v>
      </c>
      <c r="H401" s="313">
        <v>230.3</v>
      </c>
      <c r="I401" s="313">
        <v>230.3</v>
      </c>
      <c r="J401" s="313">
        <v>0</v>
      </c>
      <c r="K401" s="313">
        <v>230.3</v>
      </c>
      <c r="L401" s="313">
        <v>0</v>
      </c>
      <c r="M401" s="314">
        <v>1993</v>
      </c>
      <c r="N401" s="312">
        <v>70000</v>
      </c>
      <c r="O401" s="315">
        <v>16121000</v>
      </c>
      <c r="P401" s="311" t="s">
        <v>1204</v>
      </c>
      <c r="Q401" s="311" t="s">
        <v>1205</v>
      </c>
      <c r="R401" s="311" t="s">
        <v>1005</v>
      </c>
      <c r="S401" s="311"/>
      <c r="T401" s="316">
        <v>9500</v>
      </c>
      <c r="U401" s="311" t="s">
        <v>352</v>
      </c>
      <c r="V401" s="317">
        <v>230.3</v>
      </c>
      <c r="W401" s="316">
        <v>9500</v>
      </c>
      <c r="X401" s="312">
        <v>2187850</v>
      </c>
      <c r="Y401" s="316"/>
      <c r="Z401" s="316"/>
      <c r="AA401" s="311"/>
      <c r="AB401" s="312"/>
      <c r="AC401" s="312"/>
      <c r="AD401" s="312"/>
      <c r="AE401" s="312"/>
      <c r="AF401" s="311"/>
      <c r="AG401" s="311"/>
      <c r="AH401" s="312"/>
      <c r="AI401" s="312">
        <v>10000</v>
      </c>
      <c r="AJ401" s="318">
        <v>2303000</v>
      </c>
      <c r="AK401" s="312">
        <v>150000</v>
      </c>
      <c r="AL401" s="316">
        <v>34545000</v>
      </c>
      <c r="AM401" s="316"/>
      <c r="AN401" s="319"/>
      <c r="AO401" s="316"/>
      <c r="AP401" s="319"/>
      <c r="AQ401" s="312"/>
      <c r="AR401" s="312"/>
      <c r="AS401" s="312"/>
      <c r="AT401" s="316"/>
      <c r="AU401" s="271"/>
      <c r="AV401" s="316">
        <v>55156850</v>
      </c>
      <c r="AW401" s="832"/>
      <c r="AX401" s="311"/>
      <c r="AY401" s="311"/>
      <c r="AZ401" s="311"/>
      <c r="BA401" s="312"/>
      <c r="BB401" s="311"/>
      <c r="BC401" s="312"/>
      <c r="BD401" s="312"/>
      <c r="BE401" s="318"/>
      <c r="BF401" s="320"/>
      <c r="BG401" s="321"/>
      <c r="BH401" s="311"/>
      <c r="BI401" s="311"/>
      <c r="BJ401" s="316"/>
      <c r="BK401" s="319"/>
      <c r="BL401" s="312"/>
      <c r="BM401" s="312">
        <v>40000</v>
      </c>
      <c r="BN401" s="315">
        <v>9212000</v>
      </c>
      <c r="BO401" s="832"/>
      <c r="BP401" s="832">
        <v>0</v>
      </c>
      <c r="BQ401" s="337"/>
      <c r="BR401" s="832"/>
      <c r="BS401" s="334"/>
      <c r="BT401" s="325"/>
      <c r="BU401" s="276"/>
    </row>
    <row r="402" spans="1:73" s="338" customFormat="1" ht="37.15" customHeight="1" x14ac:dyDescent="0.25">
      <c r="A402" s="836"/>
      <c r="B402" s="828"/>
      <c r="C402" s="332">
        <v>63</v>
      </c>
      <c r="D402" s="311">
        <v>214</v>
      </c>
      <c r="E402" s="311" t="s">
        <v>1203</v>
      </c>
      <c r="F402" s="311" t="s">
        <v>1004</v>
      </c>
      <c r="G402" s="312" t="s">
        <v>12</v>
      </c>
      <c r="H402" s="313">
        <v>192.3</v>
      </c>
      <c r="I402" s="313">
        <v>192.3</v>
      </c>
      <c r="J402" s="313">
        <v>0</v>
      </c>
      <c r="K402" s="313">
        <v>192.3</v>
      </c>
      <c r="L402" s="313">
        <v>0</v>
      </c>
      <c r="M402" s="314">
        <v>1993</v>
      </c>
      <c r="N402" s="312">
        <v>70000</v>
      </c>
      <c r="O402" s="315">
        <v>13461000</v>
      </c>
      <c r="P402" s="311" t="s">
        <v>1204</v>
      </c>
      <c r="Q402" s="311" t="s">
        <v>1205</v>
      </c>
      <c r="R402" s="311" t="s">
        <v>1005</v>
      </c>
      <c r="S402" s="311"/>
      <c r="T402" s="316">
        <v>9500</v>
      </c>
      <c r="U402" s="311" t="s">
        <v>352</v>
      </c>
      <c r="V402" s="317">
        <v>192.3</v>
      </c>
      <c r="W402" s="316">
        <v>9500</v>
      </c>
      <c r="X402" s="312">
        <v>1826850</v>
      </c>
      <c r="Y402" s="316"/>
      <c r="Z402" s="316"/>
      <c r="AA402" s="311"/>
      <c r="AB402" s="312"/>
      <c r="AC402" s="312"/>
      <c r="AD402" s="312"/>
      <c r="AE402" s="312"/>
      <c r="AF402" s="311"/>
      <c r="AG402" s="311"/>
      <c r="AH402" s="312"/>
      <c r="AI402" s="312">
        <v>10000</v>
      </c>
      <c r="AJ402" s="318">
        <v>1923000</v>
      </c>
      <c r="AK402" s="312">
        <v>150000</v>
      </c>
      <c r="AL402" s="316">
        <v>28845000</v>
      </c>
      <c r="AM402" s="316"/>
      <c r="AN402" s="319"/>
      <c r="AO402" s="316"/>
      <c r="AP402" s="319"/>
      <c r="AQ402" s="312"/>
      <c r="AR402" s="312"/>
      <c r="AS402" s="312"/>
      <c r="AT402" s="316"/>
      <c r="AU402" s="271"/>
      <c r="AV402" s="316">
        <v>46055850</v>
      </c>
      <c r="AW402" s="830"/>
      <c r="AX402" s="311"/>
      <c r="AY402" s="311"/>
      <c r="AZ402" s="311"/>
      <c r="BA402" s="312"/>
      <c r="BB402" s="311"/>
      <c r="BC402" s="312"/>
      <c r="BD402" s="312"/>
      <c r="BE402" s="318"/>
      <c r="BF402" s="320"/>
      <c r="BG402" s="321"/>
      <c r="BH402" s="311"/>
      <c r="BI402" s="311"/>
      <c r="BJ402" s="316"/>
      <c r="BK402" s="319"/>
      <c r="BL402" s="312"/>
      <c r="BM402" s="312">
        <v>40000</v>
      </c>
      <c r="BN402" s="315">
        <v>7692000</v>
      </c>
      <c r="BO402" s="830"/>
      <c r="BP402" s="830">
        <v>0</v>
      </c>
      <c r="BQ402" s="324"/>
      <c r="BR402" s="830"/>
      <c r="BS402" s="356"/>
      <c r="BT402" s="325"/>
      <c r="BU402" s="276"/>
    </row>
    <row r="403" spans="1:73" s="338" customFormat="1" ht="52.15" customHeight="1" x14ac:dyDescent="0.25">
      <c r="A403" s="353">
        <v>181</v>
      </c>
      <c r="B403" s="353" t="s">
        <v>1726</v>
      </c>
      <c r="C403" s="311">
        <v>63</v>
      </c>
      <c r="D403" s="311">
        <v>216</v>
      </c>
      <c r="E403" s="311" t="s">
        <v>1203</v>
      </c>
      <c r="F403" s="311" t="s">
        <v>1004</v>
      </c>
      <c r="G403" s="312" t="s">
        <v>12</v>
      </c>
      <c r="H403" s="313">
        <v>130.6</v>
      </c>
      <c r="I403" s="313">
        <v>130.6</v>
      </c>
      <c r="J403" s="313">
        <v>0</v>
      </c>
      <c r="K403" s="313">
        <v>130.6</v>
      </c>
      <c r="L403" s="313">
        <v>0</v>
      </c>
      <c r="M403" s="314">
        <v>1993</v>
      </c>
      <c r="N403" s="312">
        <v>70000</v>
      </c>
      <c r="O403" s="315">
        <v>9142000</v>
      </c>
      <c r="P403" s="311" t="s">
        <v>1204</v>
      </c>
      <c r="Q403" s="311" t="s">
        <v>1205</v>
      </c>
      <c r="R403" s="311" t="s">
        <v>1005</v>
      </c>
      <c r="S403" s="311"/>
      <c r="T403" s="316">
        <v>9500</v>
      </c>
      <c r="U403" s="311" t="s">
        <v>352</v>
      </c>
      <c r="V403" s="317">
        <v>130.6</v>
      </c>
      <c r="W403" s="316">
        <v>9500</v>
      </c>
      <c r="X403" s="312">
        <v>1240700</v>
      </c>
      <c r="Y403" s="316"/>
      <c r="Z403" s="316"/>
      <c r="AA403" s="311"/>
      <c r="AB403" s="312"/>
      <c r="AC403" s="312"/>
      <c r="AD403" s="312"/>
      <c r="AE403" s="312"/>
      <c r="AF403" s="311"/>
      <c r="AG403" s="311"/>
      <c r="AH403" s="312"/>
      <c r="AI403" s="312">
        <v>10000</v>
      </c>
      <c r="AJ403" s="318">
        <v>1306000</v>
      </c>
      <c r="AK403" s="312">
        <v>150000</v>
      </c>
      <c r="AL403" s="316">
        <v>19590000</v>
      </c>
      <c r="AM403" s="316"/>
      <c r="AN403" s="319"/>
      <c r="AO403" s="316"/>
      <c r="AP403" s="319"/>
      <c r="AQ403" s="312"/>
      <c r="AR403" s="312"/>
      <c r="AS403" s="312"/>
      <c r="AT403" s="316"/>
      <c r="AU403" s="271"/>
      <c r="AV403" s="316">
        <v>31278700</v>
      </c>
      <c r="AW403" s="316">
        <v>31278700</v>
      </c>
      <c r="AX403" s="311"/>
      <c r="AY403" s="311"/>
      <c r="AZ403" s="311"/>
      <c r="BA403" s="312"/>
      <c r="BB403" s="311"/>
      <c r="BC403" s="312"/>
      <c r="BD403" s="312"/>
      <c r="BE403" s="318"/>
      <c r="BF403" s="320"/>
      <c r="BG403" s="321"/>
      <c r="BH403" s="311"/>
      <c r="BI403" s="311"/>
      <c r="BJ403" s="316"/>
      <c r="BK403" s="319"/>
      <c r="BL403" s="312"/>
      <c r="BM403" s="312">
        <v>40000</v>
      </c>
      <c r="BN403" s="315">
        <v>5224000</v>
      </c>
      <c r="BO403" s="316">
        <v>5224000</v>
      </c>
      <c r="BP403" s="316">
        <v>36502700</v>
      </c>
      <c r="BQ403" s="316"/>
      <c r="BR403" s="316" t="s">
        <v>1727</v>
      </c>
      <c r="BS403" s="334"/>
      <c r="BT403" s="325"/>
      <c r="BU403" s="276"/>
    </row>
    <row r="404" spans="1:73" ht="43.15" customHeight="1" x14ac:dyDescent="0.25">
      <c r="A404" s="827">
        <v>182</v>
      </c>
      <c r="B404" s="827" t="s">
        <v>1728</v>
      </c>
      <c r="C404" s="311">
        <v>55</v>
      </c>
      <c r="D404" s="311">
        <v>612</v>
      </c>
      <c r="E404" s="311" t="s">
        <v>1203</v>
      </c>
      <c r="F404" s="311" t="s">
        <v>1004</v>
      </c>
      <c r="G404" s="312" t="s">
        <v>12</v>
      </c>
      <c r="H404" s="313">
        <v>8.9</v>
      </c>
      <c r="I404" s="313">
        <v>8.9</v>
      </c>
      <c r="J404" s="313">
        <v>0</v>
      </c>
      <c r="K404" s="313">
        <v>8.9</v>
      </c>
      <c r="L404" s="313">
        <v>0</v>
      </c>
      <c r="M404" s="331">
        <v>1993</v>
      </c>
      <c r="N404" s="312">
        <v>70000</v>
      </c>
      <c r="O404" s="315">
        <v>623000</v>
      </c>
      <c r="P404" s="332" t="s">
        <v>1204</v>
      </c>
      <c r="Q404" s="311" t="s">
        <v>1205</v>
      </c>
      <c r="R404" s="311" t="s">
        <v>1005</v>
      </c>
      <c r="S404" s="332"/>
      <c r="T404" s="316">
        <v>9500</v>
      </c>
      <c r="U404" s="311" t="s">
        <v>352</v>
      </c>
      <c r="V404" s="317">
        <v>8.9</v>
      </c>
      <c r="W404" s="316">
        <v>9500</v>
      </c>
      <c r="X404" s="312">
        <v>84550</v>
      </c>
      <c r="Y404" s="333"/>
      <c r="Z404" s="316"/>
      <c r="AA404" s="311"/>
      <c r="AB404" s="312"/>
      <c r="AC404" s="312"/>
      <c r="AD404" s="312"/>
      <c r="AE404" s="312"/>
      <c r="AF404" s="311"/>
      <c r="AG404" s="311"/>
      <c r="AH404" s="312"/>
      <c r="AI404" s="312">
        <v>10000</v>
      </c>
      <c r="AJ404" s="318">
        <v>89000</v>
      </c>
      <c r="AK404" s="312">
        <v>150000</v>
      </c>
      <c r="AL404" s="316">
        <v>1335000</v>
      </c>
      <c r="AM404" s="333"/>
      <c r="AN404" s="319"/>
      <c r="AO404" s="316"/>
      <c r="AP404" s="319"/>
      <c r="AQ404" s="312"/>
      <c r="AR404" s="312"/>
      <c r="AS404" s="312"/>
      <c r="AT404" s="316"/>
      <c r="AU404" s="290"/>
      <c r="AV404" s="316">
        <v>2131550</v>
      </c>
      <c r="AW404" s="829">
        <v>133018300</v>
      </c>
      <c r="AX404" s="311"/>
      <c r="AY404" s="311"/>
      <c r="AZ404" s="311"/>
      <c r="BA404" s="312"/>
      <c r="BB404" s="311"/>
      <c r="BC404" s="312"/>
      <c r="BD404" s="312"/>
      <c r="BE404" s="318"/>
      <c r="BF404" s="320"/>
      <c r="BG404" s="321"/>
      <c r="BH404" s="311"/>
      <c r="BI404" s="311"/>
      <c r="BJ404" s="316"/>
      <c r="BK404" s="319"/>
      <c r="BL404" s="312"/>
      <c r="BM404" s="312">
        <v>40000</v>
      </c>
      <c r="BN404" s="315">
        <v>356000</v>
      </c>
      <c r="BO404" s="829">
        <v>22216000</v>
      </c>
      <c r="BP404" s="829">
        <v>155234300</v>
      </c>
      <c r="BQ404" s="322"/>
      <c r="BR404" s="829" t="s">
        <v>1729</v>
      </c>
      <c r="BS404" s="334" t="s">
        <v>1431</v>
      </c>
      <c r="BT404" s="368"/>
      <c r="BU404" s="276"/>
    </row>
    <row r="405" spans="1:73" ht="43.15" customHeight="1" x14ac:dyDescent="0.25">
      <c r="A405" s="831"/>
      <c r="B405" s="831"/>
      <c r="C405" s="311">
        <v>55</v>
      </c>
      <c r="D405" s="311">
        <v>611</v>
      </c>
      <c r="E405" s="311" t="s">
        <v>1203</v>
      </c>
      <c r="F405" s="311" t="s">
        <v>1004</v>
      </c>
      <c r="G405" s="312" t="s">
        <v>12</v>
      </c>
      <c r="H405" s="313">
        <v>79</v>
      </c>
      <c r="I405" s="313">
        <v>79</v>
      </c>
      <c r="J405" s="313">
        <v>0</v>
      </c>
      <c r="K405" s="313">
        <v>79</v>
      </c>
      <c r="L405" s="313">
        <v>0</v>
      </c>
      <c r="M405" s="331">
        <v>1993</v>
      </c>
      <c r="N405" s="312">
        <v>70000</v>
      </c>
      <c r="O405" s="315">
        <v>5530000</v>
      </c>
      <c r="P405" s="332" t="s">
        <v>1204</v>
      </c>
      <c r="Q405" s="311" t="s">
        <v>1205</v>
      </c>
      <c r="R405" s="311" t="s">
        <v>1005</v>
      </c>
      <c r="S405" s="332"/>
      <c r="T405" s="316">
        <v>9500</v>
      </c>
      <c r="U405" s="311" t="s">
        <v>352</v>
      </c>
      <c r="V405" s="317">
        <v>79</v>
      </c>
      <c r="W405" s="316">
        <v>9500</v>
      </c>
      <c r="X405" s="312">
        <v>750500</v>
      </c>
      <c r="Y405" s="333"/>
      <c r="Z405" s="316"/>
      <c r="AA405" s="311"/>
      <c r="AB405" s="312"/>
      <c r="AC405" s="312"/>
      <c r="AD405" s="312"/>
      <c r="AE405" s="312"/>
      <c r="AF405" s="311"/>
      <c r="AG405" s="311"/>
      <c r="AH405" s="312"/>
      <c r="AI405" s="312">
        <v>10000</v>
      </c>
      <c r="AJ405" s="318">
        <v>790000</v>
      </c>
      <c r="AK405" s="312">
        <v>150000</v>
      </c>
      <c r="AL405" s="316">
        <v>11850000</v>
      </c>
      <c r="AM405" s="333"/>
      <c r="AN405" s="319"/>
      <c r="AO405" s="316"/>
      <c r="AP405" s="319"/>
      <c r="AQ405" s="312"/>
      <c r="AR405" s="312"/>
      <c r="AS405" s="312"/>
      <c r="AT405" s="316"/>
      <c r="AU405" s="290"/>
      <c r="AV405" s="316">
        <v>18920500</v>
      </c>
      <c r="AW405" s="832"/>
      <c r="AX405" s="311"/>
      <c r="AY405" s="311"/>
      <c r="AZ405" s="311"/>
      <c r="BA405" s="312"/>
      <c r="BB405" s="311"/>
      <c r="BC405" s="312"/>
      <c r="BD405" s="312"/>
      <c r="BE405" s="318"/>
      <c r="BF405" s="320"/>
      <c r="BG405" s="321"/>
      <c r="BH405" s="311"/>
      <c r="BI405" s="311"/>
      <c r="BJ405" s="316"/>
      <c r="BK405" s="319"/>
      <c r="BL405" s="312"/>
      <c r="BM405" s="312">
        <v>40000</v>
      </c>
      <c r="BN405" s="315">
        <v>3160000</v>
      </c>
      <c r="BO405" s="832"/>
      <c r="BP405" s="832">
        <v>0</v>
      </c>
      <c r="BQ405" s="337"/>
      <c r="BR405" s="832"/>
      <c r="BS405" s="334" t="s">
        <v>1431</v>
      </c>
      <c r="BT405" s="368"/>
      <c r="BU405" s="276"/>
    </row>
    <row r="406" spans="1:73" ht="43.15" customHeight="1" x14ac:dyDescent="0.25">
      <c r="A406" s="831"/>
      <c r="B406" s="831"/>
      <c r="C406" s="332">
        <v>63</v>
      </c>
      <c r="D406" s="311">
        <v>326</v>
      </c>
      <c r="E406" s="311" t="s">
        <v>1203</v>
      </c>
      <c r="F406" s="311" t="s">
        <v>1004</v>
      </c>
      <c r="G406" s="312" t="s">
        <v>12</v>
      </c>
      <c r="H406" s="313">
        <v>73</v>
      </c>
      <c r="I406" s="313">
        <v>73</v>
      </c>
      <c r="J406" s="313">
        <v>0</v>
      </c>
      <c r="K406" s="313">
        <v>73</v>
      </c>
      <c r="L406" s="313">
        <v>0</v>
      </c>
      <c r="M406" s="314">
        <v>1993</v>
      </c>
      <c r="N406" s="312">
        <v>70000</v>
      </c>
      <c r="O406" s="315">
        <v>5110000</v>
      </c>
      <c r="P406" s="311" t="s">
        <v>1204</v>
      </c>
      <c r="Q406" s="311" t="s">
        <v>1205</v>
      </c>
      <c r="R406" s="311" t="s">
        <v>1005</v>
      </c>
      <c r="S406" s="311"/>
      <c r="T406" s="316">
        <v>9500</v>
      </c>
      <c r="U406" s="311" t="s">
        <v>352</v>
      </c>
      <c r="V406" s="317">
        <v>73</v>
      </c>
      <c r="W406" s="316">
        <v>9500</v>
      </c>
      <c r="X406" s="312">
        <v>693500</v>
      </c>
      <c r="Y406" s="316"/>
      <c r="Z406" s="316"/>
      <c r="AA406" s="311"/>
      <c r="AB406" s="312"/>
      <c r="AC406" s="312"/>
      <c r="AD406" s="312"/>
      <c r="AE406" s="312"/>
      <c r="AF406" s="311"/>
      <c r="AG406" s="311"/>
      <c r="AH406" s="312"/>
      <c r="AI406" s="312">
        <v>10000</v>
      </c>
      <c r="AJ406" s="318">
        <v>730000</v>
      </c>
      <c r="AK406" s="312">
        <v>150000</v>
      </c>
      <c r="AL406" s="316">
        <v>10950000</v>
      </c>
      <c r="AM406" s="316"/>
      <c r="AN406" s="319"/>
      <c r="AO406" s="316"/>
      <c r="AP406" s="319"/>
      <c r="AQ406" s="312"/>
      <c r="AR406" s="312"/>
      <c r="AS406" s="312"/>
      <c r="AT406" s="316"/>
      <c r="AU406" s="271"/>
      <c r="AV406" s="316">
        <v>17483500</v>
      </c>
      <c r="AW406" s="832"/>
      <c r="AX406" s="311"/>
      <c r="AY406" s="311"/>
      <c r="AZ406" s="311"/>
      <c r="BA406" s="312"/>
      <c r="BB406" s="311"/>
      <c r="BC406" s="312"/>
      <c r="BD406" s="312"/>
      <c r="BE406" s="318"/>
      <c r="BF406" s="320"/>
      <c r="BG406" s="321"/>
      <c r="BH406" s="311"/>
      <c r="BI406" s="311"/>
      <c r="BJ406" s="316"/>
      <c r="BK406" s="319"/>
      <c r="BL406" s="312"/>
      <c r="BM406" s="312">
        <v>40000</v>
      </c>
      <c r="BN406" s="315">
        <v>2920000</v>
      </c>
      <c r="BO406" s="832"/>
      <c r="BP406" s="832">
        <v>0</v>
      </c>
      <c r="BQ406" s="337"/>
      <c r="BR406" s="832"/>
      <c r="BS406" s="334" t="s">
        <v>1435</v>
      </c>
      <c r="BT406" s="368"/>
      <c r="BU406" s="276"/>
    </row>
    <row r="407" spans="1:73" ht="43.15" customHeight="1" x14ac:dyDescent="0.25">
      <c r="A407" s="831"/>
      <c r="B407" s="831"/>
      <c r="C407" s="332">
        <v>63</v>
      </c>
      <c r="D407" s="311">
        <v>199</v>
      </c>
      <c r="E407" s="311" t="s">
        <v>1203</v>
      </c>
      <c r="F407" s="311" t="s">
        <v>1004</v>
      </c>
      <c r="G407" s="312" t="s">
        <v>12</v>
      </c>
      <c r="H407" s="313">
        <v>125.4</v>
      </c>
      <c r="I407" s="313">
        <v>125.4</v>
      </c>
      <c r="J407" s="313">
        <v>0</v>
      </c>
      <c r="K407" s="313">
        <v>125.4</v>
      </c>
      <c r="L407" s="313">
        <v>0</v>
      </c>
      <c r="M407" s="314">
        <v>1993</v>
      </c>
      <c r="N407" s="312">
        <v>70000</v>
      </c>
      <c r="O407" s="315">
        <v>8778000</v>
      </c>
      <c r="P407" s="311" t="s">
        <v>1204</v>
      </c>
      <c r="Q407" s="311" t="s">
        <v>1205</v>
      </c>
      <c r="R407" s="311" t="s">
        <v>1005</v>
      </c>
      <c r="S407" s="311"/>
      <c r="T407" s="316">
        <v>9500</v>
      </c>
      <c r="U407" s="311" t="s">
        <v>352</v>
      </c>
      <c r="V407" s="317">
        <v>125.4</v>
      </c>
      <c r="W407" s="316">
        <v>9500</v>
      </c>
      <c r="X407" s="312">
        <v>1191300</v>
      </c>
      <c r="Y407" s="316"/>
      <c r="Z407" s="316"/>
      <c r="AA407" s="311"/>
      <c r="AB407" s="312"/>
      <c r="AC407" s="312"/>
      <c r="AD407" s="312"/>
      <c r="AE407" s="312"/>
      <c r="AF407" s="311"/>
      <c r="AG407" s="311"/>
      <c r="AH407" s="312"/>
      <c r="AI407" s="312">
        <v>10000</v>
      </c>
      <c r="AJ407" s="318">
        <v>1254000</v>
      </c>
      <c r="AK407" s="312">
        <v>150000</v>
      </c>
      <c r="AL407" s="316">
        <v>18810000</v>
      </c>
      <c r="AM407" s="316"/>
      <c r="AN407" s="319"/>
      <c r="AO407" s="316"/>
      <c r="AP407" s="319"/>
      <c r="AQ407" s="312"/>
      <c r="AR407" s="312"/>
      <c r="AS407" s="312"/>
      <c r="AT407" s="316"/>
      <c r="AU407" s="290"/>
      <c r="AV407" s="316">
        <v>30033300</v>
      </c>
      <c r="AW407" s="832"/>
      <c r="AX407" s="311"/>
      <c r="AY407" s="311"/>
      <c r="AZ407" s="311"/>
      <c r="BA407" s="312"/>
      <c r="BB407" s="311"/>
      <c r="BC407" s="312"/>
      <c r="BD407" s="312"/>
      <c r="BE407" s="318"/>
      <c r="BF407" s="320"/>
      <c r="BG407" s="321"/>
      <c r="BH407" s="311"/>
      <c r="BI407" s="311"/>
      <c r="BJ407" s="316"/>
      <c r="BK407" s="319"/>
      <c r="BL407" s="312"/>
      <c r="BM407" s="312">
        <v>40000</v>
      </c>
      <c r="BN407" s="315">
        <v>5016000</v>
      </c>
      <c r="BO407" s="832"/>
      <c r="BP407" s="832">
        <v>0</v>
      </c>
      <c r="BQ407" s="337"/>
      <c r="BR407" s="832"/>
      <c r="BS407" s="841"/>
      <c r="BT407" s="325"/>
      <c r="BU407" s="276"/>
    </row>
    <row r="408" spans="1:73" ht="43.15" customHeight="1" x14ac:dyDescent="0.25">
      <c r="A408" s="831"/>
      <c r="B408" s="831"/>
      <c r="C408" s="332">
        <v>63</v>
      </c>
      <c r="D408" s="311">
        <v>217</v>
      </c>
      <c r="E408" s="311" t="s">
        <v>1203</v>
      </c>
      <c r="F408" s="311" t="s">
        <v>1004</v>
      </c>
      <c r="G408" s="312" t="s">
        <v>12</v>
      </c>
      <c r="H408" s="313">
        <v>145.80000000000001</v>
      </c>
      <c r="I408" s="313">
        <v>145.80000000000001</v>
      </c>
      <c r="J408" s="313">
        <v>0</v>
      </c>
      <c r="K408" s="313">
        <v>145.80000000000001</v>
      </c>
      <c r="L408" s="313">
        <v>0</v>
      </c>
      <c r="M408" s="314">
        <v>1993</v>
      </c>
      <c r="N408" s="312">
        <v>70000</v>
      </c>
      <c r="O408" s="315">
        <v>10206000</v>
      </c>
      <c r="P408" s="311" t="s">
        <v>1204</v>
      </c>
      <c r="Q408" s="311" t="s">
        <v>1205</v>
      </c>
      <c r="R408" s="311" t="s">
        <v>1005</v>
      </c>
      <c r="S408" s="311"/>
      <c r="T408" s="316">
        <v>9500</v>
      </c>
      <c r="U408" s="311" t="s">
        <v>352</v>
      </c>
      <c r="V408" s="317">
        <v>145.80000000000001</v>
      </c>
      <c r="W408" s="316">
        <v>9500</v>
      </c>
      <c r="X408" s="312">
        <v>1385100</v>
      </c>
      <c r="Y408" s="316"/>
      <c r="Z408" s="316"/>
      <c r="AA408" s="311"/>
      <c r="AB408" s="312"/>
      <c r="AC408" s="312"/>
      <c r="AD408" s="312"/>
      <c r="AE408" s="312"/>
      <c r="AF408" s="311"/>
      <c r="AG408" s="311"/>
      <c r="AH408" s="312"/>
      <c r="AI408" s="312">
        <v>10000</v>
      </c>
      <c r="AJ408" s="318">
        <v>1458000</v>
      </c>
      <c r="AK408" s="312">
        <v>150000</v>
      </c>
      <c r="AL408" s="316">
        <v>21870000</v>
      </c>
      <c r="AM408" s="316"/>
      <c r="AN408" s="319"/>
      <c r="AO408" s="316"/>
      <c r="AP408" s="319"/>
      <c r="AQ408" s="312"/>
      <c r="AR408" s="312"/>
      <c r="AS408" s="312"/>
      <c r="AT408" s="316"/>
      <c r="AU408" s="290"/>
      <c r="AV408" s="316">
        <v>34919100</v>
      </c>
      <c r="AW408" s="832"/>
      <c r="AX408" s="311"/>
      <c r="AY408" s="311"/>
      <c r="AZ408" s="311"/>
      <c r="BA408" s="312"/>
      <c r="BB408" s="311"/>
      <c r="BC408" s="312"/>
      <c r="BD408" s="312"/>
      <c r="BE408" s="318"/>
      <c r="BF408" s="320"/>
      <c r="BG408" s="321"/>
      <c r="BH408" s="311"/>
      <c r="BI408" s="311"/>
      <c r="BJ408" s="316"/>
      <c r="BK408" s="319"/>
      <c r="BL408" s="312"/>
      <c r="BM408" s="312">
        <v>40000</v>
      </c>
      <c r="BN408" s="315">
        <v>5832000</v>
      </c>
      <c r="BO408" s="832"/>
      <c r="BP408" s="832">
        <v>0</v>
      </c>
      <c r="BQ408" s="337"/>
      <c r="BR408" s="832"/>
      <c r="BS408" s="842"/>
      <c r="BT408" s="325"/>
      <c r="BU408" s="276"/>
    </row>
    <row r="409" spans="1:73" ht="43.15" customHeight="1" x14ac:dyDescent="0.25">
      <c r="A409" s="828"/>
      <c r="B409" s="828"/>
      <c r="C409" s="311">
        <v>55</v>
      </c>
      <c r="D409" s="311">
        <v>482</v>
      </c>
      <c r="E409" s="311" t="s">
        <v>1203</v>
      </c>
      <c r="F409" s="311" t="s">
        <v>1004</v>
      </c>
      <c r="G409" s="312" t="s">
        <v>12</v>
      </c>
      <c r="H409" s="313">
        <v>123.3</v>
      </c>
      <c r="I409" s="313">
        <v>123.3</v>
      </c>
      <c r="J409" s="313">
        <v>0</v>
      </c>
      <c r="K409" s="313">
        <v>123.3</v>
      </c>
      <c r="L409" s="313">
        <v>0</v>
      </c>
      <c r="M409" s="314">
        <v>1993</v>
      </c>
      <c r="N409" s="312">
        <v>70000</v>
      </c>
      <c r="O409" s="315">
        <v>8631000</v>
      </c>
      <c r="P409" s="311" t="s">
        <v>1204</v>
      </c>
      <c r="Q409" s="311" t="s">
        <v>1205</v>
      </c>
      <c r="R409" s="311" t="s">
        <v>1005</v>
      </c>
      <c r="S409" s="311"/>
      <c r="T409" s="316">
        <v>9500</v>
      </c>
      <c r="U409" s="311" t="s">
        <v>352</v>
      </c>
      <c r="V409" s="317">
        <v>123.3</v>
      </c>
      <c r="W409" s="316">
        <v>9500</v>
      </c>
      <c r="X409" s="312">
        <v>1171350</v>
      </c>
      <c r="Y409" s="316"/>
      <c r="Z409" s="316"/>
      <c r="AA409" s="311"/>
      <c r="AB409" s="312"/>
      <c r="AC409" s="312"/>
      <c r="AD409" s="312"/>
      <c r="AE409" s="312"/>
      <c r="AF409" s="311"/>
      <c r="AG409" s="311"/>
      <c r="AH409" s="312"/>
      <c r="AI409" s="312">
        <v>10000</v>
      </c>
      <c r="AJ409" s="318">
        <v>1233000</v>
      </c>
      <c r="AK409" s="312">
        <v>150000</v>
      </c>
      <c r="AL409" s="316">
        <v>18495000</v>
      </c>
      <c r="AM409" s="316"/>
      <c r="AN409" s="319"/>
      <c r="AO409" s="316"/>
      <c r="AP409" s="319"/>
      <c r="AQ409" s="312"/>
      <c r="AR409" s="312"/>
      <c r="AS409" s="312"/>
      <c r="AT409" s="316"/>
      <c r="AU409" s="290"/>
      <c r="AV409" s="316">
        <v>29530350</v>
      </c>
      <c r="AW409" s="830"/>
      <c r="AX409" s="311"/>
      <c r="AY409" s="311"/>
      <c r="AZ409" s="311"/>
      <c r="BA409" s="312"/>
      <c r="BB409" s="311"/>
      <c r="BC409" s="312"/>
      <c r="BD409" s="312"/>
      <c r="BE409" s="318"/>
      <c r="BF409" s="320"/>
      <c r="BG409" s="321"/>
      <c r="BH409" s="311"/>
      <c r="BI409" s="311"/>
      <c r="BJ409" s="316"/>
      <c r="BK409" s="319"/>
      <c r="BL409" s="312"/>
      <c r="BM409" s="312">
        <v>40000</v>
      </c>
      <c r="BN409" s="315">
        <v>4932000</v>
      </c>
      <c r="BO409" s="830"/>
      <c r="BP409" s="830">
        <v>0</v>
      </c>
      <c r="BQ409" s="324"/>
      <c r="BR409" s="830"/>
      <c r="BS409" s="323"/>
      <c r="BT409" s="325"/>
      <c r="BU409" s="276"/>
    </row>
    <row r="410" spans="1:73" ht="40.15" customHeight="1" x14ac:dyDescent="0.25">
      <c r="A410" s="827">
        <v>183</v>
      </c>
      <c r="B410" s="827" t="s">
        <v>1730</v>
      </c>
      <c r="C410" s="311">
        <v>55</v>
      </c>
      <c r="D410" s="311">
        <v>482</v>
      </c>
      <c r="E410" s="311" t="s">
        <v>1203</v>
      </c>
      <c r="F410" s="311" t="s">
        <v>1004</v>
      </c>
      <c r="G410" s="312" t="s">
        <v>12</v>
      </c>
      <c r="H410" s="313">
        <v>297.60000000000002</v>
      </c>
      <c r="I410" s="313">
        <v>297.60000000000002</v>
      </c>
      <c r="J410" s="313">
        <v>0</v>
      </c>
      <c r="K410" s="313">
        <v>297.60000000000002</v>
      </c>
      <c r="L410" s="313">
        <v>0</v>
      </c>
      <c r="M410" s="314">
        <v>1993</v>
      </c>
      <c r="N410" s="312">
        <v>70000</v>
      </c>
      <c r="O410" s="315">
        <v>20832000</v>
      </c>
      <c r="P410" s="311" t="s">
        <v>1204</v>
      </c>
      <c r="Q410" s="311" t="s">
        <v>1205</v>
      </c>
      <c r="R410" s="311" t="s">
        <v>1005</v>
      </c>
      <c r="S410" s="311"/>
      <c r="T410" s="316">
        <v>9500</v>
      </c>
      <c r="U410" s="311" t="s">
        <v>352</v>
      </c>
      <c r="V410" s="317">
        <v>297.60000000000002</v>
      </c>
      <c r="W410" s="316">
        <v>9500</v>
      </c>
      <c r="X410" s="312">
        <v>2827200</v>
      </c>
      <c r="Y410" s="316"/>
      <c r="Z410" s="316"/>
      <c r="AA410" s="311"/>
      <c r="AB410" s="312"/>
      <c r="AC410" s="312"/>
      <c r="AD410" s="312"/>
      <c r="AE410" s="312"/>
      <c r="AF410" s="311"/>
      <c r="AG410" s="311"/>
      <c r="AH410" s="312"/>
      <c r="AI410" s="312">
        <v>10000</v>
      </c>
      <c r="AJ410" s="318">
        <v>2976000</v>
      </c>
      <c r="AK410" s="312">
        <v>150000</v>
      </c>
      <c r="AL410" s="316">
        <v>44640000</v>
      </c>
      <c r="AM410" s="316"/>
      <c r="AN410" s="319"/>
      <c r="AO410" s="316"/>
      <c r="AP410" s="319"/>
      <c r="AQ410" s="312"/>
      <c r="AR410" s="312"/>
      <c r="AS410" s="312"/>
      <c r="AT410" s="316"/>
      <c r="AU410" s="290"/>
      <c r="AV410" s="316">
        <v>71275200</v>
      </c>
      <c r="AW410" s="829">
        <v>229033850</v>
      </c>
      <c r="AX410" s="311"/>
      <c r="AY410" s="311"/>
      <c r="AZ410" s="311"/>
      <c r="BA410" s="312"/>
      <c r="BB410" s="311"/>
      <c r="BC410" s="312"/>
      <c r="BD410" s="312"/>
      <c r="BE410" s="318"/>
      <c r="BF410" s="320"/>
      <c r="BG410" s="321"/>
      <c r="BH410" s="311"/>
      <c r="BI410" s="311"/>
      <c r="BJ410" s="316"/>
      <c r="BK410" s="319"/>
      <c r="BL410" s="312"/>
      <c r="BM410" s="312">
        <v>40000</v>
      </c>
      <c r="BN410" s="315">
        <v>11904000</v>
      </c>
      <c r="BO410" s="829">
        <v>38252000</v>
      </c>
      <c r="BP410" s="829">
        <v>267285850</v>
      </c>
      <c r="BQ410" s="322"/>
      <c r="BR410" s="829" t="s">
        <v>1731</v>
      </c>
      <c r="BS410" s="323" t="s">
        <v>1732</v>
      </c>
      <c r="BT410" s="325"/>
      <c r="BU410" s="276"/>
    </row>
    <row r="411" spans="1:73" s="336" customFormat="1" ht="40.15" customHeight="1" x14ac:dyDescent="0.25">
      <c r="A411" s="831"/>
      <c r="B411" s="831"/>
      <c r="C411" s="311">
        <v>55</v>
      </c>
      <c r="D411" s="311">
        <v>389</v>
      </c>
      <c r="E411" s="311" t="s">
        <v>1203</v>
      </c>
      <c r="F411" s="311" t="s">
        <v>1004</v>
      </c>
      <c r="G411" s="312" t="s">
        <v>12</v>
      </c>
      <c r="H411" s="313">
        <v>258.89999999999998</v>
      </c>
      <c r="I411" s="313">
        <v>258.89999999999998</v>
      </c>
      <c r="J411" s="313">
        <v>0</v>
      </c>
      <c r="K411" s="313">
        <v>258.89999999999998</v>
      </c>
      <c r="L411" s="313">
        <v>0</v>
      </c>
      <c r="M411" s="314">
        <v>1993</v>
      </c>
      <c r="N411" s="312">
        <v>70000</v>
      </c>
      <c r="O411" s="315">
        <v>18123000</v>
      </c>
      <c r="P411" s="311" t="s">
        <v>1204</v>
      </c>
      <c r="Q411" s="311" t="s">
        <v>1205</v>
      </c>
      <c r="R411" s="311" t="s">
        <v>1005</v>
      </c>
      <c r="S411" s="311"/>
      <c r="T411" s="316">
        <v>9500</v>
      </c>
      <c r="U411" s="311" t="s">
        <v>352</v>
      </c>
      <c r="V411" s="317">
        <v>258.89999999999998</v>
      </c>
      <c r="W411" s="316">
        <v>9500</v>
      </c>
      <c r="X411" s="312">
        <v>2459550</v>
      </c>
      <c r="Y411" s="316"/>
      <c r="Z411" s="316"/>
      <c r="AA411" s="311"/>
      <c r="AB411" s="312"/>
      <c r="AC411" s="312"/>
      <c r="AD411" s="312"/>
      <c r="AE411" s="312"/>
      <c r="AF411" s="311"/>
      <c r="AG411" s="311"/>
      <c r="AH411" s="312"/>
      <c r="AI411" s="312">
        <v>10000</v>
      </c>
      <c r="AJ411" s="318">
        <v>2589000</v>
      </c>
      <c r="AK411" s="312">
        <v>150000</v>
      </c>
      <c r="AL411" s="316">
        <v>38835000</v>
      </c>
      <c r="AM411" s="316"/>
      <c r="AN411" s="319"/>
      <c r="AO411" s="316"/>
      <c r="AP411" s="319"/>
      <c r="AQ411" s="312"/>
      <c r="AR411" s="312"/>
      <c r="AS411" s="312"/>
      <c r="AT411" s="316"/>
      <c r="AU411" s="271"/>
      <c r="AV411" s="316">
        <v>62006550</v>
      </c>
      <c r="AW411" s="832"/>
      <c r="AX411" s="311"/>
      <c r="AY411" s="311"/>
      <c r="AZ411" s="311"/>
      <c r="BA411" s="312"/>
      <c r="BB411" s="311"/>
      <c r="BC411" s="312"/>
      <c r="BD411" s="312"/>
      <c r="BE411" s="318"/>
      <c r="BF411" s="320"/>
      <c r="BG411" s="321"/>
      <c r="BH411" s="311"/>
      <c r="BI411" s="311"/>
      <c r="BJ411" s="316"/>
      <c r="BK411" s="319"/>
      <c r="BL411" s="312"/>
      <c r="BM411" s="312">
        <v>40000</v>
      </c>
      <c r="BN411" s="315">
        <v>10356000</v>
      </c>
      <c r="BO411" s="832"/>
      <c r="BP411" s="832">
        <v>0</v>
      </c>
      <c r="BQ411" s="337"/>
      <c r="BR411" s="832"/>
      <c r="BS411" s="334"/>
      <c r="BT411" s="325"/>
      <c r="BU411" s="276"/>
    </row>
    <row r="412" spans="1:73" s="336" customFormat="1" ht="40.15" customHeight="1" x14ac:dyDescent="0.25">
      <c r="A412" s="831"/>
      <c r="B412" s="831"/>
      <c r="C412" s="311">
        <v>55</v>
      </c>
      <c r="D412" s="311">
        <v>543</v>
      </c>
      <c r="E412" s="311" t="s">
        <v>1203</v>
      </c>
      <c r="F412" s="311" t="s">
        <v>1004</v>
      </c>
      <c r="G412" s="312" t="s">
        <v>12</v>
      </c>
      <c r="H412" s="313">
        <v>180.6</v>
      </c>
      <c r="I412" s="313">
        <v>180.6</v>
      </c>
      <c r="J412" s="313">
        <v>0</v>
      </c>
      <c r="K412" s="313">
        <v>180.6</v>
      </c>
      <c r="L412" s="313">
        <v>0</v>
      </c>
      <c r="M412" s="314">
        <v>1993</v>
      </c>
      <c r="N412" s="312">
        <v>70000</v>
      </c>
      <c r="O412" s="315">
        <v>12642000</v>
      </c>
      <c r="P412" s="311" t="s">
        <v>1204</v>
      </c>
      <c r="Q412" s="311" t="s">
        <v>1205</v>
      </c>
      <c r="R412" s="311" t="s">
        <v>1005</v>
      </c>
      <c r="S412" s="311"/>
      <c r="T412" s="316">
        <v>9500</v>
      </c>
      <c r="U412" s="311" t="s">
        <v>352</v>
      </c>
      <c r="V412" s="317">
        <v>180.6</v>
      </c>
      <c r="W412" s="316">
        <v>9500</v>
      </c>
      <c r="X412" s="312">
        <v>1715700</v>
      </c>
      <c r="Y412" s="316"/>
      <c r="Z412" s="316"/>
      <c r="AA412" s="311"/>
      <c r="AB412" s="312"/>
      <c r="AC412" s="312"/>
      <c r="AD412" s="312"/>
      <c r="AE412" s="312"/>
      <c r="AF412" s="311"/>
      <c r="AG412" s="311"/>
      <c r="AH412" s="312"/>
      <c r="AI412" s="312">
        <v>10000</v>
      </c>
      <c r="AJ412" s="318">
        <v>1806000</v>
      </c>
      <c r="AK412" s="312">
        <v>150000</v>
      </c>
      <c r="AL412" s="316">
        <v>27090000</v>
      </c>
      <c r="AM412" s="316"/>
      <c r="AN412" s="319"/>
      <c r="AO412" s="316"/>
      <c r="AP412" s="319"/>
      <c r="AQ412" s="312"/>
      <c r="AR412" s="312"/>
      <c r="AS412" s="312"/>
      <c r="AT412" s="316"/>
      <c r="AU412" s="271"/>
      <c r="AV412" s="316">
        <v>43253700</v>
      </c>
      <c r="AW412" s="832"/>
      <c r="AX412" s="311"/>
      <c r="AY412" s="311"/>
      <c r="AZ412" s="311"/>
      <c r="BA412" s="312"/>
      <c r="BB412" s="311"/>
      <c r="BC412" s="312"/>
      <c r="BD412" s="312"/>
      <c r="BE412" s="318"/>
      <c r="BF412" s="320"/>
      <c r="BG412" s="321"/>
      <c r="BH412" s="311"/>
      <c r="BI412" s="311"/>
      <c r="BJ412" s="316"/>
      <c r="BK412" s="319"/>
      <c r="BL412" s="312"/>
      <c r="BM412" s="312">
        <v>40000</v>
      </c>
      <c r="BN412" s="315">
        <v>7224000</v>
      </c>
      <c r="BO412" s="832"/>
      <c r="BP412" s="832">
        <v>0</v>
      </c>
      <c r="BQ412" s="337"/>
      <c r="BR412" s="832"/>
      <c r="BS412" s="334"/>
      <c r="BT412" s="325"/>
      <c r="BU412" s="276"/>
    </row>
    <row r="413" spans="1:73" s="336" customFormat="1" ht="40.15" customHeight="1" x14ac:dyDescent="0.25">
      <c r="A413" s="831"/>
      <c r="B413" s="831"/>
      <c r="C413" s="311">
        <v>63</v>
      </c>
      <c r="D413" s="311">
        <v>281</v>
      </c>
      <c r="E413" s="311" t="s">
        <v>1203</v>
      </c>
      <c r="F413" s="311" t="s">
        <v>1004</v>
      </c>
      <c r="G413" s="312" t="s">
        <v>12</v>
      </c>
      <c r="H413" s="313">
        <v>148.9</v>
      </c>
      <c r="I413" s="313">
        <v>148.9</v>
      </c>
      <c r="J413" s="313">
        <v>0</v>
      </c>
      <c r="K413" s="313">
        <v>148.9</v>
      </c>
      <c r="L413" s="313">
        <v>0</v>
      </c>
      <c r="M413" s="314">
        <v>1993</v>
      </c>
      <c r="N413" s="312">
        <v>70000</v>
      </c>
      <c r="O413" s="315">
        <v>10423000</v>
      </c>
      <c r="P413" s="311" t="s">
        <v>1204</v>
      </c>
      <c r="Q413" s="311" t="s">
        <v>1205</v>
      </c>
      <c r="R413" s="311" t="s">
        <v>1005</v>
      </c>
      <c r="S413" s="311"/>
      <c r="T413" s="316">
        <v>9500</v>
      </c>
      <c r="U413" s="311" t="s">
        <v>352</v>
      </c>
      <c r="V413" s="317">
        <v>148.9</v>
      </c>
      <c r="W413" s="316">
        <v>9500</v>
      </c>
      <c r="X413" s="312">
        <v>1414550</v>
      </c>
      <c r="Y413" s="316"/>
      <c r="Z413" s="316"/>
      <c r="AA413" s="311"/>
      <c r="AB413" s="312"/>
      <c r="AC413" s="312"/>
      <c r="AD413" s="312"/>
      <c r="AE413" s="312"/>
      <c r="AF413" s="311"/>
      <c r="AG413" s="311"/>
      <c r="AH413" s="312"/>
      <c r="AI413" s="312">
        <v>10000</v>
      </c>
      <c r="AJ413" s="318">
        <v>1489000</v>
      </c>
      <c r="AK413" s="312">
        <v>150000</v>
      </c>
      <c r="AL413" s="316">
        <v>22335000</v>
      </c>
      <c r="AM413" s="316"/>
      <c r="AN413" s="319"/>
      <c r="AO413" s="316"/>
      <c r="AP413" s="319"/>
      <c r="AQ413" s="312"/>
      <c r="AR413" s="312"/>
      <c r="AS413" s="312"/>
      <c r="AT413" s="316"/>
      <c r="AU413" s="271"/>
      <c r="AV413" s="316">
        <v>35661550</v>
      </c>
      <c r="AW413" s="832"/>
      <c r="AX413" s="311"/>
      <c r="AY413" s="311"/>
      <c r="AZ413" s="311"/>
      <c r="BA413" s="312"/>
      <c r="BB413" s="311"/>
      <c r="BC413" s="312"/>
      <c r="BD413" s="312"/>
      <c r="BE413" s="318"/>
      <c r="BF413" s="320"/>
      <c r="BG413" s="321"/>
      <c r="BH413" s="311"/>
      <c r="BI413" s="311"/>
      <c r="BJ413" s="316"/>
      <c r="BK413" s="319"/>
      <c r="BL413" s="312"/>
      <c r="BM413" s="312">
        <v>40000</v>
      </c>
      <c r="BN413" s="315">
        <v>5956000</v>
      </c>
      <c r="BO413" s="832"/>
      <c r="BP413" s="832">
        <v>0</v>
      </c>
      <c r="BQ413" s="337"/>
      <c r="BR413" s="832"/>
      <c r="BS413" s="323"/>
      <c r="BT413" s="325"/>
      <c r="BU413" s="343"/>
    </row>
    <row r="414" spans="1:73" s="336" customFormat="1" ht="40.15" customHeight="1" x14ac:dyDescent="0.25">
      <c r="A414" s="831"/>
      <c r="B414" s="831"/>
      <c r="C414" s="311">
        <v>55</v>
      </c>
      <c r="D414" s="311">
        <v>612</v>
      </c>
      <c r="E414" s="311" t="s">
        <v>1203</v>
      </c>
      <c r="F414" s="311" t="s">
        <v>1004</v>
      </c>
      <c r="G414" s="312" t="s">
        <v>12</v>
      </c>
      <c r="H414" s="313">
        <v>70.3</v>
      </c>
      <c r="I414" s="313">
        <v>70.3</v>
      </c>
      <c r="J414" s="313">
        <v>0</v>
      </c>
      <c r="K414" s="313">
        <v>70.3</v>
      </c>
      <c r="L414" s="313">
        <v>0</v>
      </c>
      <c r="M414" s="314">
        <v>1993</v>
      </c>
      <c r="N414" s="312">
        <v>70000</v>
      </c>
      <c r="O414" s="315">
        <v>4921000</v>
      </c>
      <c r="P414" s="311" t="s">
        <v>1204</v>
      </c>
      <c r="Q414" s="311" t="s">
        <v>1205</v>
      </c>
      <c r="R414" s="311" t="s">
        <v>1005</v>
      </c>
      <c r="S414" s="311"/>
      <c r="T414" s="316">
        <v>9500</v>
      </c>
      <c r="U414" s="311" t="s">
        <v>352</v>
      </c>
      <c r="V414" s="317">
        <v>70.3</v>
      </c>
      <c r="W414" s="316">
        <v>9500</v>
      </c>
      <c r="X414" s="312">
        <v>667850</v>
      </c>
      <c r="Y414" s="316"/>
      <c r="Z414" s="316"/>
      <c r="AA414" s="311"/>
      <c r="AB414" s="312"/>
      <c r="AC414" s="312"/>
      <c r="AD414" s="312"/>
      <c r="AE414" s="312"/>
      <c r="AF414" s="311"/>
      <c r="AG414" s="311"/>
      <c r="AH414" s="312"/>
      <c r="AI414" s="312">
        <v>10000</v>
      </c>
      <c r="AJ414" s="318">
        <v>703000</v>
      </c>
      <c r="AK414" s="312">
        <v>150000</v>
      </c>
      <c r="AL414" s="316">
        <v>10545000</v>
      </c>
      <c r="AM414" s="316"/>
      <c r="AN414" s="319"/>
      <c r="AO414" s="316"/>
      <c r="AP414" s="319"/>
      <c r="AQ414" s="312"/>
      <c r="AR414" s="312"/>
      <c r="AS414" s="312"/>
      <c r="AT414" s="316"/>
      <c r="AU414" s="271"/>
      <c r="AV414" s="316">
        <v>16836850</v>
      </c>
      <c r="AW414" s="830"/>
      <c r="AX414" s="311"/>
      <c r="AY414" s="311"/>
      <c r="AZ414" s="311"/>
      <c r="BA414" s="312"/>
      <c r="BB414" s="311"/>
      <c r="BC414" s="312"/>
      <c r="BD414" s="312"/>
      <c r="BE414" s="318"/>
      <c r="BF414" s="320"/>
      <c r="BG414" s="321"/>
      <c r="BH414" s="311"/>
      <c r="BI414" s="311"/>
      <c r="BJ414" s="316"/>
      <c r="BK414" s="319"/>
      <c r="BL414" s="312"/>
      <c r="BM414" s="312">
        <v>40000</v>
      </c>
      <c r="BN414" s="315">
        <v>2812000</v>
      </c>
      <c r="BO414" s="830"/>
      <c r="BP414" s="830">
        <v>0</v>
      </c>
      <c r="BQ414" s="324"/>
      <c r="BR414" s="830"/>
      <c r="BS414" s="323"/>
      <c r="BT414" s="325"/>
      <c r="BU414" s="343"/>
    </row>
    <row r="415" spans="1:73" s="336" customFormat="1" ht="60" customHeight="1" x14ac:dyDescent="0.25">
      <c r="A415" s="272">
        <v>184</v>
      </c>
      <c r="B415" s="272" t="s">
        <v>1733</v>
      </c>
      <c r="C415" s="326">
        <v>63</v>
      </c>
      <c r="D415" s="326">
        <v>256</v>
      </c>
      <c r="E415" s="326" t="s">
        <v>1203</v>
      </c>
      <c r="F415" s="326" t="s">
        <v>1004</v>
      </c>
      <c r="G415" s="302" t="s">
        <v>12</v>
      </c>
      <c r="H415" s="327">
        <v>233.9</v>
      </c>
      <c r="I415" s="327">
        <v>233.9</v>
      </c>
      <c r="J415" s="327">
        <v>0</v>
      </c>
      <c r="K415" s="327">
        <v>233.9</v>
      </c>
      <c r="L415" s="327">
        <v>0</v>
      </c>
      <c r="M415" s="354">
        <v>1993</v>
      </c>
      <c r="N415" s="302">
        <v>70000</v>
      </c>
      <c r="O415" s="304">
        <v>16373000</v>
      </c>
      <c r="P415" s="326" t="s">
        <v>1204</v>
      </c>
      <c r="Q415" s="326" t="s">
        <v>1205</v>
      </c>
      <c r="R415" s="326" t="s">
        <v>1005</v>
      </c>
      <c r="S415" s="326"/>
      <c r="T415" s="322">
        <v>9500</v>
      </c>
      <c r="U415" s="326" t="s">
        <v>352</v>
      </c>
      <c r="V415" s="328">
        <v>233.9</v>
      </c>
      <c r="W415" s="322">
        <v>9500</v>
      </c>
      <c r="X415" s="302">
        <v>2222050</v>
      </c>
      <c r="Y415" s="322"/>
      <c r="Z415" s="322"/>
      <c r="AA415" s="326"/>
      <c r="AB415" s="302"/>
      <c r="AC415" s="302"/>
      <c r="AD415" s="302"/>
      <c r="AE415" s="302"/>
      <c r="AF415" s="326"/>
      <c r="AG415" s="326"/>
      <c r="AH415" s="302"/>
      <c r="AI415" s="302">
        <v>10000</v>
      </c>
      <c r="AJ415" s="329">
        <v>2339000</v>
      </c>
      <c r="AK415" s="302">
        <v>150000</v>
      </c>
      <c r="AL415" s="322">
        <v>35085000</v>
      </c>
      <c r="AM415" s="322"/>
      <c r="AN415" s="330"/>
      <c r="AO415" s="322"/>
      <c r="AP415" s="330"/>
      <c r="AQ415" s="302"/>
      <c r="AR415" s="302"/>
      <c r="AS415" s="302"/>
      <c r="AT415" s="322"/>
      <c r="AU415" s="290"/>
      <c r="AV415" s="316">
        <v>56019050</v>
      </c>
      <c r="AW415" s="316">
        <v>56019050</v>
      </c>
      <c r="AX415" s="326"/>
      <c r="AY415" s="326"/>
      <c r="AZ415" s="326"/>
      <c r="BA415" s="302"/>
      <c r="BB415" s="326"/>
      <c r="BC415" s="302"/>
      <c r="BD415" s="302"/>
      <c r="BE415" s="329"/>
      <c r="BF415" s="288"/>
      <c r="BG415" s="272"/>
      <c r="BH415" s="326"/>
      <c r="BI415" s="326"/>
      <c r="BJ415" s="322"/>
      <c r="BK415" s="330"/>
      <c r="BL415" s="302"/>
      <c r="BM415" s="302">
        <v>40000</v>
      </c>
      <c r="BN415" s="304">
        <v>9356000</v>
      </c>
      <c r="BO415" s="316">
        <v>9356000</v>
      </c>
      <c r="BP415" s="316">
        <v>65375050</v>
      </c>
      <c r="BQ415" s="316"/>
      <c r="BR415" s="316" t="s">
        <v>1734</v>
      </c>
      <c r="BS415" s="334" t="s">
        <v>1735</v>
      </c>
      <c r="BT415" s="325"/>
      <c r="BU415" s="343"/>
    </row>
    <row r="416" spans="1:73" s="336" customFormat="1" ht="37.15" customHeight="1" x14ac:dyDescent="0.25">
      <c r="A416" s="272">
        <v>185</v>
      </c>
      <c r="B416" s="272" t="s">
        <v>1736</v>
      </c>
      <c r="C416" s="326">
        <v>63</v>
      </c>
      <c r="D416" s="326">
        <v>253</v>
      </c>
      <c r="E416" s="326" t="s">
        <v>1203</v>
      </c>
      <c r="F416" s="326" t="s">
        <v>1004</v>
      </c>
      <c r="G416" s="302" t="s">
        <v>12</v>
      </c>
      <c r="H416" s="327">
        <v>194.1</v>
      </c>
      <c r="I416" s="327">
        <v>194.1</v>
      </c>
      <c r="J416" s="327">
        <v>0</v>
      </c>
      <c r="K416" s="327">
        <v>194.1</v>
      </c>
      <c r="L416" s="327">
        <v>0</v>
      </c>
      <c r="M416" s="354">
        <v>1993</v>
      </c>
      <c r="N416" s="302">
        <v>70000</v>
      </c>
      <c r="O416" s="304">
        <v>13587000</v>
      </c>
      <c r="P416" s="326" t="s">
        <v>1204</v>
      </c>
      <c r="Q416" s="326" t="s">
        <v>1205</v>
      </c>
      <c r="R416" s="326" t="s">
        <v>1005</v>
      </c>
      <c r="S416" s="326"/>
      <c r="T416" s="322">
        <v>9500</v>
      </c>
      <c r="U416" s="326" t="s">
        <v>352</v>
      </c>
      <c r="V416" s="328">
        <v>194.1</v>
      </c>
      <c r="W416" s="322">
        <v>9500</v>
      </c>
      <c r="X416" s="302">
        <v>1843950</v>
      </c>
      <c r="Y416" s="322"/>
      <c r="Z416" s="322"/>
      <c r="AA416" s="326"/>
      <c r="AB416" s="302"/>
      <c r="AC416" s="302"/>
      <c r="AD416" s="302"/>
      <c r="AE416" s="302"/>
      <c r="AF416" s="326"/>
      <c r="AG416" s="326"/>
      <c r="AH416" s="302"/>
      <c r="AI416" s="302">
        <v>10000</v>
      </c>
      <c r="AJ416" s="329">
        <v>1941000</v>
      </c>
      <c r="AK416" s="302">
        <v>150000</v>
      </c>
      <c r="AL416" s="322">
        <v>29115000</v>
      </c>
      <c r="AM416" s="322"/>
      <c r="AN416" s="330"/>
      <c r="AO416" s="322"/>
      <c r="AP416" s="330"/>
      <c r="AQ416" s="302"/>
      <c r="AR416" s="302"/>
      <c r="AS416" s="302"/>
      <c r="AT416" s="322"/>
      <c r="AU416" s="290"/>
      <c r="AV416" s="316">
        <v>46486950</v>
      </c>
      <c r="AW416" s="316">
        <v>46486950</v>
      </c>
      <c r="AX416" s="326"/>
      <c r="AY416" s="326"/>
      <c r="AZ416" s="326"/>
      <c r="BA416" s="302"/>
      <c r="BB416" s="326"/>
      <c r="BC416" s="302"/>
      <c r="BD416" s="302"/>
      <c r="BE416" s="329"/>
      <c r="BF416" s="288"/>
      <c r="BG416" s="272"/>
      <c r="BH416" s="326"/>
      <c r="BI416" s="326"/>
      <c r="BJ416" s="322"/>
      <c r="BK416" s="330"/>
      <c r="BL416" s="302"/>
      <c r="BM416" s="302">
        <v>40000</v>
      </c>
      <c r="BN416" s="304">
        <v>7764000</v>
      </c>
      <c r="BO416" s="316">
        <v>7764000</v>
      </c>
      <c r="BP416" s="316">
        <v>54250950</v>
      </c>
      <c r="BQ416" s="316"/>
      <c r="BR416" s="316" t="s">
        <v>1737</v>
      </c>
      <c r="BS416" s="334"/>
      <c r="BT416" s="325"/>
      <c r="BU416" s="343"/>
    </row>
    <row r="417" spans="1:77" s="336" customFormat="1" ht="37.9" customHeight="1" x14ac:dyDescent="0.25">
      <c r="A417" s="321">
        <v>186</v>
      </c>
      <c r="B417" s="321" t="s">
        <v>1738</v>
      </c>
      <c r="C417" s="326">
        <v>63</v>
      </c>
      <c r="D417" s="326">
        <v>268</v>
      </c>
      <c r="E417" s="326" t="s">
        <v>1203</v>
      </c>
      <c r="F417" s="326" t="s">
        <v>1004</v>
      </c>
      <c r="G417" s="302" t="s">
        <v>12</v>
      </c>
      <c r="H417" s="327">
        <v>160</v>
      </c>
      <c r="I417" s="327">
        <v>160</v>
      </c>
      <c r="J417" s="327">
        <v>0</v>
      </c>
      <c r="K417" s="327">
        <v>160</v>
      </c>
      <c r="L417" s="327">
        <v>0</v>
      </c>
      <c r="M417" s="354">
        <v>1993</v>
      </c>
      <c r="N417" s="302">
        <v>70000</v>
      </c>
      <c r="O417" s="304">
        <v>11200000</v>
      </c>
      <c r="P417" s="326" t="s">
        <v>1204</v>
      </c>
      <c r="Q417" s="326" t="s">
        <v>1205</v>
      </c>
      <c r="R417" s="326" t="s">
        <v>1005</v>
      </c>
      <c r="S417" s="326"/>
      <c r="T417" s="322">
        <v>9500</v>
      </c>
      <c r="U417" s="326" t="s">
        <v>352</v>
      </c>
      <c r="V417" s="328">
        <v>160</v>
      </c>
      <c r="W417" s="322">
        <v>9500</v>
      </c>
      <c r="X417" s="302">
        <v>1520000</v>
      </c>
      <c r="Y417" s="322"/>
      <c r="Z417" s="322"/>
      <c r="AA417" s="326"/>
      <c r="AB417" s="302"/>
      <c r="AC417" s="302"/>
      <c r="AD417" s="302"/>
      <c r="AE417" s="302"/>
      <c r="AF417" s="326"/>
      <c r="AG417" s="326"/>
      <c r="AH417" s="302"/>
      <c r="AI417" s="302">
        <v>10000</v>
      </c>
      <c r="AJ417" s="329">
        <v>1600000</v>
      </c>
      <c r="AK417" s="302">
        <v>150000</v>
      </c>
      <c r="AL417" s="322">
        <v>24000000</v>
      </c>
      <c r="AM417" s="322"/>
      <c r="AN417" s="330"/>
      <c r="AO417" s="322"/>
      <c r="AP417" s="330"/>
      <c r="AQ417" s="302"/>
      <c r="AR417" s="302"/>
      <c r="AS417" s="302"/>
      <c r="AT417" s="322"/>
      <c r="AU417" s="290"/>
      <c r="AV417" s="316">
        <v>38320000</v>
      </c>
      <c r="AW417" s="316">
        <v>38320000</v>
      </c>
      <c r="AX417" s="326"/>
      <c r="AY417" s="326"/>
      <c r="AZ417" s="326"/>
      <c r="BA417" s="302"/>
      <c r="BB417" s="326"/>
      <c r="BC417" s="302"/>
      <c r="BD417" s="302"/>
      <c r="BE417" s="329"/>
      <c r="BF417" s="288"/>
      <c r="BG417" s="272"/>
      <c r="BH417" s="326"/>
      <c r="BI417" s="326"/>
      <c r="BJ417" s="322"/>
      <c r="BK417" s="330"/>
      <c r="BL417" s="302"/>
      <c r="BM417" s="302">
        <v>40000</v>
      </c>
      <c r="BN417" s="304">
        <v>6400000</v>
      </c>
      <c r="BO417" s="316">
        <v>6400000</v>
      </c>
      <c r="BP417" s="316">
        <v>44720000</v>
      </c>
      <c r="BQ417" s="316"/>
      <c r="BR417" s="316" t="s">
        <v>1578</v>
      </c>
      <c r="BS417" s="334"/>
      <c r="BT417" s="325"/>
      <c r="BU417" s="343"/>
    </row>
    <row r="418" spans="1:77" s="336" customFormat="1" ht="37.9" customHeight="1" x14ac:dyDescent="0.25">
      <c r="A418" s="827">
        <v>187</v>
      </c>
      <c r="B418" s="827" t="s">
        <v>1739</v>
      </c>
      <c r="C418" s="326">
        <v>63</v>
      </c>
      <c r="D418" s="326">
        <v>132</v>
      </c>
      <c r="E418" s="326" t="s">
        <v>1203</v>
      </c>
      <c r="F418" s="326" t="s">
        <v>1004</v>
      </c>
      <c r="G418" s="302" t="s">
        <v>12</v>
      </c>
      <c r="H418" s="327">
        <v>156.80000000000001</v>
      </c>
      <c r="I418" s="327">
        <v>156.80000000000001</v>
      </c>
      <c r="J418" s="327">
        <v>0</v>
      </c>
      <c r="K418" s="327">
        <v>156.80000000000001</v>
      </c>
      <c r="L418" s="327">
        <v>0</v>
      </c>
      <c r="M418" s="354">
        <v>1993</v>
      </c>
      <c r="N418" s="302">
        <v>70000</v>
      </c>
      <c r="O418" s="304">
        <v>10976000</v>
      </c>
      <c r="P418" s="326" t="s">
        <v>1204</v>
      </c>
      <c r="Q418" s="326" t="s">
        <v>1205</v>
      </c>
      <c r="R418" s="326" t="s">
        <v>1005</v>
      </c>
      <c r="S418" s="326"/>
      <c r="T418" s="322">
        <v>9500</v>
      </c>
      <c r="U418" s="326" t="s">
        <v>352</v>
      </c>
      <c r="V418" s="328">
        <v>156.80000000000001</v>
      </c>
      <c r="W418" s="322">
        <v>9500</v>
      </c>
      <c r="X418" s="302">
        <v>1489600</v>
      </c>
      <c r="Y418" s="322"/>
      <c r="Z418" s="322"/>
      <c r="AA418" s="326"/>
      <c r="AB418" s="302"/>
      <c r="AC418" s="302"/>
      <c r="AD418" s="302"/>
      <c r="AE418" s="302"/>
      <c r="AF418" s="326"/>
      <c r="AG418" s="326"/>
      <c r="AH418" s="302"/>
      <c r="AI418" s="302">
        <v>10000</v>
      </c>
      <c r="AJ418" s="329">
        <v>1568000</v>
      </c>
      <c r="AK418" s="302">
        <v>150000</v>
      </c>
      <c r="AL418" s="322">
        <v>23520000</v>
      </c>
      <c r="AM418" s="322"/>
      <c r="AN418" s="330"/>
      <c r="AO418" s="322"/>
      <c r="AP418" s="330"/>
      <c r="AQ418" s="302"/>
      <c r="AR418" s="302"/>
      <c r="AS418" s="302"/>
      <c r="AT418" s="322"/>
      <c r="AU418" s="290"/>
      <c r="AV418" s="316">
        <v>37553600</v>
      </c>
      <c r="AW418" s="829">
        <v>158668750</v>
      </c>
      <c r="AX418" s="326"/>
      <c r="AY418" s="326"/>
      <c r="AZ418" s="326"/>
      <c r="BA418" s="302"/>
      <c r="BB418" s="326"/>
      <c r="BC418" s="302"/>
      <c r="BD418" s="302"/>
      <c r="BE418" s="329"/>
      <c r="BF418" s="288"/>
      <c r="BG418" s="272"/>
      <c r="BH418" s="326"/>
      <c r="BI418" s="326"/>
      <c r="BJ418" s="322"/>
      <c r="BK418" s="330"/>
      <c r="BL418" s="302"/>
      <c r="BM418" s="302">
        <v>40000</v>
      </c>
      <c r="BN418" s="304">
        <v>6272000</v>
      </c>
      <c r="BO418" s="829">
        <v>26500000</v>
      </c>
      <c r="BP418" s="829">
        <v>185168750</v>
      </c>
      <c r="BQ418" s="322"/>
      <c r="BR418" s="829" t="s">
        <v>1740</v>
      </c>
      <c r="BS418" s="334"/>
      <c r="BT418" s="325"/>
      <c r="BU418" s="343"/>
    </row>
    <row r="419" spans="1:77" s="336" customFormat="1" ht="37.9" customHeight="1" x14ac:dyDescent="0.25">
      <c r="A419" s="831"/>
      <c r="B419" s="831"/>
      <c r="C419" s="326">
        <v>63</v>
      </c>
      <c r="D419" s="326">
        <v>278</v>
      </c>
      <c r="E419" s="326" t="s">
        <v>1203</v>
      </c>
      <c r="F419" s="326" t="s">
        <v>1004</v>
      </c>
      <c r="G419" s="302" t="s">
        <v>12</v>
      </c>
      <c r="H419" s="327">
        <v>324.10000000000002</v>
      </c>
      <c r="I419" s="327">
        <v>324.10000000000002</v>
      </c>
      <c r="J419" s="327">
        <v>0</v>
      </c>
      <c r="K419" s="327">
        <v>324.10000000000002</v>
      </c>
      <c r="L419" s="327">
        <v>0</v>
      </c>
      <c r="M419" s="354">
        <v>1993</v>
      </c>
      <c r="N419" s="302">
        <v>70000</v>
      </c>
      <c r="O419" s="304">
        <v>22687000</v>
      </c>
      <c r="P419" s="326" t="s">
        <v>1204</v>
      </c>
      <c r="Q419" s="326" t="s">
        <v>1205</v>
      </c>
      <c r="R419" s="326" t="s">
        <v>1005</v>
      </c>
      <c r="S419" s="326"/>
      <c r="T419" s="322">
        <v>9500</v>
      </c>
      <c r="U419" s="326" t="s">
        <v>352</v>
      </c>
      <c r="V419" s="328">
        <v>324.10000000000002</v>
      </c>
      <c r="W419" s="322">
        <v>9500</v>
      </c>
      <c r="X419" s="302">
        <v>3078950</v>
      </c>
      <c r="Y419" s="322"/>
      <c r="Z419" s="322"/>
      <c r="AA419" s="326"/>
      <c r="AB419" s="302"/>
      <c r="AC419" s="302"/>
      <c r="AD419" s="302"/>
      <c r="AE419" s="302"/>
      <c r="AF419" s="326"/>
      <c r="AG419" s="326"/>
      <c r="AH419" s="302"/>
      <c r="AI419" s="302">
        <v>10000</v>
      </c>
      <c r="AJ419" s="329">
        <v>3241000</v>
      </c>
      <c r="AK419" s="302">
        <v>150000</v>
      </c>
      <c r="AL419" s="322">
        <v>48615000</v>
      </c>
      <c r="AM419" s="322"/>
      <c r="AN419" s="330"/>
      <c r="AO419" s="322"/>
      <c r="AP419" s="330"/>
      <c r="AQ419" s="302"/>
      <c r="AR419" s="302"/>
      <c r="AS419" s="302"/>
      <c r="AT419" s="322"/>
      <c r="AU419" s="290"/>
      <c r="AV419" s="316">
        <v>77621950</v>
      </c>
      <c r="AW419" s="832"/>
      <c r="AX419" s="326"/>
      <c r="AY419" s="326"/>
      <c r="AZ419" s="326"/>
      <c r="BA419" s="302"/>
      <c r="BB419" s="326"/>
      <c r="BC419" s="302"/>
      <c r="BD419" s="302"/>
      <c r="BE419" s="329"/>
      <c r="BF419" s="288"/>
      <c r="BG419" s="272"/>
      <c r="BH419" s="326"/>
      <c r="BI419" s="326"/>
      <c r="BJ419" s="322"/>
      <c r="BK419" s="330"/>
      <c r="BL419" s="302"/>
      <c r="BM419" s="302">
        <v>40000</v>
      </c>
      <c r="BN419" s="304">
        <v>12964000</v>
      </c>
      <c r="BO419" s="832"/>
      <c r="BP419" s="832">
        <v>0</v>
      </c>
      <c r="BQ419" s="337"/>
      <c r="BR419" s="832"/>
      <c r="BS419" s="334"/>
      <c r="BT419" s="325"/>
      <c r="BU419" s="343"/>
    </row>
    <row r="420" spans="1:77" s="336" customFormat="1" ht="37.9" customHeight="1" x14ac:dyDescent="0.25">
      <c r="A420" s="828"/>
      <c r="B420" s="828"/>
      <c r="C420" s="326">
        <v>63</v>
      </c>
      <c r="D420" s="326">
        <v>198</v>
      </c>
      <c r="E420" s="326" t="s">
        <v>1203</v>
      </c>
      <c r="F420" s="326" t="s">
        <v>1004</v>
      </c>
      <c r="G420" s="302" t="s">
        <v>12</v>
      </c>
      <c r="H420" s="327">
        <v>181.6</v>
      </c>
      <c r="I420" s="327">
        <v>181.6</v>
      </c>
      <c r="J420" s="327">
        <v>0</v>
      </c>
      <c r="K420" s="327">
        <v>181.6</v>
      </c>
      <c r="L420" s="327">
        <v>0</v>
      </c>
      <c r="M420" s="354">
        <v>1993</v>
      </c>
      <c r="N420" s="302">
        <v>70000</v>
      </c>
      <c r="O420" s="304">
        <v>12712000</v>
      </c>
      <c r="P420" s="326" t="s">
        <v>1204</v>
      </c>
      <c r="Q420" s="326" t="s">
        <v>1205</v>
      </c>
      <c r="R420" s="326" t="s">
        <v>1005</v>
      </c>
      <c r="S420" s="326"/>
      <c r="T420" s="322">
        <v>9500</v>
      </c>
      <c r="U420" s="326" t="s">
        <v>352</v>
      </c>
      <c r="V420" s="328">
        <v>181.6</v>
      </c>
      <c r="W420" s="322">
        <v>9500</v>
      </c>
      <c r="X420" s="302">
        <v>1725200</v>
      </c>
      <c r="Y420" s="322"/>
      <c r="Z420" s="322"/>
      <c r="AA420" s="326"/>
      <c r="AB420" s="302"/>
      <c r="AC420" s="302"/>
      <c r="AD420" s="302"/>
      <c r="AE420" s="302"/>
      <c r="AF420" s="326"/>
      <c r="AG420" s="326"/>
      <c r="AH420" s="302"/>
      <c r="AI420" s="302">
        <v>10000</v>
      </c>
      <c r="AJ420" s="329">
        <v>1816000</v>
      </c>
      <c r="AK420" s="302">
        <v>150000</v>
      </c>
      <c r="AL420" s="322">
        <v>27240000</v>
      </c>
      <c r="AM420" s="322"/>
      <c r="AN420" s="330"/>
      <c r="AO420" s="322"/>
      <c r="AP420" s="330"/>
      <c r="AQ420" s="302"/>
      <c r="AR420" s="302"/>
      <c r="AS420" s="302"/>
      <c r="AT420" s="322"/>
      <c r="AU420" s="290"/>
      <c r="AV420" s="316">
        <v>43493200</v>
      </c>
      <c r="AW420" s="830"/>
      <c r="AX420" s="326"/>
      <c r="AY420" s="326"/>
      <c r="AZ420" s="326"/>
      <c r="BA420" s="302"/>
      <c r="BB420" s="326"/>
      <c r="BC420" s="302"/>
      <c r="BD420" s="302"/>
      <c r="BE420" s="329"/>
      <c r="BF420" s="288"/>
      <c r="BG420" s="272"/>
      <c r="BH420" s="326"/>
      <c r="BI420" s="326"/>
      <c r="BJ420" s="322"/>
      <c r="BK420" s="330"/>
      <c r="BL420" s="302"/>
      <c r="BM420" s="302">
        <v>40000</v>
      </c>
      <c r="BN420" s="304">
        <v>7264000</v>
      </c>
      <c r="BO420" s="830"/>
      <c r="BP420" s="830">
        <v>0</v>
      </c>
      <c r="BQ420" s="324"/>
      <c r="BR420" s="830"/>
      <c r="BS420" s="334"/>
      <c r="BT420" s="325"/>
      <c r="BU420" s="343"/>
    </row>
    <row r="421" spans="1:77" s="336" customFormat="1" ht="37.9" customHeight="1" x14ac:dyDescent="0.25">
      <c r="A421" s="367">
        <v>188</v>
      </c>
      <c r="B421" s="367" t="s">
        <v>1741</v>
      </c>
      <c r="C421" s="326">
        <v>55</v>
      </c>
      <c r="D421" s="326">
        <v>545</v>
      </c>
      <c r="E421" s="326" t="s">
        <v>1203</v>
      </c>
      <c r="F421" s="326" t="s">
        <v>1004</v>
      </c>
      <c r="G421" s="302" t="s">
        <v>12</v>
      </c>
      <c r="H421" s="327">
        <v>190.3</v>
      </c>
      <c r="I421" s="327">
        <v>190.3</v>
      </c>
      <c r="J421" s="327">
        <v>0</v>
      </c>
      <c r="K421" s="327">
        <v>190.3</v>
      </c>
      <c r="L421" s="327">
        <v>0</v>
      </c>
      <c r="M421" s="354">
        <v>1993</v>
      </c>
      <c r="N421" s="302">
        <v>70000</v>
      </c>
      <c r="O421" s="304">
        <v>13321000</v>
      </c>
      <c r="P421" s="326" t="s">
        <v>1204</v>
      </c>
      <c r="Q421" s="326" t="s">
        <v>1205</v>
      </c>
      <c r="R421" s="326" t="s">
        <v>1005</v>
      </c>
      <c r="S421" s="326"/>
      <c r="T421" s="322">
        <v>9500</v>
      </c>
      <c r="U421" s="326" t="s">
        <v>352</v>
      </c>
      <c r="V421" s="328">
        <v>190.3</v>
      </c>
      <c r="W421" s="322">
        <v>9500</v>
      </c>
      <c r="X421" s="302">
        <v>1807850</v>
      </c>
      <c r="Y421" s="322"/>
      <c r="Z421" s="322"/>
      <c r="AA421" s="326"/>
      <c r="AB421" s="302"/>
      <c r="AC421" s="302"/>
      <c r="AD421" s="302"/>
      <c r="AE421" s="302"/>
      <c r="AF421" s="326"/>
      <c r="AG421" s="326"/>
      <c r="AH421" s="302"/>
      <c r="AI421" s="302">
        <v>10000</v>
      </c>
      <c r="AJ421" s="329">
        <v>1903000</v>
      </c>
      <c r="AK421" s="302">
        <v>150000</v>
      </c>
      <c r="AL421" s="322">
        <v>28545000</v>
      </c>
      <c r="AM421" s="322"/>
      <c r="AN421" s="330"/>
      <c r="AO421" s="322"/>
      <c r="AP421" s="330"/>
      <c r="AQ421" s="302"/>
      <c r="AR421" s="302"/>
      <c r="AS421" s="302"/>
      <c r="AT421" s="322"/>
      <c r="AU421" s="290"/>
      <c r="AV421" s="316">
        <v>45576850</v>
      </c>
      <c r="AW421" s="316">
        <v>45576850</v>
      </c>
      <c r="AX421" s="326"/>
      <c r="AY421" s="326"/>
      <c r="AZ421" s="326"/>
      <c r="BA421" s="302"/>
      <c r="BB421" s="326"/>
      <c r="BC421" s="302"/>
      <c r="BD421" s="302"/>
      <c r="BE421" s="329"/>
      <c r="BF421" s="288"/>
      <c r="BG421" s="272"/>
      <c r="BH421" s="326"/>
      <c r="BI421" s="326"/>
      <c r="BJ421" s="322"/>
      <c r="BK421" s="330"/>
      <c r="BL421" s="302"/>
      <c r="BM421" s="302">
        <v>40000</v>
      </c>
      <c r="BN421" s="304">
        <v>7612000</v>
      </c>
      <c r="BO421" s="316">
        <v>7612000</v>
      </c>
      <c r="BP421" s="316">
        <v>53188850</v>
      </c>
      <c r="BQ421" s="316"/>
      <c r="BR421" s="316" t="s">
        <v>1742</v>
      </c>
      <c r="BS421" s="334"/>
      <c r="BT421" s="325"/>
      <c r="BU421" s="343"/>
    </row>
    <row r="422" spans="1:77" s="336" customFormat="1" ht="43.9" customHeight="1" x14ac:dyDescent="0.25">
      <c r="A422" s="827">
        <v>189</v>
      </c>
      <c r="B422" s="827" t="s">
        <v>1743</v>
      </c>
      <c r="C422" s="326">
        <v>63</v>
      </c>
      <c r="D422" s="326">
        <v>284</v>
      </c>
      <c r="E422" s="326" t="s">
        <v>1203</v>
      </c>
      <c r="F422" s="326" t="s">
        <v>1004</v>
      </c>
      <c r="G422" s="302" t="s">
        <v>12</v>
      </c>
      <c r="H422" s="327">
        <v>108.6</v>
      </c>
      <c r="I422" s="327">
        <v>108.6</v>
      </c>
      <c r="J422" s="327">
        <v>0</v>
      </c>
      <c r="K422" s="327">
        <v>108.6</v>
      </c>
      <c r="L422" s="327">
        <v>0</v>
      </c>
      <c r="M422" s="354">
        <v>1993</v>
      </c>
      <c r="N422" s="302">
        <v>70000</v>
      </c>
      <c r="O422" s="304">
        <v>7602000</v>
      </c>
      <c r="P422" s="326" t="s">
        <v>1204</v>
      </c>
      <c r="Q422" s="326" t="s">
        <v>1205</v>
      </c>
      <c r="R422" s="326" t="s">
        <v>1005</v>
      </c>
      <c r="S422" s="326"/>
      <c r="T422" s="322">
        <v>9500</v>
      </c>
      <c r="U422" s="326" t="s">
        <v>352</v>
      </c>
      <c r="V422" s="328">
        <v>108.6</v>
      </c>
      <c r="W422" s="322">
        <v>9500</v>
      </c>
      <c r="X422" s="302">
        <v>1031700</v>
      </c>
      <c r="Y422" s="322"/>
      <c r="Z422" s="322"/>
      <c r="AA422" s="326"/>
      <c r="AB422" s="302"/>
      <c r="AC422" s="302"/>
      <c r="AD422" s="302"/>
      <c r="AE422" s="302"/>
      <c r="AF422" s="326"/>
      <c r="AG422" s="326"/>
      <c r="AH422" s="302"/>
      <c r="AI422" s="302">
        <v>10000</v>
      </c>
      <c r="AJ422" s="329">
        <v>1086000</v>
      </c>
      <c r="AK422" s="302">
        <v>150000</v>
      </c>
      <c r="AL422" s="322">
        <v>16290000</v>
      </c>
      <c r="AM422" s="322"/>
      <c r="AN422" s="330"/>
      <c r="AO422" s="322"/>
      <c r="AP422" s="330"/>
      <c r="AQ422" s="302"/>
      <c r="AR422" s="302"/>
      <c r="AS422" s="302"/>
      <c r="AT422" s="322"/>
      <c r="AU422" s="290"/>
      <c r="AV422" s="316">
        <v>26009700</v>
      </c>
      <c r="AW422" s="829">
        <v>74747950</v>
      </c>
      <c r="AX422" s="326"/>
      <c r="AY422" s="326"/>
      <c r="AZ422" s="326"/>
      <c r="BA422" s="302"/>
      <c r="BB422" s="326"/>
      <c r="BC422" s="302"/>
      <c r="BD422" s="302"/>
      <c r="BE422" s="329"/>
      <c r="BF422" s="288"/>
      <c r="BG422" s="272"/>
      <c r="BH422" s="326"/>
      <c r="BI422" s="326"/>
      <c r="BJ422" s="322"/>
      <c r="BK422" s="330"/>
      <c r="BL422" s="302"/>
      <c r="BM422" s="302">
        <v>40000</v>
      </c>
      <c r="BN422" s="304">
        <v>4344000</v>
      </c>
      <c r="BO422" s="829">
        <v>12484000</v>
      </c>
      <c r="BP422" s="829">
        <v>87231950</v>
      </c>
      <c r="BQ422" s="322"/>
      <c r="BR422" s="829" t="s">
        <v>1744</v>
      </c>
      <c r="BS422" s="334"/>
      <c r="BT422" s="325"/>
      <c r="BU422" s="343"/>
    </row>
    <row r="423" spans="1:77" s="336" customFormat="1" ht="43.9" customHeight="1" x14ac:dyDescent="0.25">
      <c r="A423" s="828"/>
      <c r="B423" s="828"/>
      <c r="C423" s="326">
        <v>55</v>
      </c>
      <c r="D423" s="326">
        <v>519</v>
      </c>
      <c r="E423" s="326" t="s">
        <v>1203</v>
      </c>
      <c r="F423" s="326" t="s">
        <v>1004</v>
      </c>
      <c r="G423" s="302" t="s">
        <v>12</v>
      </c>
      <c r="H423" s="327">
        <v>203.5</v>
      </c>
      <c r="I423" s="327">
        <v>203.5</v>
      </c>
      <c r="J423" s="327">
        <v>0</v>
      </c>
      <c r="K423" s="327">
        <v>203.5</v>
      </c>
      <c r="L423" s="327">
        <v>0</v>
      </c>
      <c r="M423" s="354">
        <v>1993</v>
      </c>
      <c r="N423" s="302">
        <v>70000</v>
      </c>
      <c r="O423" s="304">
        <v>14245000</v>
      </c>
      <c r="P423" s="326" t="s">
        <v>1204</v>
      </c>
      <c r="Q423" s="326" t="s">
        <v>1205</v>
      </c>
      <c r="R423" s="326" t="s">
        <v>1005</v>
      </c>
      <c r="S423" s="326"/>
      <c r="T423" s="322">
        <v>9500</v>
      </c>
      <c r="U423" s="326" t="s">
        <v>352</v>
      </c>
      <c r="V423" s="328">
        <v>203.5</v>
      </c>
      <c r="W423" s="322">
        <v>9500</v>
      </c>
      <c r="X423" s="302">
        <v>1933250</v>
      </c>
      <c r="Y423" s="322"/>
      <c r="Z423" s="322"/>
      <c r="AA423" s="326"/>
      <c r="AB423" s="302"/>
      <c r="AC423" s="302"/>
      <c r="AD423" s="302"/>
      <c r="AE423" s="302"/>
      <c r="AF423" s="326"/>
      <c r="AG423" s="326"/>
      <c r="AH423" s="302"/>
      <c r="AI423" s="302">
        <v>10000</v>
      </c>
      <c r="AJ423" s="329">
        <v>2035000</v>
      </c>
      <c r="AK423" s="302">
        <v>150000</v>
      </c>
      <c r="AL423" s="322">
        <v>30525000</v>
      </c>
      <c r="AM423" s="322"/>
      <c r="AN423" s="330"/>
      <c r="AO423" s="322"/>
      <c r="AP423" s="330"/>
      <c r="AQ423" s="302"/>
      <c r="AR423" s="302"/>
      <c r="AS423" s="302"/>
      <c r="AT423" s="322"/>
      <c r="AU423" s="290"/>
      <c r="AV423" s="316">
        <v>48738250</v>
      </c>
      <c r="AW423" s="830"/>
      <c r="AX423" s="326"/>
      <c r="AY423" s="326"/>
      <c r="AZ423" s="326"/>
      <c r="BA423" s="302"/>
      <c r="BB423" s="326"/>
      <c r="BC423" s="302"/>
      <c r="BD423" s="302"/>
      <c r="BE423" s="329"/>
      <c r="BF423" s="288"/>
      <c r="BG423" s="272"/>
      <c r="BH423" s="326"/>
      <c r="BI423" s="326"/>
      <c r="BJ423" s="322"/>
      <c r="BK423" s="330"/>
      <c r="BL423" s="302"/>
      <c r="BM423" s="302">
        <v>40000</v>
      </c>
      <c r="BN423" s="304">
        <v>8140000</v>
      </c>
      <c r="BO423" s="830"/>
      <c r="BP423" s="830">
        <v>0</v>
      </c>
      <c r="BQ423" s="324"/>
      <c r="BR423" s="830"/>
      <c r="BS423" s="334"/>
      <c r="BT423" s="325"/>
      <c r="BU423" s="343"/>
    </row>
    <row r="424" spans="1:77" s="336" customFormat="1" ht="37.9" customHeight="1" x14ac:dyDescent="0.25">
      <c r="A424" s="827">
        <v>190</v>
      </c>
      <c r="B424" s="827" t="s">
        <v>1745</v>
      </c>
      <c r="C424" s="326">
        <v>55</v>
      </c>
      <c r="D424" s="326">
        <v>442</v>
      </c>
      <c r="E424" s="326" t="s">
        <v>1203</v>
      </c>
      <c r="F424" s="326" t="s">
        <v>1004</v>
      </c>
      <c r="G424" s="302" t="s">
        <v>12</v>
      </c>
      <c r="H424" s="327">
        <v>110.2</v>
      </c>
      <c r="I424" s="327">
        <v>110.2</v>
      </c>
      <c r="J424" s="327">
        <v>0</v>
      </c>
      <c r="K424" s="327">
        <v>110.2</v>
      </c>
      <c r="L424" s="327">
        <v>0</v>
      </c>
      <c r="M424" s="354">
        <v>1993</v>
      </c>
      <c r="N424" s="302">
        <v>70000</v>
      </c>
      <c r="O424" s="304">
        <v>7714000</v>
      </c>
      <c r="P424" s="326" t="s">
        <v>1204</v>
      </c>
      <c r="Q424" s="326" t="s">
        <v>1205</v>
      </c>
      <c r="R424" s="326" t="s">
        <v>1005</v>
      </c>
      <c r="S424" s="326"/>
      <c r="T424" s="322">
        <v>9500</v>
      </c>
      <c r="U424" s="326" t="s">
        <v>352</v>
      </c>
      <c r="V424" s="328">
        <v>110.2</v>
      </c>
      <c r="W424" s="322">
        <v>9500</v>
      </c>
      <c r="X424" s="302">
        <v>1046900</v>
      </c>
      <c r="Y424" s="322"/>
      <c r="Z424" s="322"/>
      <c r="AA424" s="326"/>
      <c r="AB424" s="302"/>
      <c r="AC424" s="302"/>
      <c r="AD424" s="302"/>
      <c r="AE424" s="302"/>
      <c r="AF424" s="326"/>
      <c r="AG424" s="326"/>
      <c r="AH424" s="302"/>
      <c r="AI424" s="302">
        <v>10000</v>
      </c>
      <c r="AJ424" s="329">
        <v>1102000</v>
      </c>
      <c r="AK424" s="302">
        <v>150000</v>
      </c>
      <c r="AL424" s="322">
        <v>16530000</v>
      </c>
      <c r="AM424" s="322"/>
      <c r="AN424" s="330"/>
      <c r="AO424" s="322"/>
      <c r="AP424" s="330"/>
      <c r="AQ424" s="302"/>
      <c r="AR424" s="302"/>
      <c r="AS424" s="302"/>
      <c r="AT424" s="322"/>
      <c r="AU424" s="290"/>
      <c r="AV424" s="316">
        <v>26392900</v>
      </c>
      <c r="AW424" s="829">
        <v>54606000</v>
      </c>
      <c r="AX424" s="326"/>
      <c r="AY424" s="326"/>
      <c r="AZ424" s="326"/>
      <c r="BA424" s="302"/>
      <c r="BB424" s="326"/>
      <c r="BC424" s="302"/>
      <c r="BD424" s="302"/>
      <c r="BE424" s="329"/>
      <c r="BF424" s="288"/>
      <c r="BG424" s="272"/>
      <c r="BH424" s="326"/>
      <c r="BI424" s="326"/>
      <c r="BJ424" s="322"/>
      <c r="BK424" s="330"/>
      <c r="BL424" s="302"/>
      <c r="BM424" s="302">
        <v>40000</v>
      </c>
      <c r="BN424" s="304">
        <v>4408000</v>
      </c>
      <c r="BO424" s="829">
        <v>9120000</v>
      </c>
      <c r="BP424" s="829">
        <v>63726000</v>
      </c>
      <c r="BQ424" s="322"/>
      <c r="BR424" s="829" t="s">
        <v>1746</v>
      </c>
      <c r="BS424" s="334"/>
      <c r="BT424" s="325"/>
      <c r="BU424" s="343"/>
      <c r="BW424" s="404"/>
      <c r="BX424" s="839"/>
      <c r="BY424" s="840"/>
    </row>
    <row r="425" spans="1:77" s="336" customFormat="1" ht="37.9" customHeight="1" x14ac:dyDescent="0.25">
      <c r="A425" s="828"/>
      <c r="B425" s="828"/>
      <c r="C425" s="326">
        <v>55</v>
      </c>
      <c r="D425" s="326">
        <v>446</v>
      </c>
      <c r="E425" s="326" t="s">
        <v>1203</v>
      </c>
      <c r="F425" s="326" t="s">
        <v>1004</v>
      </c>
      <c r="G425" s="302" t="s">
        <v>12</v>
      </c>
      <c r="H425" s="327">
        <v>117.8</v>
      </c>
      <c r="I425" s="327">
        <v>117.8</v>
      </c>
      <c r="J425" s="327">
        <v>0</v>
      </c>
      <c r="K425" s="327">
        <v>117.8</v>
      </c>
      <c r="L425" s="327">
        <v>0</v>
      </c>
      <c r="M425" s="354">
        <v>1993</v>
      </c>
      <c r="N425" s="302">
        <v>70000</v>
      </c>
      <c r="O425" s="304">
        <v>8246000</v>
      </c>
      <c r="P425" s="326" t="s">
        <v>1204</v>
      </c>
      <c r="Q425" s="326" t="s">
        <v>1205</v>
      </c>
      <c r="R425" s="326" t="s">
        <v>1005</v>
      </c>
      <c r="S425" s="326"/>
      <c r="T425" s="322">
        <v>9500</v>
      </c>
      <c r="U425" s="326" t="s">
        <v>352</v>
      </c>
      <c r="V425" s="328">
        <v>117.8</v>
      </c>
      <c r="W425" s="322">
        <v>9500</v>
      </c>
      <c r="X425" s="302">
        <v>1119100</v>
      </c>
      <c r="Y425" s="322"/>
      <c r="Z425" s="322"/>
      <c r="AA425" s="326"/>
      <c r="AB425" s="302"/>
      <c r="AC425" s="302"/>
      <c r="AD425" s="302"/>
      <c r="AE425" s="302"/>
      <c r="AF425" s="326"/>
      <c r="AG425" s="326"/>
      <c r="AH425" s="302"/>
      <c r="AI425" s="302">
        <v>10000</v>
      </c>
      <c r="AJ425" s="329">
        <v>1178000</v>
      </c>
      <c r="AK425" s="302">
        <v>150000</v>
      </c>
      <c r="AL425" s="322">
        <v>17670000</v>
      </c>
      <c r="AM425" s="322"/>
      <c r="AN425" s="330"/>
      <c r="AO425" s="322"/>
      <c r="AP425" s="330"/>
      <c r="AQ425" s="302"/>
      <c r="AR425" s="302"/>
      <c r="AS425" s="302"/>
      <c r="AT425" s="322"/>
      <c r="AU425" s="290"/>
      <c r="AV425" s="316">
        <v>28213100</v>
      </c>
      <c r="AW425" s="830"/>
      <c r="AX425" s="326"/>
      <c r="AY425" s="326"/>
      <c r="AZ425" s="326"/>
      <c r="BA425" s="302"/>
      <c r="BB425" s="326"/>
      <c r="BC425" s="302"/>
      <c r="BD425" s="302"/>
      <c r="BE425" s="329"/>
      <c r="BF425" s="288"/>
      <c r="BG425" s="272"/>
      <c r="BH425" s="326"/>
      <c r="BI425" s="326"/>
      <c r="BJ425" s="322"/>
      <c r="BK425" s="330"/>
      <c r="BL425" s="302"/>
      <c r="BM425" s="302">
        <v>40000</v>
      </c>
      <c r="BN425" s="304">
        <v>4712000</v>
      </c>
      <c r="BO425" s="830"/>
      <c r="BP425" s="830">
        <v>0</v>
      </c>
      <c r="BQ425" s="324"/>
      <c r="BR425" s="830"/>
      <c r="BS425" s="334"/>
      <c r="BT425" s="325"/>
      <c r="BU425" s="343"/>
      <c r="BV425" s="404"/>
    </row>
    <row r="426" spans="1:77" s="336" customFormat="1" ht="45" customHeight="1" x14ac:dyDescent="0.25">
      <c r="A426" s="367">
        <v>191</v>
      </c>
      <c r="B426" s="367" t="s">
        <v>1747</v>
      </c>
      <c r="C426" s="326">
        <v>55</v>
      </c>
      <c r="D426" s="326">
        <v>612</v>
      </c>
      <c r="E426" s="326" t="s">
        <v>1203</v>
      </c>
      <c r="F426" s="326" t="s">
        <v>1004</v>
      </c>
      <c r="G426" s="302" t="s">
        <v>12</v>
      </c>
      <c r="H426" s="327">
        <v>70.3</v>
      </c>
      <c r="I426" s="327">
        <v>70.3</v>
      </c>
      <c r="J426" s="327">
        <v>0</v>
      </c>
      <c r="K426" s="327">
        <v>70.3</v>
      </c>
      <c r="L426" s="327">
        <v>0</v>
      </c>
      <c r="M426" s="354">
        <v>1993</v>
      </c>
      <c r="N426" s="302">
        <v>70000</v>
      </c>
      <c r="O426" s="304">
        <v>4921000</v>
      </c>
      <c r="P426" s="326" t="s">
        <v>1204</v>
      </c>
      <c r="Q426" s="326" t="s">
        <v>1205</v>
      </c>
      <c r="R426" s="326" t="s">
        <v>1005</v>
      </c>
      <c r="S426" s="326"/>
      <c r="T426" s="322">
        <v>9500</v>
      </c>
      <c r="U426" s="326" t="s">
        <v>352</v>
      </c>
      <c r="V426" s="328">
        <v>70.3</v>
      </c>
      <c r="W426" s="322">
        <v>9500</v>
      </c>
      <c r="X426" s="302">
        <v>667850</v>
      </c>
      <c r="Y426" s="322"/>
      <c r="Z426" s="322"/>
      <c r="AA426" s="326"/>
      <c r="AB426" s="302"/>
      <c r="AC426" s="302"/>
      <c r="AD426" s="302"/>
      <c r="AE426" s="302"/>
      <c r="AF426" s="326"/>
      <c r="AG426" s="326"/>
      <c r="AH426" s="302"/>
      <c r="AI426" s="302">
        <v>10000</v>
      </c>
      <c r="AJ426" s="329">
        <v>703000</v>
      </c>
      <c r="AK426" s="302">
        <v>150000</v>
      </c>
      <c r="AL426" s="322">
        <v>10545000</v>
      </c>
      <c r="AM426" s="322"/>
      <c r="AN426" s="330"/>
      <c r="AO426" s="322"/>
      <c r="AP426" s="330"/>
      <c r="AQ426" s="302"/>
      <c r="AR426" s="302"/>
      <c r="AS426" s="302"/>
      <c r="AT426" s="322"/>
      <c r="AU426" s="290"/>
      <c r="AV426" s="316">
        <v>16836850</v>
      </c>
      <c r="AW426" s="316">
        <v>16836850</v>
      </c>
      <c r="AX426" s="326"/>
      <c r="AY426" s="326"/>
      <c r="AZ426" s="326"/>
      <c r="BA426" s="302"/>
      <c r="BB426" s="326"/>
      <c r="BC426" s="302"/>
      <c r="BD426" s="302"/>
      <c r="BE426" s="329"/>
      <c r="BF426" s="288"/>
      <c r="BG426" s="272"/>
      <c r="BH426" s="326"/>
      <c r="BI426" s="326"/>
      <c r="BJ426" s="322"/>
      <c r="BK426" s="330"/>
      <c r="BL426" s="302"/>
      <c r="BM426" s="302">
        <v>40000</v>
      </c>
      <c r="BN426" s="304">
        <v>2812000</v>
      </c>
      <c r="BO426" s="316">
        <v>2812000</v>
      </c>
      <c r="BP426" s="316">
        <v>19648850</v>
      </c>
      <c r="BQ426" s="316"/>
      <c r="BR426" s="316" t="s">
        <v>1748</v>
      </c>
      <c r="BS426" s="334"/>
      <c r="BT426" s="325"/>
      <c r="BU426" s="343"/>
    </row>
    <row r="427" spans="1:77" s="336" customFormat="1" ht="37.9" customHeight="1" x14ac:dyDescent="0.25">
      <c r="A427" s="827">
        <v>192</v>
      </c>
      <c r="B427" s="827" t="s">
        <v>1749</v>
      </c>
      <c r="C427" s="326">
        <v>55</v>
      </c>
      <c r="D427" s="326">
        <v>536</v>
      </c>
      <c r="E427" s="326" t="s">
        <v>1203</v>
      </c>
      <c r="F427" s="326" t="s">
        <v>1004</v>
      </c>
      <c r="G427" s="302" t="s">
        <v>12</v>
      </c>
      <c r="H427" s="327">
        <v>100.8</v>
      </c>
      <c r="I427" s="327">
        <v>100.8</v>
      </c>
      <c r="J427" s="327">
        <v>0</v>
      </c>
      <c r="K427" s="327">
        <v>100.8</v>
      </c>
      <c r="L427" s="327">
        <v>0</v>
      </c>
      <c r="M427" s="354">
        <v>1993</v>
      </c>
      <c r="N427" s="302">
        <v>70000</v>
      </c>
      <c r="O427" s="304">
        <v>7056000</v>
      </c>
      <c r="P427" s="326" t="s">
        <v>1204</v>
      </c>
      <c r="Q427" s="326" t="s">
        <v>1205</v>
      </c>
      <c r="R427" s="326" t="s">
        <v>1005</v>
      </c>
      <c r="S427" s="326"/>
      <c r="T427" s="322">
        <v>9500</v>
      </c>
      <c r="U427" s="326" t="s">
        <v>352</v>
      </c>
      <c r="V427" s="328">
        <v>100.8</v>
      </c>
      <c r="W427" s="322">
        <v>9500</v>
      </c>
      <c r="X427" s="302">
        <v>957600</v>
      </c>
      <c r="Y427" s="322"/>
      <c r="Z427" s="322"/>
      <c r="AA427" s="326"/>
      <c r="AB427" s="302"/>
      <c r="AC427" s="302"/>
      <c r="AD427" s="302"/>
      <c r="AE427" s="302"/>
      <c r="AF427" s="326"/>
      <c r="AG427" s="326"/>
      <c r="AH427" s="302"/>
      <c r="AI427" s="302">
        <v>10000</v>
      </c>
      <c r="AJ427" s="329">
        <v>1008000</v>
      </c>
      <c r="AK427" s="302">
        <v>150000</v>
      </c>
      <c r="AL427" s="322">
        <v>15120000</v>
      </c>
      <c r="AM427" s="322"/>
      <c r="AN427" s="330"/>
      <c r="AO427" s="322"/>
      <c r="AP427" s="330"/>
      <c r="AQ427" s="302"/>
      <c r="AR427" s="302"/>
      <c r="AS427" s="302"/>
      <c r="AT427" s="322"/>
      <c r="AU427" s="290"/>
      <c r="AV427" s="316">
        <v>24141600</v>
      </c>
      <c r="AW427" s="829">
        <v>155914500</v>
      </c>
      <c r="AX427" s="326"/>
      <c r="AY427" s="326"/>
      <c r="AZ427" s="326"/>
      <c r="BA427" s="302"/>
      <c r="BB427" s="326"/>
      <c r="BC427" s="302"/>
      <c r="BD427" s="302"/>
      <c r="BE427" s="329"/>
      <c r="BF427" s="288"/>
      <c r="BG427" s="272"/>
      <c r="BH427" s="326"/>
      <c r="BI427" s="326"/>
      <c r="BJ427" s="322"/>
      <c r="BK427" s="330"/>
      <c r="BL427" s="302"/>
      <c r="BM427" s="302">
        <v>40000</v>
      </c>
      <c r="BN427" s="304">
        <v>4032000</v>
      </c>
      <c r="BO427" s="829">
        <v>26040000</v>
      </c>
      <c r="BP427" s="829">
        <v>181954500</v>
      </c>
      <c r="BQ427" s="322"/>
      <c r="BR427" s="829" t="s">
        <v>1750</v>
      </c>
      <c r="BS427" s="334"/>
      <c r="BT427" s="325"/>
      <c r="BU427" s="343"/>
    </row>
    <row r="428" spans="1:77" s="336" customFormat="1" ht="37.9" customHeight="1" x14ac:dyDescent="0.25">
      <c r="A428" s="831"/>
      <c r="B428" s="831"/>
      <c r="C428" s="326">
        <v>55</v>
      </c>
      <c r="D428" s="326">
        <v>452</v>
      </c>
      <c r="E428" s="326" t="s">
        <v>1203</v>
      </c>
      <c r="F428" s="326" t="s">
        <v>1004</v>
      </c>
      <c r="G428" s="302" t="s">
        <v>12</v>
      </c>
      <c r="H428" s="327">
        <v>330.2</v>
      </c>
      <c r="I428" s="327">
        <v>330.2</v>
      </c>
      <c r="J428" s="327">
        <v>0</v>
      </c>
      <c r="K428" s="327">
        <v>330.2</v>
      </c>
      <c r="L428" s="327">
        <v>0</v>
      </c>
      <c r="M428" s="354">
        <v>1993</v>
      </c>
      <c r="N428" s="302">
        <v>70000</v>
      </c>
      <c r="O428" s="304">
        <v>23114000</v>
      </c>
      <c r="P428" s="326" t="s">
        <v>1204</v>
      </c>
      <c r="Q428" s="326" t="s">
        <v>1205</v>
      </c>
      <c r="R428" s="326" t="s">
        <v>1005</v>
      </c>
      <c r="S428" s="326"/>
      <c r="T428" s="322">
        <v>9500</v>
      </c>
      <c r="U428" s="326" t="s">
        <v>352</v>
      </c>
      <c r="V428" s="328">
        <v>330.2</v>
      </c>
      <c r="W428" s="322">
        <v>9500</v>
      </c>
      <c r="X428" s="302">
        <v>3136900</v>
      </c>
      <c r="Y428" s="322"/>
      <c r="Z428" s="322"/>
      <c r="AA428" s="326"/>
      <c r="AB428" s="302"/>
      <c r="AC428" s="302"/>
      <c r="AD428" s="302"/>
      <c r="AE428" s="302"/>
      <c r="AF428" s="326"/>
      <c r="AG428" s="326"/>
      <c r="AH428" s="302"/>
      <c r="AI428" s="302">
        <v>10000</v>
      </c>
      <c r="AJ428" s="329">
        <v>3302000</v>
      </c>
      <c r="AK428" s="302">
        <v>150000</v>
      </c>
      <c r="AL428" s="322">
        <v>49530000</v>
      </c>
      <c r="AM428" s="322"/>
      <c r="AN428" s="330"/>
      <c r="AO428" s="322"/>
      <c r="AP428" s="330"/>
      <c r="AQ428" s="302"/>
      <c r="AR428" s="302"/>
      <c r="AS428" s="302"/>
      <c r="AT428" s="322"/>
      <c r="AU428" s="290"/>
      <c r="AV428" s="316">
        <v>79082900</v>
      </c>
      <c r="AW428" s="832"/>
      <c r="AX428" s="326"/>
      <c r="AY428" s="326"/>
      <c r="AZ428" s="326"/>
      <c r="BA428" s="302"/>
      <c r="BB428" s="326"/>
      <c r="BC428" s="302"/>
      <c r="BD428" s="302"/>
      <c r="BE428" s="329"/>
      <c r="BF428" s="288"/>
      <c r="BG428" s="272"/>
      <c r="BH428" s="326"/>
      <c r="BI428" s="326"/>
      <c r="BJ428" s="322"/>
      <c r="BK428" s="330"/>
      <c r="BL428" s="302"/>
      <c r="BM428" s="302">
        <v>40000</v>
      </c>
      <c r="BN428" s="304">
        <v>13208000</v>
      </c>
      <c r="BO428" s="832"/>
      <c r="BP428" s="832">
        <v>0</v>
      </c>
      <c r="BQ428" s="337"/>
      <c r="BR428" s="832"/>
      <c r="BS428" s="334"/>
      <c r="BT428" s="325"/>
      <c r="BU428" s="343"/>
    </row>
    <row r="429" spans="1:77" s="336" customFormat="1" ht="37.9" customHeight="1" x14ac:dyDescent="0.25">
      <c r="A429" s="831"/>
      <c r="B429" s="831"/>
      <c r="C429" s="326">
        <v>63</v>
      </c>
      <c r="D429" s="326">
        <v>141</v>
      </c>
      <c r="E429" s="326" t="s">
        <v>1203</v>
      </c>
      <c r="F429" s="326" t="s">
        <v>1004</v>
      </c>
      <c r="G429" s="302" t="s">
        <v>12</v>
      </c>
      <c r="H429" s="327">
        <v>179.5</v>
      </c>
      <c r="I429" s="327">
        <v>179.5</v>
      </c>
      <c r="J429" s="327">
        <v>0</v>
      </c>
      <c r="K429" s="327">
        <v>179.5</v>
      </c>
      <c r="L429" s="327">
        <v>0</v>
      </c>
      <c r="M429" s="354">
        <v>1993</v>
      </c>
      <c r="N429" s="302">
        <v>70000</v>
      </c>
      <c r="O429" s="304">
        <v>12565000</v>
      </c>
      <c r="P429" s="326" t="s">
        <v>1204</v>
      </c>
      <c r="Q429" s="326" t="s">
        <v>1205</v>
      </c>
      <c r="R429" s="326" t="s">
        <v>1005</v>
      </c>
      <c r="S429" s="326"/>
      <c r="T429" s="322">
        <v>9500</v>
      </c>
      <c r="U429" s="326" t="s">
        <v>352</v>
      </c>
      <c r="V429" s="328">
        <v>179.5</v>
      </c>
      <c r="W429" s="322">
        <v>9500</v>
      </c>
      <c r="X429" s="302">
        <v>1705250</v>
      </c>
      <c r="Y429" s="322"/>
      <c r="Z429" s="322"/>
      <c r="AA429" s="326"/>
      <c r="AB429" s="302"/>
      <c r="AC429" s="302"/>
      <c r="AD429" s="302"/>
      <c r="AE429" s="302"/>
      <c r="AF429" s="326"/>
      <c r="AG429" s="326"/>
      <c r="AH429" s="302"/>
      <c r="AI429" s="302">
        <v>10000</v>
      </c>
      <c r="AJ429" s="329">
        <v>1795000</v>
      </c>
      <c r="AK429" s="302">
        <v>150000</v>
      </c>
      <c r="AL429" s="322">
        <v>26925000</v>
      </c>
      <c r="AM429" s="322"/>
      <c r="AN429" s="330"/>
      <c r="AO429" s="322"/>
      <c r="AP429" s="330"/>
      <c r="AQ429" s="302"/>
      <c r="AR429" s="302"/>
      <c r="AS429" s="302"/>
      <c r="AT429" s="322"/>
      <c r="AU429" s="290"/>
      <c r="AV429" s="316">
        <v>42990250</v>
      </c>
      <c r="AW429" s="832"/>
      <c r="AX429" s="326"/>
      <c r="AY429" s="326"/>
      <c r="AZ429" s="326"/>
      <c r="BA429" s="302"/>
      <c r="BB429" s="326"/>
      <c r="BC429" s="302"/>
      <c r="BD429" s="302"/>
      <c r="BE429" s="329"/>
      <c r="BF429" s="288"/>
      <c r="BG429" s="272"/>
      <c r="BH429" s="326"/>
      <c r="BI429" s="326"/>
      <c r="BJ429" s="322"/>
      <c r="BK429" s="330"/>
      <c r="BL429" s="302"/>
      <c r="BM429" s="302">
        <v>40000</v>
      </c>
      <c r="BN429" s="304">
        <v>7180000</v>
      </c>
      <c r="BO429" s="832"/>
      <c r="BP429" s="832">
        <v>0</v>
      </c>
      <c r="BQ429" s="337"/>
      <c r="BR429" s="832"/>
      <c r="BS429" s="334"/>
      <c r="BT429" s="325"/>
      <c r="BU429" s="343"/>
    </row>
    <row r="430" spans="1:77" s="336" customFormat="1" ht="37.9" customHeight="1" x14ac:dyDescent="0.25">
      <c r="A430" s="828"/>
      <c r="B430" s="828"/>
      <c r="C430" s="326">
        <v>63</v>
      </c>
      <c r="D430" s="326">
        <v>140</v>
      </c>
      <c r="E430" s="326" t="s">
        <v>1203</v>
      </c>
      <c r="F430" s="326" t="s">
        <v>1004</v>
      </c>
      <c r="G430" s="302" t="s">
        <v>12</v>
      </c>
      <c r="H430" s="327">
        <v>40.5</v>
      </c>
      <c r="I430" s="327">
        <v>40.5</v>
      </c>
      <c r="J430" s="327">
        <v>0</v>
      </c>
      <c r="K430" s="327">
        <v>40.5</v>
      </c>
      <c r="L430" s="327">
        <v>0</v>
      </c>
      <c r="M430" s="354">
        <v>1993</v>
      </c>
      <c r="N430" s="302">
        <v>70000</v>
      </c>
      <c r="O430" s="304">
        <v>2835000</v>
      </c>
      <c r="P430" s="326" t="s">
        <v>1204</v>
      </c>
      <c r="Q430" s="326" t="s">
        <v>1205</v>
      </c>
      <c r="R430" s="326" t="s">
        <v>1005</v>
      </c>
      <c r="S430" s="326"/>
      <c r="T430" s="322">
        <v>9500</v>
      </c>
      <c r="U430" s="326" t="s">
        <v>352</v>
      </c>
      <c r="V430" s="328">
        <v>40.5</v>
      </c>
      <c r="W430" s="322">
        <v>9500</v>
      </c>
      <c r="X430" s="302">
        <v>384750</v>
      </c>
      <c r="Y430" s="322"/>
      <c r="Z430" s="322"/>
      <c r="AA430" s="326"/>
      <c r="AB430" s="302"/>
      <c r="AC430" s="302"/>
      <c r="AD430" s="302"/>
      <c r="AE430" s="302"/>
      <c r="AF430" s="326"/>
      <c r="AG430" s="326"/>
      <c r="AH430" s="302"/>
      <c r="AI430" s="302">
        <v>10000</v>
      </c>
      <c r="AJ430" s="329">
        <v>405000</v>
      </c>
      <c r="AK430" s="302">
        <v>150000</v>
      </c>
      <c r="AL430" s="322">
        <v>6075000</v>
      </c>
      <c r="AM430" s="322"/>
      <c r="AN430" s="330"/>
      <c r="AO430" s="322"/>
      <c r="AP430" s="330"/>
      <c r="AQ430" s="302"/>
      <c r="AR430" s="302"/>
      <c r="AS430" s="302"/>
      <c r="AT430" s="322"/>
      <c r="AU430" s="290"/>
      <c r="AV430" s="316">
        <v>9699750</v>
      </c>
      <c r="AW430" s="830"/>
      <c r="AX430" s="326"/>
      <c r="AY430" s="326"/>
      <c r="AZ430" s="326"/>
      <c r="BA430" s="302"/>
      <c r="BB430" s="326"/>
      <c r="BC430" s="302"/>
      <c r="BD430" s="302"/>
      <c r="BE430" s="329"/>
      <c r="BF430" s="288"/>
      <c r="BG430" s="272"/>
      <c r="BH430" s="326"/>
      <c r="BI430" s="326"/>
      <c r="BJ430" s="322"/>
      <c r="BK430" s="330"/>
      <c r="BL430" s="302"/>
      <c r="BM430" s="302">
        <v>40000</v>
      </c>
      <c r="BN430" s="304">
        <v>1620000</v>
      </c>
      <c r="BO430" s="830"/>
      <c r="BP430" s="830">
        <v>0</v>
      </c>
      <c r="BQ430" s="324"/>
      <c r="BR430" s="830"/>
      <c r="BS430" s="334"/>
      <c r="BT430" s="325"/>
      <c r="BU430" s="343"/>
    </row>
    <row r="431" spans="1:77" s="336" customFormat="1" ht="37.9" customHeight="1" x14ac:dyDescent="0.25">
      <c r="A431" s="321">
        <v>193</v>
      </c>
      <c r="B431" s="321" t="s">
        <v>1751</v>
      </c>
      <c r="C431" s="326">
        <v>55</v>
      </c>
      <c r="D431" s="326">
        <v>435</v>
      </c>
      <c r="E431" s="326" t="s">
        <v>1203</v>
      </c>
      <c r="F431" s="326" t="s">
        <v>1004</v>
      </c>
      <c r="G431" s="302" t="s">
        <v>12</v>
      </c>
      <c r="H431" s="327">
        <v>120</v>
      </c>
      <c r="I431" s="327">
        <v>120</v>
      </c>
      <c r="J431" s="327">
        <v>0</v>
      </c>
      <c r="K431" s="327">
        <v>120</v>
      </c>
      <c r="L431" s="327">
        <v>0</v>
      </c>
      <c r="M431" s="354">
        <v>1993</v>
      </c>
      <c r="N431" s="302">
        <v>70000</v>
      </c>
      <c r="O431" s="304">
        <v>8400000</v>
      </c>
      <c r="P431" s="326" t="s">
        <v>1204</v>
      </c>
      <c r="Q431" s="326" t="s">
        <v>1205</v>
      </c>
      <c r="R431" s="326" t="s">
        <v>1005</v>
      </c>
      <c r="S431" s="326"/>
      <c r="T431" s="322">
        <v>9500</v>
      </c>
      <c r="U431" s="326" t="s">
        <v>352</v>
      </c>
      <c r="V431" s="328">
        <v>120</v>
      </c>
      <c r="W431" s="322">
        <v>9500</v>
      </c>
      <c r="X431" s="302">
        <v>1140000</v>
      </c>
      <c r="Y431" s="322"/>
      <c r="Z431" s="322"/>
      <c r="AA431" s="326"/>
      <c r="AB431" s="302"/>
      <c r="AC431" s="302"/>
      <c r="AD431" s="302"/>
      <c r="AE431" s="302"/>
      <c r="AF431" s="326"/>
      <c r="AG431" s="326"/>
      <c r="AH431" s="302"/>
      <c r="AI431" s="302">
        <v>10000</v>
      </c>
      <c r="AJ431" s="329">
        <v>1200000</v>
      </c>
      <c r="AK431" s="302">
        <v>150000</v>
      </c>
      <c r="AL431" s="322">
        <v>18000000</v>
      </c>
      <c r="AM431" s="322"/>
      <c r="AN431" s="330"/>
      <c r="AO431" s="322"/>
      <c r="AP431" s="330"/>
      <c r="AQ431" s="302"/>
      <c r="AR431" s="302"/>
      <c r="AS431" s="302"/>
      <c r="AT431" s="322"/>
      <c r="AU431" s="290"/>
      <c r="AV431" s="316">
        <v>28740000</v>
      </c>
      <c r="AW431" s="316">
        <v>28740000</v>
      </c>
      <c r="AX431" s="326"/>
      <c r="AY431" s="326"/>
      <c r="AZ431" s="326"/>
      <c r="BA431" s="302"/>
      <c r="BB431" s="326"/>
      <c r="BC431" s="302"/>
      <c r="BD431" s="302"/>
      <c r="BE431" s="329"/>
      <c r="BF431" s="288"/>
      <c r="BG431" s="272"/>
      <c r="BH431" s="326"/>
      <c r="BI431" s="326"/>
      <c r="BJ431" s="322"/>
      <c r="BK431" s="330"/>
      <c r="BL431" s="302"/>
      <c r="BM431" s="302">
        <v>40000</v>
      </c>
      <c r="BN431" s="304">
        <v>4800000</v>
      </c>
      <c r="BO431" s="316">
        <v>4800000</v>
      </c>
      <c r="BP431" s="316">
        <v>33540000</v>
      </c>
      <c r="BQ431" s="316"/>
      <c r="BR431" s="316" t="s">
        <v>1261</v>
      </c>
      <c r="BS431" s="334"/>
      <c r="BT431" s="325"/>
      <c r="BU431" s="343"/>
    </row>
    <row r="432" spans="1:77" s="336" customFormat="1" ht="37.9" customHeight="1" x14ac:dyDescent="0.25">
      <c r="A432" s="367">
        <v>194</v>
      </c>
      <c r="B432" s="367" t="s">
        <v>1752</v>
      </c>
      <c r="C432" s="326">
        <v>63</v>
      </c>
      <c r="D432" s="326">
        <v>140</v>
      </c>
      <c r="E432" s="326" t="s">
        <v>1203</v>
      </c>
      <c r="F432" s="326" t="s">
        <v>1004</v>
      </c>
      <c r="G432" s="302" t="s">
        <v>12</v>
      </c>
      <c r="H432" s="327">
        <v>117.2</v>
      </c>
      <c r="I432" s="327">
        <v>117.2</v>
      </c>
      <c r="J432" s="327">
        <v>0</v>
      </c>
      <c r="K432" s="327">
        <v>117.2</v>
      </c>
      <c r="L432" s="327">
        <v>0</v>
      </c>
      <c r="M432" s="354">
        <v>1993</v>
      </c>
      <c r="N432" s="302">
        <v>70000</v>
      </c>
      <c r="O432" s="304">
        <v>8204000</v>
      </c>
      <c r="P432" s="326" t="s">
        <v>1204</v>
      </c>
      <c r="Q432" s="326" t="s">
        <v>1205</v>
      </c>
      <c r="R432" s="326" t="s">
        <v>1005</v>
      </c>
      <c r="S432" s="326"/>
      <c r="T432" s="322">
        <v>9500</v>
      </c>
      <c r="U432" s="326" t="s">
        <v>352</v>
      </c>
      <c r="V432" s="328">
        <v>117.2</v>
      </c>
      <c r="W432" s="322">
        <v>9500</v>
      </c>
      <c r="X432" s="302">
        <v>1113400</v>
      </c>
      <c r="Y432" s="322"/>
      <c r="Z432" s="322"/>
      <c r="AA432" s="326"/>
      <c r="AB432" s="302"/>
      <c r="AC432" s="302"/>
      <c r="AD432" s="302"/>
      <c r="AE432" s="302"/>
      <c r="AF432" s="326"/>
      <c r="AG432" s="326"/>
      <c r="AH432" s="302"/>
      <c r="AI432" s="302">
        <v>10000</v>
      </c>
      <c r="AJ432" s="329">
        <v>1172000</v>
      </c>
      <c r="AK432" s="302">
        <v>150000</v>
      </c>
      <c r="AL432" s="322">
        <v>17580000</v>
      </c>
      <c r="AM432" s="322"/>
      <c r="AN432" s="330"/>
      <c r="AO432" s="322"/>
      <c r="AP432" s="330"/>
      <c r="AQ432" s="302"/>
      <c r="AR432" s="302"/>
      <c r="AS432" s="302"/>
      <c r="AT432" s="322"/>
      <c r="AU432" s="290"/>
      <c r="AV432" s="316">
        <v>28069400</v>
      </c>
      <c r="AW432" s="316">
        <v>28069400</v>
      </c>
      <c r="AX432" s="326"/>
      <c r="AY432" s="326"/>
      <c r="AZ432" s="326"/>
      <c r="BA432" s="302"/>
      <c r="BB432" s="326"/>
      <c r="BC432" s="302"/>
      <c r="BD432" s="302"/>
      <c r="BE432" s="329"/>
      <c r="BF432" s="288"/>
      <c r="BG432" s="272"/>
      <c r="BH432" s="326"/>
      <c r="BI432" s="326"/>
      <c r="BJ432" s="322"/>
      <c r="BK432" s="330"/>
      <c r="BL432" s="302"/>
      <c r="BM432" s="302">
        <v>40000</v>
      </c>
      <c r="BN432" s="304">
        <v>4688000</v>
      </c>
      <c r="BO432" s="316">
        <v>4688000</v>
      </c>
      <c r="BP432" s="316">
        <v>32757400</v>
      </c>
      <c r="BQ432" s="316"/>
      <c r="BR432" s="316" t="s">
        <v>1753</v>
      </c>
      <c r="BS432" s="334"/>
      <c r="BT432" s="325"/>
      <c r="BU432" s="343"/>
    </row>
    <row r="433" spans="1:73" s="336" customFormat="1" ht="64.900000000000006" customHeight="1" x14ac:dyDescent="0.25">
      <c r="A433" s="367">
        <v>195</v>
      </c>
      <c r="B433" s="367" t="s">
        <v>1754</v>
      </c>
      <c r="C433" s="326">
        <v>55</v>
      </c>
      <c r="D433" s="326">
        <v>514</v>
      </c>
      <c r="E433" s="326" t="s">
        <v>1203</v>
      </c>
      <c r="F433" s="326" t="s">
        <v>1004</v>
      </c>
      <c r="G433" s="302" t="s">
        <v>12</v>
      </c>
      <c r="H433" s="327">
        <v>324.10000000000002</v>
      </c>
      <c r="I433" s="327">
        <v>324.10000000000002</v>
      </c>
      <c r="J433" s="327">
        <v>0</v>
      </c>
      <c r="K433" s="327">
        <v>324.10000000000002</v>
      </c>
      <c r="L433" s="327">
        <v>0</v>
      </c>
      <c r="M433" s="354">
        <v>1993</v>
      </c>
      <c r="N433" s="302">
        <v>70000</v>
      </c>
      <c r="O433" s="304">
        <v>22687000</v>
      </c>
      <c r="P433" s="326" t="s">
        <v>1204</v>
      </c>
      <c r="Q433" s="326" t="s">
        <v>1205</v>
      </c>
      <c r="R433" s="326" t="s">
        <v>1005</v>
      </c>
      <c r="S433" s="326"/>
      <c r="T433" s="322">
        <v>9500</v>
      </c>
      <c r="U433" s="326" t="s">
        <v>352</v>
      </c>
      <c r="V433" s="328">
        <v>324.10000000000002</v>
      </c>
      <c r="W433" s="322">
        <v>9500</v>
      </c>
      <c r="X433" s="302">
        <v>3078950</v>
      </c>
      <c r="Y433" s="322"/>
      <c r="Z433" s="322"/>
      <c r="AA433" s="326"/>
      <c r="AB433" s="302"/>
      <c r="AC433" s="302"/>
      <c r="AD433" s="302"/>
      <c r="AE433" s="302"/>
      <c r="AF433" s="326"/>
      <c r="AG433" s="326"/>
      <c r="AH433" s="302"/>
      <c r="AI433" s="302">
        <v>10000</v>
      </c>
      <c r="AJ433" s="329">
        <v>3241000</v>
      </c>
      <c r="AK433" s="302">
        <v>150000</v>
      </c>
      <c r="AL433" s="322">
        <v>48615000</v>
      </c>
      <c r="AM433" s="322"/>
      <c r="AN433" s="330"/>
      <c r="AO433" s="322"/>
      <c r="AP433" s="330"/>
      <c r="AQ433" s="302"/>
      <c r="AR433" s="302"/>
      <c r="AS433" s="302"/>
      <c r="AT433" s="322"/>
      <c r="AU433" s="290"/>
      <c r="AV433" s="316">
        <v>77621950</v>
      </c>
      <c r="AW433" s="316">
        <v>77621950</v>
      </c>
      <c r="AX433" s="326"/>
      <c r="AY433" s="326"/>
      <c r="AZ433" s="326"/>
      <c r="BA433" s="302"/>
      <c r="BB433" s="326"/>
      <c r="BC433" s="302"/>
      <c r="BD433" s="302"/>
      <c r="BE433" s="329"/>
      <c r="BF433" s="288"/>
      <c r="BG433" s="272"/>
      <c r="BH433" s="326"/>
      <c r="BI433" s="326"/>
      <c r="BJ433" s="322"/>
      <c r="BK433" s="330"/>
      <c r="BL433" s="302"/>
      <c r="BM433" s="302">
        <v>40000</v>
      </c>
      <c r="BN433" s="304">
        <v>12964000</v>
      </c>
      <c r="BO433" s="316">
        <v>12964000</v>
      </c>
      <c r="BP433" s="316">
        <v>90585950</v>
      </c>
      <c r="BQ433" s="316"/>
      <c r="BR433" s="316" t="s">
        <v>1393</v>
      </c>
      <c r="BS433" s="334"/>
      <c r="BT433" s="325"/>
      <c r="BU433" s="343"/>
    </row>
    <row r="434" spans="1:73" s="336" customFormat="1" ht="36" customHeight="1" x14ac:dyDescent="0.25">
      <c r="A434" s="833">
        <v>196</v>
      </c>
      <c r="B434" s="827" t="s">
        <v>1755</v>
      </c>
      <c r="C434" s="326">
        <v>55</v>
      </c>
      <c r="D434" s="326">
        <v>486</v>
      </c>
      <c r="E434" s="326" t="s">
        <v>1203</v>
      </c>
      <c r="F434" s="326" t="s">
        <v>1004</v>
      </c>
      <c r="G434" s="302" t="s">
        <v>12</v>
      </c>
      <c r="H434" s="327">
        <v>242.89999999999998</v>
      </c>
      <c r="I434" s="327">
        <v>242.9</v>
      </c>
      <c r="J434" s="327">
        <v>0</v>
      </c>
      <c r="K434" s="327">
        <v>242.9</v>
      </c>
      <c r="L434" s="327">
        <v>0</v>
      </c>
      <c r="M434" s="354">
        <v>1993</v>
      </c>
      <c r="N434" s="302">
        <v>70000</v>
      </c>
      <c r="O434" s="304">
        <v>17003000</v>
      </c>
      <c r="P434" s="326" t="s">
        <v>1204</v>
      </c>
      <c r="Q434" s="326" t="s">
        <v>1205</v>
      </c>
      <c r="R434" s="326" t="s">
        <v>1005</v>
      </c>
      <c r="S434" s="326"/>
      <c r="T434" s="322">
        <v>9500</v>
      </c>
      <c r="U434" s="326" t="s">
        <v>352</v>
      </c>
      <c r="V434" s="328">
        <v>242.9</v>
      </c>
      <c r="W434" s="322">
        <v>9500</v>
      </c>
      <c r="X434" s="302">
        <v>2307550</v>
      </c>
      <c r="Y434" s="322"/>
      <c r="Z434" s="322"/>
      <c r="AA434" s="326"/>
      <c r="AB434" s="302"/>
      <c r="AC434" s="302"/>
      <c r="AD434" s="302"/>
      <c r="AE434" s="302"/>
      <c r="AF434" s="326"/>
      <c r="AG434" s="326"/>
      <c r="AH434" s="302"/>
      <c r="AI434" s="302">
        <v>10000</v>
      </c>
      <c r="AJ434" s="329">
        <v>2429000</v>
      </c>
      <c r="AK434" s="302">
        <v>150000</v>
      </c>
      <c r="AL434" s="322">
        <v>36435000</v>
      </c>
      <c r="AM434" s="322"/>
      <c r="AN434" s="330"/>
      <c r="AO434" s="322"/>
      <c r="AP434" s="330"/>
      <c r="AQ434" s="302"/>
      <c r="AR434" s="302"/>
      <c r="AS434" s="302"/>
      <c r="AT434" s="322"/>
      <c r="AU434" s="290"/>
      <c r="AV434" s="316">
        <v>58174550</v>
      </c>
      <c r="AW434" s="829">
        <v>93500800</v>
      </c>
      <c r="AX434" s="326"/>
      <c r="AY434" s="326"/>
      <c r="AZ434" s="326"/>
      <c r="BA434" s="302"/>
      <c r="BB434" s="326"/>
      <c r="BC434" s="302"/>
      <c r="BD434" s="302"/>
      <c r="BE434" s="329"/>
      <c r="BF434" s="288"/>
      <c r="BG434" s="272"/>
      <c r="BH434" s="326"/>
      <c r="BI434" s="326"/>
      <c r="BJ434" s="322"/>
      <c r="BK434" s="330"/>
      <c r="BL434" s="302"/>
      <c r="BM434" s="302">
        <v>40000</v>
      </c>
      <c r="BN434" s="304">
        <v>9716000</v>
      </c>
      <c r="BO434" s="829">
        <v>15616000</v>
      </c>
      <c r="BP434" s="829">
        <v>109116800</v>
      </c>
      <c r="BQ434" s="322"/>
      <c r="BR434" s="316" t="s">
        <v>1756</v>
      </c>
      <c r="BS434" s="334" t="s">
        <v>1757</v>
      </c>
      <c r="BT434" s="837"/>
      <c r="BU434" s="343"/>
    </row>
    <row r="435" spans="1:73" s="336" customFormat="1" ht="36" customHeight="1" x14ac:dyDescent="0.25">
      <c r="A435" s="836"/>
      <c r="B435" s="831"/>
      <c r="C435" s="326">
        <v>55</v>
      </c>
      <c r="D435" s="326">
        <v>540</v>
      </c>
      <c r="E435" s="326" t="s">
        <v>1203</v>
      </c>
      <c r="F435" s="326" t="s">
        <v>1004</v>
      </c>
      <c r="G435" s="302" t="s">
        <v>12</v>
      </c>
      <c r="H435" s="327">
        <v>147.5</v>
      </c>
      <c r="I435" s="327">
        <v>147.5</v>
      </c>
      <c r="J435" s="327">
        <v>0</v>
      </c>
      <c r="K435" s="327">
        <v>147.5</v>
      </c>
      <c r="L435" s="327">
        <v>0</v>
      </c>
      <c r="M435" s="354">
        <v>1993</v>
      </c>
      <c r="N435" s="302">
        <v>70000</v>
      </c>
      <c r="O435" s="304">
        <v>10325000</v>
      </c>
      <c r="P435" s="326" t="s">
        <v>1204</v>
      </c>
      <c r="Q435" s="326" t="s">
        <v>1205</v>
      </c>
      <c r="R435" s="326" t="s">
        <v>1005</v>
      </c>
      <c r="S435" s="326"/>
      <c r="T435" s="322">
        <v>9500</v>
      </c>
      <c r="U435" s="326" t="s">
        <v>352</v>
      </c>
      <c r="V435" s="328">
        <v>147.5</v>
      </c>
      <c r="W435" s="322">
        <v>9500</v>
      </c>
      <c r="X435" s="302">
        <v>1401250</v>
      </c>
      <c r="Y435" s="322"/>
      <c r="Z435" s="322"/>
      <c r="AA435" s="326"/>
      <c r="AB435" s="302"/>
      <c r="AC435" s="302"/>
      <c r="AD435" s="302"/>
      <c r="AE435" s="302"/>
      <c r="AF435" s="326"/>
      <c r="AG435" s="326"/>
      <c r="AH435" s="302"/>
      <c r="AI435" s="302">
        <v>10000</v>
      </c>
      <c r="AJ435" s="329">
        <v>1475000</v>
      </c>
      <c r="AK435" s="302">
        <v>150000</v>
      </c>
      <c r="AL435" s="322">
        <v>22125000</v>
      </c>
      <c r="AM435" s="322"/>
      <c r="AN435" s="330"/>
      <c r="AO435" s="322"/>
      <c r="AP435" s="330"/>
      <c r="AQ435" s="302"/>
      <c r="AR435" s="302"/>
      <c r="AS435" s="302"/>
      <c r="AT435" s="322"/>
      <c r="AU435" s="290"/>
      <c r="AV435" s="316">
        <v>35326250</v>
      </c>
      <c r="AW435" s="830"/>
      <c r="AX435" s="326"/>
      <c r="AY435" s="326"/>
      <c r="AZ435" s="326"/>
      <c r="BA435" s="302"/>
      <c r="BB435" s="326"/>
      <c r="BC435" s="302"/>
      <c r="BD435" s="302"/>
      <c r="BE435" s="329"/>
      <c r="BF435" s="288"/>
      <c r="BG435" s="272"/>
      <c r="BH435" s="326"/>
      <c r="BI435" s="326"/>
      <c r="BJ435" s="322"/>
      <c r="BK435" s="330"/>
      <c r="BL435" s="302"/>
      <c r="BM435" s="302">
        <v>40000</v>
      </c>
      <c r="BN435" s="304">
        <v>5900000</v>
      </c>
      <c r="BO435" s="830"/>
      <c r="BP435" s="830"/>
      <c r="BQ435" s="324"/>
      <c r="BR435" s="316" t="s">
        <v>1237</v>
      </c>
      <c r="BS435" s="334" t="s">
        <v>1757</v>
      </c>
      <c r="BT435" s="838"/>
      <c r="BU435" s="343"/>
    </row>
    <row r="436" spans="1:73" s="336" customFormat="1" ht="42" customHeight="1" x14ac:dyDescent="0.25">
      <c r="A436" s="836"/>
      <c r="B436" s="831"/>
      <c r="C436" s="326">
        <v>55</v>
      </c>
      <c r="D436" s="326">
        <v>486</v>
      </c>
      <c r="E436" s="326" t="s">
        <v>1203</v>
      </c>
      <c r="F436" s="326" t="s">
        <v>1004</v>
      </c>
      <c r="G436" s="302" t="s">
        <v>12</v>
      </c>
      <c r="H436" s="327">
        <v>243</v>
      </c>
      <c r="I436" s="327">
        <v>243</v>
      </c>
      <c r="J436" s="327">
        <v>0</v>
      </c>
      <c r="K436" s="327">
        <v>243</v>
      </c>
      <c r="L436" s="327">
        <v>0</v>
      </c>
      <c r="M436" s="354">
        <v>1993</v>
      </c>
      <c r="N436" s="302">
        <v>70000</v>
      </c>
      <c r="O436" s="304">
        <v>17010000</v>
      </c>
      <c r="P436" s="326" t="s">
        <v>1204</v>
      </c>
      <c r="Q436" s="326" t="s">
        <v>1205</v>
      </c>
      <c r="R436" s="326" t="s">
        <v>1005</v>
      </c>
      <c r="S436" s="326"/>
      <c r="T436" s="322">
        <v>9500</v>
      </c>
      <c r="U436" s="326" t="s">
        <v>352</v>
      </c>
      <c r="V436" s="328">
        <v>243</v>
      </c>
      <c r="W436" s="322">
        <v>9500</v>
      </c>
      <c r="X436" s="302">
        <v>2308500</v>
      </c>
      <c r="Y436" s="322"/>
      <c r="Z436" s="322"/>
      <c r="AA436" s="326"/>
      <c r="AB436" s="302"/>
      <c r="AC436" s="302"/>
      <c r="AD436" s="302"/>
      <c r="AE436" s="302"/>
      <c r="AF436" s="326"/>
      <c r="AG436" s="326"/>
      <c r="AH436" s="302"/>
      <c r="AI436" s="302">
        <v>10000</v>
      </c>
      <c r="AJ436" s="329">
        <v>2430000</v>
      </c>
      <c r="AK436" s="302">
        <v>150000</v>
      </c>
      <c r="AL436" s="322">
        <v>36450000</v>
      </c>
      <c r="AM436" s="322"/>
      <c r="AN436" s="330"/>
      <c r="AO436" s="322"/>
      <c r="AP436" s="330"/>
      <c r="AQ436" s="302"/>
      <c r="AR436" s="302"/>
      <c r="AS436" s="302"/>
      <c r="AT436" s="322"/>
      <c r="AU436" s="290"/>
      <c r="AV436" s="316">
        <v>58198500</v>
      </c>
      <c r="AW436" s="316">
        <v>58198500</v>
      </c>
      <c r="AX436" s="326"/>
      <c r="AY436" s="326"/>
      <c r="AZ436" s="326"/>
      <c r="BA436" s="302"/>
      <c r="BB436" s="326"/>
      <c r="BC436" s="302"/>
      <c r="BD436" s="302"/>
      <c r="BE436" s="329"/>
      <c r="BF436" s="288"/>
      <c r="BG436" s="272"/>
      <c r="BH436" s="326"/>
      <c r="BI436" s="326"/>
      <c r="BJ436" s="322"/>
      <c r="BK436" s="330"/>
      <c r="BL436" s="302"/>
      <c r="BM436" s="302">
        <v>40000</v>
      </c>
      <c r="BN436" s="304">
        <v>9720000</v>
      </c>
      <c r="BO436" s="316">
        <v>9720000</v>
      </c>
      <c r="BP436" s="316">
        <v>67918500</v>
      </c>
      <c r="BQ436" s="316"/>
      <c r="BR436" s="316"/>
      <c r="BS436" s="334"/>
      <c r="BT436" s="325"/>
      <c r="BU436" s="405"/>
    </row>
    <row r="437" spans="1:73" s="336" customFormat="1" ht="42" customHeight="1" x14ac:dyDescent="0.25">
      <c r="A437" s="834"/>
      <c r="B437" s="828"/>
      <c r="C437" s="326">
        <v>63</v>
      </c>
      <c r="D437" s="326">
        <v>132</v>
      </c>
      <c r="E437" s="326" t="s">
        <v>1203</v>
      </c>
      <c r="F437" s="326" t="s">
        <v>1004</v>
      </c>
      <c r="G437" s="302" t="s">
        <v>12</v>
      </c>
      <c r="H437" s="327">
        <v>200.7</v>
      </c>
      <c r="I437" s="327">
        <v>200.7</v>
      </c>
      <c r="J437" s="327">
        <v>0</v>
      </c>
      <c r="K437" s="327">
        <v>200.7</v>
      </c>
      <c r="L437" s="327">
        <v>0</v>
      </c>
      <c r="M437" s="354">
        <v>1993</v>
      </c>
      <c r="N437" s="302">
        <v>70000</v>
      </c>
      <c r="O437" s="304">
        <v>14049000</v>
      </c>
      <c r="P437" s="326" t="s">
        <v>1204</v>
      </c>
      <c r="Q437" s="326" t="s">
        <v>1205</v>
      </c>
      <c r="R437" s="326" t="s">
        <v>1005</v>
      </c>
      <c r="S437" s="326"/>
      <c r="T437" s="322">
        <v>9500</v>
      </c>
      <c r="U437" s="326" t="s">
        <v>352</v>
      </c>
      <c r="V437" s="328">
        <v>200.7</v>
      </c>
      <c r="W437" s="322">
        <v>9500</v>
      </c>
      <c r="X437" s="302">
        <v>1906650</v>
      </c>
      <c r="Y437" s="322"/>
      <c r="Z437" s="322"/>
      <c r="AA437" s="326"/>
      <c r="AB437" s="302"/>
      <c r="AC437" s="302"/>
      <c r="AD437" s="302"/>
      <c r="AE437" s="302"/>
      <c r="AF437" s="326"/>
      <c r="AG437" s="326"/>
      <c r="AH437" s="302"/>
      <c r="AI437" s="302">
        <v>10000</v>
      </c>
      <c r="AJ437" s="329">
        <v>2007000</v>
      </c>
      <c r="AK437" s="302">
        <v>150000</v>
      </c>
      <c r="AL437" s="322">
        <v>30105000</v>
      </c>
      <c r="AM437" s="322"/>
      <c r="AN437" s="330"/>
      <c r="AO437" s="322"/>
      <c r="AP437" s="330"/>
      <c r="AQ437" s="302"/>
      <c r="AR437" s="302"/>
      <c r="AS437" s="302"/>
      <c r="AT437" s="322"/>
      <c r="AU437" s="290"/>
      <c r="AV437" s="316">
        <v>48067650</v>
      </c>
      <c r="AW437" s="316">
        <v>48067650</v>
      </c>
      <c r="AX437" s="326"/>
      <c r="AY437" s="326"/>
      <c r="AZ437" s="326"/>
      <c r="BA437" s="302"/>
      <c r="BB437" s="326"/>
      <c r="BC437" s="302"/>
      <c r="BD437" s="302"/>
      <c r="BE437" s="329"/>
      <c r="BF437" s="288"/>
      <c r="BG437" s="272"/>
      <c r="BH437" s="326"/>
      <c r="BI437" s="326"/>
      <c r="BJ437" s="322"/>
      <c r="BK437" s="330"/>
      <c r="BL437" s="302"/>
      <c r="BM437" s="302">
        <v>40000</v>
      </c>
      <c r="BN437" s="304">
        <v>8028000</v>
      </c>
      <c r="BO437" s="316">
        <v>8028000</v>
      </c>
      <c r="BP437" s="316">
        <v>56095650</v>
      </c>
      <c r="BQ437" s="316"/>
      <c r="BR437" s="316"/>
      <c r="BS437" s="334"/>
      <c r="BT437" s="325"/>
      <c r="BU437" s="405"/>
    </row>
    <row r="438" spans="1:73" s="338" customFormat="1" ht="57.6" customHeight="1" x14ac:dyDescent="0.25">
      <c r="A438" s="265">
        <v>197</v>
      </c>
      <c r="B438" s="265" t="s">
        <v>1758</v>
      </c>
      <c r="C438" s="311">
        <v>55</v>
      </c>
      <c r="D438" s="311">
        <v>569</v>
      </c>
      <c r="E438" s="311" t="s">
        <v>1203</v>
      </c>
      <c r="F438" s="311" t="s">
        <v>1004</v>
      </c>
      <c r="G438" s="312" t="s">
        <v>12</v>
      </c>
      <c r="H438" s="313">
        <v>299.60000000000002</v>
      </c>
      <c r="I438" s="313">
        <v>299.60000000000002</v>
      </c>
      <c r="J438" s="313">
        <v>0</v>
      </c>
      <c r="K438" s="313">
        <v>299.60000000000002</v>
      </c>
      <c r="L438" s="313">
        <v>0</v>
      </c>
      <c r="M438" s="314">
        <v>1993</v>
      </c>
      <c r="N438" s="312">
        <v>70000</v>
      </c>
      <c r="O438" s="315">
        <v>20972000</v>
      </c>
      <c r="P438" s="311" t="s">
        <v>1204</v>
      </c>
      <c r="Q438" s="311" t="s">
        <v>1205</v>
      </c>
      <c r="R438" s="311" t="s">
        <v>1005</v>
      </c>
      <c r="S438" s="311"/>
      <c r="T438" s="316">
        <v>9500</v>
      </c>
      <c r="U438" s="311" t="s">
        <v>352</v>
      </c>
      <c r="V438" s="317">
        <v>299.60000000000002</v>
      </c>
      <c r="W438" s="316">
        <v>9500</v>
      </c>
      <c r="X438" s="312">
        <v>2846200</v>
      </c>
      <c r="Y438" s="316"/>
      <c r="Z438" s="316"/>
      <c r="AA438" s="311"/>
      <c r="AB438" s="312"/>
      <c r="AC438" s="312"/>
      <c r="AD438" s="312"/>
      <c r="AE438" s="312"/>
      <c r="AF438" s="311"/>
      <c r="AG438" s="311"/>
      <c r="AH438" s="312"/>
      <c r="AI438" s="312">
        <v>10000</v>
      </c>
      <c r="AJ438" s="318">
        <v>2996000</v>
      </c>
      <c r="AK438" s="312">
        <v>150000</v>
      </c>
      <c r="AL438" s="316">
        <v>44940000</v>
      </c>
      <c r="AM438" s="316"/>
      <c r="AN438" s="319"/>
      <c r="AO438" s="316"/>
      <c r="AP438" s="319"/>
      <c r="AQ438" s="312"/>
      <c r="AR438" s="312"/>
      <c r="AS438" s="312"/>
      <c r="AT438" s="316"/>
      <c r="AU438" s="271"/>
      <c r="AV438" s="316">
        <v>71754200</v>
      </c>
      <c r="AW438" s="316">
        <v>71754200</v>
      </c>
      <c r="AX438" s="311"/>
      <c r="AY438" s="311"/>
      <c r="AZ438" s="311"/>
      <c r="BA438" s="312"/>
      <c r="BB438" s="311"/>
      <c r="BC438" s="312"/>
      <c r="BD438" s="312"/>
      <c r="BE438" s="318"/>
      <c r="BF438" s="320"/>
      <c r="BG438" s="321"/>
      <c r="BH438" s="311"/>
      <c r="BI438" s="311"/>
      <c r="BJ438" s="316"/>
      <c r="BK438" s="319"/>
      <c r="BL438" s="312"/>
      <c r="BM438" s="312">
        <v>40000</v>
      </c>
      <c r="BN438" s="315">
        <v>11984000</v>
      </c>
      <c r="BO438" s="316">
        <v>11984000</v>
      </c>
      <c r="BP438" s="316">
        <v>83738200</v>
      </c>
      <c r="BQ438" s="316"/>
      <c r="BR438" s="316" t="s">
        <v>1759</v>
      </c>
      <c r="BS438" s="334" t="s">
        <v>1760</v>
      </c>
      <c r="BT438" s="325"/>
      <c r="BU438" s="276"/>
    </row>
    <row r="439" spans="1:73" s="338" customFormat="1" ht="57.6" customHeight="1" x14ac:dyDescent="0.25">
      <c r="A439" s="265">
        <v>198</v>
      </c>
      <c r="B439" s="265" t="s">
        <v>1761</v>
      </c>
      <c r="C439" s="311">
        <v>63</v>
      </c>
      <c r="D439" s="311">
        <v>385</v>
      </c>
      <c r="E439" s="311" t="s">
        <v>1203</v>
      </c>
      <c r="F439" s="311" t="s">
        <v>1004</v>
      </c>
      <c r="G439" s="312" t="s">
        <v>12</v>
      </c>
      <c r="H439" s="313">
        <v>150</v>
      </c>
      <c r="I439" s="313">
        <v>90</v>
      </c>
      <c r="J439" s="313">
        <v>60</v>
      </c>
      <c r="K439" s="313">
        <v>150</v>
      </c>
      <c r="L439" s="313">
        <v>0</v>
      </c>
      <c r="M439" s="314">
        <v>1993</v>
      </c>
      <c r="N439" s="312">
        <v>70000</v>
      </c>
      <c r="O439" s="315">
        <v>10500000</v>
      </c>
      <c r="P439" s="311" t="s">
        <v>1204</v>
      </c>
      <c r="Q439" s="311" t="s">
        <v>1205</v>
      </c>
      <c r="R439" s="311" t="s">
        <v>1005</v>
      </c>
      <c r="S439" s="311"/>
      <c r="T439" s="316">
        <v>9500</v>
      </c>
      <c r="U439" s="311" t="s">
        <v>352</v>
      </c>
      <c r="V439" s="317">
        <v>150</v>
      </c>
      <c r="W439" s="316">
        <v>9500</v>
      </c>
      <c r="X439" s="312">
        <v>1425000</v>
      </c>
      <c r="Y439" s="316"/>
      <c r="Z439" s="316"/>
      <c r="AA439" s="311"/>
      <c r="AB439" s="312"/>
      <c r="AC439" s="312"/>
      <c r="AD439" s="312"/>
      <c r="AE439" s="312"/>
      <c r="AF439" s="311"/>
      <c r="AG439" s="311"/>
      <c r="AH439" s="312"/>
      <c r="AI439" s="312">
        <v>10000</v>
      </c>
      <c r="AJ439" s="318">
        <v>1500000</v>
      </c>
      <c r="AK439" s="312">
        <v>150000</v>
      </c>
      <c r="AL439" s="316">
        <v>22500000</v>
      </c>
      <c r="AM439" s="316"/>
      <c r="AN439" s="319"/>
      <c r="AO439" s="316"/>
      <c r="AP439" s="319"/>
      <c r="AQ439" s="312"/>
      <c r="AR439" s="312"/>
      <c r="AS439" s="312"/>
      <c r="AT439" s="316"/>
      <c r="AU439" s="271"/>
      <c r="AV439" s="316">
        <v>35925000</v>
      </c>
      <c r="AW439" s="316">
        <v>35925000</v>
      </c>
      <c r="AX439" s="311"/>
      <c r="AY439" s="311"/>
      <c r="AZ439" s="311"/>
      <c r="BA439" s="312"/>
      <c r="BB439" s="311"/>
      <c r="BC439" s="312"/>
      <c r="BD439" s="312"/>
      <c r="BE439" s="318"/>
      <c r="BF439" s="320"/>
      <c r="BG439" s="321"/>
      <c r="BH439" s="311"/>
      <c r="BI439" s="311"/>
      <c r="BJ439" s="316"/>
      <c r="BK439" s="319"/>
      <c r="BL439" s="312"/>
      <c r="BM439" s="312">
        <v>40000</v>
      </c>
      <c r="BN439" s="315">
        <v>6000000</v>
      </c>
      <c r="BO439" s="316">
        <v>6000000</v>
      </c>
      <c r="BP439" s="316">
        <v>41925000</v>
      </c>
      <c r="BQ439" s="316"/>
      <c r="BR439" s="316" t="s">
        <v>1762</v>
      </c>
      <c r="BS439" s="334" t="s">
        <v>1760</v>
      </c>
      <c r="BT439" s="325"/>
      <c r="BU439" s="276"/>
    </row>
    <row r="440" spans="1:73" s="338" customFormat="1" ht="72" customHeight="1" x14ac:dyDescent="0.25">
      <c r="A440" s="265">
        <v>199</v>
      </c>
      <c r="B440" s="265" t="s">
        <v>1256</v>
      </c>
      <c r="C440" s="311">
        <v>63</v>
      </c>
      <c r="D440" s="311">
        <v>385</v>
      </c>
      <c r="E440" s="311" t="s">
        <v>1203</v>
      </c>
      <c r="F440" s="311" t="s">
        <v>1004</v>
      </c>
      <c r="G440" s="312" t="s">
        <v>12</v>
      </c>
      <c r="H440" s="313">
        <v>263</v>
      </c>
      <c r="I440" s="313">
        <v>173.1</v>
      </c>
      <c r="J440" s="313">
        <v>89.9</v>
      </c>
      <c r="K440" s="313">
        <v>263</v>
      </c>
      <c r="L440" s="313">
        <v>0</v>
      </c>
      <c r="M440" s="314">
        <v>1993</v>
      </c>
      <c r="N440" s="312">
        <v>70000</v>
      </c>
      <c r="O440" s="315">
        <v>18410000</v>
      </c>
      <c r="P440" s="311" t="s">
        <v>1204</v>
      </c>
      <c r="Q440" s="311" t="s">
        <v>1205</v>
      </c>
      <c r="R440" s="311" t="s">
        <v>1005</v>
      </c>
      <c r="S440" s="311"/>
      <c r="T440" s="316">
        <v>9500</v>
      </c>
      <c r="U440" s="311" t="s">
        <v>352</v>
      </c>
      <c r="V440" s="317">
        <v>263</v>
      </c>
      <c r="W440" s="316">
        <v>9500</v>
      </c>
      <c r="X440" s="312">
        <v>2498500</v>
      </c>
      <c r="Y440" s="316"/>
      <c r="Z440" s="316"/>
      <c r="AA440" s="311"/>
      <c r="AB440" s="312"/>
      <c r="AC440" s="312"/>
      <c r="AD440" s="312"/>
      <c r="AE440" s="312"/>
      <c r="AF440" s="311"/>
      <c r="AG440" s="311"/>
      <c r="AH440" s="312"/>
      <c r="AI440" s="312">
        <v>10000</v>
      </c>
      <c r="AJ440" s="318">
        <v>2630000</v>
      </c>
      <c r="AK440" s="312">
        <v>150000</v>
      </c>
      <c r="AL440" s="316">
        <v>39450000</v>
      </c>
      <c r="AM440" s="316"/>
      <c r="AN440" s="319"/>
      <c r="AO440" s="316"/>
      <c r="AP440" s="319"/>
      <c r="AQ440" s="312"/>
      <c r="AR440" s="312"/>
      <c r="AS440" s="312"/>
      <c r="AT440" s="316"/>
      <c r="AU440" s="271"/>
      <c r="AV440" s="316">
        <v>62988500</v>
      </c>
      <c r="AW440" s="316">
        <v>62988500</v>
      </c>
      <c r="AX440" s="311"/>
      <c r="AY440" s="311"/>
      <c r="AZ440" s="311"/>
      <c r="BA440" s="312"/>
      <c r="BB440" s="311"/>
      <c r="BC440" s="312"/>
      <c r="BD440" s="312"/>
      <c r="BE440" s="318"/>
      <c r="BF440" s="320"/>
      <c r="BG440" s="321"/>
      <c r="BH440" s="311"/>
      <c r="BI440" s="311"/>
      <c r="BJ440" s="316"/>
      <c r="BK440" s="319"/>
      <c r="BL440" s="312"/>
      <c r="BM440" s="312">
        <v>40000</v>
      </c>
      <c r="BN440" s="315">
        <v>10520000</v>
      </c>
      <c r="BO440" s="316">
        <v>10520000</v>
      </c>
      <c r="BP440" s="316">
        <v>73508500</v>
      </c>
      <c r="BQ440" s="316"/>
      <c r="BR440" s="316" t="s">
        <v>1763</v>
      </c>
      <c r="BS440" s="334" t="s">
        <v>1760</v>
      </c>
      <c r="BT440" s="325"/>
      <c r="BU440" s="276"/>
    </row>
    <row r="441" spans="1:73" s="338" customFormat="1" ht="58.15" customHeight="1" x14ac:dyDescent="0.25">
      <c r="A441" s="265">
        <v>200</v>
      </c>
      <c r="B441" s="265" t="s">
        <v>1764</v>
      </c>
      <c r="C441" s="311">
        <v>55</v>
      </c>
      <c r="D441" s="311">
        <v>567</v>
      </c>
      <c r="E441" s="311" t="s">
        <v>1203</v>
      </c>
      <c r="F441" s="311" t="s">
        <v>1004</v>
      </c>
      <c r="G441" s="312" t="s">
        <v>12</v>
      </c>
      <c r="H441" s="313">
        <v>166.8</v>
      </c>
      <c r="I441" s="313">
        <v>166.8</v>
      </c>
      <c r="J441" s="313">
        <v>0</v>
      </c>
      <c r="K441" s="313">
        <v>166.8</v>
      </c>
      <c r="L441" s="313">
        <v>0</v>
      </c>
      <c r="M441" s="314">
        <v>1993</v>
      </c>
      <c r="N441" s="312">
        <v>70000</v>
      </c>
      <c r="O441" s="315">
        <v>11676000</v>
      </c>
      <c r="P441" s="311" t="s">
        <v>1204</v>
      </c>
      <c r="Q441" s="311" t="s">
        <v>1205</v>
      </c>
      <c r="R441" s="311" t="s">
        <v>1005</v>
      </c>
      <c r="S441" s="311"/>
      <c r="T441" s="316">
        <v>9500</v>
      </c>
      <c r="U441" s="311" t="s">
        <v>352</v>
      </c>
      <c r="V441" s="317">
        <v>166.8</v>
      </c>
      <c r="W441" s="316">
        <v>9500</v>
      </c>
      <c r="X441" s="312">
        <v>1584600</v>
      </c>
      <c r="Y441" s="316"/>
      <c r="Z441" s="316"/>
      <c r="AA441" s="311"/>
      <c r="AB441" s="312"/>
      <c r="AC441" s="312"/>
      <c r="AD441" s="312"/>
      <c r="AE441" s="312"/>
      <c r="AF441" s="311"/>
      <c r="AG441" s="311"/>
      <c r="AH441" s="312"/>
      <c r="AI441" s="312">
        <v>10000</v>
      </c>
      <c r="AJ441" s="318">
        <v>1668000</v>
      </c>
      <c r="AK441" s="312">
        <v>150000</v>
      </c>
      <c r="AL441" s="316">
        <v>25020000</v>
      </c>
      <c r="AM441" s="316"/>
      <c r="AN441" s="319"/>
      <c r="AO441" s="316"/>
      <c r="AP441" s="319"/>
      <c r="AQ441" s="312"/>
      <c r="AR441" s="312"/>
      <c r="AS441" s="312"/>
      <c r="AT441" s="316"/>
      <c r="AU441" s="271"/>
      <c r="AV441" s="316">
        <v>39948600</v>
      </c>
      <c r="AW441" s="316">
        <v>39948600</v>
      </c>
      <c r="AX441" s="311"/>
      <c r="AY441" s="311"/>
      <c r="AZ441" s="311"/>
      <c r="BA441" s="312"/>
      <c r="BB441" s="311"/>
      <c r="BC441" s="312"/>
      <c r="BD441" s="312"/>
      <c r="BE441" s="318"/>
      <c r="BF441" s="320"/>
      <c r="BG441" s="321"/>
      <c r="BH441" s="311"/>
      <c r="BI441" s="311"/>
      <c r="BJ441" s="316"/>
      <c r="BK441" s="319"/>
      <c r="BL441" s="312"/>
      <c r="BM441" s="312">
        <v>40000</v>
      </c>
      <c r="BN441" s="315">
        <v>6672000</v>
      </c>
      <c r="BO441" s="316">
        <v>6672000</v>
      </c>
      <c r="BP441" s="316">
        <v>46620600</v>
      </c>
      <c r="BQ441" s="316"/>
      <c r="BR441" s="316" t="s">
        <v>1765</v>
      </c>
      <c r="BS441" s="334" t="s">
        <v>1760</v>
      </c>
      <c r="BT441" s="325"/>
      <c r="BU441" s="276"/>
    </row>
    <row r="442" spans="1:73" s="338" customFormat="1" ht="58.15" customHeight="1" x14ac:dyDescent="0.25">
      <c r="A442" s="265">
        <v>201</v>
      </c>
      <c r="B442" s="265" t="s">
        <v>1766</v>
      </c>
      <c r="C442" s="311">
        <v>55</v>
      </c>
      <c r="D442" s="311">
        <v>267</v>
      </c>
      <c r="E442" s="311" t="s">
        <v>1203</v>
      </c>
      <c r="F442" s="311" t="s">
        <v>1004</v>
      </c>
      <c r="G442" s="312" t="s">
        <v>12</v>
      </c>
      <c r="H442" s="313">
        <v>197.9</v>
      </c>
      <c r="I442" s="313">
        <v>67.3</v>
      </c>
      <c r="J442" s="313"/>
      <c r="K442" s="313">
        <v>67.3</v>
      </c>
      <c r="L442" s="313">
        <v>130.60000000000002</v>
      </c>
      <c r="M442" s="314">
        <v>1993</v>
      </c>
      <c r="N442" s="312">
        <v>70000</v>
      </c>
      <c r="O442" s="315">
        <v>4711000</v>
      </c>
      <c r="P442" s="311" t="s">
        <v>1204</v>
      </c>
      <c r="Q442" s="311" t="s">
        <v>1205</v>
      </c>
      <c r="R442" s="311" t="s">
        <v>1005</v>
      </c>
      <c r="S442" s="311"/>
      <c r="T442" s="316">
        <v>9500</v>
      </c>
      <c r="U442" s="311" t="s">
        <v>352</v>
      </c>
      <c r="V442" s="317">
        <v>67.3</v>
      </c>
      <c r="W442" s="316">
        <v>9500</v>
      </c>
      <c r="X442" s="312">
        <v>639350</v>
      </c>
      <c r="Y442" s="316"/>
      <c r="Z442" s="316"/>
      <c r="AA442" s="311"/>
      <c r="AB442" s="312"/>
      <c r="AC442" s="312"/>
      <c r="AD442" s="312"/>
      <c r="AE442" s="312"/>
      <c r="AF442" s="311"/>
      <c r="AG442" s="311"/>
      <c r="AH442" s="312"/>
      <c r="AI442" s="312">
        <v>10000</v>
      </c>
      <c r="AJ442" s="318">
        <v>673000</v>
      </c>
      <c r="AK442" s="312">
        <v>150000</v>
      </c>
      <c r="AL442" s="316">
        <v>10095000</v>
      </c>
      <c r="AM442" s="316"/>
      <c r="AN442" s="319"/>
      <c r="AO442" s="316"/>
      <c r="AP442" s="319"/>
      <c r="AQ442" s="312"/>
      <c r="AR442" s="312"/>
      <c r="AS442" s="312"/>
      <c r="AT442" s="316"/>
      <c r="AU442" s="271"/>
      <c r="AV442" s="316">
        <v>16118350</v>
      </c>
      <c r="AW442" s="316">
        <v>16118350</v>
      </c>
      <c r="AX442" s="311"/>
      <c r="AY442" s="311"/>
      <c r="AZ442" s="311"/>
      <c r="BA442" s="312"/>
      <c r="BB442" s="311"/>
      <c r="BC442" s="312"/>
      <c r="BD442" s="312"/>
      <c r="BE442" s="318"/>
      <c r="BF442" s="320"/>
      <c r="BG442" s="321"/>
      <c r="BH442" s="311"/>
      <c r="BI442" s="311"/>
      <c r="BJ442" s="316"/>
      <c r="BK442" s="319"/>
      <c r="BL442" s="312"/>
      <c r="BM442" s="312">
        <v>40000</v>
      </c>
      <c r="BN442" s="315">
        <v>2692000</v>
      </c>
      <c r="BO442" s="316">
        <v>2692000</v>
      </c>
      <c r="BP442" s="316">
        <v>18810350</v>
      </c>
      <c r="BQ442" s="316"/>
      <c r="BR442" s="316" t="s">
        <v>1767</v>
      </c>
      <c r="BS442" s="334" t="s">
        <v>1760</v>
      </c>
      <c r="BT442" s="325"/>
      <c r="BU442" s="276"/>
    </row>
    <row r="443" spans="1:73" s="338" customFormat="1" ht="49.15" customHeight="1" x14ac:dyDescent="0.25">
      <c r="A443" s="833">
        <v>202</v>
      </c>
      <c r="B443" s="827" t="s">
        <v>1768</v>
      </c>
      <c r="C443" s="311">
        <v>63</v>
      </c>
      <c r="D443" s="311">
        <v>314</v>
      </c>
      <c r="E443" s="311" t="s">
        <v>1203</v>
      </c>
      <c r="F443" s="311" t="s">
        <v>1004</v>
      </c>
      <c r="G443" s="312" t="s">
        <v>12</v>
      </c>
      <c r="H443" s="313">
        <v>242.3</v>
      </c>
      <c r="I443" s="313">
        <v>242.3</v>
      </c>
      <c r="J443" s="313">
        <v>0</v>
      </c>
      <c r="K443" s="313">
        <v>242.3</v>
      </c>
      <c r="L443" s="313">
        <v>0</v>
      </c>
      <c r="M443" s="314">
        <v>1993</v>
      </c>
      <c r="N443" s="312">
        <v>70000</v>
      </c>
      <c r="O443" s="315">
        <v>16961000</v>
      </c>
      <c r="P443" s="311" t="s">
        <v>1204</v>
      </c>
      <c r="Q443" s="311" t="s">
        <v>1205</v>
      </c>
      <c r="R443" s="311" t="s">
        <v>1005</v>
      </c>
      <c r="S443" s="311"/>
      <c r="T443" s="316">
        <v>9500</v>
      </c>
      <c r="U443" s="311" t="s">
        <v>352</v>
      </c>
      <c r="V443" s="317">
        <v>242.3</v>
      </c>
      <c r="W443" s="316">
        <v>9500</v>
      </c>
      <c r="X443" s="312">
        <v>2301850</v>
      </c>
      <c r="Y443" s="316"/>
      <c r="Z443" s="316"/>
      <c r="AA443" s="311"/>
      <c r="AB443" s="312"/>
      <c r="AC443" s="312"/>
      <c r="AD443" s="312"/>
      <c r="AE443" s="312"/>
      <c r="AF443" s="311"/>
      <c r="AG443" s="311"/>
      <c r="AH443" s="312"/>
      <c r="AI443" s="312">
        <v>10000</v>
      </c>
      <c r="AJ443" s="318">
        <v>2423000</v>
      </c>
      <c r="AK443" s="312">
        <v>150000</v>
      </c>
      <c r="AL443" s="316">
        <v>36345000</v>
      </c>
      <c r="AM443" s="316"/>
      <c r="AN443" s="319"/>
      <c r="AO443" s="316"/>
      <c r="AP443" s="319"/>
      <c r="AQ443" s="312"/>
      <c r="AR443" s="312"/>
      <c r="AS443" s="312"/>
      <c r="AT443" s="316"/>
      <c r="AU443" s="271"/>
      <c r="AV443" s="316">
        <v>58030850</v>
      </c>
      <c r="AW443" s="829">
        <v>62126300</v>
      </c>
      <c r="AX443" s="311"/>
      <c r="AY443" s="311"/>
      <c r="AZ443" s="311"/>
      <c r="BA443" s="312"/>
      <c r="BB443" s="311"/>
      <c r="BC443" s="312"/>
      <c r="BD443" s="312"/>
      <c r="BE443" s="318"/>
      <c r="BF443" s="320"/>
      <c r="BG443" s="321"/>
      <c r="BH443" s="311"/>
      <c r="BI443" s="311"/>
      <c r="BJ443" s="316"/>
      <c r="BK443" s="319"/>
      <c r="BL443" s="312"/>
      <c r="BM443" s="312">
        <v>40000</v>
      </c>
      <c r="BN443" s="315">
        <v>9692000</v>
      </c>
      <c r="BO443" s="829">
        <v>10376000</v>
      </c>
      <c r="BP443" s="829">
        <v>72502300</v>
      </c>
      <c r="BQ443" s="322"/>
      <c r="BR443" s="316" t="s">
        <v>1769</v>
      </c>
      <c r="BS443" s="334" t="s">
        <v>1760</v>
      </c>
      <c r="BT443" s="325"/>
      <c r="BU443" s="276"/>
    </row>
    <row r="444" spans="1:73" s="338" customFormat="1" ht="49.15" customHeight="1" x14ac:dyDescent="0.25">
      <c r="A444" s="834"/>
      <c r="B444" s="828"/>
      <c r="C444" s="311">
        <v>63</v>
      </c>
      <c r="D444" s="311">
        <v>315</v>
      </c>
      <c r="E444" s="311" t="s">
        <v>1203</v>
      </c>
      <c r="F444" s="311" t="s">
        <v>1004</v>
      </c>
      <c r="G444" s="312" t="s">
        <v>12</v>
      </c>
      <c r="H444" s="313">
        <v>17.100000000000001</v>
      </c>
      <c r="I444" s="313">
        <v>17.100000000000001</v>
      </c>
      <c r="J444" s="313">
        <v>0</v>
      </c>
      <c r="K444" s="313">
        <v>17.100000000000001</v>
      </c>
      <c r="L444" s="313">
        <v>0</v>
      </c>
      <c r="M444" s="314">
        <v>1993</v>
      </c>
      <c r="N444" s="312">
        <v>70000</v>
      </c>
      <c r="O444" s="315">
        <v>1197000</v>
      </c>
      <c r="P444" s="311" t="s">
        <v>1204</v>
      </c>
      <c r="Q444" s="311" t="s">
        <v>1205</v>
      </c>
      <c r="R444" s="311" t="s">
        <v>1005</v>
      </c>
      <c r="S444" s="311"/>
      <c r="T444" s="316">
        <v>9500</v>
      </c>
      <c r="U444" s="311" t="s">
        <v>352</v>
      </c>
      <c r="V444" s="317">
        <v>17.100000000000001</v>
      </c>
      <c r="W444" s="316">
        <v>9500</v>
      </c>
      <c r="X444" s="312">
        <v>162450</v>
      </c>
      <c r="Y444" s="316"/>
      <c r="Z444" s="316"/>
      <c r="AA444" s="311"/>
      <c r="AB444" s="312"/>
      <c r="AC444" s="312"/>
      <c r="AD444" s="312"/>
      <c r="AE444" s="312"/>
      <c r="AF444" s="311"/>
      <c r="AG444" s="311"/>
      <c r="AH444" s="312"/>
      <c r="AI444" s="312">
        <v>10000</v>
      </c>
      <c r="AJ444" s="318">
        <v>171000</v>
      </c>
      <c r="AK444" s="312">
        <v>150000</v>
      </c>
      <c r="AL444" s="316">
        <v>2565000</v>
      </c>
      <c r="AM444" s="316"/>
      <c r="AN444" s="319"/>
      <c r="AO444" s="316"/>
      <c r="AP444" s="319"/>
      <c r="AQ444" s="312"/>
      <c r="AR444" s="312"/>
      <c r="AS444" s="312"/>
      <c r="AT444" s="316"/>
      <c r="AU444" s="271"/>
      <c r="AV444" s="316">
        <v>4095450</v>
      </c>
      <c r="AW444" s="830"/>
      <c r="AX444" s="311"/>
      <c r="AY444" s="311"/>
      <c r="AZ444" s="311"/>
      <c r="BA444" s="312"/>
      <c r="BB444" s="311"/>
      <c r="BC444" s="312"/>
      <c r="BD444" s="312"/>
      <c r="BE444" s="318"/>
      <c r="BF444" s="320"/>
      <c r="BG444" s="321"/>
      <c r="BH444" s="311"/>
      <c r="BI444" s="311"/>
      <c r="BJ444" s="316"/>
      <c r="BK444" s="319"/>
      <c r="BL444" s="312"/>
      <c r="BM444" s="312">
        <v>40000</v>
      </c>
      <c r="BN444" s="315">
        <v>684000</v>
      </c>
      <c r="BO444" s="830"/>
      <c r="BP444" s="830"/>
      <c r="BQ444" s="324"/>
      <c r="BR444" s="316" t="s">
        <v>1237</v>
      </c>
      <c r="BS444" s="334" t="s">
        <v>1760</v>
      </c>
      <c r="BT444" s="325"/>
      <c r="BU444" s="276"/>
    </row>
    <row r="445" spans="1:73" s="338" customFormat="1" ht="49.15" customHeight="1" x14ac:dyDescent="0.25">
      <c r="A445" s="835">
        <v>203</v>
      </c>
      <c r="B445" s="835" t="s">
        <v>309</v>
      </c>
      <c r="C445" s="311">
        <v>63</v>
      </c>
      <c r="D445" s="311">
        <v>234</v>
      </c>
      <c r="E445" s="311" t="s">
        <v>1203</v>
      </c>
      <c r="F445" s="311" t="s">
        <v>1004</v>
      </c>
      <c r="G445" s="312" t="s">
        <v>12</v>
      </c>
      <c r="H445" s="313">
        <v>7.7</v>
      </c>
      <c r="I445" s="313">
        <v>7.7</v>
      </c>
      <c r="J445" s="313">
        <v>0</v>
      </c>
      <c r="K445" s="313">
        <v>7.7</v>
      </c>
      <c r="L445" s="313">
        <v>0</v>
      </c>
      <c r="M445" s="314">
        <v>1993</v>
      </c>
      <c r="N445" s="312">
        <v>70000</v>
      </c>
      <c r="O445" s="315">
        <v>539000</v>
      </c>
      <c r="P445" s="311" t="s">
        <v>1204</v>
      </c>
      <c r="Q445" s="311" t="s">
        <v>1205</v>
      </c>
      <c r="R445" s="311" t="s">
        <v>1005</v>
      </c>
      <c r="S445" s="311"/>
      <c r="T445" s="316">
        <v>9500</v>
      </c>
      <c r="U445" s="311" t="s">
        <v>352</v>
      </c>
      <c r="V445" s="317">
        <v>7.7</v>
      </c>
      <c r="W445" s="316">
        <v>9500</v>
      </c>
      <c r="X445" s="312">
        <v>73150</v>
      </c>
      <c r="Y445" s="316"/>
      <c r="Z445" s="316"/>
      <c r="AA445" s="311"/>
      <c r="AB445" s="312"/>
      <c r="AC445" s="312"/>
      <c r="AD445" s="312"/>
      <c r="AE445" s="312"/>
      <c r="AF445" s="311"/>
      <c r="AG445" s="311"/>
      <c r="AH445" s="312"/>
      <c r="AI445" s="312">
        <v>10000</v>
      </c>
      <c r="AJ445" s="318">
        <v>77000</v>
      </c>
      <c r="AK445" s="312">
        <v>150000</v>
      </c>
      <c r="AL445" s="316">
        <v>1155000</v>
      </c>
      <c r="AM445" s="316"/>
      <c r="AN445" s="319"/>
      <c r="AO445" s="316"/>
      <c r="AP445" s="319"/>
      <c r="AQ445" s="312"/>
      <c r="AR445" s="312"/>
      <c r="AS445" s="312"/>
      <c r="AT445" s="316"/>
      <c r="AU445" s="271"/>
      <c r="AV445" s="316">
        <v>1844150</v>
      </c>
      <c r="AW445" s="829">
        <v>67155800</v>
      </c>
      <c r="AX445" s="311"/>
      <c r="AY445" s="311"/>
      <c r="AZ445" s="311"/>
      <c r="BA445" s="312"/>
      <c r="BB445" s="311"/>
      <c r="BC445" s="312"/>
      <c r="BD445" s="312"/>
      <c r="BE445" s="318"/>
      <c r="BF445" s="320"/>
      <c r="BG445" s="321"/>
      <c r="BH445" s="311"/>
      <c r="BI445" s="311"/>
      <c r="BJ445" s="316"/>
      <c r="BK445" s="319"/>
      <c r="BL445" s="312"/>
      <c r="BM445" s="312">
        <v>40000</v>
      </c>
      <c r="BN445" s="315">
        <v>308000</v>
      </c>
      <c r="BO445" s="829">
        <v>11216000</v>
      </c>
      <c r="BP445" s="829">
        <v>78371800</v>
      </c>
      <c r="BQ445" s="322"/>
      <c r="BR445" s="316" t="s">
        <v>1770</v>
      </c>
      <c r="BS445" s="334" t="s">
        <v>1760</v>
      </c>
      <c r="BT445" s="325"/>
      <c r="BU445" s="276"/>
    </row>
    <row r="446" spans="1:73" s="338" customFormat="1" ht="49.15" customHeight="1" x14ac:dyDescent="0.25">
      <c r="A446" s="835"/>
      <c r="B446" s="835"/>
      <c r="C446" s="311">
        <v>63</v>
      </c>
      <c r="D446" s="311">
        <v>232</v>
      </c>
      <c r="E446" s="311" t="s">
        <v>1203</v>
      </c>
      <c r="F446" s="311" t="s">
        <v>1004</v>
      </c>
      <c r="G446" s="312" t="s">
        <v>12</v>
      </c>
      <c r="H446" s="313">
        <v>3.6</v>
      </c>
      <c r="I446" s="313">
        <v>3.6</v>
      </c>
      <c r="J446" s="313">
        <v>0</v>
      </c>
      <c r="K446" s="313">
        <v>3.6</v>
      </c>
      <c r="L446" s="313">
        <v>0</v>
      </c>
      <c r="M446" s="314">
        <v>1993</v>
      </c>
      <c r="N446" s="312">
        <v>70000</v>
      </c>
      <c r="O446" s="315">
        <v>252000</v>
      </c>
      <c r="P446" s="311" t="s">
        <v>1204</v>
      </c>
      <c r="Q446" s="311" t="s">
        <v>1205</v>
      </c>
      <c r="R446" s="311" t="s">
        <v>1005</v>
      </c>
      <c r="S446" s="311"/>
      <c r="T446" s="316">
        <v>9500</v>
      </c>
      <c r="U446" s="311" t="s">
        <v>352</v>
      </c>
      <c r="V446" s="317">
        <v>3.6</v>
      </c>
      <c r="W446" s="316">
        <v>9500</v>
      </c>
      <c r="X446" s="312">
        <v>34200</v>
      </c>
      <c r="Y446" s="316"/>
      <c r="Z446" s="316"/>
      <c r="AA446" s="311"/>
      <c r="AB446" s="312"/>
      <c r="AC446" s="312"/>
      <c r="AD446" s="312"/>
      <c r="AE446" s="312"/>
      <c r="AF446" s="311"/>
      <c r="AG446" s="311"/>
      <c r="AH446" s="312"/>
      <c r="AI446" s="312">
        <v>10000</v>
      </c>
      <c r="AJ446" s="318">
        <v>36000</v>
      </c>
      <c r="AK446" s="312">
        <v>150000</v>
      </c>
      <c r="AL446" s="316">
        <v>540000</v>
      </c>
      <c r="AM446" s="316"/>
      <c r="AN446" s="319"/>
      <c r="AO446" s="316"/>
      <c r="AP446" s="319"/>
      <c r="AQ446" s="312"/>
      <c r="AR446" s="312"/>
      <c r="AS446" s="312"/>
      <c r="AT446" s="316"/>
      <c r="AU446" s="271"/>
      <c r="AV446" s="316">
        <v>862200</v>
      </c>
      <c r="AW446" s="832"/>
      <c r="AX446" s="311"/>
      <c r="AY446" s="311"/>
      <c r="AZ446" s="311"/>
      <c r="BA446" s="312"/>
      <c r="BB446" s="311"/>
      <c r="BC446" s="312"/>
      <c r="BD446" s="312"/>
      <c r="BE446" s="318"/>
      <c r="BF446" s="320"/>
      <c r="BG446" s="321"/>
      <c r="BH446" s="311"/>
      <c r="BI446" s="311"/>
      <c r="BJ446" s="316"/>
      <c r="BK446" s="319"/>
      <c r="BL446" s="312"/>
      <c r="BM446" s="312">
        <v>40000</v>
      </c>
      <c r="BN446" s="315">
        <v>144000</v>
      </c>
      <c r="BO446" s="832"/>
      <c r="BP446" s="832"/>
      <c r="BQ446" s="337"/>
      <c r="BR446" s="316"/>
      <c r="BS446" s="334"/>
      <c r="BT446" s="325"/>
      <c r="BU446" s="276"/>
    </row>
    <row r="447" spans="1:73" s="338" customFormat="1" ht="49.15" customHeight="1" x14ac:dyDescent="0.25">
      <c r="A447" s="835"/>
      <c r="B447" s="835"/>
      <c r="C447" s="311">
        <v>63</v>
      </c>
      <c r="D447" s="311">
        <v>233</v>
      </c>
      <c r="E447" s="311" t="s">
        <v>1203</v>
      </c>
      <c r="F447" s="311" t="s">
        <v>1004</v>
      </c>
      <c r="G447" s="312" t="s">
        <v>12</v>
      </c>
      <c r="H447" s="313">
        <v>269.10000000000002</v>
      </c>
      <c r="I447" s="313">
        <v>269.10000000000002</v>
      </c>
      <c r="J447" s="313">
        <v>0</v>
      </c>
      <c r="K447" s="313">
        <v>269.10000000000002</v>
      </c>
      <c r="L447" s="313">
        <v>0</v>
      </c>
      <c r="M447" s="314">
        <v>1993</v>
      </c>
      <c r="N447" s="312">
        <v>70000</v>
      </c>
      <c r="O447" s="315">
        <v>18837000</v>
      </c>
      <c r="P447" s="311" t="s">
        <v>1204</v>
      </c>
      <c r="Q447" s="311" t="s">
        <v>1205</v>
      </c>
      <c r="R447" s="311" t="s">
        <v>1005</v>
      </c>
      <c r="S447" s="311"/>
      <c r="T447" s="316">
        <v>9500</v>
      </c>
      <c r="U447" s="311" t="s">
        <v>352</v>
      </c>
      <c r="V447" s="317">
        <v>269.10000000000002</v>
      </c>
      <c r="W447" s="316">
        <v>9500</v>
      </c>
      <c r="X447" s="312">
        <v>2556450</v>
      </c>
      <c r="Y447" s="316"/>
      <c r="Z447" s="316"/>
      <c r="AA447" s="311"/>
      <c r="AB447" s="312"/>
      <c r="AC447" s="312"/>
      <c r="AD447" s="312"/>
      <c r="AE447" s="312"/>
      <c r="AF447" s="311"/>
      <c r="AG447" s="311"/>
      <c r="AH447" s="312"/>
      <c r="AI447" s="312">
        <v>10000</v>
      </c>
      <c r="AJ447" s="318">
        <v>2691000</v>
      </c>
      <c r="AK447" s="312">
        <v>150000</v>
      </c>
      <c r="AL447" s="316">
        <v>40365000</v>
      </c>
      <c r="AM447" s="316"/>
      <c r="AN447" s="319"/>
      <c r="AO447" s="316"/>
      <c r="AP447" s="319"/>
      <c r="AQ447" s="312"/>
      <c r="AR447" s="312"/>
      <c r="AS447" s="312"/>
      <c r="AT447" s="316"/>
      <c r="AU447" s="271"/>
      <c r="AV447" s="316">
        <v>64449450</v>
      </c>
      <c r="AW447" s="830"/>
      <c r="AX447" s="311"/>
      <c r="AY447" s="311"/>
      <c r="AZ447" s="311"/>
      <c r="BA447" s="312"/>
      <c r="BB447" s="311"/>
      <c r="BC447" s="312"/>
      <c r="BD447" s="312"/>
      <c r="BE447" s="318"/>
      <c r="BF447" s="320"/>
      <c r="BG447" s="321"/>
      <c r="BH447" s="311"/>
      <c r="BI447" s="311"/>
      <c r="BJ447" s="316"/>
      <c r="BK447" s="319"/>
      <c r="BL447" s="312"/>
      <c r="BM447" s="312">
        <v>40000</v>
      </c>
      <c r="BN447" s="315">
        <v>10764000</v>
      </c>
      <c r="BO447" s="830"/>
      <c r="BP447" s="830"/>
      <c r="BQ447" s="324"/>
      <c r="BR447" s="316" t="s">
        <v>1237</v>
      </c>
      <c r="BS447" s="334" t="s">
        <v>1760</v>
      </c>
      <c r="BT447" s="325"/>
      <c r="BU447" s="276"/>
    </row>
    <row r="448" spans="1:73" s="338" customFormat="1" ht="46.9" customHeight="1" x14ac:dyDescent="0.25">
      <c r="A448" s="321">
        <v>204</v>
      </c>
      <c r="B448" s="321" t="s">
        <v>1771</v>
      </c>
      <c r="C448" s="311">
        <v>55</v>
      </c>
      <c r="D448" s="311">
        <v>615</v>
      </c>
      <c r="E448" s="311" t="s">
        <v>1203</v>
      </c>
      <c r="F448" s="311" t="s">
        <v>1004</v>
      </c>
      <c r="G448" s="312" t="s">
        <v>12</v>
      </c>
      <c r="H448" s="313">
        <v>200.1</v>
      </c>
      <c r="I448" s="313">
        <v>200.1</v>
      </c>
      <c r="J448" s="313">
        <v>0</v>
      </c>
      <c r="K448" s="313">
        <v>200.1</v>
      </c>
      <c r="L448" s="313">
        <v>0</v>
      </c>
      <c r="M448" s="314">
        <v>1993</v>
      </c>
      <c r="N448" s="312">
        <v>70000</v>
      </c>
      <c r="O448" s="315">
        <v>14007000</v>
      </c>
      <c r="P448" s="311" t="s">
        <v>1204</v>
      </c>
      <c r="Q448" s="311" t="s">
        <v>1205</v>
      </c>
      <c r="R448" s="311" t="s">
        <v>1005</v>
      </c>
      <c r="S448" s="311"/>
      <c r="T448" s="316">
        <v>9500</v>
      </c>
      <c r="U448" s="311" t="s">
        <v>352</v>
      </c>
      <c r="V448" s="317">
        <v>200.1</v>
      </c>
      <c r="W448" s="316">
        <v>9500</v>
      </c>
      <c r="X448" s="312">
        <v>1900950</v>
      </c>
      <c r="Y448" s="316"/>
      <c r="Z448" s="316"/>
      <c r="AA448" s="311"/>
      <c r="AB448" s="312"/>
      <c r="AC448" s="312"/>
      <c r="AD448" s="312"/>
      <c r="AE448" s="312"/>
      <c r="AF448" s="311"/>
      <c r="AG448" s="311"/>
      <c r="AH448" s="312"/>
      <c r="AI448" s="312">
        <v>10000</v>
      </c>
      <c r="AJ448" s="318">
        <v>2001000</v>
      </c>
      <c r="AK448" s="312">
        <v>150000</v>
      </c>
      <c r="AL448" s="316">
        <v>30015000</v>
      </c>
      <c r="AM448" s="316"/>
      <c r="AN448" s="319"/>
      <c r="AO448" s="316"/>
      <c r="AP448" s="319"/>
      <c r="AQ448" s="312"/>
      <c r="AR448" s="312"/>
      <c r="AS448" s="312"/>
      <c r="AT448" s="316"/>
      <c r="AU448" s="271"/>
      <c r="AV448" s="316">
        <v>47923950</v>
      </c>
      <c r="AW448" s="372">
        <v>47923950</v>
      </c>
      <c r="AX448" s="311">
        <v>47923950</v>
      </c>
      <c r="AY448" s="311">
        <v>47923950</v>
      </c>
      <c r="AZ448" s="311"/>
      <c r="BA448" s="312"/>
      <c r="BB448" s="311"/>
      <c r="BC448" s="312"/>
      <c r="BD448" s="312"/>
      <c r="BE448" s="318"/>
      <c r="BF448" s="320"/>
      <c r="BG448" s="321"/>
      <c r="BH448" s="311"/>
      <c r="BI448" s="311"/>
      <c r="BJ448" s="316"/>
      <c r="BK448" s="319"/>
      <c r="BL448" s="312"/>
      <c r="BM448" s="312">
        <v>40000</v>
      </c>
      <c r="BN448" s="315">
        <v>8004000</v>
      </c>
      <c r="BO448" s="316">
        <v>8004000</v>
      </c>
      <c r="BP448" s="372">
        <v>55927950</v>
      </c>
      <c r="BQ448" s="322"/>
      <c r="BR448" s="316" t="s">
        <v>1772</v>
      </c>
      <c r="BS448" s="334" t="s">
        <v>1760</v>
      </c>
      <c r="BT448" s="325"/>
      <c r="BU448" s="276"/>
    </row>
    <row r="449" spans="1:73" s="338" customFormat="1" ht="46.9" customHeight="1" x14ac:dyDescent="0.25">
      <c r="A449" s="827">
        <v>205</v>
      </c>
      <c r="B449" s="827" t="s">
        <v>1773</v>
      </c>
      <c r="C449" s="311">
        <v>55</v>
      </c>
      <c r="D449" s="311">
        <v>615</v>
      </c>
      <c r="E449" s="311" t="s">
        <v>1203</v>
      </c>
      <c r="F449" s="311" t="s">
        <v>1004</v>
      </c>
      <c r="G449" s="312" t="s">
        <v>12</v>
      </c>
      <c r="H449" s="313">
        <v>27.2</v>
      </c>
      <c r="I449" s="313">
        <v>27.2</v>
      </c>
      <c r="J449" s="313">
        <v>0</v>
      </c>
      <c r="K449" s="313">
        <v>27.2</v>
      </c>
      <c r="L449" s="313">
        <v>0</v>
      </c>
      <c r="M449" s="314">
        <v>1993</v>
      </c>
      <c r="N449" s="312">
        <v>70000</v>
      </c>
      <c r="O449" s="315">
        <v>1904000</v>
      </c>
      <c r="P449" s="311" t="s">
        <v>1204</v>
      </c>
      <c r="Q449" s="311" t="s">
        <v>1205</v>
      </c>
      <c r="R449" s="311" t="s">
        <v>1005</v>
      </c>
      <c r="S449" s="311"/>
      <c r="T449" s="316">
        <v>9500</v>
      </c>
      <c r="U449" s="311" t="s">
        <v>352</v>
      </c>
      <c r="V449" s="317">
        <v>27.2</v>
      </c>
      <c r="W449" s="316">
        <v>9500</v>
      </c>
      <c r="X449" s="312">
        <v>258400</v>
      </c>
      <c r="Y449" s="316"/>
      <c r="Z449" s="316"/>
      <c r="AA449" s="311"/>
      <c r="AB449" s="312"/>
      <c r="AC449" s="312"/>
      <c r="AD449" s="312"/>
      <c r="AE449" s="312"/>
      <c r="AF449" s="311"/>
      <c r="AG449" s="311"/>
      <c r="AH449" s="312"/>
      <c r="AI449" s="312">
        <v>10000</v>
      </c>
      <c r="AJ449" s="318">
        <v>272000</v>
      </c>
      <c r="AK449" s="312">
        <v>150000</v>
      </c>
      <c r="AL449" s="316">
        <v>4080000</v>
      </c>
      <c r="AM449" s="316"/>
      <c r="AN449" s="319"/>
      <c r="AO449" s="316"/>
      <c r="AP449" s="319"/>
      <c r="AQ449" s="312"/>
      <c r="AR449" s="312"/>
      <c r="AS449" s="312"/>
      <c r="AT449" s="316"/>
      <c r="AU449" s="271"/>
      <c r="AV449" s="316">
        <v>6514400</v>
      </c>
      <c r="AW449" s="829">
        <v>46918050</v>
      </c>
      <c r="AX449" s="311"/>
      <c r="AY449" s="311"/>
      <c r="AZ449" s="311"/>
      <c r="BA449" s="312"/>
      <c r="BB449" s="311"/>
      <c r="BC449" s="312"/>
      <c r="BD449" s="312"/>
      <c r="BE449" s="318"/>
      <c r="BF449" s="320"/>
      <c r="BG449" s="321"/>
      <c r="BH449" s="311"/>
      <c r="BI449" s="311"/>
      <c r="BJ449" s="316"/>
      <c r="BK449" s="319"/>
      <c r="BL449" s="312"/>
      <c r="BM449" s="312">
        <v>40000</v>
      </c>
      <c r="BN449" s="315">
        <v>1088000</v>
      </c>
      <c r="BO449" s="829">
        <v>7836000</v>
      </c>
      <c r="BP449" s="829">
        <v>54754050</v>
      </c>
      <c r="BQ449" s="337"/>
      <c r="BR449" s="316"/>
      <c r="BS449" s="334"/>
      <c r="BT449" s="325"/>
      <c r="BU449" s="276"/>
    </row>
    <row r="450" spans="1:73" s="338" customFormat="1" ht="46.9" customHeight="1" x14ac:dyDescent="0.25">
      <c r="A450" s="831"/>
      <c r="B450" s="831"/>
      <c r="C450" s="311">
        <v>55</v>
      </c>
      <c r="D450" s="311">
        <v>616</v>
      </c>
      <c r="E450" s="311" t="s">
        <v>1203</v>
      </c>
      <c r="F450" s="311" t="s">
        <v>1004</v>
      </c>
      <c r="G450" s="312" t="s">
        <v>12</v>
      </c>
      <c r="H450" s="313">
        <v>58.5</v>
      </c>
      <c r="I450" s="313">
        <v>58.5</v>
      </c>
      <c r="J450" s="313">
        <v>0</v>
      </c>
      <c r="K450" s="313">
        <v>58.5</v>
      </c>
      <c r="L450" s="313">
        <v>0</v>
      </c>
      <c r="M450" s="314">
        <v>1993</v>
      </c>
      <c r="N450" s="312">
        <v>70000</v>
      </c>
      <c r="O450" s="315">
        <v>4095000</v>
      </c>
      <c r="P450" s="311" t="s">
        <v>1204</v>
      </c>
      <c r="Q450" s="311" t="s">
        <v>1205</v>
      </c>
      <c r="R450" s="311" t="s">
        <v>1005</v>
      </c>
      <c r="S450" s="311"/>
      <c r="T450" s="316">
        <v>9500</v>
      </c>
      <c r="U450" s="311" t="s">
        <v>352</v>
      </c>
      <c r="V450" s="317">
        <v>58.5</v>
      </c>
      <c r="W450" s="316">
        <v>9500</v>
      </c>
      <c r="X450" s="312">
        <v>555750</v>
      </c>
      <c r="Y450" s="316"/>
      <c r="Z450" s="316"/>
      <c r="AA450" s="311"/>
      <c r="AB450" s="312"/>
      <c r="AC450" s="312"/>
      <c r="AD450" s="312"/>
      <c r="AE450" s="312"/>
      <c r="AF450" s="311"/>
      <c r="AG450" s="311"/>
      <c r="AH450" s="312"/>
      <c r="AI450" s="312">
        <v>10000</v>
      </c>
      <c r="AJ450" s="318">
        <v>585000</v>
      </c>
      <c r="AK450" s="312">
        <v>150000</v>
      </c>
      <c r="AL450" s="316">
        <v>8775000</v>
      </c>
      <c r="AM450" s="316"/>
      <c r="AN450" s="319"/>
      <c r="AO450" s="316"/>
      <c r="AP450" s="319"/>
      <c r="AQ450" s="312"/>
      <c r="AR450" s="312"/>
      <c r="AS450" s="312"/>
      <c r="AT450" s="316"/>
      <c r="AU450" s="271"/>
      <c r="AV450" s="316">
        <v>14010750</v>
      </c>
      <c r="AW450" s="832"/>
      <c r="AX450" s="311"/>
      <c r="AY450" s="311"/>
      <c r="AZ450" s="311"/>
      <c r="BA450" s="312"/>
      <c r="BB450" s="311"/>
      <c r="BC450" s="312"/>
      <c r="BD450" s="312"/>
      <c r="BE450" s="318"/>
      <c r="BF450" s="320"/>
      <c r="BG450" s="321"/>
      <c r="BH450" s="311"/>
      <c r="BI450" s="311"/>
      <c r="BJ450" s="316"/>
      <c r="BK450" s="319"/>
      <c r="BL450" s="312"/>
      <c r="BM450" s="312">
        <v>40000</v>
      </c>
      <c r="BN450" s="315">
        <v>2340000</v>
      </c>
      <c r="BO450" s="832"/>
      <c r="BP450" s="832"/>
      <c r="BQ450" s="337"/>
      <c r="BR450" s="316"/>
      <c r="BS450" s="334"/>
      <c r="BT450" s="325"/>
      <c r="BU450" s="276"/>
    </row>
    <row r="451" spans="1:73" s="338" customFormat="1" ht="46.9" customHeight="1" x14ac:dyDescent="0.25">
      <c r="A451" s="828"/>
      <c r="B451" s="828"/>
      <c r="C451" s="311">
        <v>55</v>
      </c>
      <c r="D451" s="311">
        <v>618</v>
      </c>
      <c r="E451" s="311" t="s">
        <v>1203</v>
      </c>
      <c r="F451" s="311" t="s">
        <v>1004</v>
      </c>
      <c r="G451" s="312" t="s">
        <v>12</v>
      </c>
      <c r="H451" s="313">
        <v>110.2</v>
      </c>
      <c r="I451" s="313">
        <v>110.2</v>
      </c>
      <c r="J451" s="313">
        <v>0</v>
      </c>
      <c r="K451" s="313">
        <v>110.2</v>
      </c>
      <c r="L451" s="313">
        <v>0</v>
      </c>
      <c r="M451" s="314">
        <v>1993</v>
      </c>
      <c r="N451" s="312">
        <v>70000</v>
      </c>
      <c r="O451" s="315">
        <v>7714000</v>
      </c>
      <c r="P451" s="311" t="s">
        <v>1204</v>
      </c>
      <c r="Q451" s="311" t="s">
        <v>1205</v>
      </c>
      <c r="R451" s="311" t="s">
        <v>1005</v>
      </c>
      <c r="S451" s="311"/>
      <c r="T451" s="316">
        <v>9500</v>
      </c>
      <c r="U451" s="311" t="s">
        <v>352</v>
      </c>
      <c r="V451" s="317">
        <v>110.2</v>
      </c>
      <c r="W451" s="316">
        <v>9500</v>
      </c>
      <c r="X451" s="312">
        <v>1046900</v>
      </c>
      <c r="Y451" s="316"/>
      <c r="Z451" s="316"/>
      <c r="AA451" s="311"/>
      <c r="AB451" s="312"/>
      <c r="AC451" s="312"/>
      <c r="AD451" s="312"/>
      <c r="AE451" s="312"/>
      <c r="AF451" s="311"/>
      <c r="AG451" s="311"/>
      <c r="AH451" s="312"/>
      <c r="AI451" s="312">
        <v>10000</v>
      </c>
      <c r="AJ451" s="318">
        <v>1102000</v>
      </c>
      <c r="AK451" s="312">
        <v>150000</v>
      </c>
      <c r="AL451" s="316">
        <v>16530000</v>
      </c>
      <c r="AM451" s="316"/>
      <c r="AN451" s="319"/>
      <c r="AO451" s="316"/>
      <c r="AP451" s="319"/>
      <c r="AQ451" s="312"/>
      <c r="AR451" s="312"/>
      <c r="AS451" s="312"/>
      <c r="AT451" s="316"/>
      <c r="AU451" s="271"/>
      <c r="AV451" s="316">
        <v>26392900</v>
      </c>
      <c r="AW451" s="830"/>
      <c r="AX451" s="311"/>
      <c r="AY451" s="311"/>
      <c r="AZ451" s="311"/>
      <c r="BA451" s="312"/>
      <c r="BB451" s="311"/>
      <c r="BC451" s="312"/>
      <c r="BD451" s="312"/>
      <c r="BE451" s="318"/>
      <c r="BF451" s="320"/>
      <c r="BG451" s="321"/>
      <c r="BH451" s="311"/>
      <c r="BI451" s="311"/>
      <c r="BJ451" s="316"/>
      <c r="BK451" s="319"/>
      <c r="BL451" s="312"/>
      <c r="BM451" s="312">
        <v>40000</v>
      </c>
      <c r="BN451" s="315">
        <v>4408000</v>
      </c>
      <c r="BO451" s="830"/>
      <c r="BP451" s="830"/>
      <c r="BQ451" s="337"/>
      <c r="BR451" s="316"/>
      <c r="BS451" s="334"/>
      <c r="BT451" s="325"/>
      <c r="BU451" s="276"/>
    </row>
    <row r="452" spans="1:73" s="338" customFormat="1" ht="46.9" customHeight="1" x14ac:dyDescent="0.25">
      <c r="A452" s="827">
        <v>206</v>
      </c>
      <c r="B452" s="827" t="s">
        <v>1774</v>
      </c>
      <c r="C452" s="311">
        <v>55</v>
      </c>
      <c r="D452" s="311">
        <v>618</v>
      </c>
      <c r="E452" s="311" t="s">
        <v>1203</v>
      </c>
      <c r="F452" s="311" t="s">
        <v>1004</v>
      </c>
      <c r="G452" s="312" t="s">
        <v>12</v>
      </c>
      <c r="H452" s="313">
        <v>63.9</v>
      </c>
      <c r="I452" s="313">
        <v>63.9</v>
      </c>
      <c r="J452" s="313">
        <v>0</v>
      </c>
      <c r="K452" s="313">
        <v>63.9</v>
      </c>
      <c r="L452" s="313">
        <v>0</v>
      </c>
      <c r="M452" s="314">
        <v>1993</v>
      </c>
      <c r="N452" s="312">
        <v>70000</v>
      </c>
      <c r="O452" s="315">
        <v>4473000</v>
      </c>
      <c r="P452" s="311" t="s">
        <v>1204</v>
      </c>
      <c r="Q452" s="311" t="s">
        <v>1205</v>
      </c>
      <c r="R452" s="311" t="s">
        <v>1005</v>
      </c>
      <c r="S452" s="311"/>
      <c r="T452" s="316">
        <v>9500</v>
      </c>
      <c r="U452" s="311" t="s">
        <v>352</v>
      </c>
      <c r="V452" s="317">
        <v>63.9</v>
      </c>
      <c r="W452" s="316">
        <v>9500</v>
      </c>
      <c r="X452" s="312">
        <v>607050</v>
      </c>
      <c r="Y452" s="316"/>
      <c r="Z452" s="316"/>
      <c r="AA452" s="311"/>
      <c r="AB452" s="312"/>
      <c r="AC452" s="312"/>
      <c r="AD452" s="312"/>
      <c r="AE452" s="312"/>
      <c r="AF452" s="311"/>
      <c r="AG452" s="311"/>
      <c r="AH452" s="312"/>
      <c r="AI452" s="312">
        <v>10000</v>
      </c>
      <c r="AJ452" s="318">
        <v>639000</v>
      </c>
      <c r="AK452" s="312">
        <v>150000</v>
      </c>
      <c r="AL452" s="316">
        <v>9585000</v>
      </c>
      <c r="AM452" s="316"/>
      <c r="AN452" s="319"/>
      <c r="AO452" s="316"/>
      <c r="AP452" s="319"/>
      <c r="AQ452" s="312"/>
      <c r="AR452" s="312"/>
      <c r="AS452" s="312"/>
      <c r="AT452" s="316"/>
      <c r="AU452" s="271"/>
      <c r="AV452" s="316">
        <v>15304050</v>
      </c>
      <c r="AW452" s="829">
        <v>35901050</v>
      </c>
      <c r="AX452" s="311"/>
      <c r="AY452" s="311"/>
      <c r="AZ452" s="311"/>
      <c r="BA452" s="312"/>
      <c r="BB452" s="311"/>
      <c r="BC452" s="312"/>
      <c r="BD452" s="312"/>
      <c r="BE452" s="318"/>
      <c r="BF452" s="320"/>
      <c r="BG452" s="321"/>
      <c r="BH452" s="311"/>
      <c r="BI452" s="311"/>
      <c r="BJ452" s="316"/>
      <c r="BK452" s="319"/>
      <c r="BL452" s="312"/>
      <c r="BM452" s="312">
        <v>40000</v>
      </c>
      <c r="BN452" s="315">
        <v>2556000</v>
      </c>
      <c r="BO452" s="829">
        <v>5996000</v>
      </c>
      <c r="BP452" s="829">
        <v>41897050</v>
      </c>
      <c r="BQ452" s="337"/>
      <c r="BR452" s="316"/>
      <c r="BS452" s="334"/>
      <c r="BT452" s="325"/>
      <c r="BU452" s="276"/>
    </row>
    <row r="453" spans="1:73" s="338" customFormat="1" ht="46.9" customHeight="1" x14ac:dyDescent="0.25">
      <c r="A453" s="828"/>
      <c r="B453" s="828"/>
      <c r="C453" s="311">
        <v>55</v>
      </c>
      <c r="D453" s="311">
        <v>619</v>
      </c>
      <c r="E453" s="311" t="s">
        <v>1203</v>
      </c>
      <c r="F453" s="311" t="s">
        <v>1004</v>
      </c>
      <c r="G453" s="312" t="s">
        <v>12</v>
      </c>
      <c r="H453" s="313">
        <v>86</v>
      </c>
      <c r="I453" s="313">
        <v>86</v>
      </c>
      <c r="J453" s="313">
        <v>0</v>
      </c>
      <c r="K453" s="313">
        <v>86</v>
      </c>
      <c r="L453" s="313">
        <v>0</v>
      </c>
      <c r="M453" s="314">
        <v>1993</v>
      </c>
      <c r="N453" s="312">
        <v>70000</v>
      </c>
      <c r="O453" s="315">
        <v>6020000</v>
      </c>
      <c r="P453" s="311" t="s">
        <v>1204</v>
      </c>
      <c r="Q453" s="311" t="s">
        <v>1205</v>
      </c>
      <c r="R453" s="311" t="s">
        <v>1005</v>
      </c>
      <c r="S453" s="311"/>
      <c r="T453" s="316">
        <v>9500</v>
      </c>
      <c r="U453" s="311" t="s">
        <v>352</v>
      </c>
      <c r="V453" s="317">
        <v>86</v>
      </c>
      <c r="W453" s="316">
        <v>9500</v>
      </c>
      <c r="X453" s="312">
        <v>817000</v>
      </c>
      <c r="Y453" s="316"/>
      <c r="Z453" s="316"/>
      <c r="AA453" s="311"/>
      <c r="AB453" s="312"/>
      <c r="AC453" s="312"/>
      <c r="AD453" s="312"/>
      <c r="AE453" s="312"/>
      <c r="AF453" s="311"/>
      <c r="AG453" s="311"/>
      <c r="AH453" s="312"/>
      <c r="AI453" s="312">
        <v>10000</v>
      </c>
      <c r="AJ453" s="318">
        <v>860000</v>
      </c>
      <c r="AK453" s="312">
        <v>150000</v>
      </c>
      <c r="AL453" s="316">
        <v>12900000</v>
      </c>
      <c r="AM453" s="316"/>
      <c r="AN453" s="319"/>
      <c r="AO453" s="316"/>
      <c r="AP453" s="319"/>
      <c r="AQ453" s="312"/>
      <c r="AR453" s="312"/>
      <c r="AS453" s="312"/>
      <c r="AT453" s="316"/>
      <c r="AU453" s="271"/>
      <c r="AV453" s="316">
        <v>20597000</v>
      </c>
      <c r="AW453" s="830"/>
      <c r="AX453" s="311"/>
      <c r="AY453" s="311"/>
      <c r="AZ453" s="311"/>
      <c r="BA453" s="312"/>
      <c r="BB453" s="311"/>
      <c r="BC453" s="312"/>
      <c r="BD453" s="312"/>
      <c r="BE453" s="318"/>
      <c r="BF453" s="320"/>
      <c r="BG453" s="321"/>
      <c r="BH453" s="311"/>
      <c r="BI453" s="311"/>
      <c r="BJ453" s="316"/>
      <c r="BK453" s="319"/>
      <c r="BL453" s="312"/>
      <c r="BM453" s="312">
        <v>40000</v>
      </c>
      <c r="BN453" s="315">
        <v>3440000</v>
      </c>
      <c r="BO453" s="830"/>
      <c r="BP453" s="830"/>
      <c r="BQ453" s="337"/>
      <c r="BR453" s="316"/>
      <c r="BS453" s="334"/>
      <c r="BT453" s="325"/>
      <c r="BU453" s="276"/>
    </row>
    <row r="454" spans="1:73" s="338" customFormat="1" ht="60.6" customHeight="1" x14ac:dyDescent="0.25">
      <c r="A454" s="321">
        <v>207</v>
      </c>
      <c r="B454" s="321" t="s">
        <v>1775</v>
      </c>
      <c r="C454" s="311">
        <v>55</v>
      </c>
      <c r="D454" s="311">
        <v>619</v>
      </c>
      <c r="E454" s="311" t="s">
        <v>1203</v>
      </c>
      <c r="F454" s="311" t="s">
        <v>1004</v>
      </c>
      <c r="G454" s="312" t="s">
        <v>12</v>
      </c>
      <c r="H454" s="313">
        <v>119.9</v>
      </c>
      <c r="I454" s="313">
        <v>119.9</v>
      </c>
      <c r="J454" s="313">
        <v>0</v>
      </c>
      <c r="K454" s="313">
        <v>119.9</v>
      </c>
      <c r="L454" s="313">
        <v>0</v>
      </c>
      <c r="M454" s="314">
        <v>1993</v>
      </c>
      <c r="N454" s="312">
        <v>70000</v>
      </c>
      <c r="O454" s="315">
        <v>8393000</v>
      </c>
      <c r="P454" s="311" t="s">
        <v>1204</v>
      </c>
      <c r="Q454" s="311" t="s">
        <v>1205</v>
      </c>
      <c r="R454" s="311" t="s">
        <v>1005</v>
      </c>
      <c r="S454" s="311"/>
      <c r="T454" s="316">
        <v>9500</v>
      </c>
      <c r="U454" s="311" t="s">
        <v>352</v>
      </c>
      <c r="V454" s="317">
        <v>119.9</v>
      </c>
      <c r="W454" s="316">
        <v>9500</v>
      </c>
      <c r="X454" s="312">
        <v>1139050</v>
      </c>
      <c r="Y454" s="316"/>
      <c r="Z454" s="316"/>
      <c r="AA454" s="311"/>
      <c r="AB454" s="312"/>
      <c r="AC454" s="312"/>
      <c r="AD454" s="312"/>
      <c r="AE454" s="312"/>
      <c r="AF454" s="311"/>
      <c r="AG454" s="311"/>
      <c r="AH454" s="312"/>
      <c r="AI454" s="312">
        <v>10000</v>
      </c>
      <c r="AJ454" s="318">
        <v>1199000</v>
      </c>
      <c r="AK454" s="312">
        <v>150000</v>
      </c>
      <c r="AL454" s="316">
        <v>17985000</v>
      </c>
      <c r="AM454" s="316"/>
      <c r="AN454" s="319"/>
      <c r="AO454" s="316"/>
      <c r="AP454" s="319"/>
      <c r="AQ454" s="312"/>
      <c r="AR454" s="312"/>
      <c r="AS454" s="312"/>
      <c r="AT454" s="316"/>
      <c r="AU454" s="271"/>
      <c r="AV454" s="316">
        <v>28716050</v>
      </c>
      <c r="AW454" s="372">
        <v>28716050</v>
      </c>
      <c r="AX454" s="311"/>
      <c r="AY454" s="311"/>
      <c r="AZ454" s="311"/>
      <c r="BA454" s="312"/>
      <c r="BB454" s="311"/>
      <c r="BC454" s="312"/>
      <c r="BD454" s="312"/>
      <c r="BE454" s="318"/>
      <c r="BF454" s="320"/>
      <c r="BG454" s="321"/>
      <c r="BH454" s="311"/>
      <c r="BI454" s="311"/>
      <c r="BJ454" s="316"/>
      <c r="BK454" s="319"/>
      <c r="BL454" s="312"/>
      <c r="BM454" s="312">
        <v>40000</v>
      </c>
      <c r="BN454" s="315">
        <v>4796000</v>
      </c>
      <c r="BO454" s="316">
        <v>4796000</v>
      </c>
      <c r="BP454" s="372">
        <v>33512050</v>
      </c>
      <c r="BQ454" s="337"/>
      <c r="BR454" s="316"/>
      <c r="BS454" s="334"/>
      <c r="BT454" s="325"/>
      <c r="BU454" s="276"/>
    </row>
    <row r="455" spans="1:73" s="338" customFormat="1" ht="46.9" customHeight="1" x14ac:dyDescent="0.25">
      <c r="A455" s="827">
        <v>208</v>
      </c>
      <c r="B455" s="827" t="s">
        <v>1776</v>
      </c>
      <c r="C455" s="311">
        <v>55</v>
      </c>
      <c r="D455" s="311">
        <v>619</v>
      </c>
      <c r="E455" s="311" t="s">
        <v>1203</v>
      </c>
      <c r="F455" s="311" t="s">
        <v>1004</v>
      </c>
      <c r="G455" s="312" t="s">
        <v>12</v>
      </c>
      <c r="H455" s="313">
        <v>26.6</v>
      </c>
      <c r="I455" s="313">
        <v>26.6</v>
      </c>
      <c r="J455" s="313">
        <v>0</v>
      </c>
      <c r="K455" s="313">
        <v>26.6</v>
      </c>
      <c r="L455" s="313">
        <v>0</v>
      </c>
      <c r="M455" s="314">
        <v>1993</v>
      </c>
      <c r="N455" s="312">
        <v>70000</v>
      </c>
      <c r="O455" s="315">
        <v>1862000</v>
      </c>
      <c r="P455" s="311" t="s">
        <v>1204</v>
      </c>
      <c r="Q455" s="311" t="s">
        <v>1205</v>
      </c>
      <c r="R455" s="311" t="s">
        <v>1005</v>
      </c>
      <c r="S455" s="311"/>
      <c r="T455" s="316">
        <v>9500</v>
      </c>
      <c r="U455" s="311" t="s">
        <v>352</v>
      </c>
      <c r="V455" s="317">
        <v>26.6</v>
      </c>
      <c r="W455" s="316">
        <v>9500</v>
      </c>
      <c r="X455" s="312">
        <v>252700</v>
      </c>
      <c r="Y455" s="316"/>
      <c r="Z455" s="316"/>
      <c r="AA455" s="311"/>
      <c r="AB455" s="312"/>
      <c r="AC455" s="312"/>
      <c r="AD455" s="312"/>
      <c r="AE455" s="312"/>
      <c r="AF455" s="311"/>
      <c r="AG455" s="311"/>
      <c r="AH455" s="312"/>
      <c r="AI455" s="312">
        <v>10000</v>
      </c>
      <c r="AJ455" s="318">
        <v>266000</v>
      </c>
      <c r="AK455" s="312">
        <v>150000</v>
      </c>
      <c r="AL455" s="316">
        <v>3990000</v>
      </c>
      <c r="AM455" s="316"/>
      <c r="AN455" s="319"/>
      <c r="AO455" s="316"/>
      <c r="AP455" s="319"/>
      <c r="AQ455" s="312"/>
      <c r="AR455" s="312"/>
      <c r="AS455" s="312"/>
      <c r="AT455" s="316"/>
      <c r="AU455" s="271"/>
      <c r="AV455" s="316">
        <v>6370700</v>
      </c>
      <c r="AW455" s="829">
        <v>27709500</v>
      </c>
      <c r="AX455" s="311"/>
      <c r="AY455" s="311"/>
      <c r="AZ455" s="311"/>
      <c r="BA455" s="312"/>
      <c r="BB455" s="311"/>
      <c r="BC455" s="312"/>
      <c r="BD455" s="312"/>
      <c r="BE455" s="318"/>
      <c r="BF455" s="320"/>
      <c r="BG455" s="321"/>
      <c r="BH455" s="311"/>
      <c r="BI455" s="311"/>
      <c r="BJ455" s="316"/>
      <c r="BK455" s="319"/>
      <c r="BL455" s="312"/>
      <c r="BM455" s="312">
        <v>40000</v>
      </c>
      <c r="BN455" s="315">
        <v>1064000</v>
      </c>
      <c r="BO455" s="829">
        <v>4496000</v>
      </c>
      <c r="BP455" s="829">
        <v>32205500</v>
      </c>
      <c r="BQ455" s="337"/>
      <c r="BR455" s="316"/>
      <c r="BS455" s="334"/>
      <c r="BT455" s="325"/>
      <c r="BU455" s="276"/>
    </row>
    <row r="456" spans="1:73" s="338" customFormat="1" ht="46.9" customHeight="1" x14ac:dyDescent="0.25">
      <c r="A456" s="831"/>
      <c r="B456" s="831"/>
      <c r="C456" s="311">
        <v>55</v>
      </c>
      <c r="D456" s="311">
        <v>624</v>
      </c>
      <c r="E456" s="311" t="s">
        <v>1203</v>
      </c>
      <c r="F456" s="311" t="s">
        <v>1004</v>
      </c>
      <c r="G456" s="312" t="s">
        <v>12</v>
      </c>
      <c r="H456" s="313">
        <v>85.8</v>
      </c>
      <c r="I456" s="313">
        <v>85.8</v>
      </c>
      <c r="J456" s="313">
        <v>0</v>
      </c>
      <c r="K456" s="313">
        <v>85.8</v>
      </c>
      <c r="L456" s="313">
        <v>0</v>
      </c>
      <c r="M456" s="314">
        <v>1993</v>
      </c>
      <c r="N456" s="312">
        <v>70000</v>
      </c>
      <c r="O456" s="315">
        <v>6006000</v>
      </c>
      <c r="P456" s="311"/>
      <c r="Q456" s="311"/>
      <c r="R456" s="311"/>
      <c r="S456" s="311"/>
      <c r="T456" s="316"/>
      <c r="U456" s="311" t="s">
        <v>1536</v>
      </c>
      <c r="V456" s="317"/>
      <c r="W456" s="316">
        <v>0</v>
      </c>
      <c r="X456" s="312"/>
      <c r="Y456" s="316"/>
      <c r="Z456" s="316"/>
      <c r="AA456" s="311"/>
      <c r="AB456" s="312"/>
      <c r="AC456" s="312"/>
      <c r="AD456" s="312"/>
      <c r="AE456" s="312"/>
      <c r="AF456" s="311"/>
      <c r="AG456" s="311"/>
      <c r="AH456" s="312"/>
      <c r="AI456" s="312">
        <v>10000</v>
      </c>
      <c r="AJ456" s="318">
        <v>858000</v>
      </c>
      <c r="AK456" s="312">
        <v>150000</v>
      </c>
      <c r="AL456" s="316">
        <v>12870000</v>
      </c>
      <c r="AM456" s="316"/>
      <c r="AN456" s="319"/>
      <c r="AO456" s="316"/>
      <c r="AP456" s="319"/>
      <c r="AQ456" s="312"/>
      <c r="AR456" s="312"/>
      <c r="AS456" s="312"/>
      <c r="AT456" s="316"/>
      <c r="AU456" s="271"/>
      <c r="AV456" s="316">
        <v>19734000</v>
      </c>
      <c r="AW456" s="832"/>
      <c r="AX456" s="311"/>
      <c r="AY456" s="311"/>
      <c r="AZ456" s="311"/>
      <c r="BA456" s="312"/>
      <c r="BB456" s="311"/>
      <c r="BC456" s="312"/>
      <c r="BD456" s="312"/>
      <c r="BE456" s="318"/>
      <c r="BF456" s="320"/>
      <c r="BG456" s="321"/>
      <c r="BH456" s="311"/>
      <c r="BI456" s="311"/>
      <c r="BJ456" s="316"/>
      <c r="BK456" s="319"/>
      <c r="BL456" s="312"/>
      <c r="BM456" s="312">
        <v>40000</v>
      </c>
      <c r="BN456" s="315">
        <v>3432000</v>
      </c>
      <c r="BO456" s="832"/>
      <c r="BP456" s="832"/>
      <c r="BQ456" s="337"/>
      <c r="BR456" s="316"/>
      <c r="BS456" s="334"/>
      <c r="BT456" s="325"/>
      <c r="BU456" s="276"/>
    </row>
    <row r="457" spans="1:73" s="342" customFormat="1" ht="60.6" customHeight="1" x14ac:dyDescent="0.25">
      <c r="A457" s="831"/>
      <c r="B457" s="831"/>
      <c r="C457" s="332"/>
      <c r="D457" s="311"/>
      <c r="E457" s="311"/>
      <c r="F457" s="311"/>
      <c r="G457" s="312"/>
      <c r="H457" s="313"/>
      <c r="I457" s="313"/>
      <c r="J457" s="313"/>
      <c r="K457" s="313"/>
      <c r="L457" s="313"/>
      <c r="M457" s="314"/>
      <c r="N457" s="312"/>
      <c r="O457" s="315"/>
      <c r="P457" s="311" t="s">
        <v>1537</v>
      </c>
      <c r="Q457" s="311" t="s">
        <v>1295</v>
      </c>
      <c r="R457" s="321" t="s">
        <v>1538</v>
      </c>
      <c r="S457" s="311"/>
      <c r="T457" s="316">
        <v>118000</v>
      </c>
      <c r="U457" s="311" t="s">
        <v>898</v>
      </c>
      <c r="V457" s="317">
        <v>1</v>
      </c>
      <c r="W457" s="316"/>
      <c r="X457" s="312"/>
      <c r="Y457" s="316">
        <v>94400</v>
      </c>
      <c r="Z457" s="316">
        <v>94400</v>
      </c>
      <c r="AA457" s="311"/>
      <c r="AB457" s="312"/>
      <c r="AC457" s="312"/>
      <c r="AD457" s="312"/>
      <c r="AE457" s="312"/>
      <c r="AF457" s="311"/>
      <c r="AG457" s="311"/>
      <c r="AH457" s="312"/>
      <c r="AI457" s="312"/>
      <c r="AJ457" s="318"/>
      <c r="AK457" s="312"/>
      <c r="AL457" s="316">
        <v>0</v>
      </c>
      <c r="AM457" s="316"/>
      <c r="AN457" s="319"/>
      <c r="AO457" s="316"/>
      <c r="AP457" s="319"/>
      <c r="AQ457" s="312"/>
      <c r="AR457" s="312"/>
      <c r="AS457" s="312"/>
      <c r="AT457" s="316"/>
      <c r="AU457" s="271"/>
      <c r="AV457" s="316">
        <v>94400</v>
      </c>
      <c r="AW457" s="832"/>
      <c r="AX457" s="311"/>
      <c r="AY457" s="311"/>
      <c r="AZ457" s="311"/>
      <c r="BA457" s="312"/>
      <c r="BB457" s="311"/>
      <c r="BC457" s="312"/>
      <c r="BD457" s="312"/>
      <c r="BE457" s="318"/>
      <c r="BF457" s="320"/>
      <c r="BG457" s="321"/>
      <c r="BH457" s="311"/>
      <c r="BI457" s="311"/>
      <c r="BJ457" s="316"/>
      <c r="BK457" s="319"/>
      <c r="BL457" s="312"/>
      <c r="BM457" s="312"/>
      <c r="BN457" s="315"/>
      <c r="BO457" s="832"/>
      <c r="BP457" s="832"/>
      <c r="BQ457" s="316"/>
      <c r="BR457" s="316" t="s">
        <v>1237</v>
      </c>
      <c r="BS457" s="323" t="s">
        <v>1539</v>
      </c>
      <c r="BT457" s="325"/>
      <c r="BU457" s="276"/>
    </row>
    <row r="458" spans="1:73" s="342" customFormat="1" ht="60.6" customHeight="1" x14ac:dyDescent="0.25">
      <c r="A458" s="828"/>
      <c r="B458" s="828"/>
      <c r="C458" s="332"/>
      <c r="D458" s="311"/>
      <c r="E458" s="311"/>
      <c r="F458" s="311"/>
      <c r="G458" s="312"/>
      <c r="H458" s="313"/>
      <c r="I458" s="313"/>
      <c r="J458" s="313"/>
      <c r="K458" s="313"/>
      <c r="L458" s="313"/>
      <c r="M458" s="314"/>
      <c r="N458" s="312"/>
      <c r="O458" s="315"/>
      <c r="P458" s="311" t="s">
        <v>1294</v>
      </c>
      <c r="Q458" s="311" t="s">
        <v>1295</v>
      </c>
      <c r="R458" s="321" t="s">
        <v>1296</v>
      </c>
      <c r="S458" s="311"/>
      <c r="T458" s="316">
        <v>118000</v>
      </c>
      <c r="U458" s="311" t="s">
        <v>898</v>
      </c>
      <c r="V458" s="317">
        <v>16</v>
      </c>
      <c r="W458" s="316"/>
      <c r="X458" s="312"/>
      <c r="Y458" s="316">
        <v>94400</v>
      </c>
      <c r="Z458" s="316">
        <v>1510400</v>
      </c>
      <c r="AA458" s="311"/>
      <c r="AB458" s="312"/>
      <c r="AC458" s="312"/>
      <c r="AD458" s="312"/>
      <c r="AE458" s="312"/>
      <c r="AF458" s="311"/>
      <c r="AG458" s="311"/>
      <c r="AH458" s="312"/>
      <c r="AI458" s="312"/>
      <c r="AJ458" s="318"/>
      <c r="AK458" s="312"/>
      <c r="AL458" s="316">
        <v>0</v>
      </c>
      <c r="AM458" s="316"/>
      <c r="AN458" s="319"/>
      <c r="AO458" s="316"/>
      <c r="AP458" s="319"/>
      <c r="AQ458" s="312"/>
      <c r="AR458" s="312"/>
      <c r="AS458" s="312"/>
      <c r="AT458" s="316"/>
      <c r="AU458" s="271"/>
      <c r="AV458" s="316">
        <v>1510400</v>
      </c>
      <c r="AW458" s="830"/>
      <c r="AX458" s="311"/>
      <c r="AY458" s="311"/>
      <c r="AZ458" s="311"/>
      <c r="BA458" s="312"/>
      <c r="BB458" s="311"/>
      <c r="BC458" s="312"/>
      <c r="BD458" s="312"/>
      <c r="BE458" s="318"/>
      <c r="BF458" s="320"/>
      <c r="BG458" s="321"/>
      <c r="BH458" s="311"/>
      <c r="BI458" s="311"/>
      <c r="BJ458" s="316"/>
      <c r="BK458" s="319"/>
      <c r="BL458" s="312"/>
      <c r="BM458" s="312"/>
      <c r="BN458" s="315"/>
      <c r="BO458" s="830"/>
      <c r="BP458" s="830"/>
      <c r="BQ458" s="316"/>
      <c r="BR458" s="316" t="s">
        <v>1237</v>
      </c>
      <c r="BS458" s="323" t="s">
        <v>1539</v>
      </c>
      <c r="BT458" s="325"/>
      <c r="BU458" s="276"/>
    </row>
    <row r="459" spans="1:73" s="338" customFormat="1" ht="46.9" customHeight="1" x14ac:dyDescent="0.25">
      <c r="A459" s="827">
        <v>209</v>
      </c>
      <c r="B459" s="827" t="s">
        <v>1777</v>
      </c>
      <c r="C459" s="311">
        <v>55</v>
      </c>
      <c r="D459" s="311">
        <v>624</v>
      </c>
      <c r="E459" s="311" t="s">
        <v>1203</v>
      </c>
      <c r="F459" s="311" t="s">
        <v>1004</v>
      </c>
      <c r="G459" s="312" t="s">
        <v>12</v>
      </c>
      <c r="H459" s="313">
        <v>64</v>
      </c>
      <c r="I459" s="313">
        <v>64</v>
      </c>
      <c r="J459" s="313">
        <v>0</v>
      </c>
      <c r="K459" s="313">
        <v>64</v>
      </c>
      <c r="L459" s="313">
        <v>0</v>
      </c>
      <c r="M459" s="314">
        <v>1993</v>
      </c>
      <c r="N459" s="312">
        <v>70000</v>
      </c>
      <c r="O459" s="315">
        <v>4480000</v>
      </c>
      <c r="P459" s="311"/>
      <c r="Q459" s="311"/>
      <c r="R459" s="311"/>
      <c r="S459" s="311"/>
      <c r="T459" s="316"/>
      <c r="U459" s="311" t="s">
        <v>1536</v>
      </c>
      <c r="V459" s="317"/>
      <c r="W459" s="316">
        <v>0</v>
      </c>
      <c r="X459" s="312"/>
      <c r="Y459" s="316"/>
      <c r="Z459" s="316"/>
      <c r="AA459" s="311"/>
      <c r="AB459" s="312"/>
      <c r="AC459" s="312"/>
      <c r="AD459" s="312"/>
      <c r="AE459" s="312"/>
      <c r="AF459" s="311"/>
      <c r="AG459" s="311"/>
      <c r="AH459" s="312"/>
      <c r="AI459" s="312">
        <v>10000</v>
      </c>
      <c r="AJ459" s="318">
        <v>640000</v>
      </c>
      <c r="AK459" s="312">
        <v>150000</v>
      </c>
      <c r="AL459" s="316">
        <v>9600000</v>
      </c>
      <c r="AM459" s="316"/>
      <c r="AN459" s="319"/>
      <c r="AO459" s="316"/>
      <c r="AP459" s="319"/>
      <c r="AQ459" s="312"/>
      <c r="AR459" s="312"/>
      <c r="AS459" s="312"/>
      <c r="AT459" s="316"/>
      <c r="AU459" s="271"/>
      <c r="AV459" s="316">
        <v>14720000</v>
      </c>
      <c r="AW459" s="829">
        <v>44094050</v>
      </c>
      <c r="AX459" s="311"/>
      <c r="AY459" s="311"/>
      <c r="AZ459" s="311"/>
      <c r="BA459" s="312"/>
      <c r="BB459" s="311"/>
      <c r="BC459" s="312"/>
      <c r="BD459" s="312"/>
      <c r="BE459" s="318"/>
      <c r="BF459" s="320"/>
      <c r="BG459" s="321"/>
      <c r="BH459" s="311"/>
      <c r="BI459" s="311"/>
      <c r="BJ459" s="316"/>
      <c r="BK459" s="319"/>
      <c r="BL459" s="312"/>
      <c r="BM459" s="312">
        <v>40000</v>
      </c>
      <c r="BN459" s="315">
        <v>2560000</v>
      </c>
      <c r="BO459" s="829">
        <v>7324000</v>
      </c>
      <c r="BP459" s="829">
        <v>51418050</v>
      </c>
      <c r="BQ459" s="337"/>
      <c r="BR459" s="316"/>
      <c r="BS459" s="334"/>
      <c r="BT459" s="325"/>
      <c r="BU459" s="276"/>
    </row>
    <row r="460" spans="1:73" s="342" customFormat="1" ht="51.6" customHeight="1" x14ac:dyDescent="0.25">
      <c r="A460" s="831"/>
      <c r="B460" s="831"/>
      <c r="C460" s="332"/>
      <c r="D460" s="311"/>
      <c r="E460" s="311"/>
      <c r="F460" s="311"/>
      <c r="G460" s="312"/>
      <c r="H460" s="313"/>
      <c r="I460" s="313"/>
      <c r="J460" s="313"/>
      <c r="K460" s="313"/>
      <c r="L460" s="313"/>
      <c r="M460" s="314"/>
      <c r="N460" s="312"/>
      <c r="O460" s="315"/>
      <c r="P460" s="311" t="s">
        <v>1294</v>
      </c>
      <c r="Q460" s="311" t="s">
        <v>1295</v>
      </c>
      <c r="R460" s="321" t="s">
        <v>1296</v>
      </c>
      <c r="S460" s="311"/>
      <c r="T460" s="316">
        <v>118000</v>
      </c>
      <c r="U460" s="311" t="s">
        <v>898</v>
      </c>
      <c r="V460" s="317">
        <v>9</v>
      </c>
      <c r="W460" s="316"/>
      <c r="X460" s="312"/>
      <c r="Y460" s="316">
        <v>94400</v>
      </c>
      <c r="Z460" s="316">
        <v>849600</v>
      </c>
      <c r="AA460" s="311"/>
      <c r="AB460" s="312"/>
      <c r="AC460" s="312"/>
      <c r="AD460" s="312"/>
      <c r="AE460" s="312"/>
      <c r="AF460" s="311"/>
      <c r="AG460" s="311"/>
      <c r="AH460" s="312"/>
      <c r="AI460" s="312"/>
      <c r="AJ460" s="318"/>
      <c r="AK460" s="312"/>
      <c r="AL460" s="316">
        <v>0</v>
      </c>
      <c r="AM460" s="316"/>
      <c r="AN460" s="319"/>
      <c r="AO460" s="316"/>
      <c r="AP460" s="319"/>
      <c r="AQ460" s="312"/>
      <c r="AR460" s="312"/>
      <c r="AS460" s="312"/>
      <c r="AT460" s="316"/>
      <c r="AU460" s="271"/>
      <c r="AV460" s="316">
        <v>849600</v>
      </c>
      <c r="AW460" s="832"/>
      <c r="AX460" s="311"/>
      <c r="AY460" s="311"/>
      <c r="AZ460" s="311"/>
      <c r="BA460" s="312"/>
      <c r="BB460" s="311"/>
      <c r="BC460" s="312"/>
      <c r="BD460" s="312"/>
      <c r="BE460" s="318"/>
      <c r="BF460" s="320"/>
      <c r="BG460" s="321"/>
      <c r="BH460" s="311"/>
      <c r="BI460" s="311"/>
      <c r="BJ460" s="316"/>
      <c r="BK460" s="319"/>
      <c r="BL460" s="312"/>
      <c r="BM460" s="312"/>
      <c r="BN460" s="315"/>
      <c r="BO460" s="832"/>
      <c r="BP460" s="832"/>
      <c r="BQ460" s="316"/>
      <c r="BR460" s="316" t="s">
        <v>1237</v>
      </c>
      <c r="BS460" s="323" t="s">
        <v>1539</v>
      </c>
      <c r="BT460" s="325"/>
      <c r="BU460" s="276"/>
    </row>
    <row r="461" spans="1:73" s="338" customFormat="1" ht="46.9" customHeight="1" x14ac:dyDescent="0.25">
      <c r="A461" s="828"/>
      <c r="B461" s="828"/>
      <c r="C461" s="311">
        <v>55</v>
      </c>
      <c r="D461" s="311">
        <v>625</v>
      </c>
      <c r="E461" s="311" t="s">
        <v>1203</v>
      </c>
      <c r="F461" s="311" t="s">
        <v>1004</v>
      </c>
      <c r="G461" s="312" t="s">
        <v>12</v>
      </c>
      <c r="H461" s="313">
        <v>119.1</v>
      </c>
      <c r="I461" s="313">
        <v>119.1</v>
      </c>
      <c r="J461" s="313">
        <v>0</v>
      </c>
      <c r="K461" s="313">
        <v>119.1</v>
      </c>
      <c r="L461" s="313">
        <v>0</v>
      </c>
      <c r="M461" s="314">
        <v>1993</v>
      </c>
      <c r="N461" s="312">
        <v>70000</v>
      </c>
      <c r="O461" s="315">
        <v>8337000</v>
      </c>
      <c r="P461" s="311" t="s">
        <v>1204</v>
      </c>
      <c r="Q461" s="311" t="s">
        <v>1205</v>
      </c>
      <c r="R461" s="311" t="s">
        <v>1005</v>
      </c>
      <c r="S461" s="311"/>
      <c r="T461" s="316">
        <v>9500</v>
      </c>
      <c r="U461" s="311" t="s">
        <v>352</v>
      </c>
      <c r="V461" s="317">
        <v>119.1</v>
      </c>
      <c r="W461" s="316">
        <v>9500</v>
      </c>
      <c r="X461" s="312">
        <v>1131450</v>
      </c>
      <c r="Y461" s="316"/>
      <c r="Z461" s="316"/>
      <c r="AA461" s="311"/>
      <c r="AB461" s="312"/>
      <c r="AC461" s="312"/>
      <c r="AD461" s="312"/>
      <c r="AE461" s="312"/>
      <c r="AF461" s="311"/>
      <c r="AG461" s="311"/>
      <c r="AH461" s="312"/>
      <c r="AI461" s="312">
        <v>10000</v>
      </c>
      <c r="AJ461" s="318">
        <v>1191000</v>
      </c>
      <c r="AK461" s="312">
        <v>150000</v>
      </c>
      <c r="AL461" s="316">
        <v>17865000</v>
      </c>
      <c r="AM461" s="316"/>
      <c r="AN461" s="319"/>
      <c r="AO461" s="316"/>
      <c r="AP461" s="319"/>
      <c r="AQ461" s="312"/>
      <c r="AR461" s="312"/>
      <c r="AS461" s="312"/>
      <c r="AT461" s="316"/>
      <c r="AU461" s="271"/>
      <c r="AV461" s="316">
        <v>28524450</v>
      </c>
      <c r="AW461" s="830"/>
      <c r="AX461" s="311"/>
      <c r="AY461" s="311"/>
      <c r="AZ461" s="311"/>
      <c r="BA461" s="312"/>
      <c r="BB461" s="311"/>
      <c r="BC461" s="312"/>
      <c r="BD461" s="312"/>
      <c r="BE461" s="318"/>
      <c r="BF461" s="320"/>
      <c r="BG461" s="321"/>
      <c r="BH461" s="311"/>
      <c r="BI461" s="311"/>
      <c r="BJ461" s="316"/>
      <c r="BK461" s="319"/>
      <c r="BL461" s="312"/>
      <c r="BM461" s="312">
        <v>40000</v>
      </c>
      <c r="BN461" s="315">
        <v>4764000</v>
      </c>
      <c r="BO461" s="830"/>
      <c r="BP461" s="830"/>
      <c r="BQ461" s="337"/>
      <c r="BR461" s="316"/>
      <c r="BS461" s="334"/>
      <c r="BT461" s="325"/>
      <c r="BU461" s="276"/>
    </row>
    <row r="462" spans="1:73" s="338" customFormat="1" ht="67.900000000000006" customHeight="1" x14ac:dyDescent="0.25">
      <c r="A462" s="321">
        <v>210</v>
      </c>
      <c r="B462" s="321" t="s">
        <v>1778</v>
      </c>
      <c r="C462" s="311">
        <v>55</v>
      </c>
      <c r="D462" s="311">
        <v>626</v>
      </c>
      <c r="E462" s="311" t="s">
        <v>1203</v>
      </c>
      <c r="F462" s="311" t="s">
        <v>1004</v>
      </c>
      <c r="G462" s="312" t="s">
        <v>12</v>
      </c>
      <c r="H462" s="313">
        <v>61</v>
      </c>
      <c r="I462" s="313">
        <v>61</v>
      </c>
      <c r="J462" s="313">
        <v>0</v>
      </c>
      <c r="K462" s="313">
        <v>61</v>
      </c>
      <c r="L462" s="313">
        <v>0</v>
      </c>
      <c r="M462" s="314">
        <v>1993</v>
      </c>
      <c r="N462" s="312">
        <v>70000</v>
      </c>
      <c r="O462" s="315">
        <v>4270000</v>
      </c>
      <c r="P462" s="311" t="s">
        <v>1204</v>
      </c>
      <c r="Q462" s="311" t="s">
        <v>1205</v>
      </c>
      <c r="R462" s="311" t="s">
        <v>1005</v>
      </c>
      <c r="S462" s="311"/>
      <c r="T462" s="316">
        <v>9500</v>
      </c>
      <c r="U462" s="311" t="s">
        <v>352</v>
      </c>
      <c r="V462" s="317">
        <v>61</v>
      </c>
      <c r="W462" s="316">
        <v>9500</v>
      </c>
      <c r="X462" s="312">
        <v>579500</v>
      </c>
      <c r="Y462" s="316"/>
      <c r="Z462" s="316"/>
      <c r="AA462" s="311"/>
      <c r="AB462" s="312"/>
      <c r="AC462" s="312"/>
      <c r="AD462" s="312"/>
      <c r="AE462" s="312"/>
      <c r="AF462" s="311"/>
      <c r="AG462" s="311"/>
      <c r="AH462" s="312"/>
      <c r="AI462" s="312">
        <v>10000</v>
      </c>
      <c r="AJ462" s="318">
        <v>610000</v>
      </c>
      <c r="AK462" s="312">
        <v>150000</v>
      </c>
      <c r="AL462" s="316">
        <v>9150000</v>
      </c>
      <c r="AM462" s="316"/>
      <c r="AN462" s="319"/>
      <c r="AO462" s="316"/>
      <c r="AP462" s="319"/>
      <c r="AQ462" s="312"/>
      <c r="AR462" s="312"/>
      <c r="AS462" s="312"/>
      <c r="AT462" s="316"/>
      <c r="AU462" s="271"/>
      <c r="AV462" s="316">
        <v>14609500</v>
      </c>
      <c r="AW462" s="322">
        <v>14609500</v>
      </c>
      <c r="AX462" s="311"/>
      <c r="AY462" s="311"/>
      <c r="AZ462" s="311"/>
      <c r="BA462" s="312"/>
      <c r="BB462" s="311"/>
      <c r="BC462" s="312"/>
      <c r="BD462" s="312"/>
      <c r="BE462" s="318"/>
      <c r="BF462" s="320"/>
      <c r="BG462" s="321"/>
      <c r="BH462" s="311"/>
      <c r="BI462" s="311"/>
      <c r="BJ462" s="316"/>
      <c r="BK462" s="319"/>
      <c r="BL462" s="312"/>
      <c r="BM462" s="312">
        <v>40000</v>
      </c>
      <c r="BN462" s="315">
        <v>2440000</v>
      </c>
      <c r="BO462" s="316">
        <v>2440000</v>
      </c>
      <c r="BP462" s="322">
        <v>17049500</v>
      </c>
      <c r="BQ462" s="337"/>
      <c r="BR462" s="316"/>
      <c r="BS462" s="334"/>
      <c r="BT462" s="325"/>
      <c r="BU462" s="276"/>
    </row>
    <row r="463" spans="1:73" s="338" customFormat="1" ht="46.9" customHeight="1" x14ac:dyDescent="0.25">
      <c r="A463" s="827">
        <v>211</v>
      </c>
      <c r="B463" s="827" t="s">
        <v>1779</v>
      </c>
      <c r="C463" s="311">
        <v>55</v>
      </c>
      <c r="D463" s="311">
        <v>625</v>
      </c>
      <c r="E463" s="311" t="s">
        <v>1203</v>
      </c>
      <c r="F463" s="311" t="s">
        <v>1004</v>
      </c>
      <c r="G463" s="312" t="s">
        <v>12</v>
      </c>
      <c r="H463" s="313">
        <v>4.5</v>
      </c>
      <c r="I463" s="313">
        <v>4.5</v>
      </c>
      <c r="J463" s="313">
        <v>0</v>
      </c>
      <c r="K463" s="313">
        <v>4.5</v>
      </c>
      <c r="L463" s="313">
        <v>0</v>
      </c>
      <c r="M463" s="314">
        <v>1993</v>
      </c>
      <c r="N463" s="312">
        <v>70000</v>
      </c>
      <c r="O463" s="315">
        <v>315000</v>
      </c>
      <c r="P463" s="311" t="s">
        <v>1204</v>
      </c>
      <c r="Q463" s="311" t="s">
        <v>1205</v>
      </c>
      <c r="R463" s="311" t="s">
        <v>1005</v>
      </c>
      <c r="S463" s="311"/>
      <c r="T463" s="316">
        <v>9500</v>
      </c>
      <c r="U463" s="311" t="s">
        <v>352</v>
      </c>
      <c r="V463" s="317">
        <v>4.5</v>
      </c>
      <c r="W463" s="316">
        <v>9500</v>
      </c>
      <c r="X463" s="312">
        <v>42750</v>
      </c>
      <c r="Y463" s="316"/>
      <c r="Z463" s="316"/>
      <c r="AA463" s="311"/>
      <c r="AB463" s="312"/>
      <c r="AC463" s="312"/>
      <c r="AD463" s="312"/>
      <c r="AE463" s="312"/>
      <c r="AF463" s="311"/>
      <c r="AG463" s="311"/>
      <c r="AH463" s="312"/>
      <c r="AI463" s="312">
        <v>10000</v>
      </c>
      <c r="AJ463" s="318">
        <v>45000</v>
      </c>
      <c r="AK463" s="312">
        <v>150000</v>
      </c>
      <c r="AL463" s="316">
        <v>675000</v>
      </c>
      <c r="AM463" s="316"/>
      <c r="AN463" s="319"/>
      <c r="AO463" s="316"/>
      <c r="AP463" s="319"/>
      <c r="AQ463" s="312"/>
      <c r="AR463" s="312"/>
      <c r="AS463" s="312"/>
      <c r="AT463" s="316"/>
      <c r="AU463" s="271"/>
      <c r="AV463" s="316">
        <v>1077750</v>
      </c>
      <c r="AW463" s="829">
        <v>29482450</v>
      </c>
      <c r="AX463" s="311"/>
      <c r="AY463" s="311"/>
      <c r="AZ463" s="311"/>
      <c r="BA463" s="312"/>
      <c r="BB463" s="311"/>
      <c r="BC463" s="312"/>
      <c r="BD463" s="312"/>
      <c r="BE463" s="318"/>
      <c r="BF463" s="320"/>
      <c r="BG463" s="321"/>
      <c r="BH463" s="311"/>
      <c r="BI463" s="311"/>
      <c r="BJ463" s="316"/>
      <c r="BK463" s="319"/>
      <c r="BL463" s="312"/>
      <c r="BM463" s="312">
        <v>40000</v>
      </c>
      <c r="BN463" s="315">
        <v>180000</v>
      </c>
      <c r="BO463" s="829">
        <v>4924000</v>
      </c>
      <c r="BP463" s="829">
        <v>34406450</v>
      </c>
      <c r="BQ463" s="337"/>
      <c r="BR463" s="316"/>
      <c r="BS463" s="334"/>
      <c r="BT463" s="325"/>
      <c r="BU463" s="276"/>
    </row>
    <row r="464" spans="1:73" s="338" customFormat="1" ht="46.9" customHeight="1" x14ac:dyDescent="0.25">
      <c r="A464" s="828"/>
      <c r="B464" s="828"/>
      <c r="C464" s="311">
        <v>55</v>
      </c>
      <c r="D464" s="311">
        <v>626</v>
      </c>
      <c r="E464" s="311" t="s">
        <v>1203</v>
      </c>
      <c r="F464" s="311" t="s">
        <v>1004</v>
      </c>
      <c r="G464" s="312" t="s">
        <v>12</v>
      </c>
      <c r="H464" s="313">
        <v>118.6</v>
      </c>
      <c r="I464" s="313">
        <v>118.6</v>
      </c>
      <c r="J464" s="313">
        <v>0</v>
      </c>
      <c r="K464" s="313">
        <v>118.6</v>
      </c>
      <c r="L464" s="313">
        <v>0</v>
      </c>
      <c r="M464" s="314">
        <v>1993</v>
      </c>
      <c r="N464" s="312">
        <v>70000</v>
      </c>
      <c r="O464" s="315">
        <v>8302000</v>
      </c>
      <c r="P464" s="311" t="s">
        <v>1204</v>
      </c>
      <c r="Q464" s="311" t="s">
        <v>1205</v>
      </c>
      <c r="R464" s="311" t="s">
        <v>1005</v>
      </c>
      <c r="S464" s="311"/>
      <c r="T464" s="316">
        <v>9500</v>
      </c>
      <c r="U464" s="311" t="s">
        <v>352</v>
      </c>
      <c r="V464" s="317">
        <v>118.6</v>
      </c>
      <c r="W464" s="316">
        <v>9500</v>
      </c>
      <c r="X464" s="312">
        <v>1126700</v>
      </c>
      <c r="Y464" s="316"/>
      <c r="Z464" s="316"/>
      <c r="AA464" s="311"/>
      <c r="AB464" s="312"/>
      <c r="AC464" s="312"/>
      <c r="AD464" s="312"/>
      <c r="AE464" s="312"/>
      <c r="AF464" s="311"/>
      <c r="AG464" s="311"/>
      <c r="AH464" s="312"/>
      <c r="AI464" s="312">
        <v>10000</v>
      </c>
      <c r="AJ464" s="318">
        <v>1186000</v>
      </c>
      <c r="AK464" s="312">
        <v>150000</v>
      </c>
      <c r="AL464" s="316">
        <v>17790000</v>
      </c>
      <c r="AM464" s="316"/>
      <c r="AN464" s="319"/>
      <c r="AO464" s="316"/>
      <c r="AP464" s="319"/>
      <c r="AQ464" s="312"/>
      <c r="AR464" s="312"/>
      <c r="AS464" s="312"/>
      <c r="AT464" s="316"/>
      <c r="AU464" s="271"/>
      <c r="AV464" s="316">
        <v>28404700</v>
      </c>
      <c r="AW464" s="830"/>
      <c r="AX464" s="311"/>
      <c r="AY464" s="311"/>
      <c r="AZ464" s="311"/>
      <c r="BA464" s="312"/>
      <c r="BB464" s="311"/>
      <c r="BC464" s="312"/>
      <c r="BD464" s="312"/>
      <c r="BE464" s="318"/>
      <c r="BF464" s="320"/>
      <c r="BG464" s="321"/>
      <c r="BH464" s="311"/>
      <c r="BI464" s="311"/>
      <c r="BJ464" s="316"/>
      <c r="BK464" s="319"/>
      <c r="BL464" s="312"/>
      <c r="BM464" s="312">
        <v>40000</v>
      </c>
      <c r="BN464" s="315">
        <v>4744000</v>
      </c>
      <c r="BO464" s="830"/>
      <c r="BP464" s="830"/>
      <c r="BQ464" s="324"/>
      <c r="BR464" s="316"/>
      <c r="BS464" s="334"/>
      <c r="BT464" s="325"/>
      <c r="BU464" s="276"/>
    </row>
    <row r="465" spans="1:73" s="312" customFormat="1" ht="49.9" customHeight="1" x14ac:dyDescent="0.25">
      <c r="B465" s="312" t="s">
        <v>978</v>
      </c>
      <c r="H465" s="313">
        <v>73891.400000000052</v>
      </c>
      <c r="I465" s="313">
        <v>69306.800000000061</v>
      </c>
      <c r="J465" s="313">
        <v>1993.8000000000002</v>
      </c>
      <c r="K465" s="313">
        <v>71300.600000000079</v>
      </c>
      <c r="L465" s="313">
        <v>2590.8000000000002</v>
      </c>
      <c r="O465" s="312">
        <v>4991042000</v>
      </c>
      <c r="P465" s="312">
        <v>0</v>
      </c>
      <c r="Q465" s="312">
        <v>0</v>
      </c>
      <c r="R465" s="312">
        <v>0</v>
      </c>
      <c r="S465" s="312">
        <v>0</v>
      </c>
      <c r="U465" s="312">
        <v>0</v>
      </c>
      <c r="X465" s="312">
        <v>672300750</v>
      </c>
      <c r="Z465" s="312">
        <v>9748800</v>
      </c>
      <c r="AA465" s="312">
        <v>0</v>
      </c>
      <c r="AB465" s="312">
        <v>0</v>
      </c>
      <c r="AC465" s="312">
        <v>0</v>
      </c>
      <c r="AD465" s="312">
        <v>0</v>
      </c>
      <c r="AE465" s="312">
        <v>0</v>
      </c>
      <c r="AF465" s="312">
        <v>0</v>
      </c>
      <c r="AG465" s="312">
        <v>0</v>
      </c>
      <c r="AH465" s="312">
        <v>0</v>
      </c>
      <c r="AJ465" s="312">
        <v>713006000</v>
      </c>
      <c r="AL465" s="312">
        <v>10695090000</v>
      </c>
      <c r="AM465" s="312">
        <v>0</v>
      </c>
      <c r="AN465" s="312">
        <v>0</v>
      </c>
      <c r="AO465" s="312">
        <v>0</v>
      </c>
      <c r="AP465" s="312">
        <v>0</v>
      </c>
      <c r="AQ465" s="312">
        <v>0</v>
      </c>
      <c r="AR465" s="312">
        <v>0</v>
      </c>
      <c r="AS465" s="312">
        <v>0</v>
      </c>
      <c r="AT465" s="312">
        <v>0</v>
      </c>
      <c r="AU465" s="312">
        <v>0</v>
      </c>
      <c r="AV465" s="312">
        <v>17081187550</v>
      </c>
      <c r="AW465" s="312">
        <v>17081187550</v>
      </c>
      <c r="AX465" s="312">
        <v>65747950</v>
      </c>
      <c r="AY465" s="312">
        <v>172469150</v>
      </c>
      <c r="AZ465" s="312">
        <v>0</v>
      </c>
      <c r="BA465" s="312">
        <v>0</v>
      </c>
      <c r="BB465" s="312">
        <v>0</v>
      </c>
      <c r="BC465" s="312">
        <v>0</v>
      </c>
      <c r="BD465" s="312">
        <v>0</v>
      </c>
      <c r="BE465" s="312">
        <v>0</v>
      </c>
      <c r="BF465" s="312">
        <v>0</v>
      </c>
      <c r="BG465" s="312">
        <v>0</v>
      </c>
      <c r="BH465" s="312">
        <v>0</v>
      </c>
      <c r="BI465" s="312">
        <v>0</v>
      </c>
      <c r="BJ465" s="312">
        <v>0</v>
      </c>
      <c r="BK465" s="312">
        <v>0</v>
      </c>
      <c r="BL465" s="312">
        <v>0</v>
      </c>
      <c r="BN465" s="312">
        <v>2852024000</v>
      </c>
      <c r="BO465" s="312">
        <v>2852024000</v>
      </c>
      <c r="BP465" s="312">
        <v>19933211550</v>
      </c>
      <c r="BR465" s="312">
        <v>0</v>
      </c>
      <c r="BS465" s="312">
        <v>0</v>
      </c>
      <c r="BT465" s="406"/>
      <c r="BU465" s="407"/>
    </row>
    <row r="466" spans="1:73" ht="15.6" customHeight="1" x14ac:dyDescent="0.25">
      <c r="A466" s="367"/>
      <c r="B466" s="311"/>
      <c r="BP466" s="417"/>
      <c r="BQ466" s="417"/>
    </row>
    <row r="467" spans="1:73" x14ac:dyDescent="0.25">
      <c r="B467" s="311"/>
      <c r="K467" s="412"/>
      <c r="BP467" s="417"/>
      <c r="BQ467" s="417"/>
    </row>
    <row r="468" spans="1:73" x14ac:dyDescent="0.25">
      <c r="B468" s="311"/>
      <c r="BP468" s="417"/>
      <c r="BQ468" s="417"/>
    </row>
    <row r="469" spans="1:73" x14ac:dyDescent="0.25">
      <c r="B469" s="311"/>
      <c r="K469" s="412"/>
      <c r="BP469" s="417"/>
      <c r="BQ469" s="417"/>
    </row>
    <row r="470" spans="1:73" x14ac:dyDescent="0.25">
      <c r="B470" s="311"/>
      <c r="BP470" s="417"/>
      <c r="BQ470" s="417"/>
    </row>
    <row r="471" spans="1:73" x14ac:dyDescent="0.25">
      <c r="B471" s="311"/>
      <c r="L471" s="277"/>
      <c r="M471" s="277"/>
      <c r="N471" s="277"/>
      <c r="O471" s="277"/>
      <c r="R471" s="421"/>
      <c r="AW471" s="410"/>
      <c r="BP471" s="417"/>
      <c r="BQ471" s="417"/>
    </row>
    <row r="472" spans="1:73" x14ac:dyDescent="0.25">
      <c r="B472" s="311"/>
      <c r="K472" s="422"/>
      <c r="L472" s="410"/>
      <c r="M472" s="410"/>
      <c r="N472" s="410"/>
      <c r="P472" s="410"/>
      <c r="Q472" s="410"/>
      <c r="R472" s="410"/>
      <c r="S472" s="410"/>
      <c r="U472" s="410"/>
      <c r="V472" s="410"/>
      <c r="W472" s="410"/>
      <c r="X472" s="410"/>
      <c r="AA472" s="410"/>
      <c r="AB472" s="410"/>
      <c r="AC472" s="410"/>
      <c r="AD472" s="410"/>
      <c r="AE472" s="410"/>
      <c r="AF472" s="410"/>
      <c r="AG472" s="410"/>
      <c r="AH472" s="410"/>
      <c r="AI472" s="410"/>
      <c r="AJ472" s="410"/>
      <c r="AK472" s="410"/>
      <c r="AM472" s="410"/>
      <c r="AN472" s="410"/>
      <c r="AO472" s="410"/>
      <c r="AP472" s="410"/>
      <c r="AQ472" s="410"/>
      <c r="AR472" s="410"/>
      <c r="AS472" s="410"/>
      <c r="AT472" s="410"/>
      <c r="AU472" s="410"/>
      <c r="AW472" s="423"/>
      <c r="BP472" s="417"/>
      <c r="BQ472" s="417"/>
    </row>
    <row r="473" spans="1:73" x14ac:dyDescent="0.25">
      <c r="B473" s="311"/>
      <c r="L473" s="424"/>
      <c r="M473" s="420"/>
      <c r="N473" s="425"/>
      <c r="O473" s="423"/>
      <c r="P473" s="420"/>
      <c r="Q473" s="420"/>
      <c r="R473" s="420"/>
      <c r="S473" s="420"/>
      <c r="T473" s="423"/>
      <c r="U473" s="420"/>
      <c r="V473" s="426"/>
      <c r="W473" s="423"/>
      <c r="X473" s="427"/>
      <c r="Y473" s="423"/>
      <c r="Z473" s="423"/>
      <c r="AA473" s="420"/>
      <c r="AB473" s="425"/>
      <c r="AC473" s="425"/>
      <c r="AD473" s="425"/>
      <c r="AE473" s="425"/>
      <c r="AF473" s="420"/>
      <c r="AG473" s="420"/>
      <c r="AH473" s="425"/>
      <c r="AI473" s="425"/>
      <c r="AJ473" s="427"/>
      <c r="AK473" s="425"/>
      <c r="AL473" s="423"/>
      <c r="AM473" s="420"/>
      <c r="AN473" s="424"/>
      <c r="AO473" s="420"/>
      <c r="AP473" s="424"/>
      <c r="AQ473" s="425"/>
      <c r="AR473" s="425"/>
      <c r="AS473" s="425"/>
      <c r="AT473" s="428"/>
      <c r="AU473" s="429"/>
      <c r="AV473" s="423"/>
      <c r="AW473" s="423"/>
      <c r="BP473" s="417"/>
      <c r="BQ473" s="417"/>
    </row>
    <row r="474" spans="1:73" x14ac:dyDescent="0.25">
      <c r="B474" s="311"/>
      <c r="K474" s="430"/>
      <c r="L474" s="424"/>
      <c r="M474" s="420"/>
      <c r="N474" s="425"/>
      <c r="O474" s="423"/>
      <c r="P474" s="420"/>
      <c r="Q474" s="420"/>
      <c r="R474" s="420"/>
      <c r="S474" s="420"/>
      <c r="T474" s="423"/>
      <c r="U474" s="420"/>
      <c r="V474" s="426"/>
      <c r="W474" s="423"/>
      <c r="X474" s="427"/>
      <c r="Y474" s="423"/>
      <c r="Z474" s="423"/>
      <c r="AA474" s="420"/>
      <c r="AB474" s="425"/>
      <c r="AC474" s="425"/>
      <c r="AD474" s="425"/>
      <c r="AE474" s="425"/>
      <c r="AF474" s="420"/>
      <c r="AG474" s="420"/>
      <c r="AH474" s="425"/>
      <c r="AI474" s="425"/>
      <c r="AJ474" s="427"/>
      <c r="AK474" s="425"/>
      <c r="AL474" s="423"/>
      <c r="AM474" s="420"/>
      <c r="AN474" s="424"/>
      <c r="AO474" s="420"/>
      <c r="AP474" s="424"/>
      <c r="AQ474" s="425"/>
      <c r="AR474" s="425"/>
      <c r="AS474" s="425"/>
      <c r="AT474" s="428"/>
      <c r="AU474" s="429"/>
      <c r="AV474" s="423"/>
      <c r="AW474" s="431"/>
      <c r="BP474" s="417"/>
      <c r="BQ474" s="417"/>
    </row>
    <row r="475" spans="1:73" x14ac:dyDescent="0.25">
      <c r="B475" s="311"/>
      <c r="L475" s="424"/>
      <c r="M475" s="420"/>
      <c r="N475" s="425"/>
      <c r="O475" s="423"/>
      <c r="P475" s="420"/>
      <c r="Q475" s="420"/>
      <c r="R475" s="420"/>
      <c r="S475" s="420"/>
      <c r="T475" s="423"/>
      <c r="U475" s="420"/>
      <c r="V475" s="426"/>
      <c r="W475" s="423"/>
      <c r="X475" s="427"/>
      <c r="Y475" s="423"/>
      <c r="Z475" s="423"/>
      <c r="AA475" s="420"/>
      <c r="AB475" s="425"/>
      <c r="AC475" s="425"/>
      <c r="AD475" s="425"/>
      <c r="AE475" s="425"/>
      <c r="AF475" s="420"/>
      <c r="AG475" s="420"/>
      <c r="AH475" s="425"/>
      <c r="AI475" s="425"/>
      <c r="AJ475" s="427"/>
      <c r="AK475" s="425"/>
      <c r="AL475" s="423"/>
      <c r="AM475" s="420"/>
      <c r="AN475" s="424"/>
      <c r="AO475" s="420"/>
      <c r="AP475" s="424"/>
      <c r="AQ475" s="425"/>
      <c r="AR475" s="425"/>
      <c r="AS475" s="425"/>
      <c r="AT475" s="428"/>
      <c r="AU475" s="429"/>
      <c r="AV475" s="423"/>
      <c r="AW475" s="431"/>
      <c r="BP475" s="417"/>
      <c r="BQ475" s="417"/>
    </row>
    <row r="476" spans="1:73" x14ac:dyDescent="0.25">
      <c r="B476" s="311"/>
      <c r="L476" s="424"/>
      <c r="M476" s="420"/>
      <c r="N476" s="425"/>
      <c r="O476" s="423"/>
      <c r="P476" s="420"/>
      <c r="Q476" s="420"/>
      <c r="R476" s="420"/>
      <c r="S476" s="420"/>
      <c r="T476" s="423"/>
      <c r="U476" s="420"/>
      <c r="V476" s="426"/>
      <c r="W476" s="423"/>
      <c r="X476" s="427"/>
      <c r="Y476" s="423"/>
      <c r="Z476" s="423"/>
      <c r="AA476" s="420"/>
      <c r="AB476" s="425"/>
      <c r="AC476" s="425"/>
      <c r="AD476" s="425"/>
      <c r="AE476" s="425"/>
      <c r="AF476" s="420"/>
      <c r="AG476" s="420"/>
      <c r="AH476" s="425"/>
      <c r="AI476" s="425"/>
      <c r="AJ476" s="427"/>
      <c r="AK476" s="425"/>
      <c r="AL476" s="423"/>
      <c r="AM476" s="420"/>
      <c r="AN476" s="424"/>
      <c r="AO476" s="420"/>
      <c r="AP476" s="424"/>
      <c r="AQ476" s="425"/>
      <c r="AR476" s="425"/>
      <c r="AS476" s="425"/>
      <c r="AT476" s="428"/>
      <c r="AU476" s="429"/>
      <c r="AV476" s="423"/>
      <c r="AW476" s="431"/>
      <c r="BP476" s="417"/>
      <c r="BQ476" s="417"/>
    </row>
    <row r="477" spans="1:73" x14ac:dyDescent="0.25">
      <c r="B477" s="311"/>
      <c r="L477" s="424"/>
      <c r="M477" s="420"/>
      <c r="N477" s="425"/>
      <c r="O477" s="423"/>
      <c r="P477" s="420"/>
      <c r="Q477" s="420"/>
      <c r="R477" s="420"/>
      <c r="S477" s="420"/>
      <c r="T477" s="423"/>
      <c r="U477" s="420"/>
      <c r="V477" s="426"/>
      <c r="W477" s="423"/>
      <c r="X477" s="427"/>
      <c r="Y477" s="423"/>
      <c r="Z477" s="423"/>
      <c r="AA477" s="420"/>
      <c r="AB477" s="425"/>
      <c r="AC477" s="425"/>
      <c r="AD477" s="425"/>
      <c r="AE477" s="425"/>
      <c r="AF477" s="420"/>
      <c r="AG477" s="420"/>
      <c r="AH477" s="425"/>
      <c r="AI477" s="425"/>
      <c r="AJ477" s="427"/>
      <c r="AK477" s="425"/>
      <c r="AL477" s="423"/>
      <c r="AM477" s="420"/>
      <c r="AN477" s="424"/>
      <c r="AO477" s="420"/>
      <c r="AP477" s="424"/>
      <c r="AQ477" s="425"/>
      <c r="AR477" s="425"/>
      <c r="AS477" s="425"/>
      <c r="AT477" s="428"/>
      <c r="AU477" s="429"/>
      <c r="AV477" s="423"/>
      <c r="AW477" s="431"/>
      <c r="BP477" s="417"/>
      <c r="BQ477" s="417"/>
    </row>
    <row r="478" spans="1:73" x14ac:dyDescent="0.25">
      <c r="L478" s="424"/>
      <c r="M478" s="420"/>
      <c r="N478" s="425"/>
      <c r="O478" s="423"/>
      <c r="P478" s="420"/>
      <c r="Q478" s="420"/>
      <c r="R478" s="420"/>
      <c r="S478" s="420"/>
      <c r="T478" s="423"/>
      <c r="U478" s="420"/>
      <c r="V478" s="426"/>
      <c r="W478" s="423"/>
      <c r="X478" s="427"/>
      <c r="Y478" s="423"/>
      <c r="Z478" s="423"/>
      <c r="AA478" s="420"/>
      <c r="AB478" s="425"/>
      <c r="AC478" s="425"/>
      <c r="AD478" s="425"/>
      <c r="AE478" s="425"/>
      <c r="AF478" s="420"/>
      <c r="AG478" s="420"/>
      <c r="AH478" s="425"/>
      <c r="AI478" s="425"/>
      <c r="AJ478" s="427"/>
      <c r="AK478" s="425"/>
      <c r="AL478" s="423"/>
      <c r="AM478" s="420"/>
      <c r="AN478" s="424"/>
      <c r="AO478" s="420"/>
      <c r="AP478" s="424"/>
      <c r="AQ478" s="425"/>
      <c r="AR478" s="425"/>
      <c r="AS478" s="425"/>
      <c r="AT478" s="428"/>
      <c r="AU478" s="429"/>
      <c r="AV478" s="423"/>
      <c r="AW478" s="431"/>
      <c r="BP478" s="417"/>
      <c r="BQ478" s="417"/>
    </row>
    <row r="479" spans="1:73" x14ac:dyDescent="0.25">
      <c r="L479" s="424"/>
      <c r="M479" s="420"/>
      <c r="N479" s="425"/>
      <c r="O479" s="423"/>
      <c r="P479" s="420"/>
      <c r="Q479" s="420"/>
      <c r="R479" s="420"/>
      <c r="S479" s="420"/>
      <c r="T479" s="423"/>
      <c r="U479" s="420"/>
      <c r="V479" s="426"/>
      <c r="W479" s="423"/>
      <c r="X479" s="427"/>
      <c r="Y479" s="423"/>
      <c r="Z479" s="423"/>
      <c r="AA479" s="420"/>
      <c r="AB479" s="425"/>
      <c r="AC479" s="425"/>
      <c r="AD479" s="425"/>
      <c r="AE479" s="425"/>
      <c r="AF479" s="420"/>
      <c r="AG479" s="420"/>
      <c r="AH479" s="425"/>
      <c r="AI479" s="425"/>
      <c r="AJ479" s="427"/>
      <c r="AK479" s="425"/>
      <c r="AL479" s="423"/>
      <c r="AM479" s="420"/>
      <c r="AN479" s="424"/>
      <c r="AO479" s="420"/>
      <c r="AP479" s="424"/>
      <c r="AQ479" s="425"/>
      <c r="AR479" s="425"/>
      <c r="AS479" s="425"/>
      <c r="AT479" s="428"/>
      <c r="AU479" s="429"/>
      <c r="AV479" s="423"/>
      <c r="AW479" s="431"/>
      <c r="BP479" s="417"/>
      <c r="BQ479" s="417"/>
    </row>
    <row r="480" spans="1:73" x14ac:dyDescent="0.25">
      <c r="L480" s="424"/>
      <c r="M480" s="420"/>
      <c r="N480" s="425"/>
      <c r="O480" s="423"/>
      <c r="P480" s="420"/>
      <c r="Q480" s="420"/>
      <c r="R480" s="420"/>
      <c r="S480" s="420"/>
      <c r="T480" s="423"/>
      <c r="U480" s="420"/>
      <c r="V480" s="426"/>
      <c r="W480" s="423"/>
      <c r="X480" s="427"/>
      <c r="Y480" s="423"/>
      <c r="Z480" s="423"/>
      <c r="AA480" s="420"/>
      <c r="AB480" s="425"/>
      <c r="AC480" s="425"/>
      <c r="AD480" s="425"/>
      <c r="AE480" s="425"/>
      <c r="AF480" s="420"/>
      <c r="AG480" s="420"/>
      <c r="AH480" s="425"/>
      <c r="AI480" s="425"/>
      <c r="AJ480" s="427"/>
      <c r="AK480" s="425"/>
      <c r="AL480" s="423"/>
      <c r="AM480" s="420"/>
      <c r="AN480" s="424"/>
      <c r="AO480" s="420"/>
      <c r="AP480" s="424"/>
      <c r="AQ480" s="425"/>
      <c r="AR480" s="425"/>
      <c r="AS480" s="425"/>
      <c r="AT480" s="428"/>
      <c r="AU480" s="429"/>
      <c r="AV480" s="423"/>
      <c r="AW480" s="431"/>
      <c r="BP480" s="417"/>
      <c r="BQ480" s="417"/>
    </row>
    <row r="481" spans="12:69" x14ac:dyDescent="0.25">
      <c r="L481" s="424"/>
      <c r="M481" s="420"/>
      <c r="N481" s="425"/>
      <c r="O481" s="423"/>
      <c r="P481" s="420"/>
      <c r="Q481" s="420"/>
      <c r="R481" s="420"/>
      <c r="S481" s="420"/>
      <c r="T481" s="423"/>
      <c r="U481" s="420"/>
      <c r="V481" s="426"/>
      <c r="W481" s="423"/>
      <c r="X481" s="427"/>
      <c r="Y481" s="423"/>
      <c r="Z481" s="423"/>
      <c r="AA481" s="420"/>
      <c r="AB481" s="425"/>
      <c r="AC481" s="425"/>
      <c r="AD481" s="425"/>
      <c r="AE481" s="425"/>
      <c r="AF481" s="420"/>
      <c r="AG481" s="420"/>
      <c r="AH481" s="425"/>
      <c r="AI481" s="425"/>
      <c r="AJ481" s="427"/>
      <c r="AK481" s="425"/>
      <c r="AL481" s="423"/>
      <c r="AM481" s="420"/>
      <c r="AN481" s="424"/>
      <c r="AO481" s="420"/>
      <c r="AP481" s="424"/>
      <c r="AQ481" s="425"/>
      <c r="AR481" s="425"/>
      <c r="AS481" s="425"/>
      <c r="AT481" s="428"/>
      <c r="AU481" s="429"/>
      <c r="AV481" s="423"/>
      <c r="AW481" s="431"/>
      <c r="BP481" s="417"/>
      <c r="BQ481" s="417"/>
    </row>
    <row r="482" spans="12:69" x14ac:dyDescent="0.25">
      <c r="L482" s="424"/>
      <c r="M482" s="420"/>
      <c r="N482" s="425"/>
      <c r="O482" s="423"/>
      <c r="P482" s="420"/>
      <c r="Q482" s="420"/>
      <c r="R482" s="420"/>
      <c r="S482" s="420"/>
      <c r="T482" s="423"/>
      <c r="U482" s="420"/>
      <c r="V482" s="426"/>
      <c r="W482" s="423"/>
      <c r="X482" s="427"/>
      <c r="Y482" s="423"/>
      <c r="Z482" s="423"/>
      <c r="AA482" s="420"/>
      <c r="AB482" s="425"/>
      <c r="AC482" s="425"/>
      <c r="AD482" s="425"/>
      <c r="AE482" s="425"/>
      <c r="AF482" s="420"/>
      <c r="AG482" s="420"/>
      <c r="AH482" s="425"/>
      <c r="AI482" s="425"/>
      <c r="AJ482" s="427"/>
      <c r="AK482" s="425"/>
      <c r="AL482" s="423"/>
      <c r="AM482" s="420"/>
      <c r="AN482" s="424"/>
      <c r="AO482" s="420"/>
      <c r="AP482" s="424"/>
      <c r="AQ482" s="425"/>
      <c r="AR482" s="425"/>
      <c r="AS482" s="425"/>
      <c r="AT482" s="428"/>
      <c r="AU482" s="429"/>
      <c r="AV482" s="423"/>
      <c r="AW482" s="431"/>
      <c r="BP482" s="417"/>
      <c r="BQ482" s="417"/>
    </row>
    <row r="483" spans="12:69" x14ac:dyDescent="0.25">
      <c r="L483" s="424"/>
      <c r="M483" s="420"/>
      <c r="N483" s="425"/>
      <c r="O483" s="423"/>
      <c r="P483" s="420"/>
      <c r="Q483" s="420"/>
      <c r="R483" s="420"/>
      <c r="S483" s="420"/>
      <c r="T483" s="423"/>
      <c r="U483" s="420"/>
      <c r="V483" s="426"/>
      <c r="W483" s="423"/>
      <c r="X483" s="427"/>
      <c r="Y483" s="423"/>
      <c r="Z483" s="423"/>
      <c r="AA483" s="420"/>
      <c r="AB483" s="425"/>
      <c r="AC483" s="425"/>
      <c r="AD483" s="425"/>
      <c r="AE483" s="425"/>
      <c r="AF483" s="420"/>
      <c r="AG483" s="420"/>
      <c r="AH483" s="425"/>
      <c r="AI483" s="425"/>
      <c r="AJ483" s="427"/>
      <c r="AK483" s="425"/>
      <c r="AL483" s="423"/>
      <c r="AM483" s="420"/>
      <c r="AN483" s="424"/>
      <c r="AO483" s="420"/>
      <c r="AP483" s="424"/>
      <c r="AQ483" s="425"/>
      <c r="AR483" s="425"/>
      <c r="AS483" s="425"/>
      <c r="AT483" s="428"/>
      <c r="AU483" s="429"/>
      <c r="AV483" s="423"/>
      <c r="AW483" s="431"/>
      <c r="BP483" s="417"/>
      <c r="BQ483" s="417"/>
    </row>
    <row r="484" spans="12:69" x14ac:dyDescent="0.25">
      <c r="L484" s="424"/>
      <c r="M484" s="420"/>
      <c r="N484" s="425"/>
      <c r="O484" s="423"/>
      <c r="P484" s="420"/>
      <c r="Q484" s="420"/>
      <c r="R484" s="420"/>
      <c r="S484" s="420"/>
      <c r="T484" s="423"/>
      <c r="U484" s="420"/>
      <c r="V484" s="426"/>
      <c r="W484" s="423"/>
      <c r="X484" s="427"/>
      <c r="Y484" s="423"/>
      <c r="Z484" s="423"/>
      <c r="AA484" s="420"/>
      <c r="AB484" s="425"/>
      <c r="AC484" s="425"/>
      <c r="AD484" s="425"/>
      <c r="AE484" s="425"/>
      <c r="AF484" s="420"/>
      <c r="AG484" s="420"/>
      <c r="AH484" s="425"/>
      <c r="AI484" s="425"/>
      <c r="AJ484" s="427"/>
      <c r="AK484" s="425"/>
      <c r="AL484" s="423"/>
      <c r="AM484" s="420"/>
      <c r="AN484" s="424"/>
      <c r="AO484" s="420"/>
      <c r="AP484" s="424"/>
      <c r="AQ484" s="425"/>
      <c r="AR484" s="425"/>
      <c r="AS484" s="425"/>
      <c r="AT484" s="428"/>
      <c r="AU484" s="429"/>
      <c r="AV484" s="423"/>
      <c r="AW484" s="431"/>
      <c r="BP484" s="417"/>
      <c r="BQ484" s="417"/>
    </row>
    <row r="485" spans="12:69" x14ac:dyDescent="0.25">
      <c r="L485" s="424"/>
      <c r="M485" s="420"/>
      <c r="N485" s="425"/>
      <c r="O485" s="423"/>
      <c r="P485" s="420"/>
      <c r="Q485" s="420"/>
      <c r="R485" s="420"/>
      <c r="S485" s="420"/>
      <c r="T485" s="423"/>
      <c r="U485" s="420"/>
      <c r="V485" s="426"/>
      <c r="W485" s="423"/>
      <c r="X485" s="427"/>
      <c r="Y485" s="423"/>
      <c r="Z485" s="423"/>
      <c r="AA485" s="420"/>
      <c r="AB485" s="425"/>
      <c r="AC485" s="425"/>
      <c r="AD485" s="425"/>
      <c r="AE485" s="425"/>
      <c r="AF485" s="420"/>
      <c r="AG485" s="420"/>
      <c r="AH485" s="425"/>
      <c r="AI485" s="425"/>
      <c r="AJ485" s="427"/>
      <c r="AK485" s="425"/>
      <c r="AL485" s="423"/>
      <c r="AM485" s="420"/>
      <c r="AN485" s="424"/>
      <c r="AO485" s="420"/>
      <c r="AP485" s="424"/>
      <c r="AQ485" s="425"/>
      <c r="AR485" s="425"/>
      <c r="AS485" s="425"/>
      <c r="AT485" s="428"/>
      <c r="AU485" s="429"/>
      <c r="AV485" s="423"/>
      <c r="AW485" s="431"/>
      <c r="BP485" s="417"/>
      <c r="BQ485" s="417"/>
    </row>
    <row r="486" spans="12:69" x14ac:dyDescent="0.25">
      <c r="L486" s="424"/>
      <c r="M486" s="420"/>
      <c r="N486" s="425"/>
      <c r="O486" s="423"/>
      <c r="P486" s="420"/>
      <c r="Q486" s="420"/>
      <c r="R486" s="420"/>
      <c r="S486" s="420"/>
      <c r="T486" s="423"/>
      <c r="U486" s="420"/>
      <c r="V486" s="426"/>
      <c r="W486" s="423"/>
      <c r="X486" s="427"/>
      <c r="Y486" s="423"/>
      <c r="Z486" s="423"/>
      <c r="AA486" s="420"/>
      <c r="AB486" s="425"/>
      <c r="AC486" s="425"/>
      <c r="AD486" s="425"/>
      <c r="AE486" s="425"/>
      <c r="AF486" s="420"/>
      <c r="AG486" s="420"/>
      <c r="AH486" s="425"/>
      <c r="AI486" s="425"/>
      <c r="AJ486" s="427"/>
      <c r="AK486" s="425"/>
      <c r="AL486" s="423"/>
      <c r="AM486" s="420"/>
      <c r="AN486" s="424"/>
      <c r="AO486" s="420"/>
      <c r="AP486" s="424"/>
      <c r="AQ486" s="425"/>
      <c r="AR486" s="425"/>
      <c r="AS486" s="425"/>
      <c r="AT486" s="428"/>
      <c r="AU486" s="429"/>
      <c r="AV486" s="423"/>
      <c r="AW486" s="431"/>
      <c r="BP486" s="417"/>
      <c r="BQ486" s="417"/>
    </row>
    <row r="487" spans="12:69" x14ac:dyDescent="0.25">
      <c r="L487" s="424"/>
      <c r="M487" s="420"/>
      <c r="N487" s="425"/>
      <c r="O487" s="423"/>
      <c r="P487" s="420"/>
      <c r="Q487" s="420"/>
      <c r="R487" s="420"/>
      <c r="S487" s="420"/>
      <c r="T487" s="423"/>
      <c r="U487" s="420"/>
      <c r="V487" s="426"/>
      <c r="W487" s="423"/>
      <c r="X487" s="427"/>
      <c r="Y487" s="423"/>
      <c r="Z487" s="423"/>
      <c r="AA487" s="420"/>
      <c r="AB487" s="425"/>
      <c r="AC487" s="425"/>
      <c r="AD487" s="425"/>
      <c r="AE487" s="425"/>
      <c r="AF487" s="420"/>
      <c r="AG487" s="420"/>
      <c r="AH487" s="425"/>
      <c r="AI487" s="425"/>
      <c r="AJ487" s="427"/>
      <c r="AK487" s="425"/>
      <c r="AL487" s="423"/>
      <c r="AM487" s="420"/>
      <c r="AN487" s="424"/>
      <c r="AO487" s="420"/>
      <c r="AP487" s="424"/>
      <c r="AQ487" s="425"/>
      <c r="AR487" s="425"/>
      <c r="AS487" s="425"/>
      <c r="AT487" s="428"/>
      <c r="AU487" s="429"/>
      <c r="AV487" s="423"/>
      <c r="AW487" s="431"/>
      <c r="BP487" s="417"/>
      <c r="BQ487" s="417"/>
    </row>
    <row r="488" spans="12:69" x14ac:dyDescent="0.25">
      <c r="L488" s="424"/>
      <c r="M488" s="420"/>
      <c r="N488" s="425"/>
      <c r="O488" s="423"/>
      <c r="P488" s="420"/>
      <c r="Q488" s="420"/>
      <c r="R488" s="420"/>
      <c r="S488" s="420"/>
      <c r="T488" s="423"/>
      <c r="U488" s="420"/>
      <c r="V488" s="426"/>
      <c r="W488" s="423"/>
      <c r="X488" s="427"/>
      <c r="Y488" s="423"/>
      <c r="Z488" s="423"/>
      <c r="AA488" s="420"/>
      <c r="AB488" s="425"/>
      <c r="AC488" s="425"/>
      <c r="AD488" s="425"/>
      <c r="AE488" s="425"/>
      <c r="AF488" s="420"/>
      <c r="AG488" s="420"/>
      <c r="AH488" s="425"/>
      <c r="AI488" s="425"/>
      <c r="AJ488" s="427"/>
      <c r="AK488" s="425"/>
      <c r="AL488" s="423"/>
      <c r="AM488" s="420"/>
      <c r="AN488" s="424"/>
      <c r="AO488" s="420"/>
      <c r="AP488" s="424"/>
      <c r="AQ488" s="425"/>
      <c r="AR488" s="425"/>
      <c r="AS488" s="425"/>
      <c r="AT488" s="428"/>
      <c r="AU488" s="429"/>
      <c r="AV488" s="423"/>
      <c r="AW488" s="431"/>
      <c r="BP488" s="417"/>
      <c r="BQ488" s="417"/>
    </row>
    <row r="489" spans="12:69" x14ac:dyDescent="0.25">
      <c r="L489" s="424"/>
      <c r="M489" s="420"/>
      <c r="N489" s="425"/>
      <c r="O489" s="423"/>
      <c r="P489" s="420"/>
      <c r="Q489" s="420"/>
      <c r="R489" s="420"/>
      <c r="S489" s="420"/>
      <c r="T489" s="423"/>
      <c r="U489" s="420"/>
      <c r="V489" s="426"/>
      <c r="W489" s="423"/>
      <c r="X489" s="427"/>
      <c r="Y489" s="423"/>
      <c r="Z489" s="423"/>
      <c r="AA489" s="420"/>
      <c r="AB489" s="425"/>
      <c r="AC489" s="425"/>
      <c r="AD489" s="425"/>
      <c r="AE489" s="425"/>
      <c r="AF489" s="420"/>
      <c r="AG489" s="420"/>
      <c r="AH489" s="425"/>
      <c r="AI489" s="425"/>
      <c r="AJ489" s="427"/>
      <c r="AK489" s="425"/>
      <c r="AL489" s="423"/>
      <c r="AM489" s="420"/>
      <c r="AN489" s="424"/>
      <c r="AO489" s="420"/>
      <c r="AP489" s="424"/>
      <c r="AQ489" s="425"/>
      <c r="AR489" s="425"/>
      <c r="AS489" s="425"/>
      <c r="AT489" s="428"/>
      <c r="AU489" s="429"/>
      <c r="AV489" s="423"/>
      <c r="AW489" s="423"/>
      <c r="BP489" s="417"/>
      <c r="BQ489" s="417"/>
    </row>
  </sheetData>
  <autoFilter ref="D3:E465"/>
  <dataConsolidate/>
  <mergeCells count="761">
    <mergeCell ref="A1:BS2"/>
    <mergeCell ref="A3:A5"/>
    <mergeCell ref="B3:B5"/>
    <mergeCell ref="C3:C5"/>
    <mergeCell ref="D3:D5"/>
    <mergeCell ref="E3:E5"/>
    <mergeCell ref="F3:F5"/>
    <mergeCell ref="G3:G5"/>
    <mergeCell ref="H3:H5"/>
    <mergeCell ref="I3:J4"/>
    <mergeCell ref="BR3:BR5"/>
    <mergeCell ref="BS3:BS5"/>
    <mergeCell ref="BT3:BT5"/>
    <mergeCell ref="T3:T5"/>
    <mergeCell ref="U3:U5"/>
    <mergeCell ref="V3:V5"/>
    <mergeCell ref="W3:AU3"/>
    <mergeCell ref="AV3:AV5"/>
    <mergeCell ref="AW3:AW5"/>
    <mergeCell ref="W4:X4"/>
    <mergeCell ref="Y4:Z4"/>
    <mergeCell ref="AI4:AJ4"/>
    <mergeCell ref="AK4:AL4"/>
    <mergeCell ref="AU4:AU5"/>
    <mergeCell ref="A7:A8"/>
    <mergeCell ref="B7:B8"/>
    <mergeCell ref="AW7:AW8"/>
    <mergeCell ref="BO7:BO8"/>
    <mergeCell ref="BP7:BP8"/>
    <mergeCell ref="BM3:BO4"/>
    <mergeCell ref="BP3:BP5"/>
    <mergeCell ref="BQ3:BQ5"/>
    <mergeCell ref="K3:K5"/>
    <mergeCell ref="L3:L5"/>
    <mergeCell ref="M3:M5"/>
    <mergeCell ref="N3:N5"/>
    <mergeCell ref="O3:O5"/>
    <mergeCell ref="R3:R5"/>
    <mergeCell ref="BR7:BR8"/>
    <mergeCell ref="BT7:BT8"/>
    <mergeCell ref="A10:A11"/>
    <mergeCell ref="B10:B11"/>
    <mergeCell ref="A12:A15"/>
    <mergeCell ref="B12:B15"/>
    <mergeCell ref="AW14:AW15"/>
    <mergeCell ref="BO14:BO15"/>
    <mergeCell ref="BP14:BP15"/>
    <mergeCell ref="A20:A21"/>
    <mergeCell ref="B20:B21"/>
    <mergeCell ref="AW20:AW21"/>
    <mergeCell ref="BO20:BO21"/>
    <mergeCell ref="BP20:BP21"/>
    <mergeCell ref="BR20:BR21"/>
    <mergeCell ref="BX15:BY15"/>
    <mergeCell ref="A16:A19"/>
    <mergeCell ref="B16:B19"/>
    <mergeCell ref="AW16:AW18"/>
    <mergeCell ref="BO16:BO18"/>
    <mergeCell ref="BP16:BP18"/>
    <mergeCell ref="BR16:BR18"/>
    <mergeCell ref="BT16:BT18"/>
    <mergeCell ref="A24:A25"/>
    <mergeCell ref="B24:B25"/>
    <mergeCell ref="AW24:AW25"/>
    <mergeCell ref="BO24:BO25"/>
    <mergeCell ref="BP24:BP25"/>
    <mergeCell ref="BR24:BR25"/>
    <mergeCell ref="A22:A23"/>
    <mergeCell ref="B22:B23"/>
    <mergeCell ref="AW22:AW23"/>
    <mergeCell ref="BO22:BO23"/>
    <mergeCell ref="BP22:BP23"/>
    <mergeCell ref="BR22:BR23"/>
    <mergeCell ref="BR28:BR29"/>
    <mergeCell ref="A31:A33"/>
    <mergeCell ref="B31:B33"/>
    <mergeCell ref="AW31:AW33"/>
    <mergeCell ref="BO31:BO33"/>
    <mergeCell ref="BP31:BP33"/>
    <mergeCell ref="BR31:BR33"/>
    <mergeCell ref="A26:A27"/>
    <mergeCell ref="B26:B27"/>
    <mergeCell ref="AW26:AW27"/>
    <mergeCell ref="BO26:BO27"/>
    <mergeCell ref="BP26:BP27"/>
    <mergeCell ref="A28:A29"/>
    <mergeCell ref="B28:B29"/>
    <mergeCell ref="AW28:AW29"/>
    <mergeCell ref="BO28:BO29"/>
    <mergeCell ref="BP28:BP29"/>
    <mergeCell ref="A36:A39"/>
    <mergeCell ref="B36:B39"/>
    <mergeCell ref="AW36:AW39"/>
    <mergeCell ref="BO36:BO39"/>
    <mergeCell ref="BP36:BP39"/>
    <mergeCell ref="BR36:BR39"/>
    <mergeCell ref="BT31:BT33"/>
    <mergeCell ref="A34:A35"/>
    <mergeCell ref="B34:B35"/>
    <mergeCell ref="AW34:AW35"/>
    <mergeCell ref="BO34:BO35"/>
    <mergeCell ref="BP34:BP35"/>
    <mergeCell ref="BR53:BR55"/>
    <mergeCell ref="BP43:BP47"/>
    <mergeCell ref="BT43:BT47"/>
    <mergeCell ref="A48:A49"/>
    <mergeCell ref="B48:B49"/>
    <mergeCell ref="AW48:AW49"/>
    <mergeCell ref="BO48:BO49"/>
    <mergeCell ref="BP48:BP49"/>
    <mergeCell ref="A41:A42"/>
    <mergeCell ref="B41:B42"/>
    <mergeCell ref="A43:A47"/>
    <mergeCell ref="B43:B47"/>
    <mergeCell ref="AW43:AW47"/>
    <mergeCell ref="BO43:BO47"/>
    <mergeCell ref="A57:A58"/>
    <mergeCell ref="B57:B58"/>
    <mergeCell ref="AW57:AW58"/>
    <mergeCell ref="BO57:BO58"/>
    <mergeCell ref="BP57:BP58"/>
    <mergeCell ref="A59:A60"/>
    <mergeCell ref="B59:B60"/>
    <mergeCell ref="A53:A55"/>
    <mergeCell ref="B53:B55"/>
    <mergeCell ref="AW53:AW55"/>
    <mergeCell ref="BO53:BO55"/>
    <mergeCell ref="BP53:BP55"/>
    <mergeCell ref="A68:A71"/>
    <mergeCell ref="B68:B71"/>
    <mergeCell ref="AW68:AW71"/>
    <mergeCell ref="BO68:BO71"/>
    <mergeCell ref="BP68:BP71"/>
    <mergeCell ref="BR68:BR71"/>
    <mergeCell ref="BS62:BS63"/>
    <mergeCell ref="A65:A67"/>
    <mergeCell ref="B65:B67"/>
    <mergeCell ref="AW65:AW67"/>
    <mergeCell ref="BO65:BO67"/>
    <mergeCell ref="BP65:BP67"/>
    <mergeCell ref="BR65:BR67"/>
    <mergeCell ref="A61:A64"/>
    <mergeCell ref="B61:B64"/>
    <mergeCell ref="AW61:AW63"/>
    <mergeCell ref="BO61:BO63"/>
    <mergeCell ref="BP61:BP63"/>
    <mergeCell ref="BR61:BR63"/>
    <mergeCell ref="A81:A86"/>
    <mergeCell ref="B81:B86"/>
    <mergeCell ref="AW81:AW85"/>
    <mergeCell ref="BO81:BO85"/>
    <mergeCell ref="BP81:BP85"/>
    <mergeCell ref="BR81:BR86"/>
    <mergeCell ref="BT72:BT74"/>
    <mergeCell ref="A76:A78"/>
    <mergeCell ref="B76:B78"/>
    <mergeCell ref="AW76:AW78"/>
    <mergeCell ref="BO76:BO78"/>
    <mergeCell ref="BP76:BP78"/>
    <mergeCell ref="BR76:BR78"/>
    <mergeCell ref="A72:A74"/>
    <mergeCell ref="B72:B74"/>
    <mergeCell ref="AW72:AW74"/>
    <mergeCell ref="BO72:BO74"/>
    <mergeCell ref="BP72:BP74"/>
    <mergeCell ref="BR72:BR74"/>
    <mergeCell ref="A97:A100"/>
    <mergeCell ref="B97:B100"/>
    <mergeCell ref="AW97:AW100"/>
    <mergeCell ref="BO97:BO100"/>
    <mergeCell ref="BP97:BP100"/>
    <mergeCell ref="BR97:BR100"/>
    <mergeCell ref="BT87:BT88"/>
    <mergeCell ref="A92:A95"/>
    <mergeCell ref="B92:B95"/>
    <mergeCell ref="AW92:AW95"/>
    <mergeCell ref="BO92:BO95"/>
    <mergeCell ref="BP92:BP95"/>
    <mergeCell ref="BR92:BR95"/>
    <mergeCell ref="A87:A88"/>
    <mergeCell ref="B87:B88"/>
    <mergeCell ref="AW87:AW88"/>
    <mergeCell ref="BO87:BO88"/>
    <mergeCell ref="BP87:BP88"/>
    <mergeCell ref="BR87:BR88"/>
    <mergeCell ref="BP103:BP104"/>
    <mergeCell ref="BR103:BR104"/>
    <mergeCell ref="A105:A106"/>
    <mergeCell ref="B105:B106"/>
    <mergeCell ref="AW105:AW106"/>
    <mergeCell ref="BO105:BO106"/>
    <mergeCell ref="BP105:BP106"/>
    <mergeCell ref="BR105:BR106"/>
    <mergeCell ref="A101:A102"/>
    <mergeCell ref="B101:B102"/>
    <mergeCell ref="A103:A104"/>
    <mergeCell ref="B103:B104"/>
    <mergeCell ref="AW103:AW104"/>
    <mergeCell ref="BO103:BO104"/>
    <mergeCell ref="A110:A111"/>
    <mergeCell ref="B110:B111"/>
    <mergeCell ref="AW110:AW111"/>
    <mergeCell ref="BO110:BO111"/>
    <mergeCell ref="BP110:BP111"/>
    <mergeCell ref="BR110:BR111"/>
    <mergeCell ref="A107:A109"/>
    <mergeCell ref="B107:B109"/>
    <mergeCell ref="AW107:AW108"/>
    <mergeCell ref="BO107:BO108"/>
    <mergeCell ref="BP107:BP108"/>
    <mergeCell ref="BR107:BR108"/>
    <mergeCell ref="A118:A119"/>
    <mergeCell ref="B118:B119"/>
    <mergeCell ref="AW118:AW119"/>
    <mergeCell ref="BO118:BO119"/>
    <mergeCell ref="BP118:BP119"/>
    <mergeCell ref="BR118:BR119"/>
    <mergeCell ref="A116:A117"/>
    <mergeCell ref="B116:B117"/>
    <mergeCell ref="AW116:AW117"/>
    <mergeCell ref="BO116:BO117"/>
    <mergeCell ref="BP116:BP117"/>
    <mergeCell ref="BR116:BR117"/>
    <mergeCell ref="A123:A124"/>
    <mergeCell ref="B123:B124"/>
    <mergeCell ref="AW123:AW124"/>
    <mergeCell ref="BO123:BO124"/>
    <mergeCell ref="BP123:BP124"/>
    <mergeCell ref="BR123:BR124"/>
    <mergeCell ref="A120:A122"/>
    <mergeCell ref="B120:B122"/>
    <mergeCell ref="AW120:AW122"/>
    <mergeCell ref="BO120:BO122"/>
    <mergeCell ref="BP120:BP122"/>
    <mergeCell ref="BR120:BR122"/>
    <mergeCell ref="A136:A138"/>
    <mergeCell ref="B136:B138"/>
    <mergeCell ref="AW136:AW138"/>
    <mergeCell ref="BO136:BO138"/>
    <mergeCell ref="BP136:BP138"/>
    <mergeCell ref="BR136:BR138"/>
    <mergeCell ref="BT130:BT132"/>
    <mergeCell ref="A134:A135"/>
    <mergeCell ref="B134:B135"/>
    <mergeCell ref="AW134:AW135"/>
    <mergeCell ref="BO134:BO135"/>
    <mergeCell ref="BP134:BP135"/>
    <mergeCell ref="BR134:BR135"/>
    <mergeCell ref="A130:A132"/>
    <mergeCell ref="B130:B132"/>
    <mergeCell ref="AW130:AW132"/>
    <mergeCell ref="BO130:BO132"/>
    <mergeCell ref="BP130:BP132"/>
    <mergeCell ref="BR130:BR132"/>
    <mergeCell ref="A146:A148"/>
    <mergeCell ref="B146:B148"/>
    <mergeCell ref="AW146:AW148"/>
    <mergeCell ref="BO146:BO148"/>
    <mergeCell ref="BP146:BP148"/>
    <mergeCell ref="BR146:BR148"/>
    <mergeCell ref="A140:A143"/>
    <mergeCell ref="B140:B143"/>
    <mergeCell ref="AW140:AW143"/>
    <mergeCell ref="BO140:BO143"/>
    <mergeCell ref="BP140:BP143"/>
    <mergeCell ref="BR140:BR143"/>
    <mergeCell ref="A153:A158"/>
    <mergeCell ref="B153:B158"/>
    <mergeCell ref="AW153:AW158"/>
    <mergeCell ref="BO153:BO158"/>
    <mergeCell ref="BP153:BP158"/>
    <mergeCell ref="BR153:BR158"/>
    <mergeCell ref="A151:A152"/>
    <mergeCell ref="B151:B152"/>
    <mergeCell ref="AW151:AW152"/>
    <mergeCell ref="BO151:BO152"/>
    <mergeCell ref="BP151:BP152"/>
    <mergeCell ref="BR151:BR152"/>
    <mergeCell ref="A163:A164"/>
    <mergeCell ref="B163:B164"/>
    <mergeCell ref="AW163:AW164"/>
    <mergeCell ref="BO163:BO164"/>
    <mergeCell ref="BP163:BP164"/>
    <mergeCell ref="BR163:BR164"/>
    <mergeCell ref="A160:A161"/>
    <mergeCell ref="B160:B161"/>
    <mergeCell ref="AW160:AW161"/>
    <mergeCell ref="BO160:BO161"/>
    <mergeCell ref="BP160:BP161"/>
    <mergeCell ref="BR160:BR161"/>
    <mergeCell ref="A165:A166"/>
    <mergeCell ref="B165:B166"/>
    <mergeCell ref="AW165:AW166"/>
    <mergeCell ref="BO165:BO166"/>
    <mergeCell ref="BP165:BP166"/>
    <mergeCell ref="A168:A173"/>
    <mergeCell ref="B168:B173"/>
    <mergeCell ref="AW168:AW173"/>
    <mergeCell ref="BO168:BO173"/>
    <mergeCell ref="BP168:BP173"/>
    <mergeCell ref="BS175:BS176"/>
    <mergeCell ref="A177:A178"/>
    <mergeCell ref="B177:B178"/>
    <mergeCell ref="AW177:AW178"/>
    <mergeCell ref="BO177:BO178"/>
    <mergeCell ref="BP177:BP178"/>
    <mergeCell ref="BR177:BR178"/>
    <mergeCell ref="BS177:BS178"/>
    <mergeCell ref="BR168:BR173"/>
    <mergeCell ref="A174:A176"/>
    <mergeCell ref="B174:B176"/>
    <mergeCell ref="AW174:AW176"/>
    <mergeCell ref="BO174:BO176"/>
    <mergeCell ref="BP174:BP176"/>
    <mergeCell ref="BR174:BR176"/>
    <mergeCell ref="A182:A184"/>
    <mergeCell ref="B182:B184"/>
    <mergeCell ref="AW182:AW184"/>
    <mergeCell ref="BO182:BO184"/>
    <mergeCell ref="BP182:BP184"/>
    <mergeCell ref="BR182:BR184"/>
    <mergeCell ref="A179:A180"/>
    <mergeCell ref="B179:B180"/>
    <mergeCell ref="AW179:AW180"/>
    <mergeCell ref="BO179:BO180"/>
    <mergeCell ref="BP179:BP180"/>
    <mergeCell ref="BR179:BR180"/>
    <mergeCell ref="A191:A192"/>
    <mergeCell ref="B191:B192"/>
    <mergeCell ref="AW191:AW192"/>
    <mergeCell ref="BO191:BO192"/>
    <mergeCell ref="BP191:BP192"/>
    <mergeCell ref="BR191:BR192"/>
    <mergeCell ref="A185:A190"/>
    <mergeCell ref="B185:B190"/>
    <mergeCell ref="AW185:AW186"/>
    <mergeCell ref="BO185:BO186"/>
    <mergeCell ref="BP185:BP186"/>
    <mergeCell ref="AW187:AW190"/>
    <mergeCell ref="BO187:BO190"/>
    <mergeCell ref="BP187:BP190"/>
    <mergeCell ref="A197:A198"/>
    <mergeCell ref="B197:B198"/>
    <mergeCell ref="AW197:AW198"/>
    <mergeCell ref="BO197:BO198"/>
    <mergeCell ref="BP197:BP198"/>
    <mergeCell ref="BR197:BR198"/>
    <mergeCell ref="A193:A196"/>
    <mergeCell ref="B193:B196"/>
    <mergeCell ref="AW193:AW194"/>
    <mergeCell ref="BO193:BO194"/>
    <mergeCell ref="BP193:BP194"/>
    <mergeCell ref="BR193:BR196"/>
    <mergeCell ref="AW195:AW196"/>
    <mergeCell ref="BO195:BO196"/>
    <mergeCell ref="BP195:BP196"/>
    <mergeCell ref="BS199:BS200"/>
    <mergeCell ref="A202:A203"/>
    <mergeCell ref="B202:B203"/>
    <mergeCell ref="AW202:AW203"/>
    <mergeCell ref="BO202:BO203"/>
    <mergeCell ref="BP202:BP203"/>
    <mergeCell ref="BR202:BR203"/>
    <mergeCell ref="A199:A200"/>
    <mergeCell ref="B199:B200"/>
    <mergeCell ref="AW199:AW200"/>
    <mergeCell ref="BO199:BO200"/>
    <mergeCell ref="BP199:BP200"/>
    <mergeCell ref="BR199:BR200"/>
    <mergeCell ref="A207:A209"/>
    <mergeCell ref="B207:B209"/>
    <mergeCell ref="AW207:AW209"/>
    <mergeCell ref="BO207:BO209"/>
    <mergeCell ref="BP207:BP209"/>
    <mergeCell ref="BR207:BR209"/>
    <mergeCell ref="A204:A205"/>
    <mergeCell ref="B204:B205"/>
    <mergeCell ref="AW204:AW205"/>
    <mergeCell ref="BO204:BO205"/>
    <mergeCell ref="BP204:BP205"/>
    <mergeCell ref="BR204:BR205"/>
    <mergeCell ref="A212:A213"/>
    <mergeCell ref="B212:B213"/>
    <mergeCell ref="AW212:AW213"/>
    <mergeCell ref="BO212:BO213"/>
    <mergeCell ref="BP212:BP213"/>
    <mergeCell ref="BR212:BR213"/>
    <mergeCell ref="A210:A211"/>
    <mergeCell ref="B210:B211"/>
    <mergeCell ref="AW210:AW211"/>
    <mergeCell ref="BO210:BO211"/>
    <mergeCell ref="BP210:BP211"/>
    <mergeCell ref="BR210:BR211"/>
    <mergeCell ref="A218:A223"/>
    <mergeCell ref="B218:B223"/>
    <mergeCell ref="AW218:AW223"/>
    <mergeCell ref="BO218:BO223"/>
    <mergeCell ref="BP218:BP223"/>
    <mergeCell ref="BR218:BR223"/>
    <mergeCell ref="A214:A217"/>
    <mergeCell ref="B214:B217"/>
    <mergeCell ref="AW214:AW215"/>
    <mergeCell ref="BO214:BO215"/>
    <mergeCell ref="BP214:BP215"/>
    <mergeCell ref="BR214:BR215"/>
    <mergeCell ref="A226:A231"/>
    <mergeCell ref="B226:B231"/>
    <mergeCell ref="BR226:BR230"/>
    <mergeCell ref="AW227:AW230"/>
    <mergeCell ref="BO227:BO230"/>
    <mergeCell ref="BP227:BP230"/>
    <mergeCell ref="A224:A225"/>
    <mergeCell ref="B224:B225"/>
    <mergeCell ref="AW224:AW225"/>
    <mergeCell ref="BO224:BO225"/>
    <mergeCell ref="BP224:BP225"/>
    <mergeCell ref="BR224:BR225"/>
    <mergeCell ref="A235:A240"/>
    <mergeCell ref="B235:B240"/>
    <mergeCell ref="AW235:AW240"/>
    <mergeCell ref="BO235:BO240"/>
    <mergeCell ref="BP235:BP240"/>
    <mergeCell ref="BR235:BR240"/>
    <mergeCell ref="A233:A234"/>
    <mergeCell ref="B233:B234"/>
    <mergeCell ref="AW233:AW234"/>
    <mergeCell ref="BO233:BO234"/>
    <mergeCell ref="BP233:BP234"/>
    <mergeCell ref="BR233:BR234"/>
    <mergeCell ref="BT241:BT244"/>
    <mergeCell ref="A247:A251"/>
    <mergeCell ref="B247:B251"/>
    <mergeCell ref="AW247:AW251"/>
    <mergeCell ref="BO247:BO251"/>
    <mergeCell ref="BP247:BP251"/>
    <mergeCell ref="BR247:BR251"/>
    <mergeCell ref="A241:A244"/>
    <mergeCell ref="B241:B244"/>
    <mergeCell ref="AW241:AW244"/>
    <mergeCell ref="BO241:BO244"/>
    <mergeCell ref="BP241:BP244"/>
    <mergeCell ref="BR241:BR242"/>
    <mergeCell ref="A256:A258"/>
    <mergeCell ref="B256:B258"/>
    <mergeCell ref="AW256:AW258"/>
    <mergeCell ref="BO256:BO258"/>
    <mergeCell ref="BP256:BP258"/>
    <mergeCell ref="BR256:BR258"/>
    <mergeCell ref="A253:A254"/>
    <mergeCell ref="B253:B254"/>
    <mergeCell ref="AW253:AW254"/>
    <mergeCell ref="BO253:BO254"/>
    <mergeCell ref="BP253:BP254"/>
    <mergeCell ref="BR253:BR254"/>
    <mergeCell ref="A265:A266"/>
    <mergeCell ref="B265:B266"/>
    <mergeCell ref="AW265:AW266"/>
    <mergeCell ref="BO265:BO266"/>
    <mergeCell ref="BP265:BP266"/>
    <mergeCell ref="BR265:BR266"/>
    <mergeCell ref="A261:A263"/>
    <mergeCell ref="B261:B263"/>
    <mergeCell ref="AW261:AW263"/>
    <mergeCell ref="BO261:BO263"/>
    <mergeCell ref="BP261:BP263"/>
    <mergeCell ref="BR261:BR263"/>
    <mergeCell ref="BP276:BP277"/>
    <mergeCell ref="BR276:BR277"/>
    <mergeCell ref="BS268:BS269"/>
    <mergeCell ref="A272:A275"/>
    <mergeCell ref="B272:B275"/>
    <mergeCell ref="AW272:AW275"/>
    <mergeCell ref="BO272:BO275"/>
    <mergeCell ref="BP272:BP275"/>
    <mergeCell ref="BR272:BR275"/>
    <mergeCell ref="A278:A279"/>
    <mergeCell ref="B278:B279"/>
    <mergeCell ref="A280:A283"/>
    <mergeCell ref="B280:B283"/>
    <mergeCell ref="AW280:AW283"/>
    <mergeCell ref="BO280:BO283"/>
    <mergeCell ref="A276:A277"/>
    <mergeCell ref="B276:B277"/>
    <mergeCell ref="AW276:AW277"/>
    <mergeCell ref="BO276:BO277"/>
    <mergeCell ref="BP280:BP283"/>
    <mergeCell ref="BR280:BR283"/>
    <mergeCell ref="A286:A287"/>
    <mergeCell ref="B286:B287"/>
    <mergeCell ref="A288:A289"/>
    <mergeCell ref="B288:B289"/>
    <mergeCell ref="AW288:AW289"/>
    <mergeCell ref="BO288:BO289"/>
    <mergeCell ref="BP288:BP289"/>
    <mergeCell ref="BR288:BR289"/>
    <mergeCell ref="BP290:BP291"/>
    <mergeCell ref="BR290:BR291"/>
    <mergeCell ref="BS293:BS294"/>
    <mergeCell ref="A294:A295"/>
    <mergeCell ref="B294:B295"/>
    <mergeCell ref="AW294:AW295"/>
    <mergeCell ref="BO294:BO295"/>
    <mergeCell ref="BP294:BP295"/>
    <mergeCell ref="BR294:BR295"/>
    <mergeCell ref="A290:A291"/>
    <mergeCell ref="B290:B291"/>
    <mergeCell ref="AW290:AW291"/>
    <mergeCell ref="AX290:AX291"/>
    <mergeCell ref="AY290:AY291"/>
    <mergeCell ref="BO290:BO291"/>
    <mergeCell ref="BS297:BS298"/>
    <mergeCell ref="A301:A302"/>
    <mergeCell ref="B301:B302"/>
    <mergeCell ref="AW301:AW302"/>
    <mergeCell ref="BO301:BO302"/>
    <mergeCell ref="BP301:BP302"/>
    <mergeCell ref="BR301:BR302"/>
    <mergeCell ref="A297:A298"/>
    <mergeCell ref="B297:B298"/>
    <mergeCell ref="AW297:AW298"/>
    <mergeCell ref="BO297:BO298"/>
    <mergeCell ref="BP297:BP298"/>
    <mergeCell ref="BR297:BR298"/>
    <mergeCell ref="BS305:BS307"/>
    <mergeCell ref="A307:A309"/>
    <mergeCell ref="B307:B309"/>
    <mergeCell ref="AW307:AW309"/>
    <mergeCell ref="BO307:BO309"/>
    <mergeCell ref="BP307:BP309"/>
    <mergeCell ref="BR307:BR309"/>
    <mergeCell ref="A303:A306"/>
    <mergeCell ref="B303:B306"/>
    <mergeCell ref="AW303:AW306"/>
    <mergeCell ref="BO303:BO306"/>
    <mergeCell ref="BP303:BP306"/>
    <mergeCell ref="BR303:BR306"/>
    <mergeCell ref="BS312:BS313"/>
    <mergeCell ref="A313:A317"/>
    <mergeCell ref="B313:B317"/>
    <mergeCell ref="AW313:AW316"/>
    <mergeCell ref="BO313:BO316"/>
    <mergeCell ref="BP313:BP316"/>
    <mergeCell ref="BR313:BR316"/>
    <mergeCell ref="A310:A312"/>
    <mergeCell ref="B310:B312"/>
    <mergeCell ref="AW310:AW312"/>
    <mergeCell ref="BO310:BO312"/>
    <mergeCell ref="BP310:BP312"/>
    <mergeCell ref="BR310:BR312"/>
    <mergeCell ref="A323:A325"/>
    <mergeCell ref="B323:B325"/>
    <mergeCell ref="AW323:AW324"/>
    <mergeCell ref="BO323:BO324"/>
    <mergeCell ref="BP323:BP324"/>
    <mergeCell ref="BR323:BR324"/>
    <mergeCell ref="A318:A322"/>
    <mergeCell ref="B318:B322"/>
    <mergeCell ref="AW318:AW320"/>
    <mergeCell ref="BO318:BO320"/>
    <mergeCell ref="BP318:BP320"/>
    <mergeCell ref="BR318:BR320"/>
    <mergeCell ref="BS332:BS334"/>
    <mergeCell ref="A333:A334"/>
    <mergeCell ref="B333:B334"/>
    <mergeCell ref="AW333:AW334"/>
    <mergeCell ref="BO333:BO334"/>
    <mergeCell ref="BP333:BP334"/>
    <mergeCell ref="BR333:BR334"/>
    <mergeCell ref="A326:A328"/>
    <mergeCell ref="B326:B328"/>
    <mergeCell ref="AW326:AW328"/>
    <mergeCell ref="BO326:BO328"/>
    <mergeCell ref="BP326:BP328"/>
    <mergeCell ref="BR326:BR328"/>
    <mergeCell ref="A342:A348"/>
    <mergeCell ref="B342:B348"/>
    <mergeCell ref="AW342:AW348"/>
    <mergeCell ref="BO342:BO348"/>
    <mergeCell ref="BP342:BP348"/>
    <mergeCell ref="BR342:BR348"/>
    <mergeCell ref="A335:A339"/>
    <mergeCell ref="B335:B339"/>
    <mergeCell ref="AW335:AW339"/>
    <mergeCell ref="BO335:BO339"/>
    <mergeCell ref="BP335:BP339"/>
    <mergeCell ref="BR335:BR339"/>
    <mergeCell ref="BS352:BS357"/>
    <mergeCell ref="A353:A355"/>
    <mergeCell ref="B353:B355"/>
    <mergeCell ref="AW353:AW355"/>
    <mergeCell ref="BO353:BO355"/>
    <mergeCell ref="BP353:BP355"/>
    <mergeCell ref="BR353:BR355"/>
    <mergeCell ref="A349:A352"/>
    <mergeCell ref="B349:B352"/>
    <mergeCell ref="AW349:AW352"/>
    <mergeCell ref="BO349:BO352"/>
    <mergeCell ref="BP349:BP352"/>
    <mergeCell ref="BR349:BR352"/>
    <mergeCell ref="BS358:BS364"/>
    <mergeCell ref="A361:A363"/>
    <mergeCell ref="B361:B363"/>
    <mergeCell ref="AW361:AW363"/>
    <mergeCell ref="BO361:BO363"/>
    <mergeCell ref="BP361:BP363"/>
    <mergeCell ref="BR361:BR363"/>
    <mergeCell ref="A358:A359"/>
    <mergeCell ref="B358:B359"/>
    <mergeCell ref="AW358:AW359"/>
    <mergeCell ref="BO358:BO359"/>
    <mergeCell ref="BP358:BP359"/>
    <mergeCell ref="BR358:BR359"/>
    <mergeCell ref="A374:A377"/>
    <mergeCell ref="B374:B377"/>
    <mergeCell ref="AW374:AW377"/>
    <mergeCell ref="BO374:BO377"/>
    <mergeCell ref="BP374:BP377"/>
    <mergeCell ref="BR374:BR377"/>
    <mergeCell ref="BS368:BS369"/>
    <mergeCell ref="A372:A373"/>
    <mergeCell ref="B372:B373"/>
    <mergeCell ref="AW372:AW373"/>
    <mergeCell ref="BO372:BO373"/>
    <mergeCell ref="BP372:BP373"/>
    <mergeCell ref="BR372:BR373"/>
    <mergeCell ref="BS372:BS373"/>
    <mergeCell ref="A368:A370"/>
    <mergeCell ref="B368:B370"/>
    <mergeCell ref="AW368:AW369"/>
    <mergeCell ref="BO368:BO369"/>
    <mergeCell ref="BP368:BP369"/>
    <mergeCell ref="BR368:BR369"/>
    <mergeCell ref="BT378:BT381"/>
    <mergeCell ref="A382:A383"/>
    <mergeCell ref="B382:B383"/>
    <mergeCell ref="AW382:AW383"/>
    <mergeCell ref="BO382:BO383"/>
    <mergeCell ref="BP382:BP383"/>
    <mergeCell ref="BR382:BR383"/>
    <mergeCell ref="A378:A381"/>
    <mergeCell ref="B378:B381"/>
    <mergeCell ref="AW378:AW381"/>
    <mergeCell ref="BO378:BO381"/>
    <mergeCell ref="BP378:BP381"/>
    <mergeCell ref="BR378:BR381"/>
    <mergeCell ref="A386:A388"/>
    <mergeCell ref="B386:B388"/>
    <mergeCell ref="AW386:AW387"/>
    <mergeCell ref="BO386:BO387"/>
    <mergeCell ref="BP386:BP387"/>
    <mergeCell ref="BR386:BR388"/>
    <mergeCell ref="A384:A385"/>
    <mergeCell ref="B384:B385"/>
    <mergeCell ref="AW384:AW385"/>
    <mergeCell ref="BO384:BO385"/>
    <mergeCell ref="BP384:BP385"/>
    <mergeCell ref="BR384:BR385"/>
    <mergeCell ref="BS394:BS395"/>
    <mergeCell ref="A396:A397"/>
    <mergeCell ref="B396:B397"/>
    <mergeCell ref="AW396:AW397"/>
    <mergeCell ref="BO396:BO397"/>
    <mergeCell ref="BP396:BP397"/>
    <mergeCell ref="BR396:BR397"/>
    <mergeCell ref="A391:A394"/>
    <mergeCell ref="B391:B394"/>
    <mergeCell ref="AW391:AW394"/>
    <mergeCell ref="BO391:BO394"/>
    <mergeCell ref="BP391:BP394"/>
    <mergeCell ref="BR391:BR394"/>
    <mergeCell ref="A400:A402"/>
    <mergeCell ref="B400:B402"/>
    <mergeCell ref="AW400:AW402"/>
    <mergeCell ref="BO400:BO402"/>
    <mergeCell ref="BP400:BP402"/>
    <mergeCell ref="BR400:BR402"/>
    <mergeCell ref="A398:A399"/>
    <mergeCell ref="B398:B399"/>
    <mergeCell ref="AW398:AW399"/>
    <mergeCell ref="BO398:BO399"/>
    <mergeCell ref="BP398:BP399"/>
    <mergeCell ref="BR398:BR399"/>
    <mergeCell ref="BS407:BS408"/>
    <mergeCell ref="A410:A414"/>
    <mergeCell ref="B410:B414"/>
    <mergeCell ref="AW410:AW414"/>
    <mergeCell ref="BO410:BO414"/>
    <mergeCell ref="BP410:BP414"/>
    <mergeCell ref="BR410:BR414"/>
    <mergeCell ref="A404:A409"/>
    <mergeCell ref="B404:B409"/>
    <mergeCell ref="AW404:AW409"/>
    <mergeCell ref="BO404:BO409"/>
    <mergeCell ref="BP404:BP409"/>
    <mergeCell ref="BR404:BR409"/>
    <mergeCell ref="A422:A423"/>
    <mergeCell ref="B422:B423"/>
    <mergeCell ref="AW422:AW423"/>
    <mergeCell ref="BO422:BO423"/>
    <mergeCell ref="BP422:BP423"/>
    <mergeCell ref="BR422:BR423"/>
    <mergeCell ref="A418:A420"/>
    <mergeCell ref="B418:B420"/>
    <mergeCell ref="AW418:AW420"/>
    <mergeCell ref="BO418:BO420"/>
    <mergeCell ref="BP418:BP420"/>
    <mergeCell ref="BR418:BR420"/>
    <mergeCell ref="A434:A437"/>
    <mergeCell ref="B434:B437"/>
    <mergeCell ref="AW434:AW435"/>
    <mergeCell ref="BO434:BO435"/>
    <mergeCell ref="BP434:BP435"/>
    <mergeCell ref="BT434:BT435"/>
    <mergeCell ref="BX424:BY424"/>
    <mergeCell ref="A427:A430"/>
    <mergeCell ref="B427:B430"/>
    <mergeCell ref="AW427:AW430"/>
    <mergeCell ref="BO427:BO430"/>
    <mergeCell ref="BP427:BP430"/>
    <mergeCell ref="BR427:BR430"/>
    <mergeCell ref="A424:A425"/>
    <mergeCell ref="B424:B425"/>
    <mergeCell ref="AW424:AW425"/>
    <mergeCell ref="BO424:BO425"/>
    <mergeCell ref="BP424:BP425"/>
    <mergeCell ref="BR424:BR425"/>
    <mergeCell ref="A443:A444"/>
    <mergeCell ref="B443:B444"/>
    <mergeCell ref="AW443:AW444"/>
    <mergeCell ref="BO443:BO444"/>
    <mergeCell ref="BP443:BP444"/>
    <mergeCell ref="A445:A447"/>
    <mergeCell ref="B445:B447"/>
    <mergeCell ref="AW445:AW447"/>
    <mergeCell ref="BO445:BO447"/>
    <mergeCell ref="BP445:BP447"/>
    <mergeCell ref="A449:A451"/>
    <mergeCell ref="B449:B451"/>
    <mergeCell ref="AW449:AW451"/>
    <mergeCell ref="BO449:BO451"/>
    <mergeCell ref="BP449:BP451"/>
    <mergeCell ref="A452:A453"/>
    <mergeCell ref="B452:B453"/>
    <mergeCell ref="AW452:AW453"/>
    <mergeCell ref="BO452:BO453"/>
    <mergeCell ref="BP452:BP453"/>
    <mergeCell ref="A463:A464"/>
    <mergeCell ref="B463:B464"/>
    <mergeCell ref="AW463:AW464"/>
    <mergeCell ref="BO463:BO464"/>
    <mergeCell ref="BP463:BP464"/>
    <mergeCell ref="A455:A458"/>
    <mergeCell ref="B455:B458"/>
    <mergeCell ref="AW455:AW458"/>
    <mergeCell ref="BO455:BO458"/>
    <mergeCell ref="BP455:BP458"/>
    <mergeCell ref="A459:A461"/>
    <mergeCell ref="B459:B461"/>
    <mergeCell ref="AW459:AW461"/>
    <mergeCell ref="BO459:BO461"/>
    <mergeCell ref="BP459:BP461"/>
  </mergeCells>
  <printOptions horizontalCentered="1"/>
  <pageMargins left="0.39370078740157483" right="0.19685039370078741" top="0.19685039370078741" bottom="0.19685039370078741" header="0" footer="0"/>
  <pageSetup paperSize="8" scale="46"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zoomScale="40" zoomScaleNormal="40" zoomScaleSheetLayoutView="25" workbookViewId="0">
      <pane ySplit="5" topLeftCell="A6" activePane="bottomLeft" state="frozen"/>
      <selection pane="bottomLeft" activeCell="S8" sqref="S8"/>
    </sheetView>
  </sheetViews>
  <sheetFormatPr defaultColWidth="9.140625" defaultRowHeight="19.5" x14ac:dyDescent="0.3"/>
  <cols>
    <col min="1" max="1" width="6.7109375" style="471" customWidth="1"/>
    <col min="2" max="2" width="28.42578125" style="432" customWidth="1"/>
    <col min="3" max="4" width="9.140625" style="432" customWidth="1"/>
    <col min="5" max="5" width="16.7109375" style="432" customWidth="1"/>
    <col min="6" max="6" width="11.85546875" style="432" customWidth="1"/>
    <col min="7" max="7" width="16.7109375" style="472" customWidth="1"/>
    <col min="8" max="8" width="15.42578125" style="473" customWidth="1"/>
    <col min="9" max="9" width="12.42578125" style="432" customWidth="1"/>
    <col min="10" max="10" width="14.7109375" style="432" customWidth="1"/>
    <col min="11" max="11" width="13.140625" style="432" customWidth="1"/>
    <col min="12" max="12" width="14.42578125" style="474" customWidth="1"/>
    <col min="13" max="13" width="19.28515625" style="475" customWidth="1"/>
    <col min="14" max="14" width="22" style="476" customWidth="1"/>
    <col min="15" max="15" width="10.140625" style="476" customWidth="1"/>
    <col min="16" max="16" width="11.7109375" style="477" customWidth="1"/>
    <col min="17" max="17" width="12.28515625" style="475" customWidth="1"/>
    <col min="18" max="18" width="18" style="475" customWidth="1"/>
    <col min="19" max="19" width="14" style="474" customWidth="1"/>
    <col min="20" max="20" width="18.28515625" style="475" customWidth="1"/>
    <col min="21" max="21" width="17.28515625" style="474" customWidth="1"/>
    <col min="22" max="22" width="20.7109375" style="475" customWidth="1"/>
    <col min="23" max="23" width="13.7109375" style="478" hidden="1" customWidth="1"/>
    <col min="24" max="24" width="14.7109375" style="487" customWidth="1"/>
    <col min="25" max="25" width="19.7109375" style="488" customWidth="1"/>
    <col min="26" max="26" width="21.7109375" style="475" customWidth="1"/>
    <col min="27" max="27" width="22.85546875" style="475" customWidth="1"/>
    <col min="28" max="28" width="14.85546875" style="474" customWidth="1"/>
    <col min="29" max="30" width="18.28515625" style="479" customWidth="1"/>
    <col min="31" max="31" width="21.140625" style="479" customWidth="1"/>
    <col min="32" max="32" width="11.5703125" style="480" customWidth="1"/>
    <col min="33" max="33" width="14.42578125" style="432" hidden="1" customWidth="1"/>
    <col min="34" max="34" width="14.7109375" style="432" customWidth="1"/>
    <col min="35" max="35" width="30.140625" style="432" customWidth="1"/>
    <col min="36" max="16384" width="9.140625" style="432"/>
  </cols>
  <sheetData>
    <row r="1" spans="1:33" ht="44.45" customHeight="1" x14ac:dyDescent="0.3">
      <c r="A1" s="915" t="s">
        <v>2426</v>
      </c>
      <c r="B1" s="916"/>
      <c r="C1" s="916"/>
      <c r="D1" s="916"/>
      <c r="E1" s="916"/>
      <c r="F1" s="916"/>
      <c r="G1" s="916"/>
      <c r="H1" s="916"/>
      <c r="I1" s="916"/>
      <c r="J1" s="916"/>
      <c r="K1" s="916"/>
      <c r="L1" s="916"/>
      <c r="M1" s="916"/>
      <c r="N1" s="916"/>
      <c r="O1" s="916"/>
      <c r="P1" s="916"/>
      <c r="Q1" s="916"/>
      <c r="R1" s="916"/>
      <c r="S1" s="916"/>
      <c r="T1" s="916"/>
      <c r="U1" s="916"/>
      <c r="V1" s="916"/>
      <c r="W1" s="916"/>
      <c r="X1" s="916"/>
      <c r="Y1" s="916"/>
      <c r="Z1" s="916"/>
      <c r="AA1" s="916"/>
      <c r="AB1" s="916"/>
      <c r="AC1" s="916"/>
      <c r="AD1" s="916"/>
      <c r="AE1" s="916"/>
      <c r="AF1" s="916"/>
    </row>
    <row r="2" spans="1:33" ht="87" customHeight="1" x14ac:dyDescent="0.3">
      <c r="A2" s="917"/>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row>
    <row r="3" spans="1:33" s="433" customFormat="1" ht="57.6" customHeight="1" x14ac:dyDescent="0.3">
      <c r="A3" s="912" t="s">
        <v>310</v>
      </c>
      <c r="B3" s="912" t="s">
        <v>0</v>
      </c>
      <c r="C3" s="918" t="s">
        <v>1</v>
      </c>
      <c r="D3" s="912" t="s">
        <v>2</v>
      </c>
      <c r="E3" s="912" t="s">
        <v>312</v>
      </c>
      <c r="F3" s="919" t="s">
        <v>313</v>
      </c>
      <c r="G3" s="920" t="s">
        <v>5</v>
      </c>
      <c r="H3" s="921" t="s">
        <v>6</v>
      </c>
      <c r="I3" s="921"/>
      <c r="J3" s="921"/>
      <c r="K3" s="921" t="s">
        <v>7</v>
      </c>
      <c r="L3" s="911" t="s">
        <v>314</v>
      </c>
      <c r="M3" s="911"/>
      <c r="N3" s="905" t="s">
        <v>315</v>
      </c>
      <c r="O3" s="911" t="s">
        <v>316</v>
      </c>
      <c r="P3" s="913" t="s">
        <v>317</v>
      </c>
      <c r="Q3" s="912" t="s">
        <v>318</v>
      </c>
      <c r="R3" s="912"/>
      <c r="S3" s="912" t="s">
        <v>319</v>
      </c>
      <c r="T3" s="912"/>
      <c r="U3" s="912"/>
      <c r="V3" s="912"/>
      <c r="W3" s="912"/>
      <c r="X3" s="907" t="s">
        <v>1171</v>
      </c>
      <c r="Y3" s="908"/>
      <c r="Z3" s="905" t="s">
        <v>320</v>
      </c>
      <c r="AA3" s="905" t="s">
        <v>458</v>
      </c>
      <c r="AB3" s="911" t="s">
        <v>321</v>
      </c>
      <c r="AC3" s="911"/>
      <c r="AD3" s="911"/>
      <c r="AE3" s="906" t="s">
        <v>459</v>
      </c>
      <c r="AF3" s="912" t="s">
        <v>322</v>
      </c>
    </row>
    <row r="4" spans="1:33" s="433" customFormat="1" ht="57.6" customHeight="1" x14ac:dyDescent="0.3">
      <c r="A4" s="912"/>
      <c r="B4" s="912"/>
      <c r="C4" s="918"/>
      <c r="D4" s="912"/>
      <c r="E4" s="912"/>
      <c r="F4" s="919"/>
      <c r="G4" s="920"/>
      <c r="H4" s="921"/>
      <c r="I4" s="921"/>
      <c r="J4" s="921"/>
      <c r="K4" s="921"/>
      <c r="L4" s="911"/>
      <c r="M4" s="911"/>
      <c r="N4" s="905"/>
      <c r="O4" s="911"/>
      <c r="P4" s="913"/>
      <c r="Q4" s="914" t="s">
        <v>323</v>
      </c>
      <c r="R4" s="914"/>
      <c r="S4" s="905" t="s">
        <v>324</v>
      </c>
      <c r="T4" s="905"/>
      <c r="U4" s="905" t="s">
        <v>325</v>
      </c>
      <c r="V4" s="905"/>
      <c r="W4" s="906" t="s">
        <v>326</v>
      </c>
      <c r="X4" s="909"/>
      <c r="Y4" s="910"/>
      <c r="Z4" s="905"/>
      <c r="AA4" s="905"/>
      <c r="AB4" s="911"/>
      <c r="AC4" s="911"/>
      <c r="AD4" s="911"/>
      <c r="AE4" s="906"/>
      <c r="AF4" s="912"/>
      <c r="AG4" s="434" t="s">
        <v>463</v>
      </c>
    </row>
    <row r="5" spans="1:33" s="433" customFormat="1" ht="97.9" customHeight="1" x14ac:dyDescent="0.3">
      <c r="A5" s="912"/>
      <c r="B5" s="912"/>
      <c r="C5" s="918"/>
      <c r="D5" s="912"/>
      <c r="E5" s="912"/>
      <c r="F5" s="919"/>
      <c r="G5" s="920"/>
      <c r="H5" s="435" t="s">
        <v>8</v>
      </c>
      <c r="I5" s="435" t="s">
        <v>9</v>
      </c>
      <c r="J5" s="435" t="s">
        <v>10</v>
      </c>
      <c r="K5" s="921"/>
      <c r="L5" s="436" t="s">
        <v>327</v>
      </c>
      <c r="M5" s="437" t="s">
        <v>328</v>
      </c>
      <c r="N5" s="905"/>
      <c r="O5" s="911"/>
      <c r="P5" s="913"/>
      <c r="Q5" s="438" t="s">
        <v>329</v>
      </c>
      <c r="R5" s="438" t="s">
        <v>330</v>
      </c>
      <c r="S5" s="436" t="s">
        <v>331</v>
      </c>
      <c r="T5" s="437" t="s">
        <v>332</v>
      </c>
      <c r="U5" s="436" t="s">
        <v>331</v>
      </c>
      <c r="V5" s="437" t="s">
        <v>333</v>
      </c>
      <c r="W5" s="906"/>
      <c r="X5" s="437" t="s">
        <v>1183</v>
      </c>
      <c r="Y5" s="437" t="s">
        <v>1184</v>
      </c>
      <c r="Z5" s="905"/>
      <c r="AA5" s="905"/>
      <c r="AB5" s="436" t="s">
        <v>334</v>
      </c>
      <c r="AC5" s="437" t="s">
        <v>335</v>
      </c>
      <c r="AD5" s="437" t="s">
        <v>336</v>
      </c>
      <c r="AE5" s="906"/>
      <c r="AF5" s="912"/>
      <c r="AG5" s="434"/>
    </row>
    <row r="6" spans="1:33" s="451" customFormat="1" ht="70.5" customHeight="1" x14ac:dyDescent="0.3">
      <c r="A6" s="439">
        <v>1</v>
      </c>
      <c r="B6" s="440" t="s">
        <v>1780</v>
      </c>
      <c r="C6" s="441">
        <v>55</v>
      </c>
      <c r="D6" s="442">
        <v>385</v>
      </c>
      <c r="E6" s="439" t="s">
        <v>1781</v>
      </c>
      <c r="F6" s="439" t="s">
        <v>12</v>
      </c>
      <c r="G6" s="443">
        <v>169.8</v>
      </c>
      <c r="H6" s="444">
        <v>169.8</v>
      </c>
      <c r="I6" s="444">
        <v>0</v>
      </c>
      <c r="J6" s="444">
        <v>169.8</v>
      </c>
      <c r="K6" s="445">
        <v>0</v>
      </c>
      <c r="L6" s="436">
        <v>70000</v>
      </c>
      <c r="M6" s="437">
        <v>11886000</v>
      </c>
      <c r="N6" s="446" t="s">
        <v>351</v>
      </c>
      <c r="O6" s="446" t="s">
        <v>352</v>
      </c>
      <c r="P6" s="447">
        <v>169.8</v>
      </c>
      <c r="Q6" s="438">
        <v>9500</v>
      </c>
      <c r="R6" s="437">
        <v>1613100</v>
      </c>
      <c r="S6" s="436">
        <v>10000</v>
      </c>
      <c r="T6" s="438">
        <v>1698000</v>
      </c>
      <c r="U6" s="436">
        <v>150000</v>
      </c>
      <c r="V6" s="438">
        <v>25470000</v>
      </c>
      <c r="W6" s="437"/>
      <c r="X6" s="448"/>
      <c r="Y6" s="449"/>
      <c r="Z6" s="438">
        <v>40667100</v>
      </c>
      <c r="AA6" s="438">
        <v>40667100</v>
      </c>
      <c r="AB6" s="436">
        <v>40000</v>
      </c>
      <c r="AC6" s="437">
        <v>6792000</v>
      </c>
      <c r="AD6" s="437">
        <v>6792000</v>
      </c>
      <c r="AE6" s="437">
        <v>47459100</v>
      </c>
      <c r="AF6" s="446"/>
      <c r="AG6" s="450"/>
    </row>
    <row r="7" spans="1:33" s="451" customFormat="1" ht="101.25" customHeight="1" x14ac:dyDescent="0.3">
      <c r="A7" s="439">
        <v>2</v>
      </c>
      <c r="B7" s="440" t="s">
        <v>1782</v>
      </c>
      <c r="C7" s="441">
        <v>55</v>
      </c>
      <c r="D7" s="442">
        <v>507</v>
      </c>
      <c r="E7" s="439" t="s">
        <v>1781</v>
      </c>
      <c r="F7" s="439" t="s">
        <v>12</v>
      </c>
      <c r="G7" s="443">
        <v>188.2</v>
      </c>
      <c r="H7" s="444">
        <v>188.2</v>
      </c>
      <c r="I7" s="444">
        <v>0</v>
      </c>
      <c r="J7" s="444">
        <v>188.2</v>
      </c>
      <c r="K7" s="445">
        <v>0</v>
      </c>
      <c r="L7" s="436">
        <v>70000</v>
      </c>
      <c r="M7" s="437">
        <v>13174000</v>
      </c>
      <c r="N7" s="446" t="s">
        <v>351</v>
      </c>
      <c r="O7" s="446" t="s">
        <v>352</v>
      </c>
      <c r="P7" s="447">
        <v>188.2</v>
      </c>
      <c r="Q7" s="438">
        <v>9500</v>
      </c>
      <c r="R7" s="437">
        <v>1787900</v>
      </c>
      <c r="S7" s="436">
        <v>10000</v>
      </c>
      <c r="T7" s="438">
        <v>1882000</v>
      </c>
      <c r="U7" s="436">
        <v>150000</v>
      </c>
      <c r="V7" s="438">
        <v>28230000</v>
      </c>
      <c r="W7" s="437"/>
      <c r="X7" s="448"/>
      <c r="Y7" s="449"/>
      <c r="Z7" s="438">
        <v>45073900</v>
      </c>
      <c r="AA7" s="438">
        <v>45073900</v>
      </c>
      <c r="AB7" s="436">
        <v>40000</v>
      </c>
      <c r="AC7" s="437">
        <v>7528000</v>
      </c>
      <c r="AD7" s="437">
        <v>7528000</v>
      </c>
      <c r="AE7" s="437">
        <v>52601900</v>
      </c>
      <c r="AF7" s="446"/>
      <c r="AG7" s="450"/>
    </row>
    <row r="8" spans="1:33" s="451" customFormat="1" ht="54" customHeight="1" x14ac:dyDescent="0.3">
      <c r="A8" s="439">
        <v>3</v>
      </c>
      <c r="B8" s="440" t="s">
        <v>1783</v>
      </c>
      <c r="C8" s="441">
        <v>55</v>
      </c>
      <c r="D8" s="442">
        <v>507</v>
      </c>
      <c r="E8" s="439" t="s">
        <v>1781</v>
      </c>
      <c r="F8" s="439" t="s">
        <v>12</v>
      </c>
      <c r="G8" s="443">
        <v>96.2</v>
      </c>
      <c r="H8" s="444">
        <v>96.2</v>
      </c>
      <c r="I8" s="444"/>
      <c r="J8" s="444">
        <v>96.2</v>
      </c>
      <c r="K8" s="445">
        <v>0</v>
      </c>
      <c r="L8" s="436">
        <v>70000</v>
      </c>
      <c r="M8" s="437">
        <v>6734000</v>
      </c>
      <c r="N8" s="446" t="s">
        <v>351</v>
      </c>
      <c r="O8" s="446" t="s">
        <v>352</v>
      </c>
      <c r="P8" s="447">
        <v>96.2</v>
      </c>
      <c r="Q8" s="438">
        <v>9500</v>
      </c>
      <c r="R8" s="437">
        <v>913900</v>
      </c>
      <c r="S8" s="436">
        <v>10000</v>
      </c>
      <c r="T8" s="438">
        <v>962000</v>
      </c>
      <c r="U8" s="436">
        <v>150000</v>
      </c>
      <c r="V8" s="438">
        <v>14430000</v>
      </c>
      <c r="W8" s="437"/>
      <c r="X8" s="448"/>
      <c r="Y8" s="449"/>
      <c r="Z8" s="438">
        <v>23039900</v>
      </c>
      <c r="AA8" s="438">
        <v>23039900</v>
      </c>
      <c r="AB8" s="436">
        <v>40000</v>
      </c>
      <c r="AC8" s="437">
        <v>3848000</v>
      </c>
      <c r="AD8" s="437">
        <v>3848000</v>
      </c>
      <c r="AE8" s="437">
        <v>26887900</v>
      </c>
      <c r="AF8" s="452"/>
      <c r="AG8" s="450"/>
    </row>
    <row r="9" spans="1:33" s="451" customFormat="1" ht="54" customHeight="1" x14ac:dyDescent="0.3">
      <c r="A9" s="903">
        <v>4</v>
      </c>
      <c r="B9" s="904" t="s">
        <v>1784</v>
      </c>
      <c r="C9" s="441">
        <v>55</v>
      </c>
      <c r="D9" s="441">
        <v>510</v>
      </c>
      <c r="E9" s="439" t="s">
        <v>1781</v>
      </c>
      <c r="F9" s="439" t="s">
        <v>12</v>
      </c>
      <c r="G9" s="443">
        <v>362.1</v>
      </c>
      <c r="H9" s="444">
        <v>362.1</v>
      </c>
      <c r="I9" s="444"/>
      <c r="J9" s="444">
        <v>362.1</v>
      </c>
      <c r="K9" s="445">
        <v>0</v>
      </c>
      <c r="L9" s="436">
        <v>70000</v>
      </c>
      <c r="M9" s="437">
        <v>25347000</v>
      </c>
      <c r="N9" s="446" t="s">
        <v>351</v>
      </c>
      <c r="O9" s="446" t="s">
        <v>352</v>
      </c>
      <c r="P9" s="447">
        <v>362.1</v>
      </c>
      <c r="Q9" s="438">
        <v>9500</v>
      </c>
      <c r="R9" s="437">
        <v>3439950</v>
      </c>
      <c r="S9" s="436">
        <v>10000</v>
      </c>
      <c r="T9" s="438">
        <v>3621000</v>
      </c>
      <c r="U9" s="436">
        <v>150000</v>
      </c>
      <c r="V9" s="438">
        <v>54315000</v>
      </c>
      <c r="W9" s="453"/>
      <c r="X9" s="448"/>
      <c r="Y9" s="449"/>
      <c r="Z9" s="438">
        <v>86722950</v>
      </c>
      <c r="AA9" s="905">
        <v>152801000</v>
      </c>
      <c r="AB9" s="436">
        <v>40000</v>
      </c>
      <c r="AC9" s="437">
        <v>14484000</v>
      </c>
      <c r="AD9" s="906">
        <v>25520000</v>
      </c>
      <c r="AE9" s="906">
        <v>178321000</v>
      </c>
      <c r="AF9" s="446"/>
      <c r="AG9" s="450"/>
    </row>
    <row r="10" spans="1:33" s="451" customFormat="1" ht="54" customHeight="1" x14ac:dyDescent="0.3">
      <c r="A10" s="903"/>
      <c r="B10" s="904"/>
      <c r="C10" s="441">
        <v>55</v>
      </c>
      <c r="D10" s="442">
        <v>377</v>
      </c>
      <c r="E10" s="439" t="s">
        <v>1781</v>
      </c>
      <c r="F10" s="439" t="s">
        <v>12</v>
      </c>
      <c r="G10" s="443">
        <v>275.89999999999998</v>
      </c>
      <c r="H10" s="444">
        <v>141</v>
      </c>
      <c r="I10" s="444">
        <v>134.9</v>
      </c>
      <c r="J10" s="444">
        <v>275.89999999999998</v>
      </c>
      <c r="K10" s="445">
        <v>0</v>
      </c>
      <c r="L10" s="436">
        <v>70000</v>
      </c>
      <c r="M10" s="437">
        <v>19313000</v>
      </c>
      <c r="N10" s="446" t="s">
        <v>351</v>
      </c>
      <c r="O10" s="446" t="s">
        <v>352</v>
      </c>
      <c r="P10" s="447">
        <v>275.89999999999998</v>
      </c>
      <c r="Q10" s="438">
        <v>9500</v>
      </c>
      <c r="R10" s="437">
        <v>2621050</v>
      </c>
      <c r="S10" s="436">
        <v>10000</v>
      </c>
      <c r="T10" s="438">
        <v>2759000</v>
      </c>
      <c r="U10" s="436">
        <v>150000</v>
      </c>
      <c r="V10" s="438">
        <v>41385000</v>
      </c>
      <c r="W10" s="453"/>
      <c r="X10" s="454"/>
      <c r="Y10" s="455"/>
      <c r="Z10" s="438">
        <v>66078050</v>
      </c>
      <c r="AA10" s="905"/>
      <c r="AB10" s="436">
        <v>40000</v>
      </c>
      <c r="AC10" s="437">
        <v>11036000</v>
      </c>
      <c r="AD10" s="906"/>
      <c r="AE10" s="906"/>
      <c r="AF10" s="446"/>
      <c r="AG10" s="450"/>
    </row>
    <row r="11" spans="1:33" s="451" customFormat="1" ht="64.900000000000006" customHeight="1" x14ac:dyDescent="0.3">
      <c r="A11" s="439">
        <v>5</v>
      </c>
      <c r="B11" s="440" t="s">
        <v>1785</v>
      </c>
      <c r="C11" s="441">
        <v>55</v>
      </c>
      <c r="D11" s="442">
        <v>376</v>
      </c>
      <c r="E11" s="439" t="s">
        <v>1781</v>
      </c>
      <c r="F11" s="439" t="s">
        <v>12</v>
      </c>
      <c r="G11" s="443">
        <v>461.8</v>
      </c>
      <c r="H11" s="444">
        <v>10.7</v>
      </c>
      <c r="I11" s="444"/>
      <c r="J11" s="444">
        <v>10.7</v>
      </c>
      <c r="K11" s="445">
        <v>451.1</v>
      </c>
      <c r="L11" s="436">
        <v>70000</v>
      </c>
      <c r="M11" s="437">
        <v>749000</v>
      </c>
      <c r="N11" s="446" t="s">
        <v>351</v>
      </c>
      <c r="O11" s="446" t="s">
        <v>1786</v>
      </c>
      <c r="P11" s="447">
        <v>10.7</v>
      </c>
      <c r="Q11" s="438">
        <v>9500</v>
      </c>
      <c r="R11" s="437">
        <v>101650</v>
      </c>
      <c r="S11" s="436">
        <v>10000</v>
      </c>
      <c r="T11" s="438">
        <v>107000</v>
      </c>
      <c r="U11" s="436">
        <v>150000</v>
      </c>
      <c r="V11" s="438">
        <v>1605000</v>
      </c>
      <c r="W11" s="437"/>
      <c r="X11" s="456"/>
      <c r="Y11" s="457"/>
      <c r="Z11" s="438">
        <v>2562650</v>
      </c>
      <c r="AA11" s="438">
        <v>2562650</v>
      </c>
      <c r="AB11" s="436">
        <v>40000</v>
      </c>
      <c r="AC11" s="437">
        <v>428000</v>
      </c>
      <c r="AD11" s="437">
        <v>428000</v>
      </c>
      <c r="AE11" s="437">
        <v>2990650</v>
      </c>
      <c r="AF11" s="452"/>
      <c r="AG11" s="450"/>
    </row>
    <row r="12" spans="1:33" s="451" customFormat="1" ht="69" customHeight="1" x14ac:dyDescent="0.3">
      <c r="A12" s="439">
        <v>7</v>
      </c>
      <c r="B12" s="440" t="s">
        <v>1787</v>
      </c>
      <c r="C12" s="441">
        <v>55</v>
      </c>
      <c r="D12" s="442">
        <v>384</v>
      </c>
      <c r="E12" s="439" t="s">
        <v>1781</v>
      </c>
      <c r="F12" s="439" t="s">
        <v>12</v>
      </c>
      <c r="G12" s="443">
        <v>207.5</v>
      </c>
      <c r="H12" s="444">
        <v>207.5</v>
      </c>
      <c r="I12" s="444"/>
      <c r="J12" s="444">
        <v>207.5</v>
      </c>
      <c r="K12" s="445">
        <v>0</v>
      </c>
      <c r="L12" s="436">
        <v>70000</v>
      </c>
      <c r="M12" s="437">
        <v>14525000</v>
      </c>
      <c r="N12" s="446" t="s">
        <v>351</v>
      </c>
      <c r="O12" s="446" t="s">
        <v>352</v>
      </c>
      <c r="P12" s="447">
        <v>207.5</v>
      </c>
      <c r="Q12" s="438">
        <v>9500</v>
      </c>
      <c r="R12" s="437">
        <v>1971250</v>
      </c>
      <c r="S12" s="436">
        <v>10000</v>
      </c>
      <c r="T12" s="438">
        <v>2075000</v>
      </c>
      <c r="U12" s="436">
        <v>150000</v>
      </c>
      <c r="V12" s="438">
        <v>31125000</v>
      </c>
      <c r="W12" s="453"/>
      <c r="X12" s="456"/>
      <c r="Y12" s="457"/>
      <c r="Z12" s="438">
        <v>49696250</v>
      </c>
      <c r="AA12" s="438">
        <v>49696250</v>
      </c>
      <c r="AB12" s="436">
        <v>40000</v>
      </c>
      <c r="AC12" s="437">
        <v>8300000</v>
      </c>
      <c r="AD12" s="437">
        <v>8300000</v>
      </c>
      <c r="AE12" s="437">
        <v>57996250</v>
      </c>
      <c r="AF12" s="446"/>
      <c r="AG12" s="450"/>
    </row>
    <row r="13" spans="1:33" s="451" customFormat="1" ht="54" customHeight="1" x14ac:dyDescent="0.3">
      <c r="A13" s="903">
        <v>8</v>
      </c>
      <c r="B13" s="904" t="s">
        <v>1788</v>
      </c>
      <c r="C13" s="441">
        <v>55</v>
      </c>
      <c r="D13" s="442">
        <v>387</v>
      </c>
      <c r="E13" s="439" t="s">
        <v>1781</v>
      </c>
      <c r="F13" s="439" t="s">
        <v>12</v>
      </c>
      <c r="G13" s="443">
        <v>151</v>
      </c>
      <c r="H13" s="444">
        <v>151</v>
      </c>
      <c r="I13" s="444"/>
      <c r="J13" s="444">
        <v>151</v>
      </c>
      <c r="K13" s="445">
        <v>0</v>
      </c>
      <c r="L13" s="436">
        <v>70000</v>
      </c>
      <c r="M13" s="437">
        <v>10570000</v>
      </c>
      <c r="N13" s="446" t="s">
        <v>351</v>
      </c>
      <c r="O13" s="446" t="s">
        <v>352</v>
      </c>
      <c r="P13" s="447">
        <v>151</v>
      </c>
      <c r="Q13" s="438">
        <v>9500</v>
      </c>
      <c r="R13" s="437">
        <v>1434500</v>
      </c>
      <c r="S13" s="436">
        <v>10000</v>
      </c>
      <c r="T13" s="438">
        <v>1510000</v>
      </c>
      <c r="U13" s="436">
        <v>150000</v>
      </c>
      <c r="V13" s="438">
        <v>22650000</v>
      </c>
      <c r="W13" s="437"/>
      <c r="X13" s="458"/>
      <c r="Y13" s="459"/>
      <c r="Z13" s="438">
        <v>36164500</v>
      </c>
      <c r="AA13" s="905">
        <v>68760450</v>
      </c>
      <c r="AB13" s="436">
        <v>40000</v>
      </c>
      <c r="AC13" s="437">
        <v>6040000</v>
      </c>
      <c r="AD13" s="906">
        <v>11484000</v>
      </c>
      <c r="AE13" s="906">
        <v>80244450</v>
      </c>
      <c r="AF13" s="446"/>
      <c r="AG13" s="450"/>
    </row>
    <row r="14" spans="1:33" s="451" customFormat="1" ht="54" customHeight="1" x14ac:dyDescent="0.3">
      <c r="A14" s="903"/>
      <c r="B14" s="904"/>
      <c r="C14" s="441">
        <v>55</v>
      </c>
      <c r="D14" s="442">
        <v>386</v>
      </c>
      <c r="E14" s="439" t="s">
        <v>1781</v>
      </c>
      <c r="F14" s="439" t="s">
        <v>12</v>
      </c>
      <c r="G14" s="443">
        <v>136.1</v>
      </c>
      <c r="H14" s="444">
        <v>136.1</v>
      </c>
      <c r="I14" s="444"/>
      <c r="J14" s="444">
        <v>136.1</v>
      </c>
      <c r="K14" s="445">
        <v>0</v>
      </c>
      <c r="L14" s="436">
        <v>70000</v>
      </c>
      <c r="M14" s="437">
        <v>9527000</v>
      </c>
      <c r="N14" s="446" t="s">
        <v>351</v>
      </c>
      <c r="O14" s="446" t="s">
        <v>352</v>
      </c>
      <c r="P14" s="447">
        <v>136.1</v>
      </c>
      <c r="Q14" s="438">
        <v>9500</v>
      </c>
      <c r="R14" s="437">
        <v>1292950</v>
      </c>
      <c r="S14" s="436">
        <v>10000</v>
      </c>
      <c r="T14" s="438">
        <v>1361000</v>
      </c>
      <c r="U14" s="436">
        <v>150000</v>
      </c>
      <c r="V14" s="438">
        <v>20415000</v>
      </c>
      <c r="W14" s="453"/>
      <c r="X14" s="448"/>
      <c r="Y14" s="449"/>
      <c r="Z14" s="438">
        <v>32595950</v>
      </c>
      <c r="AA14" s="905"/>
      <c r="AB14" s="436">
        <v>40000</v>
      </c>
      <c r="AC14" s="437">
        <v>5444000</v>
      </c>
      <c r="AD14" s="906"/>
      <c r="AE14" s="906"/>
      <c r="AF14" s="452"/>
      <c r="AG14" s="450"/>
    </row>
    <row r="15" spans="1:33" s="451" customFormat="1" ht="105.75" customHeight="1" x14ac:dyDescent="0.3">
      <c r="A15" s="439">
        <v>9</v>
      </c>
      <c r="B15" s="440" t="s">
        <v>1789</v>
      </c>
      <c r="C15" s="441">
        <v>55</v>
      </c>
      <c r="D15" s="442">
        <v>383</v>
      </c>
      <c r="E15" s="439" t="s">
        <v>1781</v>
      </c>
      <c r="F15" s="439" t="s">
        <v>12</v>
      </c>
      <c r="G15" s="443">
        <v>127.2</v>
      </c>
      <c r="H15" s="444">
        <v>117.8</v>
      </c>
      <c r="I15" s="444">
        <v>9.4</v>
      </c>
      <c r="J15" s="444">
        <v>127.2</v>
      </c>
      <c r="K15" s="445">
        <v>0</v>
      </c>
      <c r="L15" s="436">
        <v>70000</v>
      </c>
      <c r="M15" s="437">
        <v>8904000</v>
      </c>
      <c r="N15" s="446" t="s">
        <v>351</v>
      </c>
      <c r="O15" s="446" t="s">
        <v>352</v>
      </c>
      <c r="P15" s="447">
        <v>127.2</v>
      </c>
      <c r="Q15" s="438">
        <v>9500</v>
      </c>
      <c r="R15" s="437">
        <v>1208400</v>
      </c>
      <c r="S15" s="436">
        <v>10000</v>
      </c>
      <c r="T15" s="438">
        <v>1272000</v>
      </c>
      <c r="U15" s="436">
        <v>150000</v>
      </c>
      <c r="V15" s="438">
        <v>19080000</v>
      </c>
      <c r="W15" s="453"/>
      <c r="X15" s="448"/>
      <c r="Y15" s="449"/>
      <c r="Z15" s="438">
        <v>30464400</v>
      </c>
      <c r="AA15" s="438">
        <v>30464400</v>
      </c>
      <c r="AB15" s="436">
        <v>40000</v>
      </c>
      <c r="AC15" s="437">
        <v>5088000</v>
      </c>
      <c r="AD15" s="437">
        <v>5088000</v>
      </c>
      <c r="AE15" s="437">
        <v>35552400</v>
      </c>
      <c r="AF15" s="452"/>
      <c r="AG15" s="450"/>
    </row>
    <row r="16" spans="1:33" s="451" customFormat="1" ht="54" customHeight="1" x14ac:dyDescent="0.3">
      <c r="A16" s="439">
        <v>10</v>
      </c>
      <c r="B16" s="440" t="s">
        <v>1280</v>
      </c>
      <c r="C16" s="441">
        <v>55</v>
      </c>
      <c r="D16" s="442">
        <v>378</v>
      </c>
      <c r="E16" s="439" t="s">
        <v>1781</v>
      </c>
      <c r="F16" s="439" t="s">
        <v>12</v>
      </c>
      <c r="G16" s="443">
        <v>275.3</v>
      </c>
      <c r="H16" s="444">
        <v>258</v>
      </c>
      <c r="I16" s="444">
        <v>17.3</v>
      </c>
      <c r="J16" s="444">
        <v>275.3</v>
      </c>
      <c r="K16" s="445">
        <v>0</v>
      </c>
      <c r="L16" s="436">
        <v>70000</v>
      </c>
      <c r="M16" s="437">
        <v>19271000</v>
      </c>
      <c r="N16" s="446" t="s">
        <v>351</v>
      </c>
      <c r="O16" s="446" t="s">
        <v>352</v>
      </c>
      <c r="P16" s="447">
        <v>275.3</v>
      </c>
      <c r="Q16" s="438">
        <v>9500</v>
      </c>
      <c r="R16" s="437">
        <v>2615350</v>
      </c>
      <c r="S16" s="436">
        <v>10000</v>
      </c>
      <c r="T16" s="438">
        <v>2753000</v>
      </c>
      <c r="U16" s="436">
        <v>150000</v>
      </c>
      <c r="V16" s="438">
        <v>41295000</v>
      </c>
      <c r="W16" s="437"/>
      <c r="X16" s="448"/>
      <c r="Y16" s="449"/>
      <c r="Z16" s="438">
        <v>65934350</v>
      </c>
      <c r="AA16" s="438">
        <v>65934350</v>
      </c>
      <c r="AB16" s="436">
        <v>40000</v>
      </c>
      <c r="AC16" s="437">
        <v>11012000</v>
      </c>
      <c r="AD16" s="437">
        <v>11012000</v>
      </c>
      <c r="AE16" s="437">
        <v>76946350</v>
      </c>
      <c r="AF16" s="446"/>
      <c r="AG16" s="450"/>
    </row>
    <row r="17" spans="1:33" s="451" customFormat="1" ht="49.9" customHeight="1" x14ac:dyDescent="0.3">
      <c r="A17" s="896">
        <v>11</v>
      </c>
      <c r="B17" s="898" t="s">
        <v>977</v>
      </c>
      <c r="C17" s="441">
        <v>55</v>
      </c>
      <c r="D17" s="442">
        <v>450</v>
      </c>
      <c r="E17" s="896" t="s">
        <v>1781</v>
      </c>
      <c r="F17" s="439" t="s">
        <v>12</v>
      </c>
      <c r="G17" s="460">
        <v>527.6</v>
      </c>
      <c r="H17" s="444">
        <v>527.6</v>
      </c>
      <c r="I17" s="444">
        <v>0</v>
      </c>
      <c r="J17" s="444">
        <v>527.6</v>
      </c>
      <c r="K17" s="445">
        <v>0</v>
      </c>
      <c r="L17" s="436"/>
      <c r="M17" s="437"/>
      <c r="N17" s="446"/>
      <c r="O17" s="446"/>
      <c r="P17" s="447"/>
      <c r="Q17" s="438"/>
      <c r="R17" s="437"/>
      <c r="S17" s="436"/>
      <c r="T17" s="438"/>
      <c r="U17" s="436"/>
      <c r="V17" s="438"/>
      <c r="W17" s="437"/>
      <c r="X17" s="448">
        <v>70000</v>
      </c>
      <c r="Y17" s="449">
        <v>36932000</v>
      </c>
      <c r="Z17" s="438">
        <v>36932000</v>
      </c>
      <c r="AA17" s="900">
        <v>191758000</v>
      </c>
      <c r="AB17" s="887"/>
      <c r="AC17" s="887"/>
      <c r="AD17" s="887"/>
      <c r="AE17" s="890">
        <v>191758000</v>
      </c>
      <c r="AF17" s="893"/>
      <c r="AG17" s="450"/>
    </row>
    <row r="18" spans="1:33" s="451" customFormat="1" ht="58.35" customHeight="1" x14ac:dyDescent="0.3">
      <c r="A18" s="897"/>
      <c r="B18" s="899"/>
      <c r="C18" s="441">
        <v>55</v>
      </c>
      <c r="D18" s="442">
        <v>548</v>
      </c>
      <c r="E18" s="897"/>
      <c r="F18" s="439" t="s">
        <v>12</v>
      </c>
      <c r="G18" s="443">
        <v>144.4</v>
      </c>
      <c r="H18" s="444">
        <v>144.4</v>
      </c>
      <c r="I18" s="444">
        <v>0</v>
      </c>
      <c r="J18" s="444">
        <v>144.4</v>
      </c>
      <c r="K18" s="445">
        <v>0</v>
      </c>
      <c r="L18" s="436"/>
      <c r="M18" s="437"/>
      <c r="N18" s="446"/>
      <c r="O18" s="446"/>
      <c r="P18" s="447"/>
      <c r="Q18" s="438"/>
      <c r="R18" s="437"/>
      <c r="S18" s="436"/>
      <c r="T18" s="438"/>
      <c r="U18" s="436"/>
      <c r="V18" s="438"/>
      <c r="W18" s="438"/>
      <c r="X18" s="448">
        <v>70000</v>
      </c>
      <c r="Y18" s="449">
        <v>10108000</v>
      </c>
      <c r="Z18" s="438">
        <v>10108000</v>
      </c>
      <c r="AA18" s="901"/>
      <c r="AB18" s="888"/>
      <c r="AC18" s="888"/>
      <c r="AD18" s="888"/>
      <c r="AE18" s="891"/>
      <c r="AF18" s="894"/>
      <c r="AG18" s="450"/>
    </row>
    <row r="19" spans="1:33" s="451" customFormat="1" ht="58.35" customHeight="1" x14ac:dyDescent="0.3">
      <c r="A19" s="897"/>
      <c r="B19" s="899"/>
      <c r="C19" s="441">
        <v>55</v>
      </c>
      <c r="D19" s="442">
        <v>510</v>
      </c>
      <c r="E19" s="897"/>
      <c r="F19" s="439" t="s">
        <v>12</v>
      </c>
      <c r="G19" s="443">
        <v>364.1</v>
      </c>
      <c r="H19" s="444">
        <v>364.1</v>
      </c>
      <c r="I19" s="444">
        <v>0</v>
      </c>
      <c r="J19" s="444">
        <v>364.1</v>
      </c>
      <c r="K19" s="445">
        <v>0</v>
      </c>
      <c r="L19" s="436"/>
      <c r="M19" s="437"/>
      <c r="N19" s="446"/>
      <c r="O19" s="446"/>
      <c r="P19" s="447"/>
      <c r="Q19" s="438"/>
      <c r="R19" s="437"/>
      <c r="S19" s="436"/>
      <c r="T19" s="438"/>
      <c r="U19" s="436"/>
      <c r="V19" s="438"/>
      <c r="W19" s="437"/>
      <c r="X19" s="448">
        <v>70000</v>
      </c>
      <c r="Y19" s="449">
        <v>25487000</v>
      </c>
      <c r="Z19" s="438">
        <v>25487000</v>
      </c>
      <c r="AA19" s="901"/>
      <c r="AB19" s="888"/>
      <c r="AC19" s="888"/>
      <c r="AD19" s="888"/>
      <c r="AE19" s="891"/>
      <c r="AF19" s="894"/>
      <c r="AG19" s="450"/>
    </row>
    <row r="20" spans="1:33" s="451" customFormat="1" ht="58.35" customHeight="1" x14ac:dyDescent="0.3">
      <c r="A20" s="897"/>
      <c r="B20" s="899"/>
      <c r="C20" s="441">
        <v>55</v>
      </c>
      <c r="D20" s="442">
        <v>489</v>
      </c>
      <c r="E20" s="897"/>
      <c r="F20" s="439" t="s">
        <v>12</v>
      </c>
      <c r="G20" s="443">
        <v>349.7</v>
      </c>
      <c r="H20" s="444">
        <v>349.7</v>
      </c>
      <c r="I20" s="444"/>
      <c r="J20" s="444">
        <v>349.7</v>
      </c>
      <c r="K20" s="445"/>
      <c r="L20" s="436"/>
      <c r="M20" s="437"/>
      <c r="N20" s="446"/>
      <c r="O20" s="446"/>
      <c r="P20" s="447"/>
      <c r="Q20" s="438"/>
      <c r="R20" s="437"/>
      <c r="S20" s="436"/>
      <c r="T20" s="438"/>
      <c r="U20" s="436"/>
      <c r="V20" s="438"/>
      <c r="W20" s="437"/>
      <c r="X20" s="448">
        <v>70000</v>
      </c>
      <c r="Y20" s="449">
        <v>24479000</v>
      </c>
      <c r="Z20" s="438">
        <v>24479000</v>
      </c>
      <c r="AA20" s="901"/>
      <c r="AB20" s="888"/>
      <c r="AC20" s="888"/>
      <c r="AD20" s="888"/>
      <c r="AE20" s="891"/>
      <c r="AF20" s="894"/>
      <c r="AG20" s="450"/>
    </row>
    <row r="21" spans="1:33" s="451" customFormat="1" ht="58.35" customHeight="1" x14ac:dyDescent="0.3">
      <c r="A21" s="897"/>
      <c r="B21" s="899"/>
      <c r="C21" s="441">
        <v>55</v>
      </c>
      <c r="D21" s="442">
        <v>488</v>
      </c>
      <c r="E21" s="897"/>
      <c r="F21" s="439" t="s">
        <v>12</v>
      </c>
      <c r="G21" s="461">
        <v>544.5</v>
      </c>
      <c r="H21" s="444">
        <v>544.5</v>
      </c>
      <c r="I21" s="444"/>
      <c r="J21" s="444">
        <v>544.5</v>
      </c>
      <c r="K21" s="445"/>
      <c r="L21" s="436"/>
      <c r="M21" s="437"/>
      <c r="N21" s="446"/>
      <c r="O21" s="446"/>
      <c r="P21" s="447"/>
      <c r="Q21" s="438"/>
      <c r="R21" s="437"/>
      <c r="S21" s="436"/>
      <c r="T21" s="438"/>
      <c r="U21" s="436"/>
      <c r="V21" s="438"/>
      <c r="W21" s="437"/>
      <c r="X21" s="448">
        <v>70000</v>
      </c>
      <c r="Y21" s="449">
        <v>38115000</v>
      </c>
      <c r="Z21" s="438">
        <v>38115000</v>
      </c>
      <c r="AA21" s="901"/>
      <c r="AB21" s="888"/>
      <c r="AC21" s="888"/>
      <c r="AD21" s="888"/>
      <c r="AE21" s="891"/>
      <c r="AF21" s="894"/>
      <c r="AG21" s="450"/>
    </row>
    <row r="22" spans="1:33" s="451" customFormat="1" ht="58.35" customHeight="1" x14ac:dyDescent="0.3">
      <c r="A22" s="897"/>
      <c r="B22" s="899"/>
      <c r="C22" s="441">
        <v>55</v>
      </c>
      <c r="D22" s="442">
        <v>508</v>
      </c>
      <c r="E22" s="897"/>
      <c r="F22" s="439" t="s">
        <v>12</v>
      </c>
      <c r="G22" s="443">
        <v>248.1</v>
      </c>
      <c r="H22" s="444">
        <v>248.1</v>
      </c>
      <c r="I22" s="444"/>
      <c r="J22" s="444">
        <v>248.1</v>
      </c>
      <c r="K22" s="445">
        <v>0</v>
      </c>
      <c r="L22" s="436"/>
      <c r="M22" s="437"/>
      <c r="N22" s="446"/>
      <c r="O22" s="446"/>
      <c r="P22" s="447"/>
      <c r="Q22" s="438"/>
      <c r="R22" s="437"/>
      <c r="S22" s="436"/>
      <c r="T22" s="438"/>
      <c r="U22" s="436"/>
      <c r="V22" s="438"/>
      <c r="W22" s="437"/>
      <c r="X22" s="448">
        <v>70000</v>
      </c>
      <c r="Y22" s="449">
        <v>17367000</v>
      </c>
      <c r="Z22" s="438">
        <v>17367000</v>
      </c>
      <c r="AA22" s="901"/>
      <c r="AB22" s="888"/>
      <c r="AC22" s="888"/>
      <c r="AD22" s="888"/>
      <c r="AE22" s="891"/>
      <c r="AF22" s="894"/>
      <c r="AG22" s="450"/>
    </row>
    <row r="23" spans="1:33" s="451" customFormat="1" ht="58.35" customHeight="1" x14ac:dyDescent="0.3">
      <c r="A23" s="897"/>
      <c r="B23" s="899"/>
      <c r="C23" s="441">
        <v>55</v>
      </c>
      <c r="D23" s="442">
        <v>387</v>
      </c>
      <c r="E23" s="897"/>
      <c r="F23" s="439" t="s">
        <v>12</v>
      </c>
      <c r="G23" s="443">
        <v>290.5</v>
      </c>
      <c r="H23" s="444">
        <v>290.5</v>
      </c>
      <c r="I23" s="444"/>
      <c r="J23" s="444">
        <v>290.5</v>
      </c>
      <c r="K23" s="445">
        <v>0</v>
      </c>
      <c r="L23" s="436"/>
      <c r="M23" s="437"/>
      <c r="N23" s="446"/>
      <c r="O23" s="446"/>
      <c r="P23" s="447"/>
      <c r="Q23" s="438"/>
      <c r="R23" s="437"/>
      <c r="S23" s="436"/>
      <c r="T23" s="438"/>
      <c r="U23" s="436"/>
      <c r="V23" s="438"/>
      <c r="W23" s="437"/>
      <c r="X23" s="448">
        <v>70000</v>
      </c>
      <c r="Y23" s="449">
        <v>20335000</v>
      </c>
      <c r="Z23" s="438">
        <v>20335000</v>
      </c>
      <c r="AA23" s="901"/>
      <c r="AB23" s="888"/>
      <c r="AC23" s="888"/>
      <c r="AD23" s="888"/>
      <c r="AE23" s="891"/>
      <c r="AF23" s="894"/>
      <c r="AG23" s="450"/>
    </row>
    <row r="24" spans="1:33" s="451" customFormat="1" ht="58.35" customHeight="1" x14ac:dyDescent="0.3">
      <c r="A24" s="897"/>
      <c r="B24" s="899"/>
      <c r="C24" s="441">
        <v>55</v>
      </c>
      <c r="D24" s="442">
        <v>437</v>
      </c>
      <c r="E24" s="897"/>
      <c r="F24" s="439" t="s">
        <v>12</v>
      </c>
      <c r="G24" s="443">
        <v>270.5</v>
      </c>
      <c r="H24" s="444">
        <v>270.5</v>
      </c>
      <c r="I24" s="444"/>
      <c r="J24" s="444">
        <v>270.5</v>
      </c>
      <c r="K24" s="445">
        <v>0</v>
      </c>
      <c r="L24" s="436"/>
      <c r="M24" s="437"/>
      <c r="N24" s="446"/>
      <c r="O24" s="446"/>
      <c r="P24" s="447"/>
      <c r="Q24" s="438"/>
      <c r="R24" s="437"/>
      <c r="S24" s="436"/>
      <c r="T24" s="438"/>
      <c r="U24" s="436"/>
      <c r="V24" s="438"/>
      <c r="W24" s="437"/>
      <c r="X24" s="448">
        <v>70000</v>
      </c>
      <c r="Y24" s="449">
        <v>18935000</v>
      </c>
      <c r="Z24" s="438">
        <v>18935000</v>
      </c>
      <c r="AA24" s="902"/>
      <c r="AB24" s="889"/>
      <c r="AC24" s="889"/>
      <c r="AD24" s="889"/>
      <c r="AE24" s="892"/>
      <c r="AF24" s="895"/>
      <c r="AG24" s="450"/>
    </row>
    <row r="25" spans="1:33" s="470" customFormat="1" ht="58.35" customHeight="1" x14ac:dyDescent="0.3">
      <c r="A25" s="462"/>
      <c r="B25" s="463" t="s">
        <v>978</v>
      </c>
      <c r="C25" s="464"/>
      <c r="D25" s="465"/>
      <c r="E25" s="462"/>
      <c r="F25" s="462"/>
      <c r="G25" s="466">
        <v>5190.5</v>
      </c>
      <c r="H25" s="466">
        <v>4577.7999999999993</v>
      </c>
      <c r="I25" s="466">
        <v>161.60000000000002</v>
      </c>
      <c r="J25" s="466">
        <v>4739.3999999999996</v>
      </c>
      <c r="K25" s="466">
        <v>451.1</v>
      </c>
      <c r="L25" s="466"/>
      <c r="M25" s="467">
        <v>140000000</v>
      </c>
      <c r="N25" s="466">
        <v>0</v>
      </c>
      <c r="O25" s="466">
        <v>0</v>
      </c>
      <c r="P25" s="466"/>
      <c r="Q25" s="466"/>
      <c r="R25" s="467">
        <v>19000000</v>
      </c>
      <c r="S25" s="466"/>
      <c r="T25" s="468">
        <v>20000000</v>
      </c>
      <c r="U25" s="468"/>
      <c r="V25" s="468">
        <v>300000000</v>
      </c>
      <c r="W25" s="468">
        <v>0</v>
      </c>
      <c r="X25" s="468"/>
      <c r="Y25" s="468">
        <v>191758000</v>
      </c>
      <c r="Z25" s="468">
        <v>670758000</v>
      </c>
      <c r="AA25" s="468">
        <v>670758000</v>
      </c>
      <c r="AB25" s="468"/>
      <c r="AC25" s="468">
        <v>80000000</v>
      </c>
      <c r="AD25" s="468">
        <v>80000000</v>
      </c>
      <c r="AE25" s="468">
        <v>750758000</v>
      </c>
      <c r="AF25" s="468"/>
      <c r="AG25" s="469"/>
    </row>
    <row r="26" spans="1:33" x14ac:dyDescent="0.3">
      <c r="X26" s="448"/>
      <c r="Y26" s="449"/>
    </row>
    <row r="27" spans="1:33" ht="43.15" customHeight="1" x14ac:dyDescent="0.3">
      <c r="H27" s="473">
        <v>2739.4</v>
      </c>
      <c r="X27" s="481"/>
      <c r="Y27" s="482"/>
    </row>
    <row r="28" spans="1:33" ht="52.15" customHeight="1" x14ac:dyDescent="0.3">
      <c r="H28" s="473">
        <v>1838.3999999999992</v>
      </c>
      <c r="X28" s="481"/>
      <c r="Y28" s="482"/>
    </row>
    <row r="29" spans="1:33" x14ac:dyDescent="0.3">
      <c r="X29" s="483"/>
      <c r="Y29" s="484"/>
    </row>
    <row r="30" spans="1:33" x14ac:dyDescent="0.3">
      <c r="X30" s="485"/>
      <c r="Y30" s="486"/>
    </row>
    <row r="31" spans="1:33" x14ac:dyDescent="0.3">
      <c r="X31" s="485"/>
      <c r="Y31" s="486"/>
    </row>
    <row r="32" spans="1:33" x14ac:dyDescent="0.3">
      <c r="X32" s="485"/>
      <c r="Y32" s="486"/>
    </row>
    <row r="33" spans="24:25" x14ac:dyDescent="0.3">
      <c r="X33" s="485"/>
      <c r="Y33" s="486"/>
    </row>
    <row r="34" spans="24:25" x14ac:dyDescent="0.3">
      <c r="X34" s="485"/>
      <c r="Y34" s="486"/>
    </row>
    <row r="35" spans="24:25" x14ac:dyDescent="0.3">
      <c r="X35" s="485"/>
      <c r="Y35" s="486"/>
    </row>
  </sheetData>
  <mergeCells count="45">
    <mergeCell ref="A1:AF2"/>
    <mergeCell ref="A3:A5"/>
    <mergeCell ref="B3:B5"/>
    <mergeCell ref="C3:C5"/>
    <mergeCell ref="D3:D5"/>
    <mergeCell ref="E3:E5"/>
    <mergeCell ref="F3:F5"/>
    <mergeCell ref="G3:G5"/>
    <mergeCell ref="H3:J4"/>
    <mergeCell ref="K3:K5"/>
    <mergeCell ref="AF3:AF5"/>
    <mergeCell ref="L3:M4"/>
    <mergeCell ref="N3:N5"/>
    <mergeCell ref="O3:O5"/>
    <mergeCell ref="P3:P5"/>
    <mergeCell ref="Q3:R3"/>
    <mergeCell ref="S3:W3"/>
    <mergeCell ref="Q4:R4"/>
    <mergeCell ref="S4:T4"/>
    <mergeCell ref="U4:V4"/>
    <mergeCell ref="W4:W5"/>
    <mergeCell ref="X3:Y4"/>
    <mergeCell ref="Z3:Z5"/>
    <mergeCell ref="AA3:AA5"/>
    <mergeCell ref="AB3:AD4"/>
    <mergeCell ref="AE3:AE5"/>
    <mergeCell ref="A13:A14"/>
    <mergeCell ref="B13:B14"/>
    <mergeCell ref="AA13:AA14"/>
    <mergeCell ref="AD13:AD14"/>
    <mergeCell ref="AE13:AE14"/>
    <mergeCell ref="A9:A10"/>
    <mergeCell ref="B9:B10"/>
    <mergeCell ref="AA9:AA10"/>
    <mergeCell ref="AD9:AD10"/>
    <mergeCell ref="AE9:AE10"/>
    <mergeCell ref="AD17:AD24"/>
    <mergeCell ref="AE17:AE24"/>
    <mergeCell ref="AF17:AF24"/>
    <mergeCell ref="A17:A24"/>
    <mergeCell ref="B17:B24"/>
    <mergeCell ref="E17:E24"/>
    <mergeCell ref="AA17:AA24"/>
    <mergeCell ref="AB17:AB24"/>
    <mergeCell ref="AC17:AC24"/>
  </mergeCells>
  <conditionalFormatting sqref="B15 B6:B9 B11:B13">
    <cfRule type="duplicateValues" dxfId="2" priority="2"/>
  </conditionalFormatting>
  <conditionalFormatting sqref="B16">
    <cfRule type="duplicateValues" dxfId="1" priority="3"/>
  </conditionalFormatting>
  <conditionalFormatting sqref="B17">
    <cfRule type="duplicateValues" dxfId="0" priority="1"/>
  </conditionalFormatting>
  <pageMargins left="0.39370078740157483" right="0.23622047244094491" top="0.23622047244094491" bottom="0.23622047244094491" header="0.31496062992125984" footer="0.23622047244094491"/>
  <pageSetup paperSize="8"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5232"/>
  <sheetViews>
    <sheetView topLeftCell="A8" zoomScale="40" zoomScaleNormal="40" zoomScaleSheetLayoutView="58" workbookViewId="0">
      <pane ySplit="4" topLeftCell="A117" activePane="bottomLeft" state="frozen"/>
      <selection activeCell="E8" sqref="E8"/>
      <selection pane="bottomLeft" activeCell="AI119" sqref="AI119"/>
    </sheetView>
  </sheetViews>
  <sheetFormatPr defaultColWidth="12.42578125" defaultRowHeight="19.5" outlineLevelRow="1" outlineLevelCol="1" x14ac:dyDescent="0.3"/>
  <cols>
    <col min="1" max="1" width="8.7109375" style="565" customWidth="1"/>
    <col min="2" max="2" width="25.85546875" style="565" customWidth="1"/>
    <col min="3" max="4" width="8.7109375" style="566" hidden="1" customWidth="1"/>
    <col min="5" max="5" width="15.140625" style="567" customWidth="1"/>
    <col min="6" max="6" width="9.5703125" style="567" hidden="1" customWidth="1"/>
    <col min="7" max="7" width="13.28515625" style="567" hidden="1" customWidth="1"/>
    <col min="8" max="8" width="17.85546875" style="568" hidden="1" customWidth="1"/>
    <col min="9" max="9" width="26.140625" style="568" hidden="1" customWidth="1"/>
    <col min="10" max="10" width="26.140625" style="569" hidden="1" customWidth="1"/>
    <col min="11" max="11" width="21.7109375" style="568" hidden="1" customWidth="1"/>
    <col min="12" max="12" width="16.85546875" style="570" hidden="1" customWidth="1"/>
    <col min="13" max="13" width="9.5703125" style="571" hidden="1" customWidth="1"/>
    <col min="14" max="14" width="13.140625" style="571" hidden="1" customWidth="1"/>
    <col min="15" max="15" width="12.28515625" style="572" hidden="1" customWidth="1"/>
    <col min="16" max="16" width="17.28515625" style="566" hidden="1" customWidth="1"/>
    <col min="17" max="17" width="9.5703125" style="566" hidden="1" customWidth="1" outlineLevel="1"/>
    <col min="18" max="18" width="19.28515625" style="566" hidden="1" customWidth="1" outlineLevel="1"/>
    <col min="19" max="19" width="43.140625" style="581" customWidth="1" collapsed="1"/>
    <col min="20" max="20" width="9.42578125" style="582" customWidth="1"/>
    <col min="21" max="21" width="14.28515625" style="565" customWidth="1"/>
    <col min="22" max="22" width="16.5703125" style="576" customWidth="1"/>
    <col min="23" max="23" width="14.85546875" style="576" customWidth="1"/>
    <col min="24" max="24" width="17.28515625" style="577" customWidth="1"/>
    <col min="25" max="25" width="15.42578125" style="577" customWidth="1"/>
    <col min="26" max="26" width="17.85546875" style="577" customWidth="1"/>
    <col min="27" max="27" width="16.5703125" style="577" customWidth="1"/>
    <col min="28" max="28" width="17.140625" style="566" customWidth="1"/>
    <col min="29" max="29" width="15.28515625" style="566" customWidth="1"/>
    <col min="30" max="30" width="17.5703125" style="566" customWidth="1"/>
    <col min="31" max="31" width="16.28515625" style="566" customWidth="1"/>
    <col min="32" max="32" width="16.7109375" style="566" customWidth="1"/>
    <col min="33" max="33" width="18.140625" style="566" customWidth="1"/>
    <col min="34" max="34" width="18.42578125" style="566" customWidth="1"/>
    <col min="35" max="35" width="16.42578125" style="572" customWidth="1"/>
    <col min="36" max="36" width="17.85546875" style="572" customWidth="1"/>
    <col min="37" max="37" width="17" style="572" customWidth="1"/>
    <col min="38" max="38" width="19.7109375" style="578" customWidth="1"/>
    <col min="39" max="39" width="16.42578125" style="579" customWidth="1"/>
    <col min="40" max="41" width="20.28515625" style="580" customWidth="1"/>
    <col min="42" max="49" width="12.42578125" style="580" customWidth="1"/>
    <col min="50" max="50" width="24.42578125" style="580" customWidth="1"/>
    <col min="51" max="16384" width="12.42578125" style="580"/>
  </cols>
  <sheetData>
    <row r="1" spans="1:40" ht="18.75" hidden="1" customHeight="1" outlineLevel="1" x14ac:dyDescent="0.3">
      <c r="P1" s="573"/>
      <c r="Q1" s="573"/>
      <c r="R1" s="573"/>
      <c r="S1" s="574"/>
      <c r="T1" s="575"/>
    </row>
    <row r="2" spans="1:40" ht="18.75" hidden="1" customHeight="1" outlineLevel="1" x14ac:dyDescent="0.3">
      <c r="P2" s="573"/>
      <c r="Q2" s="573"/>
      <c r="R2" s="573"/>
      <c r="S2" s="574"/>
      <c r="T2" s="575"/>
    </row>
    <row r="3" spans="1:40" ht="18.75" hidden="1" customHeight="1" outlineLevel="1" x14ac:dyDescent="0.3">
      <c r="P3" s="573"/>
      <c r="Q3" s="573"/>
      <c r="R3" s="573"/>
      <c r="S3" s="574"/>
      <c r="T3" s="575"/>
    </row>
    <row r="4" spans="1:40" ht="18.75" hidden="1" customHeight="1" outlineLevel="1" x14ac:dyDescent="0.3">
      <c r="P4" s="573">
        <v>250</v>
      </c>
      <c r="Q4" s="573"/>
      <c r="R4" s="573"/>
      <c r="S4" s="574"/>
      <c r="T4" s="575"/>
    </row>
    <row r="5" spans="1:40" ht="18.75" hidden="1" customHeight="1" outlineLevel="1" x14ac:dyDescent="0.3"/>
    <row r="6" spans="1:40" ht="18.75" hidden="1" customHeight="1" outlineLevel="1" x14ac:dyDescent="0.3"/>
    <row r="7" spans="1:40" ht="18.75" hidden="1" customHeight="1" outlineLevel="1" x14ac:dyDescent="0.3"/>
    <row r="8" spans="1:40" ht="121.9" customHeight="1" collapsed="1" x14ac:dyDescent="0.3">
      <c r="A8" s="955" t="s">
        <v>2427</v>
      </c>
      <c r="B8" s="955"/>
      <c r="C8" s="955"/>
      <c r="D8" s="955"/>
      <c r="E8" s="955"/>
      <c r="F8" s="955"/>
      <c r="G8" s="955"/>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6"/>
    </row>
    <row r="9" spans="1:40" s="405" customFormat="1" ht="70.900000000000006" customHeight="1" x14ac:dyDescent="0.25">
      <c r="A9" s="821" t="s">
        <v>980</v>
      </c>
      <c r="B9" s="821" t="s">
        <v>2279</v>
      </c>
      <c r="C9" s="821" t="s">
        <v>1</v>
      </c>
      <c r="D9" s="821" t="s">
        <v>2</v>
      </c>
      <c r="E9" s="821" t="s">
        <v>2280</v>
      </c>
      <c r="F9" s="944" t="s">
        <v>983</v>
      </c>
      <c r="G9" s="944" t="s">
        <v>2281</v>
      </c>
      <c r="H9" s="821" t="s">
        <v>2282</v>
      </c>
      <c r="I9" s="821"/>
      <c r="J9" s="821"/>
      <c r="K9" s="821"/>
      <c r="L9" s="821"/>
      <c r="M9" s="958" t="s">
        <v>2283</v>
      </c>
      <c r="N9" s="958"/>
      <c r="O9" s="944" t="s">
        <v>2284</v>
      </c>
      <c r="P9" s="944"/>
      <c r="Q9" s="821" t="s">
        <v>2285</v>
      </c>
      <c r="R9" s="821"/>
      <c r="S9" s="822" t="s">
        <v>315</v>
      </c>
      <c r="T9" s="944" t="s">
        <v>2286</v>
      </c>
      <c r="U9" s="821" t="s">
        <v>2287</v>
      </c>
      <c r="V9" s="821"/>
      <c r="W9" s="950" t="s">
        <v>2288</v>
      </c>
      <c r="X9" s="951"/>
      <c r="Y9" s="951"/>
      <c r="Z9" s="951"/>
      <c r="AA9" s="951"/>
      <c r="AB9" s="951"/>
      <c r="AC9" s="951"/>
      <c r="AD9" s="951"/>
      <c r="AE9" s="951"/>
      <c r="AF9" s="952"/>
      <c r="AG9" s="818" t="s">
        <v>2289</v>
      </c>
      <c r="AH9" s="818" t="s">
        <v>2290</v>
      </c>
      <c r="AI9" s="945" t="s">
        <v>2291</v>
      </c>
      <c r="AJ9" s="946"/>
      <c r="AK9" s="947"/>
      <c r="AL9" s="822" t="s">
        <v>2292</v>
      </c>
      <c r="AM9" s="821" t="s">
        <v>2293</v>
      </c>
    </row>
    <row r="10" spans="1:40" s="405" customFormat="1" ht="62.45" customHeight="1" x14ac:dyDescent="0.25">
      <c r="A10" s="821"/>
      <c r="B10" s="821"/>
      <c r="C10" s="821"/>
      <c r="D10" s="957"/>
      <c r="E10" s="821"/>
      <c r="F10" s="944"/>
      <c r="G10" s="944"/>
      <c r="H10" s="948" t="s">
        <v>2294</v>
      </c>
      <c r="I10" s="948" t="s">
        <v>2295</v>
      </c>
      <c r="J10" s="824" t="s">
        <v>2296</v>
      </c>
      <c r="K10" s="948" t="s">
        <v>2297</v>
      </c>
      <c r="L10" s="949" t="s">
        <v>2298</v>
      </c>
      <c r="M10" s="821" t="s">
        <v>2299</v>
      </c>
      <c r="N10" s="821" t="s">
        <v>2300</v>
      </c>
      <c r="O10" s="944" t="s">
        <v>331</v>
      </c>
      <c r="P10" s="822" t="s">
        <v>2301</v>
      </c>
      <c r="Q10" s="822" t="s">
        <v>2302</v>
      </c>
      <c r="R10" s="822" t="s">
        <v>2303</v>
      </c>
      <c r="S10" s="822"/>
      <c r="T10" s="944"/>
      <c r="U10" s="944" t="s">
        <v>2304</v>
      </c>
      <c r="V10" s="944" t="s">
        <v>989</v>
      </c>
      <c r="W10" s="953" t="s">
        <v>2305</v>
      </c>
      <c r="X10" s="954"/>
      <c r="Y10" s="953" t="s">
        <v>2306</v>
      </c>
      <c r="Z10" s="954"/>
      <c r="AA10" s="938" t="s">
        <v>2307</v>
      </c>
      <c r="AB10" s="939"/>
      <c r="AC10" s="940" t="s">
        <v>2308</v>
      </c>
      <c r="AD10" s="941"/>
      <c r="AE10" s="940" t="s">
        <v>2309</v>
      </c>
      <c r="AF10" s="941"/>
      <c r="AG10" s="819"/>
      <c r="AH10" s="819"/>
      <c r="AI10" s="942" t="s">
        <v>2310</v>
      </c>
      <c r="AJ10" s="942" t="s">
        <v>2311</v>
      </c>
      <c r="AK10" s="942" t="s">
        <v>2312</v>
      </c>
      <c r="AL10" s="822"/>
      <c r="AM10" s="821"/>
    </row>
    <row r="11" spans="1:40" s="405" customFormat="1" ht="58.9" customHeight="1" thickBot="1" x14ac:dyDescent="0.3">
      <c r="A11" s="821"/>
      <c r="B11" s="821"/>
      <c r="C11" s="821"/>
      <c r="D11" s="957"/>
      <c r="E11" s="821"/>
      <c r="F11" s="944"/>
      <c r="G11" s="944"/>
      <c r="H11" s="948"/>
      <c r="I11" s="948"/>
      <c r="J11" s="824"/>
      <c r="K11" s="948"/>
      <c r="L11" s="949"/>
      <c r="M11" s="821"/>
      <c r="N11" s="821"/>
      <c r="O11" s="944"/>
      <c r="P11" s="822"/>
      <c r="Q11" s="822"/>
      <c r="R11" s="822"/>
      <c r="S11" s="822"/>
      <c r="T11" s="944"/>
      <c r="U11" s="944"/>
      <c r="V11" s="944"/>
      <c r="W11" s="583" t="s">
        <v>2313</v>
      </c>
      <c r="X11" s="180" t="s">
        <v>989</v>
      </c>
      <c r="Y11" s="180" t="s">
        <v>2314</v>
      </c>
      <c r="Z11" s="180" t="s">
        <v>989</v>
      </c>
      <c r="AA11" s="180" t="s">
        <v>2315</v>
      </c>
      <c r="AB11" s="179" t="s">
        <v>989</v>
      </c>
      <c r="AC11" s="180" t="s">
        <v>2315</v>
      </c>
      <c r="AD11" s="179" t="s">
        <v>989</v>
      </c>
      <c r="AE11" s="180" t="s">
        <v>2315</v>
      </c>
      <c r="AF11" s="179" t="s">
        <v>989</v>
      </c>
      <c r="AG11" s="820"/>
      <c r="AH11" s="820"/>
      <c r="AI11" s="943"/>
      <c r="AJ11" s="943"/>
      <c r="AK11" s="943"/>
      <c r="AL11" s="822"/>
      <c r="AM11" s="821"/>
    </row>
    <row r="12" spans="1:40" s="589" customFormat="1" ht="21.6" hidden="1" customHeight="1" thickBot="1" x14ac:dyDescent="0.3">
      <c r="A12" s="194"/>
      <c r="B12" s="194">
        <v>1</v>
      </c>
      <c r="C12" s="194">
        <v>2</v>
      </c>
      <c r="D12" s="194">
        <v>3</v>
      </c>
      <c r="E12" s="194"/>
      <c r="F12" s="194">
        <v>4</v>
      </c>
      <c r="G12" s="194">
        <v>4</v>
      </c>
      <c r="H12" s="584">
        <v>5</v>
      </c>
      <c r="I12" s="584">
        <v>6</v>
      </c>
      <c r="J12" s="585">
        <v>7</v>
      </c>
      <c r="K12" s="584">
        <v>8</v>
      </c>
      <c r="L12" s="586">
        <v>9</v>
      </c>
      <c r="M12" s="194">
        <v>10</v>
      </c>
      <c r="N12" s="194">
        <v>11</v>
      </c>
      <c r="O12" s="587">
        <v>12</v>
      </c>
      <c r="P12" s="194">
        <v>13</v>
      </c>
      <c r="Q12" s="194">
        <v>14</v>
      </c>
      <c r="R12" s="194">
        <v>15</v>
      </c>
      <c r="S12" s="194">
        <v>16</v>
      </c>
      <c r="T12" s="588">
        <v>19</v>
      </c>
      <c r="U12" s="194"/>
      <c r="V12" s="194">
        <v>1</v>
      </c>
      <c r="W12" s="194"/>
      <c r="X12" s="194">
        <v>27</v>
      </c>
      <c r="Y12" s="194"/>
      <c r="Z12" s="194">
        <v>28</v>
      </c>
      <c r="AA12" s="194"/>
      <c r="AB12" s="194">
        <v>30</v>
      </c>
      <c r="AC12" s="194">
        <v>32</v>
      </c>
      <c r="AD12" s="194"/>
      <c r="AE12" s="194"/>
      <c r="AF12" s="194">
        <v>33</v>
      </c>
      <c r="AG12" s="194"/>
      <c r="AH12" s="194"/>
      <c r="AI12" s="587">
        <v>34</v>
      </c>
      <c r="AJ12" s="587"/>
      <c r="AK12" s="587"/>
      <c r="AL12" s="194">
        <v>36</v>
      </c>
      <c r="AM12" s="194"/>
    </row>
    <row r="13" spans="1:40" s="594" customFormat="1" ht="79.150000000000006" customHeight="1" x14ac:dyDescent="0.25">
      <c r="A13" s="922">
        <v>1</v>
      </c>
      <c r="B13" s="784" t="s">
        <v>2316</v>
      </c>
      <c r="C13" s="925">
        <v>55</v>
      </c>
      <c r="D13" s="925">
        <v>570</v>
      </c>
      <c r="E13" s="925" t="s">
        <v>2317</v>
      </c>
      <c r="F13" s="194" t="s">
        <v>12</v>
      </c>
      <c r="G13" s="194"/>
      <c r="H13" s="584"/>
      <c r="I13" s="584"/>
      <c r="J13" s="585"/>
      <c r="K13" s="584"/>
      <c r="L13" s="590"/>
      <c r="M13" s="195"/>
      <c r="N13" s="195"/>
      <c r="O13" s="591" t="e">
        <v>#N/A</v>
      </c>
      <c r="P13" s="199" t="e">
        <v>#N/A</v>
      </c>
      <c r="Q13" s="194" t="s">
        <v>2318</v>
      </c>
      <c r="R13" s="195" t="s">
        <v>2319</v>
      </c>
      <c r="S13" s="194" t="s">
        <v>2320</v>
      </c>
      <c r="T13" s="199">
        <v>1</v>
      </c>
      <c r="U13" s="195"/>
      <c r="V13" s="194"/>
      <c r="W13" s="592">
        <v>1570000</v>
      </c>
      <c r="X13" s="199">
        <v>1570000</v>
      </c>
      <c r="Y13" s="199">
        <v>2000000</v>
      </c>
      <c r="Z13" s="199">
        <v>2000000</v>
      </c>
      <c r="AA13" s="199">
        <v>2000000</v>
      </c>
      <c r="AB13" s="199">
        <v>2000000</v>
      </c>
      <c r="AC13" s="199">
        <v>2000000</v>
      </c>
      <c r="AD13" s="199">
        <v>2000000</v>
      </c>
      <c r="AE13" s="199">
        <v>1500000</v>
      </c>
      <c r="AF13" s="591">
        <f t="shared" ref="AF13:AF20" si="0">AE13*T13</f>
        <v>1500000</v>
      </c>
      <c r="AG13" s="591">
        <v>9070000</v>
      </c>
      <c r="AH13" s="928">
        <v>30630000</v>
      </c>
      <c r="AI13" s="587">
        <v>5000000</v>
      </c>
      <c r="AJ13" s="587">
        <v>5000000</v>
      </c>
      <c r="AK13" s="931">
        <v>15000000</v>
      </c>
      <c r="AL13" s="928">
        <v>45630000</v>
      </c>
      <c r="AM13" s="791"/>
      <c r="AN13" s="593"/>
    </row>
    <row r="14" spans="1:40" s="596" customFormat="1" ht="79.150000000000006" customHeight="1" thickBot="1" x14ac:dyDescent="0.3">
      <c r="A14" s="923"/>
      <c r="B14" s="789"/>
      <c r="C14" s="926"/>
      <c r="D14" s="926"/>
      <c r="E14" s="926"/>
      <c r="F14" s="194" t="s">
        <v>12</v>
      </c>
      <c r="G14" s="194"/>
      <c r="H14" s="584"/>
      <c r="I14" s="584"/>
      <c r="J14" s="585"/>
      <c r="K14" s="584"/>
      <c r="L14" s="590"/>
      <c r="M14" s="195"/>
      <c r="N14" s="195"/>
      <c r="O14" s="591" t="e">
        <v>#N/A</v>
      </c>
      <c r="P14" s="199" t="e">
        <v>#N/A</v>
      </c>
      <c r="Q14" s="194" t="s">
        <v>2321</v>
      </c>
      <c r="R14" s="195" t="s">
        <v>2322</v>
      </c>
      <c r="S14" s="194" t="s">
        <v>2323</v>
      </c>
      <c r="T14" s="199">
        <v>1</v>
      </c>
      <c r="U14" s="195"/>
      <c r="V14" s="194"/>
      <c r="W14" s="592">
        <v>3830000</v>
      </c>
      <c r="X14" s="199">
        <v>3830000</v>
      </c>
      <c r="Y14" s="199">
        <v>2000000</v>
      </c>
      <c r="Z14" s="199">
        <v>2000000</v>
      </c>
      <c r="AA14" s="199">
        <v>2000000</v>
      </c>
      <c r="AB14" s="199">
        <v>2000000</v>
      </c>
      <c r="AC14" s="199">
        <v>2000000</v>
      </c>
      <c r="AD14" s="199">
        <v>2000000</v>
      </c>
      <c r="AE14" s="199">
        <v>1500000</v>
      </c>
      <c r="AF14" s="591">
        <f t="shared" si="0"/>
        <v>1500000</v>
      </c>
      <c r="AG14" s="591">
        <v>11330000</v>
      </c>
      <c r="AH14" s="929"/>
      <c r="AI14" s="587">
        <v>5000000</v>
      </c>
      <c r="AJ14" s="587">
        <v>5000000</v>
      </c>
      <c r="AK14" s="932"/>
      <c r="AL14" s="929"/>
      <c r="AM14" s="792"/>
      <c r="AN14" s="595"/>
    </row>
    <row r="15" spans="1:40" s="598" customFormat="1" ht="79.150000000000006" customHeight="1" thickBot="1" x14ac:dyDescent="0.3">
      <c r="A15" s="924"/>
      <c r="B15" s="785"/>
      <c r="C15" s="927"/>
      <c r="D15" s="927"/>
      <c r="E15" s="927"/>
      <c r="F15" s="194" t="s">
        <v>12</v>
      </c>
      <c r="G15" s="194"/>
      <c r="H15" s="584"/>
      <c r="I15" s="584"/>
      <c r="J15" s="585"/>
      <c r="K15" s="584"/>
      <c r="L15" s="590"/>
      <c r="M15" s="195"/>
      <c r="N15" s="195"/>
      <c r="O15" s="591" t="e">
        <v>#N/A</v>
      </c>
      <c r="P15" s="199" t="e">
        <v>#N/A</v>
      </c>
      <c r="Q15" s="194" t="s">
        <v>2318</v>
      </c>
      <c r="R15" s="195" t="s">
        <v>2319</v>
      </c>
      <c r="S15" s="194" t="s">
        <v>2324</v>
      </c>
      <c r="T15" s="199">
        <v>1</v>
      </c>
      <c r="U15" s="195"/>
      <c r="V15" s="194"/>
      <c r="W15" s="592">
        <v>2730000</v>
      </c>
      <c r="X15" s="199">
        <v>2730000</v>
      </c>
      <c r="Y15" s="199">
        <v>2000000</v>
      </c>
      <c r="Z15" s="199">
        <v>2000000</v>
      </c>
      <c r="AA15" s="199">
        <v>2000000</v>
      </c>
      <c r="AB15" s="199">
        <v>2000000</v>
      </c>
      <c r="AC15" s="199">
        <v>2000000</v>
      </c>
      <c r="AD15" s="199">
        <v>2000000</v>
      </c>
      <c r="AE15" s="199">
        <v>1500000</v>
      </c>
      <c r="AF15" s="591">
        <f t="shared" si="0"/>
        <v>1500000</v>
      </c>
      <c r="AG15" s="591">
        <v>10230000</v>
      </c>
      <c r="AH15" s="930"/>
      <c r="AI15" s="587">
        <v>5000000</v>
      </c>
      <c r="AJ15" s="587">
        <v>5000000</v>
      </c>
      <c r="AK15" s="933"/>
      <c r="AL15" s="930"/>
      <c r="AM15" s="793"/>
      <c r="AN15" s="597"/>
    </row>
    <row r="16" spans="1:40" s="600" customFormat="1" ht="79.150000000000006" customHeight="1" x14ac:dyDescent="0.25">
      <c r="A16" s="934">
        <v>2</v>
      </c>
      <c r="B16" s="803" t="s">
        <v>729</v>
      </c>
      <c r="C16" s="925">
        <v>55</v>
      </c>
      <c r="D16" s="925">
        <v>570</v>
      </c>
      <c r="E16" s="925" t="s">
        <v>2317</v>
      </c>
      <c r="F16" s="194" t="s">
        <v>12</v>
      </c>
      <c r="G16" s="194"/>
      <c r="H16" s="584"/>
      <c r="I16" s="584"/>
      <c r="J16" s="585"/>
      <c r="K16" s="584"/>
      <c r="L16" s="590"/>
      <c r="M16" s="195"/>
      <c r="N16" s="195"/>
      <c r="O16" s="591" t="e">
        <v>#N/A</v>
      </c>
      <c r="P16" s="199" t="e">
        <v>#N/A</v>
      </c>
      <c r="Q16" s="194" t="s">
        <v>2318</v>
      </c>
      <c r="R16" s="195" t="s">
        <v>2319</v>
      </c>
      <c r="S16" s="194" t="s">
        <v>2320</v>
      </c>
      <c r="T16" s="199">
        <v>2</v>
      </c>
      <c r="U16" s="195"/>
      <c r="V16" s="194"/>
      <c r="W16" s="592">
        <v>1570000</v>
      </c>
      <c r="X16" s="199">
        <v>3140000</v>
      </c>
      <c r="Y16" s="199">
        <v>2000000</v>
      </c>
      <c r="Z16" s="199">
        <v>4000000</v>
      </c>
      <c r="AA16" s="199">
        <v>2000000</v>
      </c>
      <c r="AB16" s="199">
        <v>4000000</v>
      </c>
      <c r="AC16" s="199">
        <v>2000000</v>
      </c>
      <c r="AD16" s="199">
        <v>4000000</v>
      </c>
      <c r="AE16" s="199">
        <v>1500000</v>
      </c>
      <c r="AF16" s="591">
        <f t="shared" si="0"/>
        <v>3000000</v>
      </c>
      <c r="AG16" s="591">
        <v>18140000</v>
      </c>
      <c r="AH16" s="928">
        <v>51490000</v>
      </c>
      <c r="AI16" s="587">
        <v>5000000</v>
      </c>
      <c r="AJ16" s="587">
        <v>10000000</v>
      </c>
      <c r="AK16" s="931">
        <v>25000000</v>
      </c>
      <c r="AL16" s="935">
        <v>76490000</v>
      </c>
      <c r="AM16" s="791"/>
      <c r="AN16" s="599"/>
    </row>
    <row r="17" spans="1:50" s="600" customFormat="1" ht="79.150000000000006" customHeight="1" x14ac:dyDescent="0.25">
      <c r="A17" s="934"/>
      <c r="B17" s="803"/>
      <c r="C17" s="926"/>
      <c r="D17" s="926"/>
      <c r="E17" s="926"/>
      <c r="F17" s="194"/>
      <c r="G17" s="194"/>
      <c r="H17" s="584"/>
      <c r="I17" s="584"/>
      <c r="J17" s="585"/>
      <c r="K17" s="584"/>
      <c r="L17" s="590"/>
      <c r="M17" s="195"/>
      <c r="N17" s="195"/>
      <c r="O17" s="591"/>
      <c r="P17" s="199"/>
      <c r="Q17" s="194"/>
      <c r="R17" s="195"/>
      <c r="S17" s="194" t="s">
        <v>2325</v>
      </c>
      <c r="T17" s="199">
        <v>1</v>
      </c>
      <c r="U17" s="195"/>
      <c r="V17" s="194"/>
      <c r="W17" s="592">
        <v>3510000</v>
      </c>
      <c r="X17" s="199">
        <v>3510000</v>
      </c>
      <c r="Y17" s="199">
        <v>2000000</v>
      </c>
      <c r="Z17" s="199">
        <v>2000000</v>
      </c>
      <c r="AA17" s="199">
        <v>2000000</v>
      </c>
      <c r="AB17" s="199">
        <v>2000000</v>
      </c>
      <c r="AC17" s="199">
        <v>2000000</v>
      </c>
      <c r="AD17" s="199">
        <v>2000000</v>
      </c>
      <c r="AE17" s="199">
        <v>1500000</v>
      </c>
      <c r="AF17" s="591">
        <f t="shared" si="0"/>
        <v>1500000</v>
      </c>
      <c r="AG17" s="591">
        <v>11010000</v>
      </c>
      <c r="AH17" s="929"/>
      <c r="AI17" s="587">
        <v>5000000</v>
      </c>
      <c r="AJ17" s="587">
        <v>5000000</v>
      </c>
      <c r="AK17" s="932"/>
      <c r="AL17" s="935"/>
      <c r="AM17" s="792"/>
      <c r="AN17" s="599"/>
    </row>
    <row r="18" spans="1:50" s="602" customFormat="1" ht="79.150000000000006" customHeight="1" x14ac:dyDescent="0.25">
      <c r="A18" s="934"/>
      <c r="B18" s="803"/>
      <c r="C18" s="926"/>
      <c r="D18" s="926"/>
      <c r="E18" s="926"/>
      <c r="F18" s="194" t="s">
        <v>12</v>
      </c>
      <c r="G18" s="194"/>
      <c r="H18" s="584"/>
      <c r="I18" s="584"/>
      <c r="J18" s="585"/>
      <c r="K18" s="584"/>
      <c r="L18" s="590"/>
      <c r="M18" s="195"/>
      <c r="N18" s="195"/>
      <c r="O18" s="591" t="e">
        <v>#N/A</v>
      </c>
      <c r="P18" s="199" t="e">
        <v>#N/A</v>
      </c>
      <c r="Q18" s="194" t="s">
        <v>2321</v>
      </c>
      <c r="R18" s="195" t="s">
        <v>2322</v>
      </c>
      <c r="S18" s="194" t="s">
        <v>2326</v>
      </c>
      <c r="T18" s="199">
        <v>1</v>
      </c>
      <c r="U18" s="195"/>
      <c r="V18" s="194"/>
      <c r="W18" s="592">
        <v>3510000</v>
      </c>
      <c r="X18" s="199">
        <v>3510000</v>
      </c>
      <c r="Y18" s="199">
        <v>2000000</v>
      </c>
      <c r="Z18" s="199">
        <v>2000000</v>
      </c>
      <c r="AA18" s="199">
        <v>2000000</v>
      </c>
      <c r="AB18" s="199">
        <v>2000000</v>
      </c>
      <c r="AC18" s="199">
        <v>2000000</v>
      </c>
      <c r="AD18" s="199">
        <v>2000000</v>
      </c>
      <c r="AE18" s="199">
        <v>1500000</v>
      </c>
      <c r="AF18" s="591">
        <f t="shared" si="0"/>
        <v>1500000</v>
      </c>
      <c r="AG18" s="591">
        <v>11010000</v>
      </c>
      <c r="AH18" s="929"/>
      <c r="AI18" s="587">
        <v>5000000</v>
      </c>
      <c r="AJ18" s="587">
        <v>5000000</v>
      </c>
      <c r="AK18" s="932"/>
      <c r="AL18" s="935"/>
      <c r="AM18" s="792"/>
      <c r="AN18" s="601"/>
    </row>
    <row r="19" spans="1:50" s="604" customFormat="1" ht="79.150000000000006" customHeight="1" thickBot="1" x14ac:dyDescent="0.3">
      <c r="A19" s="934"/>
      <c r="B19" s="803"/>
      <c r="C19" s="927"/>
      <c r="D19" s="927"/>
      <c r="E19" s="927"/>
      <c r="F19" s="194" t="s">
        <v>12</v>
      </c>
      <c r="G19" s="194"/>
      <c r="H19" s="584"/>
      <c r="I19" s="584"/>
      <c r="J19" s="585"/>
      <c r="K19" s="584"/>
      <c r="L19" s="590"/>
      <c r="M19" s="195"/>
      <c r="N19" s="195"/>
      <c r="O19" s="591" t="e">
        <v>#N/A</v>
      </c>
      <c r="P19" s="199" t="e">
        <v>#N/A</v>
      </c>
      <c r="Q19" s="194" t="s">
        <v>2321</v>
      </c>
      <c r="R19" s="195" t="s">
        <v>2322</v>
      </c>
      <c r="S19" s="194" t="s">
        <v>2327</v>
      </c>
      <c r="T19" s="199">
        <v>1</v>
      </c>
      <c r="U19" s="195"/>
      <c r="V19" s="194"/>
      <c r="W19" s="592">
        <v>3830000</v>
      </c>
      <c r="X19" s="199">
        <v>3830000</v>
      </c>
      <c r="Y19" s="199">
        <v>2000000</v>
      </c>
      <c r="Z19" s="199">
        <v>2000000</v>
      </c>
      <c r="AA19" s="199">
        <v>2000000</v>
      </c>
      <c r="AB19" s="199">
        <v>2000000</v>
      </c>
      <c r="AC19" s="199">
        <v>2000000</v>
      </c>
      <c r="AD19" s="199">
        <v>2000000</v>
      </c>
      <c r="AE19" s="199">
        <v>1500000</v>
      </c>
      <c r="AF19" s="591">
        <f t="shared" si="0"/>
        <v>1500000</v>
      </c>
      <c r="AG19" s="591">
        <v>11330000</v>
      </c>
      <c r="AH19" s="930"/>
      <c r="AI19" s="587">
        <v>5000000</v>
      </c>
      <c r="AJ19" s="587">
        <v>5000000</v>
      </c>
      <c r="AK19" s="933"/>
      <c r="AL19" s="935"/>
      <c r="AM19" s="793"/>
      <c r="AN19" s="603"/>
    </row>
    <row r="20" spans="1:50" s="606" customFormat="1" ht="79.150000000000006" customHeight="1" x14ac:dyDescent="0.25">
      <c r="A20" s="922">
        <v>3</v>
      </c>
      <c r="B20" s="784" t="s">
        <v>2328</v>
      </c>
      <c r="C20" s="925">
        <v>55</v>
      </c>
      <c r="D20" s="925">
        <v>570</v>
      </c>
      <c r="E20" s="925" t="s">
        <v>2317</v>
      </c>
      <c r="F20" s="194" t="s">
        <v>12</v>
      </c>
      <c r="G20" s="194"/>
      <c r="H20" s="584"/>
      <c r="I20" s="584"/>
      <c r="J20" s="585"/>
      <c r="K20" s="584"/>
      <c r="L20" s="590"/>
      <c r="M20" s="195"/>
      <c r="N20" s="195"/>
      <c r="O20" s="591" t="e">
        <v>#N/A</v>
      </c>
      <c r="P20" s="199" t="e">
        <v>#N/A</v>
      </c>
      <c r="Q20" s="194" t="s">
        <v>2321</v>
      </c>
      <c r="R20" s="195" t="s">
        <v>2322</v>
      </c>
      <c r="S20" s="194" t="s">
        <v>2329</v>
      </c>
      <c r="T20" s="199">
        <v>1</v>
      </c>
      <c r="U20" s="591"/>
      <c r="V20" s="587"/>
      <c r="W20" s="592">
        <v>5170000</v>
      </c>
      <c r="X20" s="199">
        <v>5170000</v>
      </c>
      <c r="Y20" s="199">
        <v>2000000</v>
      </c>
      <c r="Z20" s="199">
        <v>2000000</v>
      </c>
      <c r="AA20" s="199">
        <v>2000000</v>
      </c>
      <c r="AB20" s="199">
        <v>2000000</v>
      </c>
      <c r="AC20" s="199">
        <v>2000000</v>
      </c>
      <c r="AD20" s="199">
        <v>2000000</v>
      </c>
      <c r="AE20" s="199">
        <v>1500000</v>
      </c>
      <c r="AF20" s="591">
        <f t="shared" si="0"/>
        <v>1500000</v>
      </c>
      <c r="AG20" s="591">
        <v>12670000</v>
      </c>
      <c r="AH20" s="928">
        <v>23005600</v>
      </c>
      <c r="AI20" s="587">
        <v>5000000</v>
      </c>
      <c r="AJ20" s="587">
        <v>5000000</v>
      </c>
      <c r="AK20" s="931">
        <v>10000000</v>
      </c>
      <c r="AL20" s="928">
        <v>33005600</v>
      </c>
      <c r="AM20" s="791"/>
      <c r="AN20" s="605"/>
    </row>
    <row r="21" spans="1:50" s="609" customFormat="1" ht="79.150000000000006" customHeight="1" thickBot="1" x14ac:dyDescent="0.3">
      <c r="A21" s="923"/>
      <c r="B21" s="789"/>
      <c r="C21" s="926"/>
      <c r="D21" s="926"/>
      <c r="E21" s="926"/>
      <c r="F21" s="194" t="s">
        <v>12</v>
      </c>
      <c r="G21" s="194"/>
      <c r="H21" s="584"/>
      <c r="I21" s="584"/>
      <c r="J21" s="585"/>
      <c r="K21" s="584"/>
      <c r="L21" s="590"/>
      <c r="M21" s="195"/>
      <c r="N21" s="195"/>
      <c r="O21" s="591" t="e">
        <v>#N/A</v>
      </c>
      <c r="P21" s="199" t="e">
        <v>#N/A</v>
      </c>
      <c r="Q21" s="194" t="s">
        <v>2318</v>
      </c>
      <c r="R21" s="195" t="s">
        <v>2319</v>
      </c>
      <c r="S21" s="194" t="s">
        <v>2330</v>
      </c>
      <c r="T21" s="590">
        <v>1.1000000000000001</v>
      </c>
      <c r="U21" s="591">
        <v>96000</v>
      </c>
      <c r="V21" s="587">
        <v>105600.00000000001</v>
      </c>
      <c r="W21" s="592"/>
      <c r="X21" s="199"/>
      <c r="Y21" s="199"/>
      <c r="Z21" s="199"/>
      <c r="AA21" s="199"/>
      <c r="AB21" s="199"/>
      <c r="AC21" s="199"/>
      <c r="AD21" s="199">
        <v>0</v>
      </c>
      <c r="AE21" s="199"/>
      <c r="AF21" s="591"/>
      <c r="AG21" s="591">
        <v>105600.00000000001</v>
      </c>
      <c r="AH21" s="929"/>
      <c r="AI21" s="587"/>
      <c r="AJ21" s="607"/>
      <c r="AK21" s="932"/>
      <c r="AL21" s="929"/>
      <c r="AM21" s="792"/>
      <c r="AN21" s="608"/>
    </row>
    <row r="22" spans="1:50" s="598" customFormat="1" ht="79.150000000000006" customHeight="1" thickBot="1" x14ac:dyDescent="0.3">
      <c r="A22" s="924"/>
      <c r="B22" s="785"/>
      <c r="C22" s="927"/>
      <c r="D22" s="927"/>
      <c r="E22" s="927"/>
      <c r="F22" s="194" t="s">
        <v>12</v>
      </c>
      <c r="G22" s="194"/>
      <c r="H22" s="584"/>
      <c r="I22" s="584"/>
      <c r="J22" s="585"/>
      <c r="K22" s="584"/>
      <c r="L22" s="590"/>
      <c r="M22" s="195"/>
      <c r="N22" s="195"/>
      <c r="O22" s="591" t="e">
        <v>#N/A</v>
      </c>
      <c r="P22" s="199" t="e">
        <v>#N/A</v>
      </c>
      <c r="Q22" s="194" t="s">
        <v>2318</v>
      </c>
      <c r="R22" s="195" t="s">
        <v>2319</v>
      </c>
      <c r="S22" s="194" t="s">
        <v>2331</v>
      </c>
      <c r="T22" s="199">
        <v>1</v>
      </c>
      <c r="U22" s="195"/>
      <c r="V22" s="194"/>
      <c r="W22" s="592">
        <v>2730000</v>
      </c>
      <c r="X22" s="199">
        <v>2730000</v>
      </c>
      <c r="Y22" s="199">
        <v>2000000</v>
      </c>
      <c r="Z22" s="199">
        <v>2000000</v>
      </c>
      <c r="AA22" s="199">
        <v>2000000</v>
      </c>
      <c r="AB22" s="199">
        <v>2000000</v>
      </c>
      <c r="AC22" s="199">
        <v>2000000</v>
      </c>
      <c r="AD22" s="199">
        <v>2000000</v>
      </c>
      <c r="AE22" s="199">
        <v>1500000</v>
      </c>
      <c r="AF22" s="591">
        <f t="shared" ref="AF22:AF36" si="1">AE22*T22</f>
        <v>1500000</v>
      </c>
      <c r="AG22" s="591">
        <v>10230000</v>
      </c>
      <c r="AH22" s="930"/>
      <c r="AI22" s="587">
        <v>5000000</v>
      </c>
      <c r="AJ22" s="587">
        <v>5000000</v>
      </c>
      <c r="AK22" s="933"/>
      <c r="AL22" s="930"/>
      <c r="AM22" s="793"/>
      <c r="AN22" s="597"/>
    </row>
    <row r="23" spans="1:50" s="600" customFormat="1" ht="79.150000000000006" customHeight="1" x14ac:dyDescent="0.25">
      <c r="A23" s="195">
        <v>4</v>
      </c>
      <c r="B23" s="194" t="s">
        <v>2332</v>
      </c>
      <c r="C23" s="610">
        <v>55</v>
      </c>
      <c r="D23" s="610">
        <v>570</v>
      </c>
      <c r="E23" s="610" t="s">
        <v>2317</v>
      </c>
      <c r="F23" s="194" t="s">
        <v>12</v>
      </c>
      <c r="G23" s="194"/>
      <c r="H23" s="584"/>
      <c r="I23" s="584"/>
      <c r="J23" s="585"/>
      <c r="K23" s="584"/>
      <c r="L23" s="590"/>
      <c r="M23" s="195"/>
      <c r="N23" s="195"/>
      <c r="O23" s="591" t="e">
        <v>#N/A</v>
      </c>
      <c r="P23" s="199" t="e">
        <v>#N/A</v>
      </c>
      <c r="Q23" s="194" t="s">
        <v>2321</v>
      </c>
      <c r="R23" s="195" t="s">
        <v>2322</v>
      </c>
      <c r="S23" s="194" t="s">
        <v>2333</v>
      </c>
      <c r="T23" s="199">
        <v>2</v>
      </c>
      <c r="U23" s="195"/>
      <c r="V23" s="194"/>
      <c r="W23" s="592">
        <v>6160000</v>
      </c>
      <c r="X23" s="199">
        <v>12320000</v>
      </c>
      <c r="Y23" s="199">
        <v>2000000</v>
      </c>
      <c r="Z23" s="199">
        <v>4000000</v>
      </c>
      <c r="AA23" s="199">
        <v>2000000</v>
      </c>
      <c r="AB23" s="199">
        <v>4000000</v>
      </c>
      <c r="AC23" s="199">
        <v>2000000</v>
      </c>
      <c r="AD23" s="199">
        <v>4000000</v>
      </c>
      <c r="AE23" s="199">
        <v>1500000</v>
      </c>
      <c r="AF23" s="591">
        <f t="shared" si="1"/>
        <v>3000000</v>
      </c>
      <c r="AG23" s="591">
        <v>27320000</v>
      </c>
      <c r="AH23" s="591">
        <v>27320000</v>
      </c>
      <c r="AI23" s="587">
        <v>5000000</v>
      </c>
      <c r="AJ23" s="587">
        <v>10000000</v>
      </c>
      <c r="AK23" s="587">
        <v>10000000</v>
      </c>
      <c r="AL23" s="591">
        <v>37320000</v>
      </c>
      <c r="AM23" s="200"/>
      <c r="AN23" s="599"/>
    </row>
    <row r="24" spans="1:50" s="602" customFormat="1" ht="79.150000000000006" customHeight="1" x14ac:dyDescent="0.25">
      <c r="A24" s="922">
        <v>5</v>
      </c>
      <c r="B24" s="784" t="s">
        <v>2334</v>
      </c>
      <c r="C24" s="925">
        <v>55</v>
      </c>
      <c r="D24" s="925">
        <v>570</v>
      </c>
      <c r="E24" s="925" t="s">
        <v>2317</v>
      </c>
      <c r="F24" s="194" t="s">
        <v>12</v>
      </c>
      <c r="G24" s="194"/>
      <c r="H24" s="584"/>
      <c r="I24" s="584"/>
      <c r="J24" s="585"/>
      <c r="K24" s="584"/>
      <c r="L24" s="590"/>
      <c r="M24" s="195"/>
      <c r="N24" s="195"/>
      <c r="O24" s="591" t="e">
        <v>#N/A</v>
      </c>
      <c r="P24" s="199" t="e">
        <v>#N/A</v>
      </c>
      <c r="Q24" s="194" t="s">
        <v>2321</v>
      </c>
      <c r="R24" s="195" t="s">
        <v>2322</v>
      </c>
      <c r="S24" s="194" t="s">
        <v>2335</v>
      </c>
      <c r="T24" s="199">
        <v>1</v>
      </c>
      <c r="U24" s="195"/>
      <c r="V24" s="194"/>
      <c r="W24" s="592">
        <v>5020000</v>
      </c>
      <c r="X24" s="199">
        <v>5020000</v>
      </c>
      <c r="Y24" s="199">
        <v>2000000</v>
      </c>
      <c r="Z24" s="199">
        <v>2000000</v>
      </c>
      <c r="AA24" s="199">
        <v>2000000</v>
      </c>
      <c r="AB24" s="199">
        <v>2000000</v>
      </c>
      <c r="AC24" s="199">
        <v>2000000</v>
      </c>
      <c r="AD24" s="199">
        <v>2000000</v>
      </c>
      <c r="AE24" s="199">
        <v>1500000</v>
      </c>
      <c r="AF24" s="591">
        <f t="shared" si="1"/>
        <v>1500000</v>
      </c>
      <c r="AG24" s="591">
        <v>12520000</v>
      </c>
      <c r="AH24" s="928">
        <v>48490000</v>
      </c>
      <c r="AI24" s="587">
        <v>5000000</v>
      </c>
      <c r="AJ24" s="587">
        <v>5000000</v>
      </c>
      <c r="AK24" s="931">
        <v>20000000</v>
      </c>
      <c r="AL24" s="928">
        <v>68490000</v>
      </c>
      <c r="AM24" s="791"/>
      <c r="AN24" s="601"/>
    </row>
    <row r="25" spans="1:50" s="602" customFormat="1" ht="79.150000000000006" customHeight="1" x14ac:dyDescent="0.25">
      <c r="A25" s="923"/>
      <c r="B25" s="789"/>
      <c r="C25" s="926"/>
      <c r="D25" s="926"/>
      <c r="E25" s="926"/>
      <c r="F25" s="194" t="s">
        <v>12</v>
      </c>
      <c r="G25" s="194"/>
      <c r="H25" s="584"/>
      <c r="I25" s="584"/>
      <c r="J25" s="585"/>
      <c r="K25" s="584"/>
      <c r="L25" s="590"/>
      <c r="M25" s="195"/>
      <c r="N25" s="195"/>
      <c r="O25" s="591" t="e">
        <v>#N/A</v>
      </c>
      <c r="P25" s="199" t="e">
        <v>#N/A</v>
      </c>
      <c r="Q25" s="194" t="s">
        <v>2321</v>
      </c>
      <c r="R25" s="195" t="s">
        <v>2322</v>
      </c>
      <c r="S25" s="194" t="s">
        <v>2336</v>
      </c>
      <c r="T25" s="199">
        <v>2</v>
      </c>
      <c r="U25" s="195"/>
      <c r="V25" s="194"/>
      <c r="W25" s="592">
        <v>2730000</v>
      </c>
      <c r="X25" s="199">
        <v>5460000</v>
      </c>
      <c r="Y25" s="199">
        <v>2000000</v>
      </c>
      <c r="Z25" s="199">
        <v>4000000</v>
      </c>
      <c r="AA25" s="199">
        <v>2000000</v>
      </c>
      <c r="AB25" s="199">
        <v>4000000</v>
      </c>
      <c r="AC25" s="199">
        <v>2000000</v>
      </c>
      <c r="AD25" s="199">
        <v>4000000</v>
      </c>
      <c r="AE25" s="199">
        <v>1500000</v>
      </c>
      <c r="AF25" s="591">
        <f t="shared" si="1"/>
        <v>3000000</v>
      </c>
      <c r="AG25" s="591">
        <v>21960000</v>
      </c>
      <c r="AH25" s="929"/>
      <c r="AI25" s="587">
        <v>5000000</v>
      </c>
      <c r="AJ25" s="587">
        <v>10000000</v>
      </c>
      <c r="AK25" s="932"/>
      <c r="AL25" s="929"/>
      <c r="AM25" s="792"/>
      <c r="AN25" s="601"/>
    </row>
    <row r="26" spans="1:50" s="602" customFormat="1" ht="79.150000000000006" customHeight="1" x14ac:dyDescent="0.25">
      <c r="A26" s="924"/>
      <c r="B26" s="785"/>
      <c r="C26" s="927"/>
      <c r="D26" s="927"/>
      <c r="E26" s="927"/>
      <c r="F26" s="194"/>
      <c r="G26" s="194"/>
      <c r="H26" s="584"/>
      <c r="I26" s="584"/>
      <c r="J26" s="585"/>
      <c r="K26" s="584"/>
      <c r="L26" s="590"/>
      <c r="M26" s="195"/>
      <c r="N26" s="195"/>
      <c r="O26" s="591"/>
      <c r="P26" s="199"/>
      <c r="Q26" s="194"/>
      <c r="R26" s="195"/>
      <c r="S26" s="194" t="s">
        <v>2337</v>
      </c>
      <c r="T26" s="199">
        <v>1</v>
      </c>
      <c r="U26" s="195"/>
      <c r="V26" s="194"/>
      <c r="W26" s="592">
        <v>3510000</v>
      </c>
      <c r="X26" s="199">
        <v>3510000</v>
      </c>
      <c r="Y26" s="199">
        <v>2000000</v>
      </c>
      <c r="Z26" s="199">
        <v>2000000</v>
      </c>
      <c r="AA26" s="199">
        <v>2000000</v>
      </c>
      <c r="AB26" s="199">
        <v>2000000</v>
      </c>
      <c r="AC26" s="199">
        <v>2000000</v>
      </c>
      <c r="AD26" s="199">
        <v>2000000</v>
      </c>
      <c r="AE26" s="199">
        <v>1500000</v>
      </c>
      <c r="AF26" s="591">
        <f t="shared" si="1"/>
        <v>1500000</v>
      </c>
      <c r="AG26" s="591">
        <v>14010000</v>
      </c>
      <c r="AH26" s="930"/>
      <c r="AI26" s="587">
        <v>5000000</v>
      </c>
      <c r="AJ26" s="587">
        <v>5000000</v>
      </c>
      <c r="AK26" s="933"/>
      <c r="AL26" s="930"/>
      <c r="AM26" s="793"/>
      <c r="AN26" s="601"/>
    </row>
    <row r="27" spans="1:50" s="602" customFormat="1" ht="79.150000000000006" customHeight="1" x14ac:dyDescent="0.25">
      <c r="A27" s="934">
        <v>6</v>
      </c>
      <c r="B27" s="803" t="s">
        <v>2187</v>
      </c>
      <c r="C27" s="925">
        <v>55</v>
      </c>
      <c r="D27" s="925">
        <v>570</v>
      </c>
      <c r="E27" s="925" t="s">
        <v>2317</v>
      </c>
      <c r="F27" s="194" t="s">
        <v>12</v>
      </c>
      <c r="G27" s="194"/>
      <c r="H27" s="584"/>
      <c r="I27" s="584"/>
      <c r="J27" s="585"/>
      <c r="K27" s="584"/>
      <c r="L27" s="590"/>
      <c r="M27" s="195"/>
      <c r="N27" s="195"/>
      <c r="O27" s="591" t="e">
        <v>#N/A</v>
      </c>
      <c r="P27" s="199" t="e">
        <v>#N/A</v>
      </c>
      <c r="Q27" s="194" t="s">
        <v>2338</v>
      </c>
      <c r="R27" s="195" t="s">
        <v>2339</v>
      </c>
      <c r="S27" s="194" t="s">
        <v>2320</v>
      </c>
      <c r="T27" s="199">
        <v>2</v>
      </c>
      <c r="U27" s="195"/>
      <c r="V27" s="194"/>
      <c r="W27" s="592">
        <v>1570000</v>
      </c>
      <c r="X27" s="199">
        <v>3140000</v>
      </c>
      <c r="Y27" s="199">
        <v>2000000</v>
      </c>
      <c r="Z27" s="199">
        <v>4000000</v>
      </c>
      <c r="AA27" s="199">
        <v>2000000</v>
      </c>
      <c r="AB27" s="199">
        <v>4000000</v>
      </c>
      <c r="AC27" s="199">
        <v>2000000</v>
      </c>
      <c r="AD27" s="199">
        <v>4000000</v>
      </c>
      <c r="AE27" s="199">
        <v>1500000</v>
      </c>
      <c r="AF27" s="591">
        <f t="shared" si="1"/>
        <v>3000000</v>
      </c>
      <c r="AG27" s="591">
        <v>18140000</v>
      </c>
      <c r="AH27" s="928">
        <v>59060000</v>
      </c>
      <c r="AI27" s="587">
        <v>5000000</v>
      </c>
      <c r="AJ27" s="587">
        <v>10000000</v>
      </c>
      <c r="AK27" s="931">
        <v>30000000</v>
      </c>
      <c r="AL27" s="935">
        <v>89060000</v>
      </c>
      <c r="AM27" s="791"/>
      <c r="AN27" s="601"/>
    </row>
    <row r="28" spans="1:50" s="602" customFormat="1" ht="79.150000000000006" customHeight="1" x14ac:dyDescent="0.25">
      <c r="A28" s="934"/>
      <c r="B28" s="803"/>
      <c r="C28" s="927"/>
      <c r="D28" s="927"/>
      <c r="E28" s="927"/>
      <c r="F28" s="194" t="s">
        <v>12</v>
      </c>
      <c r="G28" s="194"/>
      <c r="H28" s="584"/>
      <c r="I28" s="584"/>
      <c r="J28" s="585"/>
      <c r="K28" s="584"/>
      <c r="L28" s="590"/>
      <c r="M28" s="195"/>
      <c r="N28" s="195"/>
      <c r="O28" s="591" t="e">
        <v>#N/A</v>
      </c>
      <c r="P28" s="199" t="e">
        <v>#N/A</v>
      </c>
      <c r="Q28" s="194" t="s">
        <v>2338</v>
      </c>
      <c r="R28" s="195" t="s">
        <v>2339</v>
      </c>
      <c r="S28" s="194" t="s">
        <v>2340</v>
      </c>
      <c r="T28" s="199">
        <v>4</v>
      </c>
      <c r="U28" s="195"/>
      <c r="V28" s="194"/>
      <c r="W28" s="592">
        <v>2730000</v>
      </c>
      <c r="X28" s="199">
        <v>10920000</v>
      </c>
      <c r="Y28" s="199">
        <v>2000000</v>
      </c>
      <c r="Z28" s="199">
        <v>8000000</v>
      </c>
      <c r="AA28" s="199">
        <v>2000000</v>
      </c>
      <c r="AB28" s="199">
        <v>8000000</v>
      </c>
      <c r="AC28" s="199">
        <v>2000000</v>
      </c>
      <c r="AD28" s="199">
        <v>8000000</v>
      </c>
      <c r="AE28" s="199">
        <v>1500000</v>
      </c>
      <c r="AF28" s="591">
        <f t="shared" si="1"/>
        <v>6000000</v>
      </c>
      <c r="AG28" s="591">
        <v>40920000</v>
      </c>
      <c r="AH28" s="930"/>
      <c r="AI28" s="587">
        <v>5000000</v>
      </c>
      <c r="AJ28" s="587">
        <v>20000000</v>
      </c>
      <c r="AK28" s="933"/>
      <c r="AL28" s="935"/>
      <c r="AM28" s="793"/>
      <c r="AN28" s="601"/>
    </row>
    <row r="29" spans="1:50" s="602" customFormat="1" ht="79.150000000000006" customHeight="1" x14ac:dyDescent="0.25">
      <c r="A29" s="934">
        <v>7</v>
      </c>
      <c r="B29" s="803" t="s">
        <v>2341</v>
      </c>
      <c r="C29" s="925">
        <v>55</v>
      </c>
      <c r="D29" s="925">
        <v>383</v>
      </c>
      <c r="E29" s="925" t="s">
        <v>2317</v>
      </c>
      <c r="F29" s="194" t="s">
        <v>12</v>
      </c>
      <c r="G29" s="194"/>
      <c r="H29" s="584"/>
      <c r="I29" s="584"/>
      <c r="J29" s="585"/>
      <c r="K29" s="584"/>
      <c r="L29" s="590"/>
      <c r="M29" s="195"/>
      <c r="N29" s="195"/>
      <c r="O29" s="591" t="e">
        <v>#N/A</v>
      </c>
      <c r="P29" s="199" t="e">
        <v>#N/A</v>
      </c>
      <c r="Q29" s="194" t="s">
        <v>2318</v>
      </c>
      <c r="R29" s="195" t="s">
        <v>2319</v>
      </c>
      <c r="S29" s="194" t="s">
        <v>2320</v>
      </c>
      <c r="T29" s="199">
        <v>3</v>
      </c>
      <c r="U29" s="195"/>
      <c r="V29" s="194"/>
      <c r="W29" s="592">
        <v>1570000</v>
      </c>
      <c r="X29" s="199">
        <v>4710000</v>
      </c>
      <c r="Y29" s="199">
        <v>2000000</v>
      </c>
      <c r="Z29" s="199">
        <v>6000000</v>
      </c>
      <c r="AA29" s="199">
        <v>2000000</v>
      </c>
      <c r="AB29" s="199">
        <v>6000000</v>
      </c>
      <c r="AC29" s="199">
        <v>2000000</v>
      </c>
      <c r="AD29" s="199">
        <v>6000000</v>
      </c>
      <c r="AE29" s="199">
        <v>1500000</v>
      </c>
      <c r="AF29" s="591">
        <f t="shared" si="1"/>
        <v>4500000</v>
      </c>
      <c r="AG29" s="591">
        <v>27210000</v>
      </c>
      <c r="AH29" s="928">
        <v>49230000</v>
      </c>
      <c r="AI29" s="587">
        <v>5000000</v>
      </c>
      <c r="AJ29" s="587">
        <v>15000000</v>
      </c>
      <c r="AK29" s="931">
        <v>25000000</v>
      </c>
      <c r="AL29" s="935">
        <v>74230000</v>
      </c>
      <c r="AM29" s="791"/>
      <c r="AN29" s="601"/>
    </row>
    <row r="30" spans="1:50" s="604" customFormat="1" ht="79.150000000000006" customHeight="1" thickBot="1" x14ac:dyDescent="0.3">
      <c r="A30" s="934"/>
      <c r="B30" s="803"/>
      <c r="C30" s="927"/>
      <c r="D30" s="927"/>
      <c r="E30" s="927"/>
      <c r="F30" s="194" t="s">
        <v>12</v>
      </c>
      <c r="G30" s="194"/>
      <c r="H30" s="584"/>
      <c r="I30" s="584"/>
      <c r="J30" s="585"/>
      <c r="K30" s="584"/>
      <c r="L30" s="590"/>
      <c r="M30" s="195"/>
      <c r="N30" s="195"/>
      <c r="O30" s="591" t="e">
        <v>#N/A</v>
      </c>
      <c r="P30" s="199" t="e">
        <v>#N/A</v>
      </c>
      <c r="Q30" s="194" t="s">
        <v>2321</v>
      </c>
      <c r="R30" s="195" t="s">
        <v>2322</v>
      </c>
      <c r="S30" s="194" t="s">
        <v>2342</v>
      </c>
      <c r="T30" s="199">
        <v>2</v>
      </c>
      <c r="U30" s="195"/>
      <c r="V30" s="194"/>
      <c r="W30" s="592">
        <v>3510000</v>
      </c>
      <c r="X30" s="199">
        <v>7020000</v>
      </c>
      <c r="Y30" s="199">
        <v>2000000</v>
      </c>
      <c r="Z30" s="199">
        <v>4000000</v>
      </c>
      <c r="AA30" s="199">
        <v>2000000</v>
      </c>
      <c r="AB30" s="199">
        <v>4000000</v>
      </c>
      <c r="AC30" s="199">
        <v>2000000</v>
      </c>
      <c r="AD30" s="199">
        <v>4000000</v>
      </c>
      <c r="AE30" s="199">
        <v>1500000</v>
      </c>
      <c r="AF30" s="591">
        <f t="shared" si="1"/>
        <v>3000000</v>
      </c>
      <c r="AG30" s="591">
        <v>22020000</v>
      </c>
      <c r="AH30" s="930"/>
      <c r="AI30" s="587">
        <v>5000000</v>
      </c>
      <c r="AJ30" s="587">
        <v>10000000</v>
      </c>
      <c r="AK30" s="933"/>
      <c r="AL30" s="935"/>
      <c r="AM30" s="793"/>
      <c r="AN30" s="603"/>
    </row>
    <row r="31" spans="1:50" s="598" customFormat="1" ht="79.150000000000006" customHeight="1" thickBot="1" x14ac:dyDescent="0.3">
      <c r="A31" s="195">
        <v>8</v>
      </c>
      <c r="B31" s="194" t="s">
        <v>2343</v>
      </c>
      <c r="C31" s="610">
        <v>55</v>
      </c>
      <c r="D31" s="610">
        <v>570</v>
      </c>
      <c r="E31" s="610" t="s">
        <v>2317</v>
      </c>
      <c r="F31" s="194" t="s">
        <v>12</v>
      </c>
      <c r="G31" s="194"/>
      <c r="H31" s="584"/>
      <c r="I31" s="584"/>
      <c r="J31" s="585"/>
      <c r="K31" s="584"/>
      <c r="L31" s="590"/>
      <c r="M31" s="195"/>
      <c r="N31" s="195"/>
      <c r="O31" s="591" t="e">
        <v>#N/A</v>
      </c>
      <c r="P31" s="199" t="e">
        <v>#N/A</v>
      </c>
      <c r="Q31" s="194" t="s">
        <v>2318</v>
      </c>
      <c r="R31" s="195" t="s">
        <v>2319</v>
      </c>
      <c r="S31" s="194" t="s">
        <v>2344</v>
      </c>
      <c r="T31" s="199">
        <v>2</v>
      </c>
      <c r="U31" s="195"/>
      <c r="V31" s="194"/>
      <c r="W31" s="592">
        <v>2730000</v>
      </c>
      <c r="X31" s="199">
        <v>5460000</v>
      </c>
      <c r="Y31" s="199">
        <v>2000000</v>
      </c>
      <c r="Z31" s="199">
        <v>4000000</v>
      </c>
      <c r="AA31" s="199">
        <v>2000000</v>
      </c>
      <c r="AB31" s="199">
        <v>4000000</v>
      </c>
      <c r="AC31" s="199">
        <v>2000000</v>
      </c>
      <c r="AD31" s="199">
        <v>4000000</v>
      </c>
      <c r="AE31" s="199">
        <v>1500000</v>
      </c>
      <c r="AF31" s="591">
        <f t="shared" si="1"/>
        <v>3000000</v>
      </c>
      <c r="AG31" s="591">
        <v>20460000</v>
      </c>
      <c r="AH31" s="591">
        <v>20460000</v>
      </c>
      <c r="AI31" s="587">
        <v>5000000</v>
      </c>
      <c r="AJ31" s="587">
        <v>10000000</v>
      </c>
      <c r="AK31" s="587">
        <v>10000000</v>
      </c>
      <c r="AL31" s="591">
        <v>30460000</v>
      </c>
      <c r="AM31" s="200"/>
      <c r="AN31" s="597"/>
    </row>
    <row r="32" spans="1:50" s="600" customFormat="1" ht="79.150000000000006" customHeight="1" thickBot="1" x14ac:dyDescent="0.3">
      <c r="A32" s="195">
        <v>9</v>
      </c>
      <c r="B32" s="194" t="s">
        <v>2345</v>
      </c>
      <c r="C32" s="610"/>
      <c r="D32" s="610"/>
      <c r="E32" s="610" t="s">
        <v>2317</v>
      </c>
      <c r="F32" s="194" t="s">
        <v>12</v>
      </c>
      <c r="G32" s="194"/>
      <c r="H32" s="584"/>
      <c r="I32" s="584"/>
      <c r="J32" s="585"/>
      <c r="K32" s="584"/>
      <c r="L32" s="590"/>
      <c r="M32" s="195"/>
      <c r="N32" s="195"/>
      <c r="O32" s="591" t="e">
        <v>#N/A</v>
      </c>
      <c r="P32" s="199" t="e">
        <v>#N/A</v>
      </c>
      <c r="Q32" s="194" t="s">
        <v>2321</v>
      </c>
      <c r="R32" s="195" t="s">
        <v>2322</v>
      </c>
      <c r="S32" s="194" t="s">
        <v>2346</v>
      </c>
      <c r="T32" s="199">
        <v>1</v>
      </c>
      <c r="U32" s="195"/>
      <c r="V32" s="194"/>
      <c r="W32" s="592">
        <v>5170000</v>
      </c>
      <c r="X32" s="199">
        <v>5170000</v>
      </c>
      <c r="Y32" s="199">
        <v>2000000</v>
      </c>
      <c r="Z32" s="199">
        <v>2000000</v>
      </c>
      <c r="AA32" s="199">
        <v>2000000</v>
      </c>
      <c r="AB32" s="199">
        <v>2000000</v>
      </c>
      <c r="AC32" s="199">
        <v>2000000</v>
      </c>
      <c r="AD32" s="199">
        <v>2000000</v>
      </c>
      <c r="AE32" s="199">
        <v>1500000</v>
      </c>
      <c r="AF32" s="591">
        <f t="shared" si="1"/>
        <v>1500000</v>
      </c>
      <c r="AG32" s="591">
        <v>12670000</v>
      </c>
      <c r="AH32" s="591">
        <v>12670000</v>
      </c>
      <c r="AI32" s="587">
        <v>5000000</v>
      </c>
      <c r="AJ32" s="587">
        <v>5000000</v>
      </c>
      <c r="AK32" s="587">
        <v>5000000</v>
      </c>
      <c r="AL32" s="591">
        <v>17670000</v>
      </c>
      <c r="AM32" s="200"/>
      <c r="AN32" s="599"/>
      <c r="AX32" s="611"/>
    </row>
    <row r="33" spans="1:40" s="594" customFormat="1" ht="79.150000000000006" customHeight="1" x14ac:dyDescent="0.25">
      <c r="A33" s="922">
        <v>10</v>
      </c>
      <c r="B33" s="784" t="s">
        <v>1826</v>
      </c>
      <c r="C33" s="610">
        <v>55</v>
      </c>
      <c r="D33" s="610"/>
      <c r="E33" s="925" t="s">
        <v>2317</v>
      </c>
      <c r="F33" s="194" t="s">
        <v>12</v>
      </c>
      <c r="G33" s="194"/>
      <c r="H33" s="584"/>
      <c r="I33" s="584"/>
      <c r="J33" s="585"/>
      <c r="K33" s="584"/>
      <c r="L33" s="590"/>
      <c r="M33" s="195"/>
      <c r="N33" s="195"/>
      <c r="O33" s="591" t="e">
        <v>#N/A</v>
      </c>
      <c r="P33" s="199" t="e">
        <v>#N/A</v>
      </c>
      <c r="Q33" s="194" t="s">
        <v>2318</v>
      </c>
      <c r="R33" s="195" t="s">
        <v>2319</v>
      </c>
      <c r="S33" s="194" t="s">
        <v>2347</v>
      </c>
      <c r="T33" s="199">
        <v>1</v>
      </c>
      <c r="U33" s="195"/>
      <c r="V33" s="194"/>
      <c r="W33" s="592">
        <v>3830000</v>
      </c>
      <c r="X33" s="199">
        <v>3830000</v>
      </c>
      <c r="Y33" s="199">
        <v>2000000</v>
      </c>
      <c r="Z33" s="199">
        <v>2000000</v>
      </c>
      <c r="AA33" s="199">
        <v>2000000</v>
      </c>
      <c r="AB33" s="199">
        <v>2000000</v>
      </c>
      <c r="AC33" s="199">
        <v>2000000</v>
      </c>
      <c r="AD33" s="199">
        <v>2000000</v>
      </c>
      <c r="AE33" s="199">
        <v>1500000</v>
      </c>
      <c r="AF33" s="591">
        <f t="shared" si="1"/>
        <v>1500000</v>
      </c>
      <c r="AG33" s="591">
        <v>11330000</v>
      </c>
      <c r="AH33" s="928">
        <v>100486000</v>
      </c>
      <c r="AI33" s="587">
        <v>5000000</v>
      </c>
      <c r="AJ33" s="612">
        <v>5000000</v>
      </c>
      <c r="AK33" s="931">
        <v>45000000</v>
      </c>
      <c r="AL33" s="928">
        <v>145486000</v>
      </c>
      <c r="AM33" s="791"/>
      <c r="AN33" s="593"/>
    </row>
    <row r="34" spans="1:40" s="614" customFormat="1" ht="79.150000000000006" customHeight="1" thickBot="1" x14ac:dyDescent="0.3">
      <c r="A34" s="923"/>
      <c r="B34" s="789"/>
      <c r="C34" s="610">
        <v>55</v>
      </c>
      <c r="D34" s="610"/>
      <c r="E34" s="926"/>
      <c r="F34" s="194" t="s">
        <v>12</v>
      </c>
      <c r="G34" s="194"/>
      <c r="H34" s="584"/>
      <c r="I34" s="584"/>
      <c r="J34" s="585"/>
      <c r="K34" s="584"/>
      <c r="L34" s="590"/>
      <c r="M34" s="195"/>
      <c r="N34" s="195"/>
      <c r="O34" s="591" t="e">
        <v>#N/A</v>
      </c>
      <c r="P34" s="199" t="e">
        <v>#N/A</v>
      </c>
      <c r="Q34" s="194" t="s">
        <v>2321</v>
      </c>
      <c r="R34" s="195" t="s">
        <v>2322</v>
      </c>
      <c r="S34" s="194" t="s">
        <v>2348</v>
      </c>
      <c r="T34" s="199">
        <v>3</v>
      </c>
      <c r="U34" s="591"/>
      <c r="V34" s="587"/>
      <c r="W34" s="592">
        <v>2730000</v>
      </c>
      <c r="X34" s="199">
        <v>8190000</v>
      </c>
      <c r="Y34" s="199">
        <v>2000000</v>
      </c>
      <c r="Z34" s="199">
        <v>6000000</v>
      </c>
      <c r="AA34" s="199">
        <v>2000000</v>
      </c>
      <c r="AB34" s="199">
        <v>6000000</v>
      </c>
      <c r="AC34" s="199">
        <v>2000000</v>
      </c>
      <c r="AD34" s="199">
        <v>6000000</v>
      </c>
      <c r="AE34" s="199">
        <v>1500000</v>
      </c>
      <c r="AF34" s="591">
        <f t="shared" si="1"/>
        <v>4500000</v>
      </c>
      <c r="AG34" s="591">
        <v>30690000</v>
      </c>
      <c r="AH34" s="929"/>
      <c r="AI34" s="587">
        <v>5000000</v>
      </c>
      <c r="AJ34" s="612">
        <v>15000000</v>
      </c>
      <c r="AK34" s="932"/>
      <c r="AL34" s="929"/>
      <c r="AM34" s="792"/>
      <c r="AN34" s="613"/>
    </row>
    <row r="35" spans="1:40" s="606" customFormat="1" ht="79.150000000000006" customHeight="1" thickBot="1" x14ac:dyDescent="0.3">
      <c r="A35" s="923"/>
      <c r="B35" s="789"/>
      <c r="C35" s="610">
        <v>55</v>
      </c>
      <c r="D35" s="610"/>
      <c r="E35" s="926"/>
      <c r="F35" s="194" t="s">
        <v>12</v>
      </c>
      <c r="G35" s="194"/>
      <c r="H35" s="584"/>
      <c r="I35" s="584"/>
      <c r="J35" s="585"/>
      <c r="K35" s="584"/>
      <c r="L35" s="590"/>
      <c r="M35" s="195"/>
      <c r="N35" s="195"/>
      <c r="O35" s="591" t="e">
        <v>#N/A</v>
      </c>
      <c r="P35" s="199" t="e">
        <v>#N/A</v>
      </c>
      <c r="Q35" s="194" t="s">
        <v>2321</v>
      </c>
      <c r="R35" s="195" t="s">
        <v>2322</v>
      </c>
      <c r="S35" s="194" t="s">
        <v>2349</v>
      </c>
      <c r="T35" s="199">
        <v>3</v>
      </c>
      <c r="U35" s="195"/>
      <c r="V35" s="194"/>
      <c r="W35" s="592">
        <v>3510000</v>
      </c>
      <c r="X35" s="199">
        <v>10530000</v>
      </c>
      <c r="Y35" s="199">
        <v>2000000</v>
      </c>
      <c r="Z35" s="199">
        <v>6000000</v>
      </c>
      <c r="AA35" s="199">
        <v>2000000</v>
      </c>
      <c r="AB35" s="199">
        <v>6000000</v>
      </c>
      <c r="AC35" s="199">
        <v>2000000</v>
      </c>
      <c r="AD35" s="199">
        <v>6000000</v>
      </c>
      <c r="AE35" s="199">
        <v>1500000</v>
      </c>
      <c r="AF35" s="591">
        <f t="shared" si="1"/>
        <v>4500000</v>
      </c>
      <c r="AG35" s="591">
        <v>33030000</v>
      </c>
      <c r="AH35" s="929"/>
      <c r="AI35" s="587">
        <v>5000000</v>
      </c>
      <c r="AJ35" s="612">
        <v>15000000</v>
      </c>
      <c r="AK35" s="932"/>
      <c r="AL35" s="929"/>
      <c r="AM35" s="792"/>
      <c r="AN35" s="605"/>
    </row>
    <row r="36" spans="1:40" s="606" customFormat="1" ht="79.150000000000006" customHeight="1" x14ac:dyDescent="0.25">
      <c r="A36" s="923"/>
      <c r="B36" s="789"/>
      <c r="C36" s="610">
        <v>55</v>
      </c>
      <c r="D36" s="610"/>
      <c r="E36" s="926"/>
      <c r="F36" s="194" t="s">
        <v>12</v>
      </c>
      <c r="G36" s="194"/>
      <c r="H36" s="584"/>
      <c r="I36" s="584"/>
      <c r="J36" s="585"/>
      <c r="K36" s="584"/>
      <c r="L36" s="590"/>
      <c r="M36" s="195"/>
      <c r="N36" s="195"/>
      <c r="O36" s="591" t="e">
        <v>#N/A</v>
      </c>
      <c r="P36" s="199" t="e">
        <v>#N/A</v>
      </c>
      <c r="Q36" s="194" t="s">
        <v>2321</v>
      </c>
      <c r="R36" s="195" t="s">
        <v>2322</v>
      </c>
      <c r="S36" s="194" t="s">
        <v>2350</v>
      </c>
      <c r="T36" s="199">
        <v>2</v>
      </c>
      <c r="U36" s="591"/>
      <c r="V36" s="587"/>
      <c r="W36" s="592">
        <v>5170000</v>
      </c>
      <c r="X36" s="199">
        <v>10340000</v>
      </c>
      <c r="Y36" s="199">
        <v>2000000</v>
      </c>
      <c r="Z36" s="199">
        <v>4000000</v>
      </c>
      <c r="AA36" s="199">
        <v>2000000</v>
      </c>
      <c r="AB36" s="199">
        <v>4000000</v>
      </c>
      <c r="AC36" s="199">
        <v>2000000</v>
      </c>
      <c r="AD36" s="199">
        <v>4000000</v>
      </c>
      <c r="AE36" s="199">
        <v>1500000</v>
      </c>
      <c r="AF36" s="591">
        <f t="shared" si="1"/>
        <v>3000000</v>
      </c>
      <c r="AG36" s="591">
        <v>25340000</v>
      </c>
      <c r="AH36" s="929"/>
      <c r="AI36" s="587">
        <v>5000000</v>
      </c>
      <c r="AJ36" s="612">
        <v>10000000</v>
      </c>
      <c r="AK36" s="932"/>
      <c r="AL36" s="929"/>
      <c r="AM36" s="792"/>
      <c r="AN36" s="605"/>
    </row>
    <row r="37" spans="1:40" s="609" customFormat="1" ht="79.150000000000006" customHeight="1" thickBot="1" x14ac:dyDescent="0.3">
      <c r="A37" s="924"/>
      <c r="B37" s="785"/>
      <c r="C37" s="610">
        <v>55</v>
      </c>
      <c r="D37" s="610"/>
      <c r="E37" s="927"/>
      <c r="F37" s="194" t="s">
        <v>12</v>
      </c>
      <c r="G37" s="194"/>
      <c r="H37" s="584"/>
      <c r="I37" s="584"/>
      <c r="J37" s="585"/>
      <c r="K37" s="584"/>
      <c r="L37" s="590"/>
      <c r="M37" s="195"/>
      <c r="N37" s="195"/>
      <c r="O37" s="591" t="e">
        <v>#N/A</v>
      </c>
      <c r="P37" s="199" t="e">
        <v>#N/A</v>
      </c>
      <c r="Q37" s="194" t="s">
        <v>2318</v>
      </c>
      <c r="R37" s="195" t="s">
        <v>2319</v>
      </c>
      <c r="S37" s="194" t="s">
        <v>2330</v>
      </c>
      <c r="T37" s="590">
        <v>1</v>
      </c>
      <c r="U37" s="591">
        <v>96000</v>
      </c>
      <c r="V37" s="587">
        <v>96000</v>
      </c>
      <c r="W37" s="592"/>
      <c r="X37" s="199"/>
      <c r="Y37" s="199"/>
      <c r="Z37" s="199"/>
      <c r="AA37" s="199"/>
      <c r="AB37" s="199"/>
      <c r="AC37" s="199">
        <v>0</v>
      </c>
      <c r="AD37" s="199">
        <v>0</v>
      </c>
      <c r="AE37" s="199"/>
      <c r="AF37" s="591"/>
      <c r="AG37" s="591">
        <v>96000</v>
      </c>
      <c r="AH37" s="930"/>
      <c r="AI37" s="587"/>
      <c r="AJ37" s="587"/>
      <c r="AK37" s="933"/>
      <c r="AL37" s="930"/>
      <c r="AM37" s="793"/>
      <c r="AN37" s="608"/>
    </row>
    <row r="38" spans="1:40" s="598" customFormat="1" ht="79.150000000000006" customHeight="1" thickBot="1" x14ac:dyDescent="0.3">
      <c r="A38" s="195">
        <v>11</v>
      </c>
      <c r="B38" s="194" t="s">
        <v>2351</v>
      </c>
      <c r="C38" s="610">
        <v>55</v>
      </c>
      <c r="D38" s="610">
        <v>570</v>
      </c>
      <c r="E38" s="610" t="s">
        <v>2317</v>
      </c>
      <c r="F38" s="194" t="s">
        <v>12</v>
      </c>
      <c r="G38" s="194"/>
      <c r="H38" s="584"/>
      <c r="I38" s="584"/>
      <c r="J38" s="585"/>
      <c r="K38" s="584"/>
      <c r="L38" s="590"/>
      <c r="M38" s="195"/>
      <c r="N38" s="195"/>
      <c r="O38" s="591" t="e">
        <v>#N/A</v>
      </c>
      <c r="P38" s="199" t="e">
        <v>#N/A</v>
      </c>
      <c r="Q38" s="194" t="s">
        <v>2318</v>
      </c>
      <c r="R38" s="195" t="s">
        <v>2319</v>
      </c>
      <c r="S38" s="194" t="s">
        <v>2348</v>
      </c>
      <c r="T38" s="199">
        <v>1</v>
      </c>
      <c r="U38" s="195"/>
      <c r="V38" s="194"/>
      <c r="W38" s="592">
        <v>2730000</v>
      </c>
      <c r="X38" s="199">
        <v>2730000</v>
      </c>
      <c r="Y38" s="199">
        <v>2000000</v>
      </c>
      <c r="Z38" s="199">
        <v>2000000</v>
      </c>
      <c r="AA38" s="199">
        <v>2000000</v>
      </c>
      <c r="AB38" s="199">
        <v>2000000</v>
      </c>
      <c r="AC38" s="199">
        <v>2000000</v>
      </c>
      <c r="AD38" s="199">
        <v>2000000</v>
      </c>
      <c r="AE38" s="199">
        <v>1500000</v>
      </c>
      <c r="AF38" s="591">
        <f t="shared" ref="AF38:AF58" si="2">AE38*T38</f>
        <v>1500000</v>
      </c>
      <c r="AG38" s="591">
        <v>10230000</v>
      </c>
      <c r="AH38" s="591">
        <v>10230000</v>
      </c>
      <c r="AI38" s="587">
        <v>5000000</v>
      </c>
      <c r="AJ38" s="587">
        <v>5000000</v>
      </c>
      <c r="AK38" s="587">
        <v>5000000</v>
      </c>
      <c r="AL38" s="591">
        <v>15230000</v>
      </c>
      <c r="AM38" s="200"/>
      <c r="AN38" s="597"/>
    </row>
    <row r="39" spans="1:40" s="602" customFormat="1" ht="79.150000000000006" customHeight="1" thickBot="1" x14ac:dyDescent="0.3">
      <c r="A39" s="195">
        <v>12</v>
      </c>
      <c r="B39" s="194" t="s">
        <v>2352</v>
      </c>
      <c r="C39" s="610">
        <v>55</v>
      </c>
      <c r="D39" s="610">
        <v>570</v>
      </c>
      <c r="E39" s="610" t="s">
        <v>2317</v>
      </c>
      <c r="F39" s="194" t="s">
        <v>12</v>
      </c>
      <c r="G39" s="194"/>
      <c r="H39" s="584"/>
      <c r="I39" s="584"/>
      <c r="J39" s="585"/>
      <c r="K39" s="584"/>
      <c r="L39" s="590"/>
      <c r="M39" s="195"/>
      <c r="N39" s="195"/>
      <c r="O39" s="591" t="e">
        <v>#N/A</v>
      </c>
      <c r="P39" s="199" t="e">
        <v>#N/A</v>
      </c>
      <c r="Q39" s="194" t="s">
        <v>2321</v>
      </c>
      <c r="R39" s="195" t="s">
        <v>2322</v>
      </c>
      <c r="S39" s="194" t="s">
        <v>2353</v>
      </c>
      <c r="T39" s="199">
        <v>1</v>
      </c>
      <c r="U39" s="195"/>
      <c r="V39" s="194"/>
      <c r="W39" s="592">
        <v>7390000</v>
      </c>
      <c r="X39" s="199">
        <v>7390000</v>
      </c>
      <c r="Y39" s="199">
        <v>2000000</v>
      </c>
      <c r="Z39" s="199">
        <v>2000000</v>
      </c>
      <c r="AA39" s="199">
        <v>2000000</v>
      </c>
      <c r="AB39" s="199">
        <v>2000000</v>
      </c>
      <c r="AC39" s="199">
        <v>2000000</v>
      </c>
      <c r="AD39" s="199">
        <v>2000000</v>
      </c>
      <c r="AE39" s="199">
        <v>1500000</v>
      </c>
      <c r="AF39" s="591">
        <f t="shared" si="2"/>
        <v>1500000</v>
      </c>
      <c r="AG39" s="591">
        <v>14890000</v>
      </c>
      <c r="AH39" s="591">
        <v>14890000</v>
      </c>
      <c r="AI39" s="587">
        <v>5000000</v>
      </c>
      <c r="AJ39" s="587">
        <v>5000000</v>
      </c>
      <c r="AK39" s="587">
        <v>5000000</v>
      </c>
      <c r="AL39" s="591">
        <v>19890000</v>
      </c>
      <c r="AM39" s="200"/>
      <c r="AN39" s="601"/>
    </row>
    <row r="40" spans="1:40" s="598" customFormat="1" ht="79.150000000000006" customHeight="1" thickBot="1" x14ac:dyDescent="0.3">
      <c r="A40" s="195">
        <v>13</v>
      </c>
      <c r="B40" s="194" t="s">
        <v>2354</v>
      </c>
      <c r="C40" s="610">
        <v>55</v>
      </c>
      <c r="D40" s="610">
        <v>570</v>
      </c>
      <c r="E40" s="610" t="s">
        <v>2317</v>
      </c>
      <c r="F40" s="194" t="s">
        <v>12</v>
      </c>
      <c r="G40" s="194"/>
      <c r="H40" s="584"/>
      <c r="I40" s="584"/>
      <c r="J40" s="585"/>
      <c r="K40" s="584"/>
      <c r="L40" s="590"/>
      <c r="M40" s="195"/>
      <c r="N40" s="195"/>
      <c r="O40" s="591" t="e">
        <v>#N/A</v>
      </c>
      <c r="P40" s="199" t="e">
        <v>#N/A</v>
      </c>
      <c r="Q40" s="194" t="s">
        <v>2318</v>
      </c>
      <c r="R40" s="195" t="s">
        <v>2319</v>
      </c>
      <c r="S40" s="194" t="s">
        <v>2348</v>
      </c>
      <c r="T40" s="199">
        <v>2</v>
      </c>
      <c r="U40" s="195"/>
      <c r="V40" s="194"/>
      <c r="W40" s="592">
        <v>2730000</v>
      </c>
      <c r="X40" s="199">
        <v>5460000</v>
      </c>
      <c r="Y40" s="199">
        <v>2000000</v>
      </c>
      <c r="Z40" s="199">
        <v>4000000</v>
      </c>
      <c r="AA40" s="199">
        <v>2000000</v>
      </c>
      <c r="AB40" s="199">
        <v>4000000</v>
      </c>
      <c r="AC40" s="199">
        <v>2000000</v>
      </c>
      <c r="AD40" s="199">
        <v>4000000</v>
      </c>
      <c r="AE40" s="199">
        <v>1500000</v>
      </c>
      <c r="AF40" s="591">
        <f t="shared" si="2"/>
        <v>3000000</v>
      </c>
      <c r="AG40" s="591">
        <v>20460000</v>
      </c>
      <c r="AH40" s="591">
        <v>20460000</v>
      </c>
      <c r="AI40" s="587">
        <v>5000000</v>
      </c>
      <c r="AJ40" s="587">
        <v>10000000</v>
      </c>
      <c r="AK40" s="587">
        <v>10000000</v>
      </c>
      <c r="AL40" s="591">
        <v>30460000</v>
      </c>
      <c r="AM40" s="200"/>
      <c r="AN40" s="597"/>
    </row>
    <row r="41" spans="1:40" s="604" customFormat="1" ht="79.150000000000006" customHeight="1" thickBot="1" x14ac:dyDescent="0.3">
      <c r="A41" s="195">
        <v>14</v>
      </c>
      <c r="B41" s="194" t="s">
        <v>2355</v>
      </c>
      <c r="C41" s="610">
        <v>55</v>
      </c>
      <c r="D41" s="610">
        <v>570</v>
      </c>
      <c r="E41" s="610" t="s">
        <v>2317</v>
      </c>
      <c r="F41" s="194" t="s">
        <v>12</v>
      </c>
      <c r="G41" s="194"/>
      <c r="H41" s="584"/>
      <c r="I41" s="584"/>
      <c r="J41" s="585"/>
      <c r="K41" s="584"/>
      <c r="L41" s="590"/>
      <c r="M41" s="195"/>
      <c r="N41" s="195"/>
      <c r="O41" s="591" t="e">
        <v>#N/A</v>
      </c>
      <c r="P41" s="199" t="e">
        <v>#N/A</v>
      </c>
      <c r="Q41" s="194" t="s">
        <v>2321</v>
      </c>
      <c r="R41" s="195" t="s">
        <v>2322</v>
      </c>
      <c r="S41" s="194" t="s">
        <v>2356</v>
      </c>
      <c r="T41" s="199">
        <v>1</v>
      </c>
      <c r="U41" s="195"/>
      <c r="V41" s="194"/>
      <c r="W41" s="592">
        <v>5020000</v>
      </c>
      <c r="X41" s="199">
        <v>5020000</v>
      </c>
      <c r="Y41" s="199">
        <v>2000000</v>
      </c>
      <c r="Z41" s="199">
        <v>2000000</v>
      </c>
      <c r="AA41" s="199">
        <v>2000000</v>
      </c>
      <c r="AB41" s="199">
        <v>2000000</v>
      </c>
      <c r="AC41" s="199">
        <v>2000000</v>
      </c>
      <c r="AD41" s="199">
        <v>2000000</v>
      </c>
      <c r="AE41" s="199">
        <v>1500000</v>
      </c>
      <c r="AF41" s="591">
        <f t="shared" si="2"/>
        <v>1500000</v>
      </c>
      <c r="AG41" s="591">
        <v>12520000</v>
      </c>
      <c r="AH41" s="591">
        <v>12520000</v>
      </c>
      <c r="AI41" s="587">
        <v>5000000</v>
      </c>
      <c r="AJ41" s="587">
        <v>5000000</v>
      </c>
      <c r="AK41" s="587">
        <v>5000000</v>
      </c>
      <c r="AL41" s="591">
        <v>17520000</v>
      </c>
      <c r="AM41" s="200"/>
      <c r="AN41" s="603"/>
    </row>
    <row r="42" spans="1:40" s="598" customFormat="1" ht="79.150000000000006" customHeight="1" thickBot="1" x14ac:dyDescent="0.3">
      <c r="A42" s="615">
        <v>15</v>
      </c>
      <c r="B42" s="205" t="s">
        <v>2217</v>
      </c>
      <c r="C42" s="610">
        <v>55</v>
      </c>
      <c r="D42" s="610">
        <v>570</v>
      </c>
      <c r="E42" s="610" t="s">
        <v>2317</v>
      </c>
      <c r="F42" s="194" t="s">
        <v>12</v>
      </c>
      <c r="G42" s="194"/>
      <c r="H42" s="584"/>
      <c r="I42" s="584"/>
      <c r="J42" s="585"/>
      <c r="K42" s="584"/>
      <c r="L42" s="590"/>
      <c r="M42" s="195"/>
      <c r="N42" s="195"/>
      <c r="O42" s="591" t="e">
        <v>#N/A</v>
      </c>
      <c r="P42" s="199" t="e">
        <v>#N/A</v>
      </c>
      <c r="Q42" s="194" t="s">
        <v>2318</v>
      </c>
      <c r="R42" s="195" t="s">
        <v>2319</v>
      </c>
      <c r="S42" s="194" t="s">
        <v>2357</v>
      </c>
      <c r="T42" s="199">
        <v>1</v>
      </c>
      <c r="U42" s="591"/>
      <c r="V42" s="587"/>
      <c r="W42" s="592">
        <v>4310000</v>
      </c>
      <c r="X42" s="199">
        <v>4310000</v>
      </c>
      <c r="Y42" s="199">
        <v>2000000</v>
      </c>
      <c r="Z42" s="199">
        <v>2000000</v>
      </c>
      <c r="AA42" s="199">
        <v>2000000</v>
      </c>
      <c r="AB42" s="199">
        <v>2000000</v>
      </c>
      <c r="AC42" s="199">
        <v>2000000</v>
      </c>
      <c r="AD42" s="199">
        <v>2000000</v>
      </c>
      <c r="AE42" s="199">
        <v>1500000</v>
      </c>
      <c r="AF42" s="591">
        <f t="shared" si="2"/>
        <v>1500000</v>
      </c>
      <c r="AG42" s="591">
        <v>11810000</v>
      </c>
      <c r="AH42" s="591">
        <v>11810000</v>
      </c>
      <c r="AI42" s="587">
        <v>5000000</v>
      </c>
      <c r="AJ42" s="607">
        <v>5000000</v>
      </c>
      <c r="AK42" s="607">
        <v>5000000</v>
      </c>
      <c r="AL42" s="616">
        <v>16810000</v>
      </c>
      <c r="AM42" s="200"/>
      <c r="AN42" s="597"/>
    </row>
    <row r="43" spans="1:40" s="598" customFormat="1" ht="79.150000000000006" customHeight="1" thickBot="1" x14ac:dyDescent="0.3">
      <c r="A43" s="195">
        <v>16</v>
      </c>
      <c r="B43" s="194" t="s">
        <v>2358</v>
      </c>
      <c r="C43" s="610">
        <v>55</v>
      </c>
      <c r="D43" s="610">
        <v>570</v>
      </c>
      <c r="E43" s="610" t="s">
        <v>2317</v>
      </c>
      <c r="F43" s="194" t="s">
        <v>12</v>
      </c>
      <c r="G43" s="194"/>
      <c r="H43" s="584"/>
      <c r="I43" s="584"/>
      <c r="J43" s="585"/>
      <c r="K43" s="584"/>
      <c r="L43" s="590"/>
      <c r="M43" s="195"/>
      <c r="N43" s="195"/>
      <c r="O43" s="591" t="e">
        <v>#N/A</v>
      </c>
      <c r="P43" s="199" t="e">
        <v>#N/A</v>
      </c>
      <c r="Q43" s="194" t="s">
        <v>2321</v>
      </c>
      <c r="R43" s="195" t="s">
        <v>2322</v>
      </c>
      <c r="S43" s="194" t="s">
        <v>2359</v>
      </c>
      <c r="T43" s="199">
        <v>1</v>
      </c>
      <c r="U43" s="195"/>
      <c r="V43" s="194"/>
      <c r="W43" s="592">
        <v>6160000</v>
      </c>
      <c r="X43" s="199">
        <v>6160000</v>
      </c>
      <c r="Y43" s="199">
        <v>2000000</v>
      </c>
      <c r="Z43" s="199">
        <v>2000000</v>
      </c>
      <c r="AA43" s="199">
        <v>2000000</v>
      </c>
      <c r="AB43" s="199">
        <v>2000000</v>
      </c>
      <c r="AC43" s="199">
        <v>2000000</v>
      </c>
      <c r="AD43" s="199">
        <v>2000000</v>
      </c>
      <c r="AE43" s="199">
        <v>1500000</v>
      </c>
      <c r="AF43" s="591">
        <f t="shared" si="2"/>
        <v>1500000</v>
      </c>
      <c r="AG43" s="591">
        <v>13660000</v>
      </c>
      <c r="AH43" s="591">
        <v>13660000</v>
      </c>
      <c r="AI43" s="587">
        <v>5000000</v>
      </c>
      <c r="AJ43" s="587">
        <v>5000000</v>
      </c>
      <c r="AK43" s="587">
        <v>5000000</v>
      </c>
      <c r="AL43" s="591">
        <v>18660000</v>
      </c>
      <c r="AM43" s="200"/>
      <c r="AN43" s="597"/>
    </row>
    <row r="44" spans="1:40" s="594" customFormat="1" ht="79.150000000000006" customHeight="1" x14ac:dyDescent="0.25">
      <c r="A44" s="934">
        <v>17</v>
      </c>
      <c r="B44" s="803" t="s">
        <v>2360</v>
      </c>
      <c r="C44" s="925">
        <v>55</v>
      </c>
      <c r="D44" s="925">
        <v>570</v>
      </c>
      <c r="E44" s="925" t="s">
        <v>2317</v>
      </c>
      <c r="F44" s="194" t="s">
        <v>12</v>
      </c>
      <c r="G44" s="194"/>
      <c r="H44" s="584"/>
      <c r="I44" s="584"/>
      <c r="J44" s="585"/>
      <c r="K44" s="584"/>
      <c r="L44" s="590"/>
      <c r="M44" s="195"/>
      <c r="N44" s="195"/>
      <c r="O44" s="591" t="e">
        <v>#N/A</v>
      </c>
      <c r="P44" s="199" t="e">
        <v>#N/A</v>
      </c>
      <c r="Q44" s="194" t="s">
        <v>2321</v>
      </c>
      <c r="R44" s="195" t="s">
        <v>2322</v>
      </c>
      <c r="S44" s="194" t="s">
        <v>2361</v>
      </c>
      <c r="T44" s="199">
        <v>2</v>
      </c>
      <c r="U44" s="195"/>
      <c r="V44" s="194"/>
      <c r="W44" s="592">
        <v>5020000</v>
      </c>
      <c r="X44" s="199">
        <v>10040000</v>
      </c>
      <c r="Y44" s="199">
        <v>2000000</v>
      </c>
      <c r="Z44" s="199">
        <v>4000000</v>
      </c>
      <c r="AA44" s="199">
        <v>2000000</v>
      </c>
      <c r="AB44" s="199">
        <v>4000000</v>
      </c>
      <c r="AC44" s="199">
        <v>2000000</v>
      </c>
      <c r="AD44" s="199">
        <v>4000000</v>
      </c>
      <c r="AE44" s="199">
        <v>1500000</v>
      </c>
      <c r="AF44" s="591">
        <f t="shared" si="2"/>
        <v>3000000</v>
      </c>
      <c r="AG44" s="591">
        <v>25040000</v>
      </c>
      <c r="AH44" s="928">
        <v>47700000</v>
      </c>
      <c r="AI44" s="587">
        <v>5000000</v>
      </c>
      <c r="AJ44" s="587">
        <v>10000000</v>
      </c>
      <c r="AK44" s="931">
        <v>20000000</v>
      </c>
      <c r="AL44" s="935">
        <v>67700000</v>
      </c>
      <c r="AM44" s="791"/>
      <c r="AN44" s="593"/>
    </row>
    <row r="45" spans="1:40" s="604" customFormat="1" ht="79.150000000000006" customHeight="1" thickBot="1" x14ac:dyDescent="0.3">
      <c r="A45" s="934"/>
      <c r="B45" s="803"/>
      <c r="C45" s="927"/>
      <c r="D45" s="927"/>
      <c r="E45" s="927"/>
      <c r="F45" s="194" t="s">
        <v>12</v>
      </c>
      <c r="G45" s="194"/>
      <c r="H45" s="584"/>
      <c r="I45" s="584"/>
      <c r="J45" s="585"/>
      <c r="K45" s="584"/>
      <c r="L45" s="590"/>
      <c r="M45" s="195"/>
      <c r="N45" s="195"/>
      <c r="O45" s="591" t="e">
        <v>#N/A</v>
      </c>
      <c r="P45" s="199" t="e">
        <v>#N/A</v>
      </c>
      <c r="Q45" s="194" t="s">
        <v>2321</v>
      </c>
      <c r="R45" s="195" t="s">
        <v>2322</v>
      </c>
      <c r="S45" s="194" t="s">
        <v>2347</v>
      </c>
      <c r="T45" s="199">
        <v>2</v>
      </c>
      <c r="U45" s="195"/>
      <c r="V45" s="194"/>
      <c r="W45" s="592">
        <v>3830000</v>
      </c>
      <c r="X45" s="199">
        <v>7660000</v>
      </c>
      <c r="Y45" s="199">
        <v>2000000</v>
      </c>
      <c r="Z45" s="199">
        <v>4000000</v>
      </c>
      <c r="AA45" s="199">
        <v>2000000</v>
      </c>
      <c r="AB45" s="199">
        <v>4000000</v>
      </c>
      <c r="AC45" s="199">
        <v>2000000</v>
      </c>
      <c r="AD45" s="199">
        <v>4000000</v>
      </c>
      <c r="AE45" s="199">
        <v>1500000</v>
      </c>
      <c r="AF45" s="591">
        <f t="shared" si="2"/>
        <v>3000000</v>
      </c>
      <c r="AG45" s="591">
        <v>22660000</v>
      </c>
      <c r="AH45" s="930"/>
      <c r="AI45" s="587">
        <v>5000000</v>
      </c>
      <c r="AJ45" s="587">
        <v>10000000</v>
      </c>
      <c r="AK45" s="933"/>
      <c r="AL45" s="935"/>
      <c r="AM45" s="793"/>
      <c r="AN45" s="603"/>
    </row>
    <row r="46" spans="1:40" s="617" customFormat="1" ht="79.150000000000006" customHeight="1" x14ac:dyDescent="0.25">
      <c r="A46" s="934">
        <v>18</v>
      </c>
      <c r="B46" s="803" t="s">
        <v>2362</v>
      </c>
      <c r="C46" s="925">
        <v>55</v>
      </c>
      <c r="D46" s="925">
        <v>570</v>
      </c>
      <c r="E46" s="925" t="s">
        <v>2317</v>
      </c>
      <c r="F46" s="194" t="s">
        <v>12</v>
      </c>
      <c r="G46" s="194"/>
      <c r="H46" s="584"/>
      <c r="I46" s="584"/>
      <c r="J46" s="585"/>
      <c r="K46" s="584"/>
      <c r="L46" s="590"/>
      <c r="M46" s="195"/>
      <c r="N46" s="195"/>
      <c r="O46" s="591" t="e">
        <v>#N/A</v>
      </c>
      <c r="P46" s="199" t="e">
        <v>#N/A</v>
      </c>
      <c r="Q46" s="194" t="s">
        <v>2321</v>
      </c>
      <c r="R46" s="195" t="s">
        <v>2322</v>
      </c>
      <c r="S46" s="194" t="s">
        <v>2353</v>
      </c>
      <c r="T46" s="199">
        <v>1</v>
      </c>
      <c r="U46" s="195"/>
      <c r="V46" s="194"/>
      <c r="W46" s="592">
        <v>7390000</v>
      </c>
      <c r="X46" s="199">
        <v>7390000</v>
      </c>
      <c r="Y46" s="199">
        <v>2000000</v>
      </c>
      <c r="Z46" s="199">
        <v>2000000</v>
      </c>
      <c r="AA46" s="199">
        <v>2000000</v>
      </c>
      <c r="AB46" s="199">
        <v>2000000</v>
      </c>
      <c r="AC46" s="199">
        <v>2000000</v>
      </c>
      <c r="AD46" s="199">
        <v>2000000</v>
      </c>
      <c r="AE46" s="199">
        <v>1500000</v>
      </c>
      <c r="AF46" s="591">
        <f t="shared" si="2"/>
        <v>1500000</v>
      </c>
      <c r="AG46" s="591">
        <v>14890000</v>
      </c>
      <c r="AH46" s="928">
        <v>39930000</v>
      </c>
      <c r="AI46" s="587">
        <v>5000000</v>
      </c>
      <c r="AJ46" s="587">
        <v>5000000</v>
      </c>
      <c r="AK46" s="931">
        <v>15000000</v>
      </c>
      <c r="AL46" s="928">
        <v>54930000</v>
      </c>
      <c r="AM46" s="791"/>
    </row>
    <row r="47" spans="1:40" s="618" customFormat="1" ht="79.150000000000006" customHeight="1" thickBot="1" x14ac:dyDescent="0.3">
      <c r="A47" s="934"/>
      <c r="B47" s="803"/>
      <c r="C47" s="927"/>
      <c r="D47" s="927"/>
      <c r="E47" s="927"/>
      <c r="F47" s="194" t="s">
        <v>12</v>
      </c>
      <c r="G47" s="194"/>
      <c r="H47" s="584"/>
      <c r="I47" s="584"/>
      <c r="J47" s="585"/>
      <c r="K47" s="584"/>
      <c r="L47" s="590"/>
      <c r="M47" s="195"/>
      <c r="N47" s="195"/>
      <c r="O47" s="591" t="e">
        <v>#N/A</v>
      </c>
      <c r="P47" s="199" t="e">
        <v>#N/A</v>
      </c>
      <c r="Q47" s="194" t="s">
        <v>2321</v>
      </c>
      <c r="R47" s="195" t="s">
        <v>2322</v>
      </c>
      <c r="S47" s="194" t="s">
        <v>2361</v>
      </c>
      <c r="T47" s="199">
        <v>2</v>
      </c>
      <c r="U47" s="195"/>
      <c r="V47" s="194"/>
      <c r="W47" s="592">
        <v>5020000</v>
      </c>
      <c r="X47" s="199">
        <v>10040000</v>
      </c>
      <c r="Y47" s="199">
        <v>2000000</v>
      </c>
      <c r="Z47" s="199">
        <v>4000000</v>
      </c>
      <c r="AA47" s="199">
        <v>2000000</v>
      </c>
      <c r="AB47" s="199">
        <v>4000000</v>
      </c>
      <c r="AC47" s="199">
        <v>2000000</v>
      </c>
      <c r="AD47" s="199">
        <v>4000000</v>
      </c>
      <c r="AE47" s="199">
        <v>1500000</v>
      </c>
      <c r="AF47" s="591">
        <f t="shared" si="2"/>
        <v>3000000</v>
      </c>
      <c r="AG47" s="591">
        <v>25040000</v>
      </c>
      <c r="AH47" s="930"/>
      <c r="AI47" s="587">
        <v>5000000</v>
      </c>
      <c r="AJ47" s="587">
        <v>10000000</v>
      </c>
      <c r="AK47" s="933"/>
      <c r="AL47" s="930"/>
      <c r="AM47" s="793"/>
    </row>
    <row r="48" spans="1:40" s="598" customFormat="1" ht="79.150000000000006" customHeight="1" thickBot="1" x14ac:dyDescent="0.3">
      <c r="A48" s="195">
        <v>19</v>
      </c>
      <c r="B48" s="194" t="s">
        <v>2363</v>
      </c>
      <c r="C48" s="610">
        <v>55</v>
      </c>
      <c r="D48" s="610">
        <v>570</v>
      </c>
      <c r="E48" s="610" t="s">
        <v>2317</v>
      </c>
      <c r="F48" s="194" t="s">
        <v>12</v>
      </c>
      <c r="G48" s="194"/>
      <c r="H48" s="584"/>
      <c r="I48" s="584"/>
      <c r="J48" s="585"/>
      <c r="K48" s="584"/>
      <c r="L48" s="590"/>
      <c r="M48" s="195"/>
      <c r="N48" s="195"/>
      <c r="O48" s="591" t="e">
        <v>#N/A</v>
      </c>
      <c r="P48" s="199" t="e">
        <v>#N/A</v>
      </c>
      <c r="Q48" s="194" t="s">
        <v>2321</v>
      </c>
      <c r="R48" s="195" t="s">
        <v>2322</v>
      </c>
      <c r="S48" s="194" t="s">
        <v>2361</v>
      </c>
      <c r="T48" s="199">
        <v>2</v>
      </c>
      <c r="U48" s="195"/>
      <c r="V48" s="194"/>
      <c r="W48" s="592">
        <v>5020000</v>
      </c>
      <c r="X48" s="199">
        <v>10040000</v>
      </c>
      <c r="Y48" s="199">
        <v>2000000</v>
      </c>
      <c r="Z48" s="199">
        <v>4000000</v>
      </c>
      <c r="AA48" s="199">
        <v>2000000</v>
      </c>
      <c r="AB48" s="199">
        <v>4000000</v>
      </c>
      <c r="AC48" s="199">
        <v>2000000</v>
      </c>
      <c r="AD48" s="199">
        <v>4000000</v>
      </c>
      <c r="AE48" s="199">
        <v>1500000</v>
      </c>
      <c r="AF48" s="591">
        <f t="shared" si="2"/>
        <v>3000000</v>
      </c>
      <c r="AG48" s="591">
        <v>25040000</v>
      </c>
      <c r="AH48" s="591">
        <v>25040000</v>
      </c>
      <c r="AI48" s="587">
        <v>5000000</v>
      </c>
      <c r="AJ48" s="587">
        <v>10000000</v>
      </c>
      <c r="AK48" s="587">
        <v>10000000</v>
      </c>
      <c r="AL48" s="591">
        <v>35040000</v>
      </c>
      <c r="AM48" s="200"/>
      <c r="AN48" s="597"/>
    </row>
    <row r="49" spans="1:40" s="602" customFormat="1" ht="79.150000000000006" customHeight="1" thickBot="1" x14ac:dyDescent="0.3">
      <c r="A49" s="922">
        <v>20</v>
      </c>
      <c r="B49" s="784" t="s">
        <v>2364</v>
      </c>
      <c r="C49" s="610">
        <v>55</v>
      </c>
      <c r="D49" s="610">
        <v>338</v>
      </c>
      <c r="E49" s="610" t="s">
        <v>2317</v>
      </c>
      <c r="F49" s="194" t="s">
        <v>12</v>
      </c>
      <c r="G49" s="194"/>
      <c r="H49" s="584"/>
      <c r="I49" s="584"/>
      <c r="J49" s="585"/>
      <c r="K49" s="584"/>
      <c r="L49" s="590"/>
      <c r="M49" s="195"/>
      <c r="N49" s="195"/>
      <c r="O49" s="591" t="e">
        <v>#N/A</v>
      </c>
      <c r="P49" s="199" t="e">
        <v>#N/A</v>
      </c>
      <c r="Q49" s="194" t="s">
        <v>2321</v>
      </c>
      <c r="R49" s="195" t="s">
        <v>2322</v>
      </c>
      <c r="S49" s="194" t="s">
        <v>2361</v>
      </c>
      <c r="T49" s="199">
        <v>4</v>
      </c>
      <c r="U49" s="195"/>
      <c r="V49" s="194"/>
      <c r="W49" s="592">
        <v>5020000</v>
      </c>
      <c r="X49" s="199">
        <v>20080000</v>
      </c>
      <c r="Y49" s="199">
        <v>2000000</v>
      </c>
      <c r="Z49" s="199">
        <v>8000000</v>
      </c>
      <c r="AA49" s="199">
        <v>2000000</v>
      </c>
      <c r="AB49" s="199">
        <v>8000000</v>
      </c>
      <c r="AC49" s="199">
        <v>2000000</v>
      </c>
      <c r="AD49" s="199">
        <v>8000000</v>
      </c>
      <c r="AE49" s="199">
        <v>1500000</v>
      </c>
      <c r="AF49" s="591">
        <f t="shared" si="2"/>
        <v>6000000</v>
      </c>
      <c r="AG49" s="591">
        <v>50080000</v>
      </c>
      <c r="AH49" s="928">
        <v>88410000</v>
      </c>
      <c r="AI49" s="587">
        <v>5000000</v>
      </c>
      <c r="AJ49" s="587">
        <v>20000000</v>
      </c>
      <c r="AK49" s="931">
        <v>35000000</v>
      </c>
      <c r="AL49" s="928">
        <v>123410000</v>
      </c>
      <c r="AM49" s="791"/>
      <c r="AN49" s="601"/>
    </row>
    <row r="50" spans="1:40" s="606" customFormat="1" ht="79.150000000000006" customHeight="1" thickBot="1" x14ac:dyDescent="0.3">
      <c r="A50" s="923"/>
      <c r="B50" s="789"/>
      <c r="C50" s="610">
        <v>55</v>
      </c>
      <c r="D50" s="610">
        <v>570</v>
      </c>
      <c r="E50" s="610" t="s">
        <v>2317</v>
      </c>
      <c r="F50" s="194" t="s">
        <v>12</v>
      </c>
      <c r="G50" s="194"/>
      <c r="H50" s="584"/>
      <c r="I50" s="584"/>
      <c r="J50" s="585"/>
      <c r="K50" s="584"/>
      <c r="L50" s="590"/>
      <c r="M50" s="195"/>
      <c r="N50" s="195"/>
      <c r="O50" s="591" t="e">
        <v>#N/A</v>
      </c>
      <c r="P50" s="199" t="e">
        <v>#N/A</v>
      </c>
      <c r="Q50" s="194" t="s">
        <v>2321</v>
      </c>
      <c r="R50" s="195" t="s">
        <v>2322</v>
      </c>
      <c r="S50" s="194" t="s">
        <v>2349</v>
      </c>
      <c r="T50" s="199">
        <v>1</v>
      </c>
      <c r="U50" s="195"/>
      <c r="V50" s="194"/>
      <c r="W50" s="592">
        <v>3510000</v>
      </c>
      <c r="X50" s="199">
        <v>3510000</v>
      </c>
      <c r="Y50" s="199">
        <v>2000000</v>
      </c>
      <c r="Z50" s="199">
        <v>2000000</v>
      </c>
      <c r="AA50" s="199">
        <v>2000000</v>
      </c>
      <c r="AB50" s="199">
        <v>2000000</v>
      </c>
      <c r="AC50" s="199">
        <v>2000000</v>
      </c>
      <c r="AD50" s="199">
        <v>2000000</v>
      </c>
      <c r="AE50" s="199">
        <v>1500000</v>
      </c>
      <c r="AF50" s="591">
        <f t="shared" si="2"/>
        <v>1500000</v>
      </c>
      <c r="AG50" s="591">
        <v>11010000</v>
      </c>
      <c r="AH50" s="929"/>
      <c r="AI50" s="587">
        <v>5000000</v>
      </c>
      <c r="AJ50" s="587">
        <v>5000000</v>
      </c>
      <c r="AK50" s="932"/>
      <c r="AL50" s="929"/>
      <c r="AM50" s="792"/>
      <c r="AN50" s="605"/>
    </row>
    <row r="51" spans="1:40" s="594" customFormat="1" ht="79.150000000000006" customHeight="1" thickBot="1" x14ac:dyDescent="0.3">
      <c r="A51" s="924"/>
      <c r="B51" s="785"/>
      <c r="C51" s="610">
        <v>55</v>
      </c>
      <c r="D51" s="610">
        <v>384</v>
      </c>
      <c r="E51" s="610" t="s">
        <v>2317</v>
      </c>
      <c r="F51" s="194" t="s">
        <v>12</v>
      </c>
      <c r="G51" s="194"/>
      <c r="H51" s="584"/>
      <c r="I51" s="584"/>
      <c r="J51" s="585"/>
      <c r="K51" s="584"/>
      <c r="L51" s="590"/>
      <c r="M51" s="195"/>
      <c r="N51" s="195"/>
      <c r="O51" s="591" t="e">
        <v>#N/A</v>
      </c>
      <c r="P51" s="199" t="e">
        <v>#N/A</v>
      </c>
      <c r="Q51" s="194" t="s">
        <v>2318</v>
      </c>
      <c r="R51" s="195" t="s">
        <v>2319</v>
      </c>
      <c r="S51" s="194" t="s">
        <v>2365</v>
      </c>
      <c r="T51" s="199">
        <v>2</v>
      </c>
      <c r="U51" s="195"/>
      <c r="V51" s="194"/>
      <c r="W51" s="592">
        <v>6160000</v>
      </c>
      <c r="X51" s="199">
        <v>12320000</v>
      </c>
      <c r="Y51" s="199">
        <v>2000000</v>
      </c>
      <c r="Z51" s="199">
        <v>4000000</v>
      </c>
      <c r="AA51" s="199">
        <v>2000000</v>
      </c>
      <c r="AB51" s="199">
        <v>4000000</v>
      </c>
      <c r="AC51" s="199">
        <v>2000000</v>
      </c>
      <c r="AD51" s="199">
        <v>4000000</v>
      </c>
      <c r="AE51" s="199">
        <v>1500000</v>
      </c>
      <c r="AF51" s="591">
        <f t="shared" si="2"/>
        <v>3000000</v>
      </c>
      <c r="AG51" s="591">
        <v>27320000</v>
      </c>
      <c r="AH51" s="930"/>
      <c r="AI51" s="587">
        <v>5000000</v>
      </c>
      <c r="AJ51" s="587">
        <v>10000000</v>
      </c>
      <c r="AK51" s="933"/>
      <c r="AL51" s="930"/>
      <c r="AM51" s="793"/>
      <c r="AN51" s="593"/>
    </row>
    <row r="52" spans="1:40" s="606" customFormat="1" ht="79.150000000000006" customHeight="1" thickBot="1" x14ac:dyDescent="0.3">
      <c r="A52" s="195">
        <v>21</v>
      </c>
      <c r="B52" s="194" t="s">
        <v>2366</v>
      </c>
      <c r="C52" s="610">
        <v>55</v>
      </c>
      <c r="D52" s="610">
        <v>570</v>
      </c>
      <c r="E52" s="610" t="s">
        <v>2317</v>
      </c>
      <c r="F52" s="194" t="s">
        <v>12</v>
      </c>
      <c r="G52" s="194"/>
      <c r="H52" s="584"/>
      <c r="I52" s="584"/>
      <c r="J52" s="585"/>
      <c r="K52" s="584"/>
      <c r="L52" s="590"/>
      <c r="M52" s="195"/>
      <c r="N52" s="195"/>
      <c r="O52" s="591" t="e">
        <v>#N/A</v>
      </c>
      <c r="P52" s="199" t="e">
        <v>#N/A</v>
      </c>
      <c r="Q52" s="194" t="s">
        <v>2321</v>
      </c>
      <c r="R52" s="195" t="s">
        <v>2322</v>
      </c>
      <c r="S52" s="194" t="s">
        <v>2367</v>
      </c>
      <c r="T52" s="199">
        <v>1</v>
      </c>
      <c r="U52" s="195"/>
      <c r="V52" s="194"/>
      <c r="W52" s="592">
        <v>5170000</v>
      </c>
      <c r="X52" s="199">
        <v>5170000</v>
      </c>
      <c r="Y52" s="199">
        <v>2000000</v>
      </c>
      <c r="Z52" s="199">
        <v>2000000</v>
      </c>
      <c r="AA52" s="199">
        <v>2000000</v>
      </c>
      <c r="AB52" s="199">
        <v>2000000</v>
      </c>
      <c r="AC52" s="199">
        <v>2000000</v>
      </c>
      <c r="AD52" s="199">
        <v>2000000</v>
      </c>
      <c r="AE52" s="199">
        <v>1500000</v>
      </c>
      <c r="AF52" s="591">
        <f t="shared" si="2"/>
        <v>1500000</v>
      </c>
      <c r="AG52" s="591">
        <v>12670000</v>
      </c>
      <c r="AH52" s="591">
        <v>12670000</v>
      </c>
      <c r="AI52" s="587">
        <v>5000000</v>
      </c>
      <c r="AJ52" s="587">
        <v>5000000</v>
      </c>
      <c r="AK52" s="587">
        <v>5000000</v>
      </c>
      <c r="AL52" s="591">
        <v>17670000</v>
      </c>
      <c r="AM52" s="200"/>
      <c r="AN52" s="605"/>
    </row>
    <row r="53" spans="1:40" s="598" customFormat="1" ht="79.150000000000006" customHeight="1" thickBot="1" x14ac:dyDescent="0.3">
      <c r="A53" s="195">
        <v>22</v>
      </c>
      <c r="B53" s="194" t="s">
        <v>2368</v>
      </c>
      <c r="C53" s="610">
        <v>55</v>
      </c>
      <c r="D53" s="610">
        <v>570</v>
      </c>
      <c r="E53" s="610" t="s">
        <v>2317</v>
      </c>
      <c r="F53" s="194" t="s">
        <v>12</v>
      </c>
      <c r="G53" s="194"/>
      <c r="H53" s="584"/>
      <c r="I53" s="584"/>
      <c r="J53" s="585"/>
      <c r="K53" s="584"/>
      <c r="L53" s="590"/>
      <c r="M53" s="195"/>
      <c r="N53" s="195"/>
      <c r="O53" s="591" t="e">
        <v>#N/A</v>
      </c>
      <c r="P53" s="199" t="e">
        <v>#N/A</v>
      </c>
      <c r="Q53" s="194" t="s">
        <v>2321</v>
      </c>
      <c r="R53" s="195" t="s">
        <v>2322</v>
      </c>
      <c r="S53" s="194" t="s">
        <v>2369</v>
      </c>
      <c r="T53" s="199">
        <v>1</v>
      </c>
      <c r="U53" s="195"/>
      <c r="V53" s="194"/>
      <c r="W53" s="592">
        <v>3830000</v>
      </c>
      <c r="X53" s="199">
        <v>3830000</v>
      </c>
      <c r="Y53" s="199">
        <v>2000000</v>
      </c>
      <c r="Z53" s="199">
        <v>2000000</v>
      </c>
      <c r="AA53" s="199">
        <v>2000000</v>
      </c>
      <c r="AB53" s="199">
        <v>2000000</v>
      </c>
      <c r="AC53" s="199">
        <v>2000000</v>
      </c>
      <c r="AD53" s="199">
        <v>2000000</v>
      </c>
      <c r="AE53" s="199">
        <v>1500000</v>
      </c>
      <c r="AF53" s="591">
        <f t="shared" si="2"/>
        <v>1500000</v>
      </c>
      <c r="AG53" s="591">
        <v>11330000</v>
      </c>
      <c r="AH53" s="591">
        <v>11330000</v>
      </c>
      <c r="AI53" s="587">
        <v>5000000</v>
      </c>
      <c r="AJ53" s="587">
        <v>5000000</v>
      </c>
      <c r="AK53" s="587">
        <v>5000000</v>
      </c>
      <c r="AL53" s="591">
        <v>16330000</v>
      </c>
      <c r="AM53" s="200"/>
      <c r="AN53" s="597"/>
    </row>
    <row r="54" spans="1:40" s="606" customFormat="1" ht="79.150000000000006" customHeight="1" x14ac:dyDescent="0.25">
      <c r="A54" s="934">
        <v>23</v>
      </c>
      <c r="B54" s="803" t="s">
        <v>2370</v>
      </c>
      <c r="C54" s="610">
        <v>55</v>
      </c>
      <c r="D54" s="610">
        <v>570</v>
      </c>
      <c r="E54" s="925" t="s">
        <v>2317</v>
      </c>
      <c r="F54" s="194" t="s">
        <v>12</v>
      </c>
      <c r="G54" s="194"/>
      <c r="H54" s="584"/>
      <c r="I54" s="584"/>
      <c r="J54" s="585"/>
      <c r="K54" s="584"/>
      <c r="L54" s="590"/>
      <c r="M54" s="195"/>
      <c r="N54" s="195"/>
      <c r="O54" s="591" t="e">
        <v>#N/A</v>
      </c>
      <c r="P54" s="199" t="e">
        <v>#N/A</v>
      </c>
      <c r="Q54" s="194" t="s">
        <v>2321</v>
      </c>
      <c r="R54" s="195" t="s">
        <v>2322</v>
      </c>
      <c r="S54" s="194" t="s">
        <v>2350</v>
      </c>
      <c r="T54" s="199">
        <v>1</v>
      </c>
      <c r="U54" s="195"/>
      <c r="V54" s="194"/>
      <c r="W54" s="592">
        <v>5170000</v>
      </c>
      <c r="X54" s="199">
        <v>5170000</v>
      </c>
      <c r="Y54" s="199">
        <v>2000000</v>
      </c>
      <c r="Z54" s="199">
        <v>2000000</v>
      </c>
      <c r="AA54" s="199">
        <v>2000000</v>
      </c>
      <c r="AB54" s="199">
        <v>2000000</v>
      </c>
      <c r="AC54" s="199">
        <v>2000000</v>
      </c>
      <c r="AD54" s="199">
        <v>2000000</v>
      </c>
      <c r="AE54" s="199">
        <v>1500000</v>
      </c>
      <c r="AF54" s="591">
        <f t="shared" si="2"/>
        <v>1500000</v>
      </c>
      <c r="AG54" s="591">
        <v>12670000</v>
      </c>
      <c r="AH54" s="928">
        <v>23680000</v>
      </c>
      <c r="AI54" s="587">
        <v>5000000</v>
      </c>
      <c r="AJ54" s="587">
        <v>5000000</v>
      </c>
      <c r="AK54" s="931">
        <v>10000000</v>
      </c>
      <c r="AL54" s="935">
        <v>33680000</v>
      </c>
      <c r="AM54" s="791"/>
      <c r="AN54" s="605"/>
    </row>
    <row r="55" spans="1:40" s="614" customFormat="1" ht="79.150000000000006" customHeight="1" thickBot="1" x14ac:dyDescent="0.3">
      <c r="A55" s="934"/>
      <c r="B55" s="803"/>
      <c r="C55" s="610">
        <v>55</v>
      </c>
      <c r="D55" s="610">
        <v>570</v>
      </c>
      <c r="E55" s="927"/>
      <c r="F55" s="194" t="s">
        <v>12</v>
      </c>
      <c r="G55" s="194"/>
      <c r="H55" s="584"/>
      <c r="I55" s="584"/>
      <c r="J55" s="585"/>
      <c r="K55" s="584"/>
      <c r="L55" s="590"/>
      <c r="M55" s="195"/>
      <c r="N55" s="195"/>
      <c r="O55" s="591" t="e">
        <v>#N/A</v>
      </c>
      <c r="P55" s="199" t="e">
        <v>#N/A</v>
      </c>
      <c r="Q55" s="194" t="s">
        <v>2321</v>
      </c>
      <c r="R55" s="195" t="s">
        <v>2322</v>
      </c>
      <c r="S55" s="194" t="s">
        <v>2371</v>
      </c>
      <c r="T55" s="199">
        <v>1</v>
      </c>
      <c r="U55" s="195"/>
      <c r="V55" s="194"/>
      <c r="W55" s="592">
        <v>3510000</v>
      </c>
      <c r="X55" s="199">
        <v>3510000</v>
      </c>
      <c r="Y55" s="199">
        <v>2000000</v>
      </c>
      <c r="Z55" s="199">
        <v>2000000</v>
      </c>
      <c r="AA55" s="199">
        <v>2000000</v>
      </c>
      <c r="AB55" s="199">
        <v>2000000</v>
      </c>
      <c r="AC55" s="199">
        <v>2000000</v>
      </c>
      <c r="AD55" s="199">
        <v>2000000</v>
      </c>
      <c r="AE55" s="199">
        <v>1500000</v>
      </c>
      <c r="AF55" s="591">
        <f t="shared" si="2"/>
        <v>1500000</v>
      </c>
      <c r="AG55" s="591">
        <v>11010000</v>
      </c>
      <c r="AH55" s="930"/>
      <c r="AI55" s="587">
        <v>5000000</v>
      </c>
      <c r="AJ55" s="587">
        <v>5000000</v>
      </c>
      <c r="AK55" s="933"/>
      <c r="AL55" s="935"/>
      <c r="AM55" s="793"/>
      <c r="AN55" s="613"/>
    </row>
    <row r="56" spans="1:40" s="598" customFormat="1" ht="79.150000000000006" customHeight="1" thickBot="1" x14ac:dyDescent="0.3">
      <c r="A56" s="195">
        <v>24</v>
      </c>
      <c r="B56" s="194" t="s">
        <v>2372</v>
      </c>
      <c r="C56" s="610">
        <v>55</v>
      </c>
      <c r="D56" s="610">
        <v>570</v>
      </c>
      <c r="E56" s="610" t="s">
        <v>2317</v>
      </c>
      <c r="F56" s="194" t="s">
        <v>12</v>
      </c>
      <c r="G56" s="194"/>
      <c r="H56" s="584"/>
      <c r="I56" s="584"/>
      <c r="J56" s="585"/>
      <c r="K56" s="584"/>
      <c r="L56" s="590"/>
      <c r="M56" s="195"/>
      <c r="N56" s="195"/>
      <c r="O56" s="591" t="e">
        <v>#N/A</v>
      </c>
      <c r="P56" s="199" t="e">
        <v>#N/A</v>
      </c>
      <c r="Q56" s="194" t="s">
        <v>2318</v>
      </c>
      <c r="R56" s="195" t="s">
        <v>2319</v>
      </c>
      <c r="S56" s="194" t="s">
        <v>2320</v>
      </c>
      <c r="T56" s="199">
        <v>1</v>
      </c>
      <c r="U56" s="195"/>
      <c r="V56" s="194"/>
      <c r="W56" s="592">
        <v>1570000</v>
      </c>
      <c r="X56" s="199">
        <v>1570000</v>
      </c>
      <c r="Y56" s="199">
        <v>2000000</v>
      </c>
      <c r="Z56" s="199">
        <v>2000000</v>
      </c>
      <c r="AA56" s="199">
        <v>2000000</v>
      </c>
      <c r="AB56" s="199">
        <v>2000000</v>
      </c>
      <c r="AC56" s="199">
        <v>2000000</v>
      </c>
      <c r="AD56" s="199">
        <v>2000000</v>
      </c>
      <c r="AE56" s="199">
        <v>1500000</v>
      </c>
      <c r="AF56" s="591">
        <f t="shared" si="2"/>
        <v>1500000</v>
      </c>
      <c r="AG56" s="591">
        <v>9070000</v>
      </c>
      <c r="AH56" s="591">
        <v>9070000</v>
      </c>
      <c r="AI56" s="587">
        <v>5000000</v>
      </c>
      <c r="AJ56" s="587">
        <v>5000000</v>
      </c>
      <c r="AK56" s="587">
        <v>5000000</v>
      </c>
      <c r="AL56" s="591">
        <v>14070000</v>
      </c>
      <c r="AM56" s="200"/>
      <c r="AN56" s="597"/>
    </row>
    <row r="57" spans="1:40" s="619" customFormat="1" ht="79.150000000000006" customHeight="1" thickBot="1" x14ac:dyDescent="0.3">
      <c r="A57" s="195">
        <v>25</v>
      </c>
      <c r="B57" s="194" t="s">
        <v>2373</v>
      </c>
      <c r="C57" s="610">
        <v>55</v>
      </c>
      <c r="D57" s="610">
        <v>570</v>
      </c>
      <c r="E57" s="610" t="s">
        <v>2317</v>
      </c>
      <c r="F57" s="194" t="s">
        <v>12</v>
      </c>
      <c r="G57" s="194"/>
      <c r="H57" s="584"/>
      <c r="I57" s="584"/>
      <c r="J57" s="585"/>
      <c r="K57" s="584"/>
      <c r="L57" s="590"/>
      <c r="M57" s="195"/>
      <c r="N57" s="195"/>
      <c r="O57" s="591" t="e">
        <v>#N/A</v>
      </c>
      <c r="P57" s="199" t="e">
        <v>#N/A</v>
      </c>
      <c r="Q57" s="194" t="s">
        <v>2321</v>
      </c>
      <c r="R57" s="195" t="s">
        <v>2322</v>
      </c>
      <c r="S57" s="194" t="s">
        <v>2353</v>
      </c>
      <c r="T57" s="199">
        <v>1</v>
      </c>
      <c r="U57" s="195"/>
      <c r="V57" s="194"/>
      <c r="W57" s="592">
        <v>7390000</v>
      </c>
      <c r="X57" s="199">
        <v>7390000</v>
      </c>
      <c r="Y57" s="199">
        <v>2000000</v>
      </c>
      <c r="Z57" s="199">
        <v>2000000</v>
      </c>
      <c r="AA57" s="199">
        <v>2000000</v>
      </c>
      <c r="AB57" s="199">
        <v>2000000</v>
      </c>
      <c r="AC57" s="199">
        <v>2000000</v>
      </c>
      <c r="AD57" s="199">
        <v>2000000</v>
      </c>
      <c r="AE57" s="199">
        <v>1500000</v>
      </c>
      <c r="AF57" s="591">
        <f t="shared" si="2"/>
        <v>1500000</v>
      </c>
      <c r="AG57" s="591">
        <v>14890000</v>
      </c>
      <c r="AH57" s="591">
        <v>14890000</v>
      </c>
      <c r="AI57" s="587">
        <v>5000000</v>
      </c>
      <c r="AJ57" s="587">
        <v>5000000</v>
      </c>
      <c r="AK57" s="587">
        <v>5000000</v>
      </c>
      <c r="AL57" s="591">
        <v>19890000</v>
      </c>
      <c r="AM57" s="200"/>
    </row>
    <row r="58" spans="1:40" s="604" customFormat="1" ht="79.150000000000006" customHeight="1" x14ac:dyDescent="0.25">
      <c r="A58" s="922">
        <v>26</v>
      </c>
      <c r="B58" s="784" t="s">
        <v>2374</v>
      </c>
      <c r="C58" s="925">
        <v>55</v>
      </c>
      <c r="D58" s="925">
        <v>570</v>
      </c>
      <c r="E58" s="925" t="s">
        <v>2317</v>
      </c>
      <c r="F58" s="194" t="s">
        <v>12</v>
      </c>
      <c r="G58" s="194"/>
      <c r="H58" s="584"/>
      <c r="I58" s="584"/>
      <c r="J58" s="585"/>
      <c r="K58" s="584"/>
      <c r="L58" s="590"/>
      <c r="M58" s="195"/>
      <c r="N58" s="195"/>
      <c r="O58" s="591" t="e">
        <v>#N/A</v>
      </c>
      <c r="P58" s="199" t="e">
        <v>#N/A</v>
      </c>
      <c r="Q58" s="194" t="s">
        <v>2321</v>
      </c>
      <c r="R58" s="195" t="s">
        <v>2322</v>
      </c>
      <c r="S58" s="194" t="s">
        <v>2361</v>
      </c>
      <c r="T58" s="199">
        <v>1</v>
      </c>
      <c r="U58" s="195"/>
      <c r="V58" s="194"/>
      <c r="W58" s="592">
        <v>5020000</v>
      </c>
      <c r="X58" s="199">
        <v>5020000</v>
      </c>
      <c r="Y58" s="199">
        <v>2000000</v>
      </c>
      <c r="Z58" s="199">
        <v>2000000</v>
      </c>
      <c r="AA58" s="199">
        <v>2000000</v>
      </c>
      <c r="AB58" s="199">
        <v>2000000</v>
      </c>
      <c r="AC58" s="199">
        <v>2000000</v>
      </c>
      <c r="AD58" s="199">
        <v>2000000</v>
      </c>
      <c r="AE58" s="199">
        <v>1500000</v>
      </c>
      <c r="AF58" s="591">
        <f t="shared" si="2"/>
        <v>1500000</v>
      </c>
      <c r="AG58" s="591">
        <v>12520000</v>
      </c>
      <c r="AH58" s="928">
        <v>12692800</v>
      </c>
      <c r="AI58" s="587">
        <v>5000000</v>
      </c>
      <c r="AJ58" s="587">
        <v>5000000</v>
      </c>
      <c r="AK58" s="931">
        <v>5000000</v>
      </c>
      <c r="AL58" s="928">
        <v>17692800</v>
      </c>
      <c r="AM58" s="791"/>
      <c r="AN58" s="603"/>
    </row>
    <row r="59" spans="1:40" s="621" customFormat="1" ht="79.150000000000006" customHeight="1" thickBot="1" x14ac:dyDescent="0.3">
      <c r="A59" s="924"/>
      <c r="B59" s="785"/>
      <c r="C59" s="927"/>
      <c r="D59" s="927"/>
      <c r="E59" s="927"/>
      <c r="F59" s="194"/>
      <c r="G59" s="194"/>
      <c r="H59" s="584"/>
      <c r="I59" s="584"/>
      <c r="J59" s="585"/>
      <c r="K59" s="584"/>
      <c r="L59" s="590"/>
      <c r="M59" s="195"/>
      <c r="N59" s="195"/>
      <c r="O59" s="591"/>
      <c r="P59" s="199"/>
      <c r="Q59" s="194"/>
      <c r="R59" s="195"/>
      <c r="S59" s="194" t="s">
        <v>2375</v>
      </c>
      <c r="T59" s="240">
        <v>1.8</v>
      </c>
      <c r="U59" s="200">
        <v>96000</v>
      </c>
      <c r="V59" s="200">
        <v>172800</v>
      </c>
      <c r="W59" s="592"/>
      <c r="X59" s="199"/>
      <c r="Y59" s="199"/>
      <c r="Z59" s="199"/>
      <c r="AA59" s="199"/>
      <c r="AB59" s="199"/>
      <c r="AC59" s="199"/>
      <c r="AD59" s="199"/>
      <c r="AE59" s="199"/>
      <c r="AF59" s="591"/>
      <c r="AG59" s="591">
        <v>172800</v>
      </c>
      <c r="AH59" s="930"/>
      <c r="AI59" s="587"/>
      <c r="AJ59" s="587"/>
      <c r="AK59" s="933"/>
      <c r="AL59" s="930"/>
      <c r="AM59" s="793"/>
      <c r="AN59" s="620"/>
    </row>
    <row r="60" spans="1:40" s="598" customFormat="1" ht="79.150000000000006" customHeight="1" thickBot="1" x14ac:dyDescent="0.3">
      <c r="A60" s="195">
        <v>27</v>
      </c>
      <c r="B60" s="194" t="s">
        <v>2376</v>
      </c>
      <c r="C60" s="610">
        <v>55</v>
      </c>
      <c r="D60" s="610">
        <v>14</v>
      </c>
      <c r="E60" s="610" t="s">
        <v>2317</v>
      </c>
      <c r="F60" s="194" t="s">
        <v>12</v>
      </c>
      <c r="G60" s="194"/>
      <c r="H60" s="584"/>
      <c r="I60" s="584"/>
      <c r="J60" s="585"/>
      <c r="K60" s="584"/>
      <c r="L60" s="590"/>
      <c r="M60" s="195"/>
      <c r="N60" s="195"/>
      <c r="O60" s="591" t="e">
        <v>#N/A</v>
      </c>
      <c r="P60" s="199" t="e">
        <v>#N/A</v>
      </c>
      <c r="Q60" s="194" t="s">
        <v>2318</v>
      </c>
      <c r="R60" s="195" t="s">
        <v>2319</v>
      </c>
      <c r="S60" s="194" t="s">
        <v>2320</v>
      </c>
      <c r="T60" s="199">
        <v>1</v>
      </c>
      <c r="U60" s="195"/>
      <c r="V60" s="194"/>
      <c r="W60" s="592">
        <v>1570000</v>
      </c>
      <c r="X60" s="199">
        <v>1570000</v>
      </c>
      <c r="Y60" s="199">
        <v>2000000</v>
      </c>
      <c r="Z60" s="199">
        <v>2000000</v>
      </c>
      <c r="AA60" s="199">
        <v>2000000</v>
      </c>
      <c r="AB60" s="199">
        <v>2000000</v>
      </c>
      <c r="AC60" s="199">
        <v>2000000</v>
      </c>
      <c r="AD60" s="199">
        <v>2000000</v>
      </c>
      <c r="AE60" s="199">
        <v>1500000</v>
      </c>
      <c r="AF60" s="591">
        <f t="shared" ref="AF60:AF75" si="3">AE60*T60</f>
        <v>1500000</v>
      </c>
      <c r="AG60" s="591">
        <v>9070000</v>
      </c>
      <c r="AH60" s="591">
        <v>9070000</v>
      </c>
      <c r="AI60" s="587">
        <v>5000000</v>
      </c>
      <c r="AJ60" s="587">
        <v>5000000</v>
      </c>
      <c r="AK60" s="587">
        <v>5000000</v>
      </c>
      <c r="AL60" s="591">
        <v>14070000</v>
      </c>
      <c r="AM60" s="200"/>
      <c r="AN60" s="597"/>
    </row>
    <row r="61" spans="1:40" s="594" customFormat="1" ht="79.150000000000006" customHeight="1" thickBot="1" x14ac:dyDescent="0.3">
      <c r="A61" s="922">
        <v>28</v>
      </c>
      <c r="B61" s="784" t="s">
        <v>2377</v>
      </c>
      <c r="C61" s="610">
        <v>55</v>
      </c>
      <c r="D61" s="610">
        <v>570</v>
      </c>
      <c r="E61" s="925" t="s">
        <v>2317</v>
      </c>
      <c r="F61" s="194" t="s">
        <v>12</v>
      </c>
      <c r="G61" s="194"/>
      <c r="H61" s="584"/>
      <c r="I61" s="584"/>
      <c r="J61" s="585"/>
      <c r="K61" s="584"/>
      <c r="L61" s="590"/>
      <c r="M61" s="195"/>
      <c r="N61" s="195"/>
      <c r="O61" s="591" t="e">
        <v>#N/A</v>
      </c>
      <c r="P61" s="199" t="e">
        <v>#N/A</v>
      </c>
      <c r="Q61" s="194" t="s">
        <v>2318</v>
      </c>
      <c r="R61" s="195" t="s">
        <v>2319</v>
      </c>
      <c r="S61" s="194" t="s">
        <v>2320</v>
      </c>
      <c r="T61" s="199">
        <v>1</v>
      </c>
      <c r="U61" s="195"/>
      <c r="V61" s="194"/>
      <c r="W61" s="592">
        <v>1570000</v>
      </c>
      <c r="X61" s="199">
        <v>1570000</v>
      </c>
      <c r="Y61" s="199">
        <v>2000000</v>
      </c>
      <c r="Z61" s="199">
        <v>2000000</v>
      </c>
      <c r="AA61" s="199">
        <v>2000000</v>
      </c>
      <c r="AB61" s="199">
        <v>2000000</v>
      </c>
      <c r="AC61" s="199">
        <v>2000000</v>
      </c>
      <c r="AD61" s="199">
        <v>2000000</v>
      </c>
      <c r="AE61" s="199">
        <v>1500000</v>
      </c>
      <c r="AF61" s="591">
        <f t="shared" si="3"/>
        <v>1500000</v>
      </c>
      <c r="AG61" s="591">
        <v>9070000</v>
      </c>
      <c r="AH61" s="928">
        <v>92040000</v>
      </c>
      <c r="AI61" s="587">
        <v>5000000</v>
      </c>
      <c r="AJ61" s="587">
        <v>5000000</v>
      </c>
      <c r="AK61" s="931">
        <v>45000000</v>
      </c>
      <c r="AL61" s="928">
        <v>137040000</v>
      </c>
      <c r="AM61" s="791"/>
      <c r="AN61" s="593"/>
    </row>
    <row r="62" spans="1:40" s="598" customFormat="1" ht="79.150000000000006" customHeight="1" thickBot="1" x14ac:dyDescent="0.3">
      <c r="A62" s="923"/>
      <c r="B62" s="789"/>
      <c r="C62" s="610">
        <v>55</v>
      </c>
      <c r="D62" s="610">
        <v>570</v>
      </c>
      <c r="E62" s="926"/>
      <c r="F62" s="194" t="s">
        <v>12</v>
      </c>
      <c r="G62" s="194"/>
      <c r="H62" s="584"/>
      <c r="I62" s="584"/>
      <c r="J62" s="585"/>
      <c r="K62" s="584"/>
      <c r="L62" s="590"/>
      <c r="M62" s="195"/>
      <c r="N62" s="195"/>
      <c r="O62" s="591" t="e">
        <v>#N/A</v>
      </c>
      <c r="P62" s="199" t="e">
        <v>#N/A</v>
      </c>
      <c r="Q62" s="194" t="s">
        <v>2318</v>
      </c>
      <c r="R62" s="195" t="s">
        <v>2319</v>
      </c>
      <c r="S62" s="194" t="s">
        <v>2348</v>
      </c>
      <c r="T62" s="199">
        <v>6</v>
      </c>
      <c r="U62" s="195"/>
      <c r="V62" s="194"/>
      <c r="W62" s="592">
        <v>2730000</v>
      </c>
      <c r="X62" s="199">
        <v>16380000</v>
      </c>
      <c r="Y62" s="199">
        <v>2000000</v>
      </c>
      <c r="Z62" s="199">
        <v>12000000</v>
      </c>
      <c r="AA62" s="199">
        <v>2000000</v>
      </c>
      <c r="AB62" s="199">
        <v>12000000</v>
      </c>
      <c r="AC62" s="199">
        <v>2000000</v>
      </c>
      <c r="AD62" s="199">
        <v>12000000</v>
      </c>
      <c r="AE62" s="199">
        <v>1500000</v>
      </c>
      <c r="AF62" s="591">
        <f t="shared" si="3"/>
        <v>9000000</v>
      </c>
      <c r="AG62" s="591">
        <v>61380000</v>
      </c>
      <c r="AH62" s="929"/>
      <c r="AI62" s="587">
        <v>5000000</v>
      </c>
      <c r="AJ62" s="587">
        <v>30000000</v>
      </c>
      <c r="AK62" s="932"/>
      <c r="AL62" s="929"/>
      <c r="AM62" s="792"/>
      <c r="AN62" s="597"/>
    </row>
    <row r="63" spans="1:40" s="596" customFormat="1" ht="79.150000000000006" customHeight="1" thickBot="1" x14ac:dyDescent="0.3">
      <c r="A63" s="923"/>
      <c r="B63" s="789"/>
      <c r="C63" s="610">
        <v>55</v>
      </c>
      <c r="D63" s="610">
        <v>570</v>
      </c>
      <c r="E63" s="926"/>
      <c r="F63" s="194" t="s">
        <v>12</v>
      </c>
      <c r="G63" s="194"/>
      <c r="H63" s="584"/>
      <c r="I63" s="584"/>
      <c r="J63" s="585"/>
      <c r="K63" s="584"/>
      <c r="L63" s="590"/>
      <c r="M63" s="195"/>
      <c r="N63" s="195"/>
      <c r="O63" s="591" t="e">
        <v>#N/A</v>
      </c>
      <c r="P63" s="199" t="e">
        <v>#N/A</v>
      </c>
      <c r="Q63" s="194" t="s">
        <v>2321</v>
      </c>
      <c r="R63" s="195" t="s">
        <v>2322</v>
      </c>
      <c r="S63" s="194" t="s">
        <v>2361</v>
      </c>
      <c r="T63" s="199">
        <v>1</v>
      </c>
      <c r="U63" s="195"/>
      <c r="V63" s="194"/>
      <c r="W63" s="592">
        <v>5020000</v>
      </c>
      <c r="X63" s="199">
        <v>5020000</v>
      </c>
      <c r="Y63" s="199">
        <v>2000000</v>
      </c>
      <c r="Z63" s="199">
        <v>2000000</v>
      </c>
      <c r="AA63" s="199">
        <v>2000000</v>
      </c>
      <c r="AB63" s="199">
        <v>2000000</v>
      </c>
      <c r="AC63" s="199">
        <v>2000000</v>
      </c>
      <c r="AD63" s="199">
        <v>2000000</v>
      </c>
      <c r="AE63" s="199">
        <v>1500000</v>
      </c>
      <c r="AF63" s="591">
        <f t="shared" si="3"/>
        <v>1500000</v>
      </c>
      <c r="AG63" s="591">
        <v>12520000</v>
      </c>
      <c r="AH63" s="929"/>
      <c r="AI63" s="587">
        <v>5000000</v>
      </c>
      <c r="AJ63" s="587">
        <v>5000000</v>
      </c>
      <c r="AK63" s="932"/>
      <c r="AL63" s="929"/>
      <c r="AM63" s="792"/>
      <c r="AN63" s="595"/>
    </row>
    <row r="64" spans="1:40" s="614" customFormat="1" ht="79.150000000000006" customHeight="1" thickBot="1" x14ac:dyDescent="0.3">
      <c r="A64" s="924"/>
      <c r="B64" s="785"/>
      <c r="C64" s="610"/>
      <c r="D64" s="610"/>
      <c r="E64" s="927"/>
      <c r="F64" s="194"/>
      <c r="G64" s="194"/>
      <c r="H64" s="584"/>
      <c r="I64" s="584"/>
      <c r="J64" s="585"/>
      <c r="K64" s="584"/>
      <c r="L64" s="590"/>
      <c r="M64" s="195"/>
      <c r="N64" s="195"/>
      <c r="O64" s="591"/>
      <c r="P64" s="199"/>
      <c r="Q64" s="194"/>
      <c r="R64" s="195"/>
      <c r="S64" s="194" t="s">
        <v>2320</v>
      </c>
      <c r="T64" s="199">
        <v>1</v>
      </c>
      <c r="U64" s="195"/>
      <c r="V64" s="194"/>
      <c r="W64" s="592">
        <v>1570000</v>
      </c>
      <c r="X64" s="199">
        <v>1570000</v>
      </c>
      <c r="Y64" s="199">
        <v>2000000</v>
      </c>
      <c r="Z64" s="199">
        <v>2000000</v>
      </c>
      <c r="AA64" s="199">
        <v>2000000</v>
      </c>
      <c r="AB64" s="199">
        <v>2000000</v>
      </c>
      <c r="AC64" s="199">
        <v>2000000</v>
      </c>
      <c r="AD64" s="199">
        <v>2000000</v>
      </c>
      <c r="AE64" s="199">
        <v>1500000</v>
      </c>
      <c r="AF64" s="591">
        <f t="shared" si="3"/>
        <v>1500000</v>
      </c>
      <c r="AG64" s="591">
        <v>9070000</v>
      </c>
      <c r="AH64" s="930"/>
      <c r="AI64" s="587">
        <v>5000000</v>
      </c>
      <c r="AJ64" s="587">
        <v>5000000</v>
      </c>
      <c r="AK64" s="933"/>
      <c r="AL64" s="930"/>
      <c r="AM64" s="793"/>
      <c r="AN64" s="613"/>
    </row>
    <row r="65" spans="1:51" s="598" customFormat="1" ht="79.150000000000006" customHeight="1" thickBot="1" x14ac:dyDescent="0.3">
      <c r="A65" s="922">
        <v>29</v>
      </c>
      <c r="B65" s="784" t="s">
        <v>2378</v>
      </c>
      <c r="C65" s="610">
        <v>55</v>
      </c>
      <c r="D65" s="610">
        <v>570</v>
      </c>
      <c r="E65" s="925" t="s">
        <v>2317</v>
      </c>
      <c r="F65" s="194" t="s">
        <v>12</v>
      </c>
      <c r="G65" s="194"/>
      <c r="H65" s="584"/>
      <c r="I65" s="584"/>
      <c r="J65" s="585"/>
      <c r="K65" s="584"/>
      <c r="L65" s="590"/>
      <c r="M65" s="195"/>
      <c r="N65" s="195"/>
      <c r="O65" s="591" t="e">
        <v>#N/A</v>
      </c>
      <c r="P65" s="199" t="e">
        <v>#N/A</v>
      </c>
      <c r="Q65" s="194" t="s">
        <v>2318</v>
      </c>
      <c r="R65" s="195" t="s">
        <v>2319</v>
      </c>
      <c r="S65" s="194" t="s">
        <v>2347</v>
      </c>
      <c r="T65" s="199">
        <v>3</v>
      </c>
      <c r="U65" s="195"/>
      <c r="V65" s="194"/>
      <c r="W65" s="592">
        <v>3830000</v>
      </c>
      <c r="X65" s="199">
        <v>11490000</v>
      </c>
      <c r="Y65" s="199">
        <v>2000000</v>
      </c>
      <c r="Z65" s="199">
        <v>6000000</v>
      </c>
      <c r="AA65" s="199">
        <v>2000000</v>
      </c>
      <c r="AB65" s="199">
        <v>6000000</v>
      </c>
      <c r="AC65" s="199">
        <v>2000000</v>
      </c>
      <c r="AD65" s="199">
        <v>6000000</v>
      </c>
      <c r="AE65" s="199">
        <v>1500000</v>
      </c>
      <c r="AF65" s="591">
        <f t="shared" si="3"/>
        <v>4500000</v>
      </c>
      <c r="AG65" s="591">
        <v>33990000</v>
      </c>
      <c r="AH65" s="928">
        <v>66530000</v>
      </c>
      <c r="AI65" s="587">
        <v>5000000</v>
      </c>
      <c r="AJ65" s="587">
        <v>15000000</v>
      </c>
      <c r="AK65" s="931">
        <v>25000000</v>
      </c>
      <c r="AL65" s="928">
        <v>91530000</v>
      </c>
      <c r="AM65" s="791"/>
      <c r="AN65" s="597"/>
      <c r="AY65" s="598" t="s">
        <v>2379</v>
      </c>
    </row>
    <row r="66" spans="1:51" s="596" customFormat="1" ht="79.150000000000006" customHeight="1" thickBot="1" x14ac:dyDescent="0.3">
      <c r="A66" s="923"/>
      <c r="B66" s="789"/>
      <c r="C66" s="610">
        <v>55</v>
      </c>
      <c r="D66" s="610">
        <v>570</v>
      </c>
      <c r="E66" s="926"/>
      <c r="F66" s="194" t="s">
        <v>12</v>
      </c>
      <c r="G66" s="194"/>
      <c r="H66" s="584"/>
      <c r="I66" s="584"/>
      <c r="J66" s="585"/>
      <c r="K66" s="584"/>
      <c r="L66" s="590"/>
      <c r="M66" s="195"/>
      <c r="N66" s="195"/>
      <c r="O66" s="591" t="e">
        <v>#N/A</v>
      </c>
      <c r="P66" s="199" t="e">
        <v>#N/A</v>
      </c>
      <c r="Q66" s="194" t="s">
        <v>2321</v>
      </c>
      <c r="R66" s="195" t="s">
        <v>2322</v>
      </c>
      <c r="S66" s="194" t="s">
        <v>2361</v>
      </c>
      <c r="T66" s="199">
        <v>1</v>
      </c>
      <c r="U66" s="195"/>
      <c r="V66" s="194"/>
      <c r="W66" s="592">
        <v>5020000</v>
      </c>
      <c r="X66" s="199">
        <v>5020000</v>
      </c>
      <c r="Y66" s="199">
        <v>2000000</v>
      </c>
      <c r="Z66" s="199">
        <v>2000000</v>
      </c>
      <c r="AA66" s="199">
        <v>2000000</v>
      </c>
      <c r="AB66" s="199">
        <v>2000000</v>
      </c>
      <c r="AC66" s="199">
        <v>2000000</v>
      </c>
      <c r="AD66" s="199">
        <v>2000000</v>
      </c>
      <c r="AE66" s="199">
        <v>1500000</v>
      </c>
      <c r="AF66" s="591">
        <f t="shared" si="3"/>
        <v>1500000</v>
      </c>
      <c r="AG66" s="591">
        <v>20020000</v>
      </c>
      <c r="AH66" s="929"/>
      <c r="AI66" s="587">
        <v>5000000</v>
      </c>
      <c r="AJ66" s="587">
        <v>5000000</v>
      </c>
      <c r="AK66" s="932"/>
      <c r="AL66" s="929"/>
      <c r="AM66" s="792"/>
      <c r="AN66" s="595"/>
    </row>
    <row r="67" spans="1:51" s="596" customFormat="1" ht="79.150000000000006" customHeight="1" thickBot="1" x14ac:dyDescent="0.3">
      <c r="A67" s="924"/>
      <c r="B67" s="785"/>
      <c r="C67" s="610">
        <v>55</v>
      </c>
      <c r="D67" s="610">
        <v>387</v>
      </c>
      <c r="E67" s="927"/>
      <c r="F67" s="194" t="s">
        <v>12</v>
      </c>
      <c r="G67" s="194"/>
      <c r="H67" s="584"/>
      <c r="I67" s="584"/>
      <c r="J67" s="585"/>
      <c r="K67" s="584"/>
      <c r="L67" s="590"/>
      <c r="M67" s="195"/>
      <c r="N67" s="195"/>
      <c r="O67" s="591" t="e">
        <v>#N/A</v>
      </c>
      <c r="P67" s="199" t="e">
        <v>#N/A</v>
      </c>
      <c r="Q67" s="194" t="s">
        <v>2321</v>
      </c>
      <c r="R67" s="195" t="s">
        <v>2322</v>
      </c>
      <c r="S67" s="194" t="s">
        <v>2380</v>
      </c>
      <c r="T67" s="199">
        <v>1</v>
      </c>
      <c r="U67" s="195"/>
      <c r="V67" s="194"/>
      <c r="W67" s="592">
        <v>5020000</v>
      </c>
      <c r="X67" s="199">
        <v>5020000</v>
      </c>
      <c r="Y67" s="199">
        <v>2000000</v>
      </c>
      <c r="Z67" s="199">
        <v>2000000</v>
      </c>
      <c r="AA67" s="199">
        <v>2000000</v>
      </c>
      <c r="AB67" s="199">
        <v>2000000</v>
      </c>
      <c r="AC67" s="199">
        <v>2000000</v>
      </c>
      <c r="AD67" s="199">
        <v>2000000</v>
      </c>
      <c r="AE67" s="199">
        <v>1500000</v>
      </c>
      <c r="AF67" s="591">
        <f t="shared" si="3"/>
        <v>1500000</v>
      </c>
      <c r="AG67" s="591">
        <v>12520000</v>
      </c>
      <c r="AH67" s="930"/>
      <c r="AI67" s="587">
        <v>5000000</v>
      </c>
      <c r="AJ67" s="587">
        <v>5000000</v>
      </c>
      <c r="AK67" s="933"/>
      <c r="AL67" s="930"/>
      <c r="AM67" s="793"/>
      <c r="AN67" s="595"/>
    </row>
    <row r="68" spans="1:51" s="621" customFormat="1" ht="79.150000000000006" customHeight="1" x14ac:dyDescent="0.25">
      <c r="A68" s="922">
        <v>30</v>
      </c>
      <c r="B68" s="784" t="s">
        <v>2381</v>
      </c>
      <c r="C68" s="925">
        <v>55</v>
      </c>
      <c r="D68" s="925">
        <v>570</v>
      </c>
      <c r="E68" s="925" t="s">
        <v>2317</v>
      </c>
      <c r="F68" s="194"/>
      <c r="G68" s="194"/>
      <c r="H68" s="584"/>
      <c r="I68" s="584"/>
      <c r="J68" s="585"/>
      <c r="K68" s="584"/>
      <c r="L68" s="590"/>
      <c r="M68" s="195"/>
      <c r="N68" s="195"/>
      <c r="O68" s="591"/>
      <c r="P68" s="199"/>
      <c r="Q68" s="194"/>
      <c r="R68" s="195"/>
      <c r="S68" s="194" t="s">
        <v>2382</v>
      </c>
      <c r="T68" s="199">
        <v>1</v>
      </c>
      <c r="U68" s="195"/>
      <c r="V68" s="194"/>
      <c r="W68" s="592">
        <v>8600000</v>
      </c>
      <c r="X68" s="199">
        <v>8600000</v>
      </c>
      <c r="Y68" s="199">
        <v>2000000</v>
      </c>
      <c r="Z68" s="199">
        <v>2000000</v>
      </c>
      <c r="AA68" s="199">
        <v>2000000</v>
      </c>
      <c r="AB68" s="199">
        <v>2000000</v>
      </c>
      <c r="AC68" s="199">
        <v>2000000</v>
      </c>
      <c r="AD68" s="199">
        <v>2000000</v>
      </c>
      <c r="AE68" s="199">
        <v>1500000</v>
      </c>
      <c r="AF68" s="591">
        <f t="shared" si="3"/>
        <v>1500000</v>
      </c>
      <c r="AG68" s="591">
        <v>16100000</v>
      </c>
      <c r="AH68" s="928">
        <v>87770000</v>
      </c>
      <c r="AI68" s="587">
        <v>5000000</v>
      </c>
      <c r="AJ68" s="587">
        <v>5000000</v>
      </c>
      <c r="AK68" s="931">
        <v>35000000</v>
      </c>
      <c r="AL68" s="928">
        <v>122770000</v>
      </c>
      <c r="AM68" s="791"/>
      <c r="AN68" s="620"/>
    </row>
    <row r="69" spans="1:51" s="621" customFormat="1" ht="79.150000000000006" customHeight="1" x14ac:dyDescent="0.25">
      <c r="A69" s="923"/>
      <c r="B69" s="789"/>
      <c r="C69" s="926"/>
      <c r="D69" s="926"/>
      <c r="E69" s="926"/>
      <c r="F69" s="194"/>
      <c r="G69" s="194"/>
      <c r="H69" s="584"/>
      <c r="I69" s="584"/>
      <c r="J69" s="585"/>
      <c r="K69" s="584"/>
      <c r="L69" s="590"/>
      <c r="M69" s="195"/>
      <c r="N69" s="195"/>
      <c r="O69" s="591"/>
      <c r="P69" s="199"/>
      <c r="Q69" s="194"/>
      <c r="R69" s="195"/>
      <c r="S69" s="194" t="s">
        <v>2361</v>
      </c>
      <c r="T69" s="199">
        <v>5</v>
      </c>
      <c r="U69" s="195"/>
      <c r="V69" s="194"/>
      <c r="W69" s="592">
        <v>5020000</v>
      </c>
      <c r="X69" s="199">
        <v>25100000</v>
      </c>
      <c r="Y69" s="199">
        <v>2000000</v>
      </c>
      <c r="Z69" s="199">
        <v>10000000</v>
      </c>
      <c r="AA69" s="199">
        <v>2000000</v>
      </c>
      <c r="AB69" s="199">
        <v>10000000</v>
      </c>
      <c r="AC69" s="199">
        <v>2000000</v>
      </c>
      <c r="AD69" s="199">
        <v>10000000</v>
      </c>
      <c r="AE69" s="199">
        <v>1500000</v>
      </c>
      <c r="AF69" s="591">
        <f t="shared" si="3"/>
        <v>7500000</v>
      </c>
      <c r="AG69" s="591">
        <v>62600000</v>
      </c>
      <c r="AH69" s="929"/>
      <c r="AI69" s="587">
        <v>5000000</v>
      </c>
      <c r="AJ69" s="587">
        <v>25000000</v>
      </c>
      <c r="AK69" s="932"/>
      <c r="AL69" s="929"/>
      <c r="AM69" s="792"/>
      <c r="AN69" s="620"/>
    </row>
    <row r="70" spans="1:51" s="621" customFormat="1" ht="79.150000000000006" customHeight="1" thickBot="1" x14ac:dyDescent="0.3">
      <c r="A70" s="924"/>
      <c r="B70" s="785"/>
      <c r="C70" s="927"/>
      <c r="D70" s="927"/>
      <c r="E70" s="927"/>
      <c r="F70" s="205"/>
      <c r="G70" s="205"/>
      <c r="H70" s="622"/>
      <c r="I70" s="622"/>
      <c r="J70" s="623"/>
      <c r="K70" s="622"/>
      <c r="L70" s="624"/>
      <c r="M70" s="615"/>
      <c r="N70" s="615"/>
      <c r="O70" s="616"/>
      <c r="P70" s="625"/>
      <c r="Q70" s="205"/>
      <c r="R70" s="615"/>
      <c r="S70" s="205" t="s">
        <v>2320</v>
      </c>
      <c r="T70" s="626">
        <v>1</v>
      </c>
      <c r="U70" s="616"/>
      <c r="V70" s="607"/>
      <c r="W70" s="627">
        <v>1570000</v>
      </c>
      <c r="X70" s="625">
        <v>1570000</v>
      </c>
      <c r="Y70" s="625">
        <v>2000000</v>
      </c>
      <c r="Z70" s="625">
        <v>2000000</v>
      </c>
      <c r="AA70" s="625">
        <v>2000000</v>
      </c>
      <c r="AB70" s="625">
        <v>2000000</v>
      </c>
      <c r="AC70" s="625">
        <v>2000000</v>
      </c>
      <c r="AD70" s="625">
        <v>2000000</v>
      </c>
      <c r="AE70" s="625">
        <v>1500000</v>
      </c>
      <c r="AF70" s="591">
        <f t="shared" si="3"/>
        <v>1500000</v>
      </c>
      <c r="AG70" s="591">
        <v>9070000</v>
      </c>
      <c r="AH70" s="930"/>
      <c r="AI70" s="607">
        <v>5000000</v>
      </c>
      <c r="AJ70" s="607">
        <v>5000000</v>
      </c>
      <c r="AK70" s="933"/>
      <c r="AL70" s="930"/>
      <c r="AM70" s="793"/>
      <c r="AN70" s="620"/>
    </row>
    <row r="71" spans="1:51" s="594" customFormat="1" ht="79.150000000000006" customHeight="1" thickBot="1" x14ac:dyDescent="0.3">
      <c r="A71" s="934">
        <v>31</v>
      </c>
      <c r="B71" s="803" t="s">
        <v>2383</v>
      </c>
      <c r="C71" s="610">
        <v>55</v>
      </c>
      <c r="D71" s="610">
        <v>570</v>
      </c>
      <c r="E71" s="925" t="s">
        <v>2317</v>
      </c>
      <c r="F71" s="194" t="s">
        <v>12</v>
      </c>
      <c r="G71" s="194"/>
      <c r="H71" s="584"/>
      <c r="I71" s="584"/>
      <c r="J71" s="585"/>
      <c r="K71" s="584"/>
      <c r="L71" s="590"/>
      <c r="M71" s="195"/>
      <c r="N71" s="195"/>
      <c r="O71" s="591" t="e">
        <v>#N/A</v>
      </c>
      <c r="P71" s="199" t="e">
        <v>#N/A</v>
      </c>
      <c r="Q71" s="194" t="s">
        <v>2318</v>
      </c>
      <c r="R71" s="195" t="s">
        <v>2319</v>
      </c>
      <c r="S71" s="194" t="s">
        <v>2347</v>
      </c>
      <c r="T71" s="199">
        <v>1</v>
      </c>
      <c r="U71" s="195"/>
      <c r="V71" s="194"/>
      <c r="W71" s="592">
        <v>3830000</v>
      </c>
      <c r="X71" s="199">
        <v>3830000</v>
      </c>
      <c r="Y71" s="199">
        <v>2000000</v>
      </c>
      <c r="Z71" s="199">
        <v>2000000</v>
      </c>
      <c r="AA71" s="199">
        <v>2000000</v>
      </c>
      <c r="AB71" s="199">
        <v>2000000</v>
      </c>
      <c r="AC71" s="199">
        <v>2000000</v>
      </c>
      <c r="AD71" s="199">
        <v>2000000</v>
      </c>
      <c r="AE71" s="199">
        <v>1500000</v>
      </c>
      <c r="AF71" s="591">
        <f t="shared" si="3"/>
        <v>1500000</v>
      </c>
      <c r="AG71" s="591">
        <v>11330000</v>
      </c>
      <c r="AH71" s="928">
        <v>46680000</v>
      </c>
      <c r="AI71" s="587">
        <v>5000000</v>
      </c>
      <c r="AJ71" s="587">
        <v>5000000</v>
      </c>
      <c r="AK71" s="931">
        <v>20000000</v>
      </c>
      <c r="AL71" s="935">
        <v>66680000</v>
      </c>
      <c r="AM71" s="791"/>
      <c r="AN71" s="593"/>
    </row>
    <row r="72" spans="1:51" s="598" customFormat="1" ht="79.150000000000006" customHeight="1" thickBot="1" x14ac:dyDescent="0.3">
      <c r="A72" s="934"/>
      <c r="B72" s="803"/>
      <c r="C72" s="610">
        <v>55</v>
      </c>
      <c r="D72" s="610">
        <v>570</v>
      </c>
      <c r="E72" s="926"/>
      <c r="F72" s="194" t="s">
        <v>12</v>
      </c>
      <c r="G72" s="194"/>
      <c r="H72" s="584"/>
      <c r="I72" s="584"/>
      <c r="J72" s="585"/>
      <c r="K72" s="584"/>
      <c r="L72" s="590"/>
      <c r="M72" s="195"/>
      <c r="N72" s="195"/>
      <c r="O72" s="591" t="e">
        <v>#N/A</v>
      </c>
      <c r="P72" s="199" t="e">
        <v>#N/A</v>
      </c>
      <c r="Q72" s="194" t="s">
        <v>2318</v>
      </c>
      <c r="R72" s="195" t="s">
        <v>2319</v>
      </c>
      <c r="S72" s="194" t="s">
        <v>2384</v>
      </c>
      <c r="T72" s="199">
        <v>2</v>
      </c>
      <c r="U72" s="195"/>
      <c r="V72" s="194"/>
      <c r="W72" s="592">
        <v>2730000</v>
      </c>
      <c r="X72" s="199">
        <v>5460000</v>
      </c>
      <c r="Y72" s="199">
        <v>2000000</v>
      </c>
      <c r="Z72" s="199">
        <v>4000000</v>
      </c>
      <c r="AA72" s="199">
        <v>2000000</v>
      </c>
      <c r="AB72" s="199">
        <v>4000000</v>
      </c>
      <c r="AC72" s="199">
        <v>2000000</v>
      </c>
      <c r="AD72" s="199">
        <v>4000000</v>
      </c>
      <c r="AE72" s="199">
        <v>1500000</v>
      </c>
      <c r="AF72" s="591">
        <f t="shared" si="3"/>
        <v>3000000</v>
      </c>
      <c r="AG72" s="591">
        <v>20460000</v>
      </c>
      <c r="AH72" s="929"/>
      <c r="AI72" s="587">
        <v>5000000</v>
      </c>
      <c r="AJ72" s="587">
        <v>10000000</v>
      </c>
      <c r="AK72" s="932"/>
      <c r="AL72" s="935"/>
      <c r="AM72" s="792"/>
      <c r="AN72" s="597"/>
    </row>
    <row r="73" spans="1:51" s="596" customFormat="1" ht="79.150000000000006" customHeight="1" thickBot="1" x14ac:dyDescent="0.3">
      <c r="A73" s="934"/>
      <c r="B73" s="803"/>
      <c r="C73" s="610">
        <v>55</v>
      </c>
      <c r="D73" s="610">
        <v>570</v>
      </c>
      <c r="E73" s="927"/>
      <c r="F73" s="194" t="s">
        <v>12</v>
      </c>
      <c r="G73" s="194"/>
      <c r="H73" s="584"/>
      <c r="I73" s="584"/>
      <c r="J73" s="585"/>
      <c r="K73" s="584"/>
      <c r="L73" s="590"/>
      <c r="M73" s="195"/>
      <c r="N73" s="195"/>
      <c r="O73" s="591" t="e">
        <v>#N/A</v>
      </c>
      <c r="P73" s="199" t="e">
        <v>#N/A</v>
      </c>
      <c r="Q73" s="194" t="s">
        <v>2321</v>
      </c>
      <c r="R73" s="195" t="s">
        <v>2322</v>
      </c>
      <c r="S73" s="194" t="s">
        <v>2353</v>
      </c>
      <c r="T73" s="199">
        <v>1</v>
      </c>
      <c r="U73" s="195"/>
      <c r="V73" s="194"/>
      <c r="W73" s="592">
        <v>7390000</v>
      </c>
      <c r="X73" s="199">
        <v>7390000</v>
      </c>
      <c r="Y73" s="199">
        <v>2000000</v>
      </c>
      <c r="Z73" s="199">
        <v>2000000</v>
      </c>
      <c r="AA73" s="199">
        <v>2000000</v>
      </c>
      <c r="AB73" s="199">
        <v>2000000</v>
      </c>
      <c r="AC73" s="199">
        <v>2000000</v>
      </c>
      <c r="AD73" s="199">
        <v>2000000</v>
      </c>
      <c r="AE73" s="199">
        <v>1500000</v>
      </c>
      <c r="AF73" s="591">
        <f t="shared" si="3"/>
        <v>1500000</v>
      </c>
      <c r="AG73" s="591">
        <v>14890000</v>
      </c>
      <c r="AH73" s="930"/>
      <c r="AI73" s="587">
        <v>5000000</v>
      </c>
      <c r="AJ73" s="587">
        <v>5000000</v>
      </c>
      <c r="AK73" s="933"/>
      <c r="AL73" s="935"/>
      <c r="AM73" s="793"/>
      <c r="AN73" s="595"/>
    </row>
    <row r="74" spans="1:51" s="606" customFormat="1" ht="79.150000000000006" customHeight="1" thickBot="1" x14ac:dyDescent="0.3">
      <c r="A74" s="195">
        <v>32</v>
      </c>
      <c r="B74" s="194" t="s">
        <v>2385</v>
      </c>
      <c r="C74" s="610">
        <v>55</v>
      </c>
      <c r="D74" s="610">
        <v>570</v>
      </c>
      <c r="E74" s="610" t="s">
        <v>2317</v>
      </c>
      <c r="F74" s="194" t="s">
        <v>12</v>
      </c>
      <c r="G74" s="194"/>
      <c r="H74" s="584"/>
      <c r="I74" s="584"/>
      <c r="J74" s="585"/>
      <c r="K74" s="584"/>
      <c r="L74" s="590"/>
      <c r="M74" s="195"/>
      <c r="N74" s="195"/>
      <c r="O74" s="591" t="e">
        <v>#N/A</v>
      </c>
      <c r="P74" s="199" t="e">
        <v>#N/A</v>
      </c>
      <c r="Q74" s="194" t="s">
        <v>2321</v>
      </c>
      <c r="R74" s="195" t="s">
        <v>2322</v>
      </c>
      <c r="S74" s="194" t="s">
        <v>2329</v>
      </c>
      <c r="T74" s="199">
        <v>3</v>
      </c>
      <c r="U74" s="195"/>
      <c r="V74" s="194"/>
      <c r="W74" s="592">
        <v>5170000</v>
      </c>
      <c r="X74" s="199">
        <v>15510000</v>
      </c>
      <c r="Y74" s="199">
        <v>2000000</v>
      </c>
      <c r="Z74" s="199">
        <v>6000000</v>
      </c>
      <c r="AA74" s="199">
        <v>2000000</v>
      </c>
      <c r="AB74" s="199">
        <v>6000000</v>
      </c>
      <c r="AC74" s="199">
        <v>2000000</v>
      </c>
      <c r="AD74" s="199">
        <v>6000000</v>
      </c>
      <c r="AE74" s="199">
        <v>1500000</v>
      </c>
      <c r="AF74" s="591">
        <f t="shared" si="3"/>
        <v>4500000</v>
      </c>
      <c r="AG74" s="591">
        <v>38010000</v>
      </c>
      <c r="AH74" s="591">
        <v>38010000</v>
      </c>
      <c r="AI74" s="587">
        <v>5000000</v>
      </c>
      <c r="AJ74" s="587">
        <v>15000000</v>
      </c>
      <c r="AK74" s="587">
        <v>15000000</v>
      </c>
      <c r="AL74" s="591">
        <v>53010000</v>
      </c>
      <c r="AM74" s="200"/>
      <c r="AN74" s="605"/>
    </row>
    <row r="75" spans="1:51" s="598" customFormat="1" ht="79.150000000000006" customHeight="1" thickBot="1" x14ac:dyDescent="0.3">
      <c r="A75" s="195">
        <v>33</v>
      </c>
      <c r="B75" s="194" t="s">
        <v>2386</v>
      </c>
      <c r="C75" s="610">
        <v>55</v>
      </c>
      <c r="D75" s="610">
        <v>570</v>
      </c>
      <c r="E75" s="610" t="s">
        <v>2317</v>
      </c>
      <c r="F75" s="194" t="s">
        <v>12</v>
      </c>
      <c r="G75" s="194"/>
      <c r="H75" s="584"/>
      <c r="I75" s="584"/>
      <c r="J75" s="585"/>
      <c r="K75" s="584"/>
      <c r="L75" s="590"/>
      <c r="M75" s="195"/>
      <c r="N75" s="195"/>
      <c r="O75" s="591" t="e">
        <v>#N/A</v>
      </c>
      <c r="P75" s="199" t="e">
        <v>#N/A</v>
      </c>
      <c r="Q75" s="194" t="s">
        <v>2318</v>
      </c>
      <c r="R75" s="195" t="s">
        <v>2319</v>
      </c>
      <c r="S75" s="194" t="s">
        <v>2348</v>
      </c>
      <c r="T75" s="199">
        <v>1</v>
      </c>
      <c r="U75" s="195"/>
      <c r="V75" s="194"/>
      <c r="W75" s="592">
        <v>2730000</v>
      </c>
      <c r="X75" s="199">
        <v>2730000</v>
      </c>
      <c r="Y75" s="199">
        <v>2000000</v>
      </c>
      <c r="Z75" s="199">
        <v>2000000</v>
      </c>
      <c r="AA75" s="199">
        <v>2000000</v>
      </c>
      <c r="AB75" s="199">
        <v>2000000</v>
      </c>
      <c r="AC75" s="199">
        <v>2000000</v>
      </c>
      <c r="AD75" s="199">
        <v>2000000</v>
      </c>
      <c r="AE75" s="199">
        <v>1500000</v>
      </c>
      <c r="AF75" s="591">
        <f t="shared" si="3"/>
        <v>1500000</v>
      </c>
      <c r="AG75" s="591">
        <v>10230000</v>
      </c>
      <c r="AH75" s="591">
        <v>10230000</v>
      </c>
      <c r="AI75" s="587">
        <v>5000000</v>
      </c>
      <c r="AJ75" s="587">
        <v>5000000</v>
      </c>
      <c r="AK75" s="587">
        <v>5000000</v>
      </c>
      <c r="AL75" s="591">
        <v>15230000</v>
      </c>
      <c r="AM75" s="200"/>
      <c r="AN75" s="597"/>
    </row>
    <row r="76" spans="1:51" s="609" customFormat="1" ht="79.150000000000006" customHeight="1" x14ac:dyDescent="0.25">
      <c r="A76" s="922">
        <v>34</v>
      </c>
      <c r="B76" s="784" t="s">
        <v>2387</v>
      </c>
      <c r="C76" s="925">
        <v>55</v>
      </c>
      <c r="D76" s="925">
        <v>570</v>
      </c>
      <c r="E76" s="925" t="s">
        <v>2317</v>
      </c>
      <c r="F76" s="194"/>
      <c r="G76" s="194"/>
      <c r="H76" s="584"/>
      <c r="I76" s="584"/>
      <c r="J76" s="585"/>
      <c r="K76" s="584"/>
      <c r="L76" s="590"/>
      <c r="M76" s="195"/>
      <c r="N76" s="195"/>
      <c r="O76" s="591"/>
      <c r="P76" s="199"/>
      <c r="Q76" s="194"/>
      <c r="R76" s="195"/>
      <c r="S76" s="194" t="s">
        <v>2388</v>
      </c>
      <c r="T76" s="590">
        <v>2</v>
      </c>
      <c r="U76" s="591">
        <v>1056000</v>
      </c>
      <c r="V76" s="587">
        <v>2112000</v>
      </c>
      <c r="W76" s="628"/>
      <c r="X76" s="199">
        <v>0</v>
      </c>
      <c r="Y76" s="199">
        <v>0</v>
      </c>
      <c r="Z76" s="199"/>
      <c r="AA76" s="199"/>
      <c r="AB76" s="199"/>
      <c r="AC76" s="199"/>
      <c r="AD76" s="199">
        <v>0</v>
      </c>
      <c r="AE76" s="199"/>
      <c r="AF76" s="591"/>
      <c r="AG76" s="591">
        <v>2112000</v>
      </c>
      <c r="AH76" s="928">
        <v>41528000</v>
      </c>
      <c r="AI76" s="587"/>
      <c r="AJ76" s="587"/>
      <c r="AK76" s="931">
        <v>15000000</v>
      </c>
      <c r="AL76" s="928">
        <v>56528000</v>
      </c>
      <c r="AM76" s="200"/>
    </row>
    <row r="77" spans="1:51" s="609" customFormat="1" ht="79.150000000000006" customHeight="1" x14ac:dyDescent="0.25">
      <c r="A77" s="923"/>
      <c r="B77" s="789"/>
      <c r="C77" s="926"/>
      <c r="D77" s="926"/>
      <c r="E77" s="926"/>
      <c r="F77" s="194"/>
      <c r="G77" s="194"/>
      <c r="H77" s="584"/>
      <c r="I77" s="584"/>
      <c r="J77" s="585"/>
      <c r="K77" s="584"/>
      <c r="L77" s="590"/>
      <c r="M77" s="195"/>
      <c r="N77" s="195"/>
      <c r="O77" s="591"/>
      <c r="P77" s="199"/>
      <c r="Q77" s="194"/>
      <c r="R77" s="195"/>
      <c r="S77" s="194" t="s">
        <v>2361</v>
      </c>
      <c r="T77" s="199">
        <v>1</v>
      </c>
      <c r="U77" s="195"/>
      <c r="V77" s="194"/>
      <c r="W77" s="592">
        <v>5020000</v>
      </c>
      <c r="X77" s="199">
        <v>5020000</v>
      </c>
      <c r="Y77" s="199">
        <v>2000000</v>
      </c>
      <c r="Z77" s="199">
        <v>2000000</v>
      </c>
      <c r="AA77" s="199">
        <v>2000000</v>
      </c>
      <c r="AB77" s="199">
        <v>2000000</v>
      </c>
      <c r="AC77" s="199">
        <v>2000000</v>
      </c>
      <c r="AD77" s="199">
        <v>2000000</v>
      </c>
      <c r="AE77" s="199">
        <v>1500000</v>
      </c>
      <c r="AF77" s="591">
        <f>AE77*T77</f>
        <v>1500000</v>
      </c>
      <c r="AG77" s="591">
        <v>12520000</v>
      </c>
      <c r="AH77" s="929"/>
      <c r="AI77" s="587">
        <v>5000000</v>
      </c>
      <c r="AJ77" s="587">
        <v>5000000</v>
      </c>
      <c r="AK77" s="932"/>
      <c r="AL77" s="929"/>
      <c r="AM77" s="200"/>
    </row>
    <row r="78" spans="1:51" s="609" customFormat="1" ht="79.150000000000006" customHeight="1" x14ac:dyDescent="0.25">
      <c r="A78" s="923"/>
      <c r="B78" s="789"/>
      <c r="C78" s="927"/>
      <c r="D78" s="927"/>
      <c r="E78" s="926"/>
      <c r="F78" s="194" t="s">
        <v>12</v>
      </c>
      <c r="G78" s="194"/>
      <c r="H78" s="584"/>
      <c r="I78" s="584"/>
      <c r="J78" s="585"/>
      <c r="K78" s="584"/>
      <c r="L78" s="590"/>
      <c r="M78" s="195"/>
      <c r="N78" s="195"/>
      <c r="O78" s="591" t="e">
        <v>#N/A</v>
      </c>
      <c r="P78" s="199" t="e">
        <v>#N/A</v>
      </c>
      <c r="Q78" s="194" t="s">
        <v>2321</v>
      </c>
      <c r="R78" s="195" t="s">
        <v>2322</v>
      </c>
      <c r="S78" s="194" t="s">
        <v>2361</v>
      </c>
      <c r="T78" s="199">
        <v>1</v>
      </c>
      <c r="U78" s="195"/>
      <c r="V78" s="194"/>
      <c r="W78" s="592">
        <v>5020000</v>
      </c>
      <c r="X78" s="199">
        <v>5020000</v>
      </c>
      <c r="Y78" s="199">
        <v>2000000</v>
      </c>
      <c r="Z78" s="199">
        <v>2000000</v>
      </c>
      <c r="AA78" s="199">
        <v>2000000</v>
      </c>
      <c r="AB78" s="199">
        <v>2000000</v>
      </c>
      <c r="AC78" s="199">
        <v>2000000</v>
      </c>
      <c r="AD78" s="199">
        <v>2000000</v>
      </c>
      <c r="AE78" s="199">
        <v>1500000</v>
      </c>
      <c r="AF78" s="591">
        <f>AE78*T78</f>
        <v>1500000</v>
      </c>
      <c r="AG78" s="591">
        <v>12520000</v>
      </c>
      <c r="AH78" s="929"/>
      <c r="AI78" s="587">
        <v>5000000</v>
      </c>
      <c r="AJ78" s="587">
        <v>5000000</v>
      </c>
      <c r="AK78" s="932"/>
      <c r="AL78" s="929"/>
      <c r="AM78" s="200"/>
    </row>
    <row r="79" spans="1:51" s="609" customFormat="1" ht="79.150000000000006" customHeight="1" x14ac:dyDescent="0.25">
      <c r="A79" s="923"/>
      <c r="B79" s="789"/>
      <c r="C79" s="925">
        <v>55</v>
      </c>
      <c r="D79" s="925">
        <v>338</v>
      </c>
      <c r="E79" s="925" t="s">
        <v>2317</v>
      </c>
      <c r="F79" s="194" t="s">
        <v>12</v>
      </c>
      <c r="G79" s="194"/>
      <c r="H79" s="584"/>
      <c r="I79" s="584"/>
      <c r="J79" s="585"/>
      <c r="K79" s="584"/>
      <c r="L79" s="590"/>
      <c r="M79" s="195"/>
      <c r="N79" s="195"/>
      <c r="O79" s="591" t="e">
        <v>#N/A</v>
      </c>
      <c r="P79" s="199" t="e">
        <v>#N/A</v>
      </c>
      <c r="Q79" s="194" t="s">
        <v>2318</v>
      </c>
      <c r="R79" s="195" t="s">
        <v>2319</v>
      </c>
      <c r="S79" s="194" t="s">
        <v>2361</v>
      </c>
      <c r="T79" s="199">
        <v>1</v>
      </c>
      <c r="U79" s="591"/>
      <c r="V79" s="587"/>
      <c r="W79" s="592">
        <v>5020000</v>
      </c>
      <c r="X79" s="199">
        <v>5020000</v>
      </c>
      <c r="Y79" s="199">
        <v>2000000</v>
      </c>
      <c r="Z79" s="199">
        <v>2000000</v>
      </c>
      <c r="AA79" s="199">
        <v>2000000</v>
      </c>
      <c r="AB79" s="199">
        <v>2000000</v>
      </c>
      <c r="AC79" s="199">
        <v>2000000</v>
      </c>
      <c r="AD79" s="199">
        <v>2000000</v>
      </c>
      <c r="AE79" s="199">
        <v>1500000</v>
      </c>
      <c r="AF79" s="591">
        <f>AE79*T79</f>
        <v>1500000</v>
      </c>
      <c r="AG79" s="591">
        <v>12520000</v>
      </c>
      <c r="AH79" s="929"/>
      <c r="AI79" s="587">
        <v>5000000</v>
      </c>
      <c r="AJ79" s="587">
        <v>5000000</v>
      </c>
      <c r="AK79" s="932"/>
      <c r="AL79" s="929"/>
      <c r="AM79" s="200"/>
    </row>
    <row r="80" spans="1:51" s="621" customFormat="1" ht="79.150000000000006" customHeight="1" x14ac:dyDescent="0.25">
      <c r="A80" s="924"/>
      <c r="B80" s="785"/>
      <c r="C80" s="927"/>
      <c r="D80" s="927"/>
      <c r="E80" s="927"/>
      <c r="F80" s="205"/>
      <c r="G80" s="205"/>
      <c r="H80" s="622"/>
      <c r="I80" s="622"/>
      <c r="J80" s="623"/>
      <c r="K80" s="622"/>
      <c r="L80" s="624"/>
      <c r="M80" s="615"/>
      <c r="N80" s="615"/>
      <c r="O80" s="616"/>
      <c r="P80" s="625"/>
      <c r="Q80" s="205"/>
      <c r="R80" s="615"/>
      <c r="S80" s="205" t="s">
        <v>2389</v>
      </c>
      <c r="T80" s="624">
        <v>4</v>
      </c>
      <c r="U80" s="616">
        <v>464000</v>
      </c>
      <c r="V80" s="607">
        <v>1856000</v>
      </c>
      <c r="W80" s="629"/>
      <c r="X80" s="625"/>
      <c r="Y80" s="625"/>
      <c r="Z80" s="625"/>
      <c r="AA80" s="625"/>
      <c r="AB80" s="625"/>
      <c r="AC80" s="625"/>
      <c r="AD80" s="625">
        <v>0</v>
      </c>
      <c r="AE80" s="625"/>
      <c r="AF80" s="616"/>
      <c r="AG80" s="616">
        <v>1856000</v>
      </c>
      <c r="AH80" s="930"/>
      <c r="AI80" s="607"/>
      <c r="AJ80" s="607"/>
      <c r="AK80" s="933"/>
      <c r="AL80" s="930"/>
      <c r="AM80" s="630"/>
      <c r="AN80" s="620"/>
    </row>
    <row r="81" spans="1:40" s="609" customFormat="1" ht="79.150000000000006" customHeight="1" x14ac:dyDescent="0.25">
      <c r="A81" s="922">
        <v>35</v>
      </c>
      <c r="B81" s="784" t="s">
        <v>2390</v>
      </c>
      <c r="C81" s="610">
        <v>55</v>
      </c>
      <c r="D81" s="610">
        <v>131</v>
      </c>
      <c r="E81" s="925" t="s">
        <v>2317</v>
      </c>
      <c r="F81" s="194" t="s">
        <v>12</v>
      </c>
      <c r="G81" s="194"/>
      <c r="H81" s="584"/>
      <c r="I81" s="584"/>
      <c r="J81" s="585"/>
      <c r="K81" s="584"/>
      <c r="L81" s="590"/>
      <c r="M81" s="195"/>
      <c r="N81" s="195"/>
      <c r="O81" s="591" t="e">
        <v>#N/A</v>
      </c>
      <c r="P81" s="199" t="e">
        <v>#N/A</v>
      </c>
      <c r="Q81" s="194" t="s">
        <v>2321</v>
      </c>
      <c r="R81" s="195" t="s">
        <v>2322</v>
      </c>
      <c r="S81" s="194" t="s">
        <v>2353</v>
      </c>
      <c r="T81" s="199">
        <v>1</v>
      </c>
      <c r="U81" s="591"/>
      <c r="V81" s="587"/>
      <c r="W81" s="592">
        <v>7390000</v>
      </c>
      <c r="X81" s="199">
        <v>7390000</v>
      </c>
      <c r="Y81" s="199">
        <v>2000000</v>
      </c>
      <c r="Z81" s="199">
        <v>2000000</v>
      </c>
      <c r="AA81" s="199">
        <v>2000000</v>
      </c>
      <c r="AB81" s="199">
        <v>2000000</v>
      </c>
      <c r="AC81" s="199">
        <v>2000000</v>
      </c>
      <c r="AD81" s="199">
        <v>2000000</v>
      </c>
      <c r="AE81" s="199">
        <v>1500000</v>
      </c>
      <c r="AF81" s="591">
        <v>1500000</v>
      </c>
      <c r="AG81" s="591">
        <v>14890000</v>
      </c>
      <c r="AH81" s="935">
        <v>47843600</v>
      </c>
      <c r="AI81" s="587">
        <v>5000000</v>
      </c>
      <c r="AJ81" s="587">
        <v>5000000</v>
      </c>
      <c r="AK81" s="937">
        <v>15000000</v>
      </c>
      <c r="AL81" s="935">
        <v>62843600</v>
      </c>
      <c r="AM81" s="791"/>
      <c r="AN81" s="608"/>
    </row>
    <row r="82" spans="1:40" s="609" customFormat="1" ht="79.150000000000006" customHeight="1" x14ac:dyDescent="0.25">
      <c r="A82" s="923"/>
      <c r="B82" s="789"/>
      <c r="C82" s="610">
        <v>55</v>
      </c>
      <c r="D82" s="610">
        <v>131</v>
      </c>
      <c r="E82" s="926"/>
      <c r="F82" s="194" t="s">
        <v>12</v>
      </c>
      <c r="G82" s="194"/>
      <c r="H82" s="584"/>
      <c r="I82" s="584"/>
      <c r="J82" s="585"/>
      <c r="K82" s="584"/>
      <c r="L82" s="590"/>
      <c r="M82" s="195"/>
      <c r="N82" s="195"/>
      <c r="O82" s="591" t="e">
        <v>#N/A</v>
      </c>
      <c r="P82" s="199" t="e">
        <v>#N/A</v>
      </c>
      <c r="Q82" s="194" t="s">
        <v>2318</v>
      </c>
      <c r="R82" s="195" t="s">
        <v>2319</v>
      </c>
      <c r="S82" s="194" t="s">
        <v>2391</v>
      </c>
      <c r="T82" s="590">
        <v>38.200000000000003</v>
      </c>
      <c r="U82" s="591">
        <v>112000</v>
      </c>
      <c r="V82" s="587">
        <v>4278400</v>
      </c>
      <c r="W82" s="592"/>
      <c r="X82" s="199"/>
      <c r="Y82" s="199"/>
      <c r="Z82" s="199"/>
      <c r="AA82" s="199"/>
      <c r="AB82" s="199"/>
      <c r="AC82" s="199"/>
      <c r="AD82" s="199">
        <v>0</v>
      </c>
      <c r="AE82" s="199"/>
      <c r="AF82" s="591"/>
      <c r="AG82" s="591">
        <v>4278400</v>
      </c>
      <c r="AH82" s="935"/>
      <c r="AI82" s="587"/>
      <c r="AJ82" s="587"/>
      <c r="AK82" s="937"/>
      <c r="AL82" s="935"/>
      <c r="AM82" s="792"/>
      <c r="AN82" s="608"/>
    </row>
    <row r="83" spans="1:40" s="609" customFormat="1" ht="79.150000000000006" customHeight="1" x14ac:dyDescent="0.25">
      <c r="A83" s="923"/>
      <c r="B83" s="789"/>
      <c r="C83" s="610"/>
      <c r="D83" s="610"/>
      <c r="E83" s="926"/>
      <c r="F83" s="194"/>
      <c r="G83" s="194"/>
      <c r="H83" s="584"/>
      <c r="I83" s="584"/>
      <c r="J83" s="585"/>
      <c r="K83" s="584"/>
      <c r="L83" s="590"/>
      <c r="M83" s="195"/>
      <c r="N83" s="195"/>
      <c r="O83" s="591"/>
      <c r="P83" s="199"/>
      <c r="Q83" s="194"/>
      <c r="R83" s="195"/>
      <c r="S83" s="194" t="s">
        <v>2357</v>
      </c>
      <c r="T83" s="199">
        <v>1</v>
      </c>
      <c r="U83" s="591"/>
      <c r="V83" s="587"/>
      <c r="W83" s="592">
        <v>4310000</v>
      </c>
      <c r="X83" s="199">
        <v>4310000</v>
      </c>
      <c r="Y83" s="199">
        <v>2000000</v>
      </c>
      <c r="Z83" s="199">
        <v>2000000</v>
      </c>
      <c r="AA83" s="199">
        <v>2000000</v>
      </c>
      <c r="AB83" s="199">
        <v>2000000</v>
      </c>
      <c r="AC83" s="199">
        <v>2000000</v>
      </c>
      <c r="AD83" s="199">
        <v>2000000</v>
      </c>
      <c r="AE83" s="199">
        <v>1500000</v>
      </c>
      <c r="AF83" s="591">
        <v>1500000</v>
      </c>
      <c r="AG83" s="591">
        <v>11810000</v>
      </c>
      <c r="AH83" s="935"/>
      <c r="AI83" s="587">
        <v>5000000</v>
      </c>
      <c r="AJ83" s="587">
        <v>5000000</v>
      </c>
      <c r="AK83" s="937"/>
      <c r="AL83" s="935"/>
      <c r="AM83" s="792"/>
      <c r="AN83" s="608"/>
    </row>
    <row r="84" spans="1:40" s="609" customFormat="1" ht="79.150000000000006" customHeight="1" x14ac:dyDescent="0.25">
      <c r="A84" s="923"/>
      <c r="B84" s="789"/>
      <c r="C84" s="610">
        <v>55</v>
      </c>
      <c r="D84" s="610">
        <v>410</v>
      </c>
      <c r="E84" s="926"/>
      <c r="F84" s="194"/>
      <c r="G84" s="194"/>
      <c r="H84" s="584"/>
      <c r="I84" s="584"/>
      <c r="J84" s="585"/>
      <c r="K84" s="584"/>
      <c r="L84" s="590"/>
      <c r="M84" s="195"/>
      <c r="N84" s="195"/>
      <c r="O84" s="591"/>
      <c r="P84" s="199"/>
      <c r="Q84" s="194"/>
      <c r="R84" s="195"/>
      <c r="S84" s="194" t="s">
        <v>2348</v>
      </c>
      <c r="T84" s="199">
        <v>1</v>
      </c>
      <c r="U84" s="591"/>
      <c r="V84" s="587"/>
      <c r="W84" s="592">
        <v>2730000</v>
      </c>
      <c r="X84" s="199">
        <v>2730000</v>
      </c>
      <c r="Y84" s="199">
        <v>2000000</v>
      </c>
      <c r="Z84" s="199">
        <v>2000000</v>
      </c>
      <c r="AA84" s="199">
        <v>2000000</v>
      </c>
      <c r="AB84" s="199">
        <v>2000000</v>
      </c>
      <c r="AC84" s="199">
        <v>2000000</v>
      </c>
      <c r="AD84" s="199">
        <v>2000000</v>
      </c>
      <c r="AE84" s="199">
        <v>1500000</v>
      </c>
      <c r="AF84" s="591">
        <v>1500000</v>
      </c>
      <c r="AG84" s="591">
        <v>10230000</v>
      </c>
      <c r="AH84" s="935"/>
      <c r="AI84" s="587">
        <v>5000000</v>
      </c>
      <c r="AJ84" s="587">
        <v>5000000</v>
      </c>
      <c r="AK84" s="937"/>
      <c r="AL84" s="935"/>
      <c r="AM84" s="792"/>
      <c r="AN84" s="608"/>
    </row>
    <row r="85" spans="1:40" s="609" customFormat="1" ht="79.150000000000006" customHeight="1" thickBot="1" x14ac:dyDescent="0.3">
      <c r="A85" s="631">
        <v>36</v>
      </c>
      <c r="B85" s="789"/>
      <c r="C85" s="632"/>
      <c r="D85" s="632"/>
      <c r="E85" s="926"/>
      <c r="F85" s="202"/>
      <c r="G85" s="202"/>
      <c r="H85" s="633"/>
      <c r="I85" s="633"/>
      <c r="J85" s="634"/>
      <c r="K85" s="633"/>
      <c r="L85" s="635"/>
      <c r="M85" s="636"/>
      <c r="N85" s="636"/>
      <c r="O85" s="637"/>
      <c r="P85" s="638"/>
      <c r="Q85" s="202"/>
      <c r="R85" s="636"/>
      <c r="S85" s="202" t="s">
        <v>2392</v>
      </c>
      <c r="T85" s="639">
        <v>14.3</v>
      </c>
      <c r="U85" s="616">
        <v>464000</v>
      </c>
      <c r="V85" s="612">
        <v>6635200</v>
      </c>
      <c r="W85" s="640"/>
      <c r="X85" s="638"/>
      <c r="Y85" s="638"/>
      <c r="Z85" s="638"/>
      <c r="AA85" s="638"/>
      <c r="AB85" s="638"/>
      <c r="AC85" s="638"/>
      <c r="AD85" s="638"/>
      <c r="AE85" s="638"/>
      <c r="AF85" s="637"/>
      <c r="AG85" s="591">
        <v>6635200</v>
      </c>
      <c r="AH85" s="928"/>
      <c r="AI85" s="612"/>
      <c r="AJ85" s="612"/>
      <c r="AK85" s="931"/>
      <c r="AL85" s="928"/>
      <c r="AM85" s="792"/>
      <c r="AN85" s="608"/>
    </row>
    <row r="86" spans="1:40" s="606" customFormat="1" ht="79.150000000000006" customHeight="1" thickBot="1" x14ac:dyDescent="0.3">
      <c r="A86" s="934">
        <v>37</v>
      </c>
      <c r="B86" s="803" t="s">
        <v>2393</v>
      </c>
      <c r="C86" s="610">
        <v>55</v>
      </c>
      <c r="D86" s="610">
        <v>410</v>
      </c>
      <c r="E86" s="936" t="s">
        <v>2317</v>
      </c>
      <c r="F86" s="194" t="s">
        <v>12</v>
      </c>
      <c r="G86" s="194"/>
      <c r="H86" s="584"/>
      <c r="I86" s="584"/>
      <c r="J86" s="585"/>
      <c r="K86" s="584"/>
      <c r="L86" s="590"/>
      <c r="M86" s="195"/>
      <c r="N86" s="195"/>
      <c r="O86" s="591" t="e">
        <v>#N/A</v>
      </c>
      <c r="P86" s="199" t="e">
        <v>#N/A</v>
      </c>
      <c r="Q86" s="194" t="s">
        <v>2321</v>
      </c>
      <c r="R86" s="195" t="s">
        <v>2322</v>
      </c>
      <c r="S86" s="194" t="s">
        <v>2361</v>
      </c>
      <c r="T86" s="199">
        <v>1</v>
      </c>
      <c r="U86" s="591"/>
      <c r="V86" s="587"/>
      <c r="W86" s="592">
        <v>5020000</v>
      </c>
      <c r="X86" s="199">
        <v>5020000</v>
      </c>
      <c r="Y86" s="199">
        <v>2000000</v>
      </c>
      <c r="Z86" s="199">
        <v>2000000</v>
      </c>
      <c r="AA86" s="199">
        <v>2000000</v>
      </c>
      <c r="AB86" s="199">
        <v>2000000</v>
      </c>
      <c r="AC86" s="199">
        <v>2000000</v>
      </c>
      <c r="AD86" s="199">
        <v>2000000</v>
      </c>
      <c r="AE86" s="199">
        <v>1500000</v>
      </c>
      <c r="AF86" s="591">
        <v>1500000</v>
      </c>
      <c r="AG86" s="591">
        <v>12520000</v>
      </c>
      <c r="AH86" s="935">
        <v>71264400</v>
      </c>
      <c r="AI86" s="587">
        <v>5000000</v>
      </c>
      <c r="AJ86" s="587">
        <v>5000000</v>
      </c>
      <c r="AK86" s="937">
        <v>10000000</v>
      </c>
      <c r="AL86" s="935">
        <v>81264400</v>
      </c>
      <c r="AM86" s="782"/>
      <c r="AN86" s="605"/>
    </row>
    <row r="87" spans="1:40" s="598" customFormat="1" ht="79.150000000000006" customHeight="1" thickBot="1" x14ac:dyDescent="0.3">
      <c r="A87" s="934"/>
      <c r="B87" s="803"/>
      <c r="C87" s="610">
        <v>55</v>
      </c>
      <c r="D87" s="610">
        <v>410</v>
      </c>
      <c r="E87" s="936"/>
      <c r="F87" s="194" t="s">
        <v>12</v>
      </c>
      <c r="G87" s="194"/>
      <c r="H87" s="584"/>
      <c r="I87" s="584"/>
      <c r="J87" s="585"/>
      <c r="K87" s="584"/>
      <c r="L87" s="590"/>
      <c r="M87" s="195"/>
      <c r="N87" s="195"/>
      <c r="O87" s="591" t="e">
        <v>#N/A</v>
      </c>
      <c r="P87" s="199" t="e">
        <v>#N/A</v>
      </c>
      <c r="Q87" s="194" t="s">
        <v>2318</v>
      </c>
      <c r="R87" s="195" t="s">
        <v>2319</v>
      </c>
      <c r="S87" s="194" t="s">
        <v>2394</v>
      </c>
      <c r="T87" s="199">
        <v>1</v>
      </c>
      <c r="U87" s="591"/>
      <c r="V87" s="587"/>
      <c r="W87" s="592">
        <v>3510000</v>
      </c>
      <c r="X87" s="199">
        <v>3510000</v>
      </c>
      <c r="Y87" s="199">
        <v>2000000</v>
      </c>
      <c r="Z87" s="199">
        <v>2000000</v>
      </c>
      <c r="AA87" s="199">
        <v>2000000</v>
      </c>
      <c r="AB87" s="199">
        <v>2000000</v>
      </c>
      <c r="AC87" s="199">
        <v>2000000</v>
      </c>
      <c r="AD87" s="199">
        <v>2000000</v>
      </c>
      <c r="AE87" s="199">
        <v>1500000</v>
      </c>
      <c r="AF87" s="591">
        <v>1500000</v>
      </c>
      <c r="AG87" s="591">
        <v>11010000</v>
      </c>
      <c r="AH87" s="935"/>
      <c r="AI87" s="587">
        <v>5000000</v>
      </c>
      <c r="AJ87" s="587">
        <v>5000000</v>
      </c>
      <c r="AK87" s="937"/>
      <c r="AL87" s="935"/>
      <c r="AM87" s="782"/>
      <c r="AN87" s="597"/>
    </row>
    <row r="88" spans="1:40" s="602" customFormat="1" ht="79.150000000000006" customHeight="1" x14ac:dyDescent="0.25">
      <c r="A88" s="934"/>
      <c r="B88" s="803"/>
      <c r="C88" s="610">
        <v>55</v>
      </c>
      <c r="D88" s="610">
        <v>410</v>
      </c>
      <c r="E88" s="936"/>
      <c r="F88" s="194" t="s">
        <v>12</v>
      </c>
      <c r="G88" s="194"/>
      <c r="H88" s="584"/>
      <c r="I88" s="584"/>
      <c r="J88" s="585"/>
      <c r="K88" s="584"/>
      <c r="L88" s="590"/>
      <c r="M88" s="195"/>
      <c r="N88" s="195"/>
      <c r="O88" s="591" t="e">
        <v>#N/A</v>
      </c>
      <c r="P88" s="199" t="e">
        <v>#N/A</v>
      </c>
      <c r="Q88" s="194" t="s">
        <v>2321</v>
      </c>
      <c r="R88" s="195" t="s">
        <v>2322</v>
      </c>
      <c r="S88" s="194" t="s">
        <v>2395</v>
      </c>
      <c r="T88" s="199">
        <v>2</v>
      </c>
      <c r="U88" s="591">
        <v>444000</v>
      </c>
      <c r="V88" s="587">
        <v>888000</v>
      </c>
      <c r="W88" s="592"/>
      <c r="X88" s="199"/>
      <c r="Y88" s="199"/>
      <c r="Z88" s="199"/>
      <c r="AA88" s="199"/>
      <c r="AB88" s="199"/>
      <c r="AC88" s="199"/>
      <c r="AD88" s="199">
        <v>0</v>
      </c>
      <c r="AE88" s="199"/>
      <c r="AF88" s="591"/>
      <c r="AG88" s="591">
        <v>888000</v>
      </c>
      <c r="AH88" s="935"/>
      <c r="AI88" s="587"/>
      <c r="AJ88" s="587"/>
      <c r="AK88" s="937"/>
      <c r="AL88" s="935"/>
      <c r="AM88" s="782"/>
      <c r="AN88" s="601"/>
    </row>
    <row r="89" spans="1:40" s="609" customFormat="1" ht="79.150000000000006" customHeight="1" x14ac:dyDescent="0.25">
      <c r="A89" s="934"/>
      <c r="B89" s="803"/>
      <c r="C89" s="610">
        <v>55</v>
      </c>
      <c r="D89" s="610">
        <v>410</v>
      </c>
      <c r="E89" s="936"/>
      <c r="F89" s="194" t="s">
        <v>12</v>
      </c>
      <c r="G89" s="194"/>
      <c r="H89" s="584"/>
      <c r="I89" s="584"/>
      <c r="J89" s="585"/>
      <c r="K89" s="584"/>
      <c r="L89" s="590"/>
      <c r="M89" s="195"/>
      <c r="N89" s="195"/>
      <c r="O89" s="591" t="e">
        <v>#N/A</v>
      </c>
      <c r="P89" s="199" t="e">
        <v>#N/A</v>
      </c>
      <c r="Q89" s="194" t="s">
        <v>2318</v>
      </c>
      <c r="R89" s="195" t="s">
        <v>2319</v>
      </c>
      <c r="S89" s="194" t="s">
        <v>2330</v>
      </c>
      <c r="T89" s="641">
        <v>126.6</v>
      </c>
      <c r="U89" s="591">
        <v>96000</v>
      </c>
      <c r="V89" s="587">
        <v>12153600</v>
      </c>
      <c r="W89" s="592"/>
      <c r="X89" s="199"/>
      <c r="Y89" s="199"/>
      <c r="Z89" s="199"/>
      <c r="AA89" s="199"/>
      <c r="AB89" s="199"/>
      <c r="AC89" s="199"/>
      <c r="AD89" s="199">
        <v>0</v>
      </c>
      <c r="AE89" s="199"/>
      <c r="AF89" s="591"/>
      <c r="AG89" s="591">
        <v>12153600</v>
      </c>
      <c r="AH89" s="935"/>
      <c r="AI89" s="587"/>
      <c r="AJ89" s="587"/>
      <c r="AK89" s="937"/>
      <c r="AL89" s="935"/>
      <c r="AM89" s="782"/>
      <c r="AN89" s="608"/>
    </row>
    <row r="90" spans="1:40" s="609" customFormat="1" ht="79.150000000000006" customHeight="1" x14ac:dyDescent="0.25">
      <c r="A90" s="934"/>
      <c r="B90" s="803"/>
      <c r="C90" s="610"/>
      <c r="D90" s="610"/>
      <c r="E90" s="936"/>
      <c r="F90" s="194"/>
      <c r="G90" s="194"/>
      <c r="H90" s="584"/>
      <c r="I90" s="584"/>
      <c r="J90" s="585"/>
      <c r="K90" s="584"/>
      <c r="L90" s="590"/>
      <c r="M90" s="195"/>
      <c r="N90" s="195"/>
      <c r="O90" s="591"/>
      <c r="P90" s="199"/>
      <c r="Q90" s="194"/>
      <c r="R90" s="195"/>
      <c r="S90" s="194" t="s">
        <v>2396</v>
      </c>
      <c r="T90" s="641">
        <v>0.4</v>
      </c>
      <c r="U90" s="591">
        <v>3232000</v>
      </c>
      <c r="V90" s="587">
        <v>1292800</v>
      </c>
      <c r="W90" s="592"/>
      <c r="X90" s="199"/>
      <c r="Y90" s="199"/>
      <c r="Z90" s="199"/>
      <c r="AA90" s="199"/>
      <c r="AB90" s="199"/>
      <c r="AC90" s="199"/>
      <c r="AD90" s="199"/>
      <c r="AE90" s="199"/>
      <c r="AF90" s="591"/>
      <c r="AG90" s="591">
        <v>1292800</v>
      </c>
      <c r="AH90" s="935"/>
      <c r="AI90" s="587"/>
      <c r="AJ90" s="587"/>
      <c r="AK90" s="937"/>
      <c r="AL90" s="935"/>
      <c r="AM90" s="782"/>
      <c r="AN90" s="608"/>
    </row>
    <row r="91" spans="1:40" s="609" customFormat="1" ht="79.150000000000006" customHeight="1" x14ac:dyDescent="0.25">
      <c r="A91" s="934"/>
      <c r="B91" s="803"/>
      <c r="C91" s="610"/>
      <c r="D91" s="610"/>
      <c r="E91" s="936"/>
      <c r="F91" s="194"/>
      <c r="G91" s="194"/>
      <c r="H91" s="584"/>
      <c r="I91" s="584"/>
      <c r="J91" s="585"/>
      <c r="K91" s="584"/>
      <c r="L91" s="590"/>
      <c r="M91" s="195"/>
      <c r="N91" s="195"/>
      <c r="O91" s="591"/>
      <c r="P91" s="199"/>
      <c r="Q91" s="194"/>
      <c r="R91" s="195"/>
      <c r="S91" s="194" t="s">
        <v>2389</v>
      </c>
      <c r="T91" s="641">
        <v>49</v>
      </c>
      <c r="U91" s="591">
        <v>464000</v>
      </c>
      <c r="V91" s="587">
        <v>22736000</v>
      </c>
      <c r="W91" s="592"/>
      <c r="X91" s="199"/>
      <c r="Y91" s="199"/>
      <c r="Z91" s="199"/>
      <c r="AA91" s="199"/>
      <c r="AB91" s="199"/>
      <c r="AC91" s="199"/>
      <c r="AD91" s="199"/>
      <c r="AE91" s="199"/>
      <c r="AF91" s="591"/>
      <c r="AG91" s="591">
        <v>22736000</v>
      </c>
      <c r="AH91" s="935"/>
      <c r="AI91" s="587"/>
      <c r="AJ91" s="587"/>
      <c r="AK91" s="937"/>
      <c r="AL91" s="935"/>
      <c r="AM91" s="782"/>
      <c r="AN91" s="608"/>
    </row>
    <row r="92" spans="1:40" s="609" customFormat="1" ht="79.150000000000006" customHeight="1" x14ac:dyDescent="0.25">
      <c r="A92" s="934"/>
      <c r="B92" s="803"/>
      <c r="C92" s="610">
        <v>55</v>
      </c>
      <c r="D92" s="610">
        <v>410</v>
      </c>
      <c r="E92" s="936"/>
      <c r="F92" s="194" t="s">
        <v>12</v>
      </c>
      <c r="G92" s="194"/>
      <c r="H92" s="584"/>
      <c r="I92" s="584"/>
      <c r="J92" s="585"/>
      <c r="K92" s="584"/>
      <c r="L92" s="590"/>
      <c r="M92" s="195"/>
      <c r="N92" s="195"/>
      <c r="O92" s="591" t="e">
        <v>#N/A</v>
      </c>
      <c r="P92" s="199" t="e">
        <v>#N/A</v>
      </c>
      <c r="Q92" s="194" t="s">
        <v>2318</v>
      </c>
      <c r="R92" s="195" t="s">
        <v>2319</v>
      </c>
      <c r="S92" s="194" t="s">
        <v>2397</v>
      </c>
      <c r="T92" s="240">
        <v>31</v>
      </c>
      <c r="U92" s="591">
        <v>344000</v>
      </c>
      <c r="V92" s="587">
        <v>10664000</v>
      </c>
      <c r="W92" s="592"/>
      <c r="X92" s="199"/>
      <c r="Y92" s="199"/>
      <c r="Z92" s="199"/>
      <c r="AA92" s="199"/>
      <c r="AB92" s="199"/>
      <c r="AC92" s="199"/>
      <c r="AD92" s="199">
        <v>0</v>
      </c>
      <c r="AE92" s="199"/>
      <c r="AF92" s="591"/>
      <c r="AG92" s="591">
        <v>10664000</v>
      </c>
      <c r="AH92" s="935"/>
      <c r="AI92" s="587"/>
      <c r="AJ92" s="587"/>
      <c r="AK92" s="937"/>
      <c r="AL92" s="935"/>
      <c r="AM92" s="782"/>
      <c r="AN92" s="608"/>
    </row>
    <row r="93" spans="1:40" s="609" customFormat="1" ht="79.150000000000006" customHeight="1" thickBot="1" x14ac:dyDescent="0.3">
      <c r="A93" s="922">
        <v>38</v>
      </c>
      <c r="B93" s="784" t="s">
        <v>2398</v>
      </c>
      <c r="C93" s="610">
        <v>55</v>
      </c>
      <c r="D93" s="610">
        <v>570</v>
      </c>
      <c r="E93" s="925" t="s">
        <v>2317</v>
      </c>
      <c r="F93" s="194" t="s">
        <v>12</v>
      </c>
      <c r="G93" s="194"/>
      <c r="H93" s="584"/>
      <c r="I93" s="584"/>
      <c r="J93" s="585"/>
      <c r="K93" s="584"/>
      <c r="L93" s="590"/>
      <c r="M93" s="195"/>
      <c r="N93" s="195"/>
      <c r="O93" s="591" t="e">
        <v>#N/A</v>
      </c>
      <c r="P93" s="199" t="e">
        <v>#N/A</v>
      </c>
      <c r="Q93" s="194" t="s">
        <v>2321</v>
      </c>
      <c r="R93" s="195" t="s">
        <v>2322</v>
      </c>
      <c r="S93" s="194" t="s">
        <v>2399</v>
      </c>
      <c r="T93" s="199">
        <v>1</v>
      </c>
      <c r="U93" s="591"/>
      <c r="V93" s="587"/>
      <c r="W93" s="592">
        <v>7390000</v>
      </c>
      <c r="X93" s="199">
        <v>7390000</v>
      </c>
      <c r="Y93" s="199">
        <v>2000000</v>
      </c>
      <c r="Z93" s="199">
        <v>2000000</v>
      </c>
      <c r="AA93" s="199">
        <v>2000000</v>
      </c>
      <c r="AB93" s="199">
        <v>2000000</v>
      </c>
      <c r="AC93" s="199">
        <v>2000000</v>
      </c>
      <c r="AD93" s="199">
        <v>2000000</v>
      </c>
      <c r="AE93" s="199">
        <v>1500000</v>
      </c>
      <c r="AF93" s="591">
        <v>1500000</v>
      </c>
      <c r="AG93" s="591">
        <v>14890000</v>
      </c>
      <c r="AH93" s="928">
        <v>26700000</v>
      </c>
      <c r="AI93" s="587">
        <v>5000000</v>
      </c>
      <c r="AJ93" s="587">
        <v>5000000</v>
      </c>
      <c r="AK93" s="931">
        <v>10000000</v>
      </c>
      <c r="AL93" s="928">
        <v>36700000</v>
      </c>
      <c r="AM93" s="791"/>
      <c r="AN93" s="608"/>
    </row>
    <row r="94" spans="1:40" s="598" customFormat="1" ht="79.150000000000006" customHeight="1" thickBot="1" x14ac:dyDescent="0.3">
      <c r="A94" s="924"/>
      <c r="B94" s="785"/>
      <c r="C94" s="610">
        <v>55</v>
      </c>
      <c r="D94" s="610">
        <v>570</v>
      </c>
      <c r="E94" s="927"/>
      <c r="F94" s="194" t="s">
        <v>12</v>
      </c>
      <c r="G94" s="194"/>
      <c r="H94" s="584"/>
      <c r="I94" s="584"/>
      <c r="J94" s="585"/>
      <c r="K94" s="584"/>
      <c r="L94" s="590"/>
      <c r="M94" s="195"/>
      <c r="N94" s="195"/>
      <c r="O94" s="591" t="e">
        <v>#N/A</v>
      </c>
      <c r="P94" s="199" t="e">
        <v>#N/A</v>
      </c>
      <c r="Q94" s="194" t="s">
        <v>2318</v>
      </c>
      <c r="R94" s="195" t="s">
        <v>2319</v>
      </c>
      <c r="S94" s="194" t="s">
        <v>2357</v>
      </c>
      <c r="T94" s="199">
        <v>1</v>
      </c>
      <c r="U94" s="591"/>
      <c r="V94" s="587"/>
      <c r="W94" s="592">
        <v>4310000</v>
      </c>
      <c r="X94" s="199">
        <v>4310000</v>
      </c>
      <c r="Y94" s="199">
        <v>2000000</v>
      </c>
      <c r="Z94" s="199">
        <v>2000000</v>
      </c>
      <c r="AA94" s="199">
        <v>2000000</v>
      </c>
      <c r="AB94" s="199">
        <v>2000000</v>
      </c>
      <c r="AC94" s="199">
        <v>2000000</v>
      </c>
      <c r="AD94" s="199">
        <v>2000000</v>
      </c>
      <c r="AE94" s="199">
        <v>1500000</v>
      </c>
      <c r="AF94" s="591">
        <v>1500000</v>
      </c>
      <c r="AG94" s="591">
        <v>11810000</v>
      </c>
      <c r="AH94" s="930"/>
      <c r="AI94" s="587">
        <v>5000000</v>
      </c>
      <c r="AJ94" s="587">
        <v>5000000</v>
      </c>
      <c r="AK94" s="933"/>
      <c r="AL94" s="930"/>
      <c r="AM94" s="793"/>
      <c r="AN94" s="597"/>
    </row>
    <row r="95" spans="1:40" s="621" customFormat="1" ht="79.150000000000006" customHeight="1" x14ac:dyDescent="0.25">
      <c r="A95" s="922">
        <v>39</v>
      </c>
      <c r="B95" s="784" t="s">
        <v>2400</v>
      </c>
      <c r="C95" s="610">
        <v>55</v>
      </c>
      <c r="D95" s="610">
        <v>570</v>
      </c>
      <c r="E95" s="925" t="s">
        <v>2317</v>
      </c>
      <c r="F95" s="194" t="s">
        <v>12</v>
      </c>
      <c r="G95" s="194"/>
      <c r="H95" s="584"/>
      <c r="I95" s="584"/>
      <c r="J95" s="585"/>
      <c r="K95" s="584"/>
      <c r="L95" s="590"/>
      <c r="M95" s="195"/>
      <c r="N95" s="195"/>
      <c r="O95" s="591" t="e">
        <v>#N/A</v>
      </c>
      <c r="P95" s="199" t="e">
        <v>#N/A</v>
      </c>
      <c r="Q95" s="194" t="s">
        <v>2321</v>
      </c>
      <c r="R95" s="195" t="s">
        <v>2322</v>
      </c>
      <c r="S95" s="194" t="s">
        <v>2353</v>
      </c>
      <c r="T95" s="199">
        <v>2</v>
      </c>
      <c r="U95" s="195"/>
      <c r="V95" s="194"/>
      <c r="W95" s="592">
        <v>7390000</v>
      </c>
      <c r="X95" s="199">
        <v>14780000</v>
      </c>
      <c r="Y95" s="199">
        <v>2000000</v>
      </c>
      <c r="Z95" s="199">
        <v>4000000</v>
      </c>
      <c r="AA95" s="199">
        <v>2000000</v>
      </c>
      <c r="AB95" s="199">
        <v>4000000</v>
      </c>
      <c r="AC95" s="199">
        <v>2000000</v>
      </c>
      <c r="AD95" s="199">
        <v>4000000</v>
      </c>
      <c r="AE95" s="199">
        <v>1500000</v>
      </c>
      <c r="AF95" s="591">
        <v>3000000</v>
      </c>
      <c r="AG95" s="591">
        <v>29780000</v>
      </c>
      <c r="AH95" s="928">
        <v>111206800</v>
      </c>
      <c r="AI95" s="587">
        <v>5000000</v>
      </c>
      <c r="AJ95" s="587">
        <v>10000000</v>
      </c>
      <c r="AK95" s="931">
        <v>35000000</v>
      </c>
      <c r="AL95" s="928">
        <v>146206800</v>
      </c>
      <c r="AM95" s="791"/>
      <c r="AN95" s="620"/>
    </row>
    <row r="96" spans="1:40" s="596" customFormat="1" ht="79.150000000000006" customHeight="1" thickBot="1" x14ac:dyDescent="0.3">
      <c r="A96" s="923"/>
      <c r="B96" s="789"/>
      <c r="C96" s="610">
        <v>55</v>
      </c>
      <c r="D96" s="610">
        <v>384</v>
      </c>
      <c r="E96" s="926"/>
      <c r="F96" s="194" t="s">
        <v>12</v>
      </c>
      <c r="G96" s="194"/>
      <c r="H96" s="584"/>
      <c r="I96" s="584"/>
      <c r="J96" s="585"/>
      <c r="K96" s="584"/>
      <c r="L96" s="590"/>
      <c r="M96" s="195"/>
      <c r="N96" s="195"/>
      <c r="O96" s="591" t="e">
        <v>#N/A</v>
      </c>
      <c r="P96" s="199" t="e">
        <v>#N/A</v>
      </c>
      <c r="Q96" s="194" t="s">
        <v>2321</v>
      </c>
      <c r="R96" s="195" t="s">
        <v>2322</v>
      </c>
      <c r="S96" s="194" t="s">
        <v>2353</v>
      </c>
      <c r="T96" s="199">
        <v>1</v>
      </c>
      <c r="U96" s="195"/>
      <c r="V96" s="194"/>
      <c r="W96" s="592">
        <v>7390000</v>
      </c>
      <c r="X96" s="199">
        <v>7390000</v>
      </c>
      <c r="Y96" s="199">
        <v>2000000</v>
      </c>
      <c r="Z96" s="199">
        <v>2000000</v>
      </c>
      <c r="AA96" s="199">
        <v>2000000</v>
      </c>
      <c r="AB96" s="199">
        <v>2000000</v>
      </c>
      <c r="AC96" s="199">
        <v>2000000</v>
      </c>
      <c r="AD96" s="199">
        <v>2000000</v>
      </c>
      <c r="AE96" s="199">
        <v>1500000</v>
      </c>
      <c r="AF96" s="591">
        <v>1500000</v>
      </c>
      <c r="AG96" s="591">
        <v>14890000</v>
      </c>
      <c r="AH96" s="929"/>
      <c r="AI96" s="587">
        <v>5000000</v>
      </c>
      <c r="AJ96" s="587">
        <v>5000000</v>
      </c>
      <c r="AK96" s="932"/>
      <c r="AL96" s="929"/>
      <c r="AM96" s="792"/>
      <c r="AN96" s="595"/>
    </row>
    <row r="97" spans="1:42" s="602" customFormat="1" ht="79.150000000000006" customHeight="1" x14ac:dyDescent="0.25">
      <c r="A97" s="923"/>
      <c r="B97" s="789"/>
      <c r="C97" s="610">
        <v>55</v>
      </c>
      <c r="D97" s="610">
        <v>570</v>
      </c>
      <c r="E97" s="926"/>
      <c r="F97" s="194" t="s">
        <v>12</v>
      </c>
      <c r="G97" s="194"/>
      <c r="H97" s="584"/>
      <c r="I97" s="584"/>
      <c r="J97" s="585"/>
      <c r="K97" s="584"/>
      <c r="L97" s="590"/>
      <c r="M97" s="195"/>
      <c r="N97" s="195"/>
      <c r="O97" s="591" t="e">
        <v>#N/A</v>
      </c>
      <c r="P97" s="199" t="e">
        <v>#N/A</v>
      </c>
      <c r="Q97" s="194" t="s">
        <v>2321</v>
      </c>
      <c r="R97" s="195" t="s">
        <v>2322</v>
      </c>
      <c r="S97" s="194" t="s">
        <v>2401</v>
      </c>
      <c r="T97" s="240">
        <v>3</v>
      </c>
      <c r="U97" s="195"/>
      <c r="V97" s="194"/>
      <c r="W97" s="592">
        <v>7390000</v>
      </c>
      <c r="X97" s="199">
        <v>22170000</v>
      </c>
      <c r="Y97" s="199">
        <v>2000000</v>
      </c>
      <c r="Z97" s="199">
        <v>6000000</v>
      </c>
      <c r="AA97" s="199">
        <v>2000000</v>
      </c>
      <c r="AB97" s="199">
        <v>6000000</v>
      </c>
      <c r="AC97" s="199">
        <v>2000000</v>
      </c>
      <c r="AD97" s="199">
        <v>6000000</v>
      </c>
      <c r="AE97" s="199">
        <v>1500000</v>
      </c>
      <c r="AF97" s="591">
        <v>4500000</v>
      </c>
      <c r="AG97" s="591">
        <v>44670000</v>
      </c>
      <c r="AH97" s="929"/>
      <c r="AI97" s="587">
        <v>5000000</v>
      </c>
      <c r="AJ97" s="587">
        <v>15000000</v>
      </c>
      <c r="AK97" s="932"/>
      <c r="AL97" s="929"/>
      <c r="AM97" s="792"/>
      <c r="AN97" s="601"/>
    </row>
    <row r="98" spans="1:42" s="614" customFormat="1" ht="79.150000000000006" customHeight="1" thickBot="1" x14ac:dyDescent="0.3">
      <c r="A98" s="923"/>
      <c r="B98" s="789"/>
      <c r="C98" s="610">
        <v>55</v>
      </c>
      <c r="D98" s="610">
        <v>570</v>
      </c>
      <c r="E98" s="926"/>
      <c r="F98" s="194" t="s">
        <v>12</v>
      </c>
      <c r="G98" s="194"/>
      <c r="H98" s="584"/>
      <c r="I98" s="584"/>
      <c r="J98" s="585"/>
      <c r="K98" s="584"/>
      <c r="L98" s="590"/>
      <c r="M98" s="195"/>
      <c r="N98" s="195"/>
      <c r="O98" s="591" t="e">
        <v>#N/A</v>
      </c>
      <c r="P98" s="199" t="e">
        <v>#N/A</v>
      </c>
      <c r="Q98" s="194" t="s">
        <v>2318</v>
      </c>
      <c r="R98" s="195" t="s">
        <v>2319</v>
      </c>
      <c r="S98" s="194" t="s">
        <v>2330</v>
      </c>
      <c r="T98" s="641">
        <v>20.2</v>
      </c>
      <c r="U98" s="591">
        <v>96000</v>
      </c>
      <c r="V98" s="587">
        <v>1939200</v>
      </c>
      <c r="W98" s="592"/>
      <c r="X98" s="199"/>
      <c r="Y98" s="199">
        <v>0</v>
      </c>
      <c r="Z98" s="199"/>
      <c r="AA98" s="199">
        <v>0</v>
      </c>
      <c r="AB98" s="199"/>
      <c r="AC98" s="199"/>
      <c r="AD98" s="199"/>
      <c r="AE98" s="199">
        <v>0</v>
      </c>
      <c r="AF98" s="591"/>
      <c r="AG98" s="591">
        <v>1939200</v>
      </c>
      <c r="AH98" s="929"/>
      <c r="AI98" s="587"/>
      <c r="AJ98" s="587"/>
      <c r="AK98" s="932"/>
      <c r="AL98" s="929"/>
      <c r="AM98" s="792"/>
      <c r="AN98" s="613"/>
    </row>
    <row r="99" spans="1:42" s="606" customFormat="1" ht="79.150000000000006" customHeight="1" x14ac:dyDescent="0.25">
      <c r="A99" s="923"/>
      <c r="B99" s="789"/>
      <c r="C99" s="610">
        <v>55</v>
      </c>
      <c r="D99" s="610">
        <v>570</v>
      </c>
      <c r="E99" s="926"/>
      <c r="F99" s="194" t="s">
        <v>12</v>
      </c>
      <c r="G99" s="194"/>
      <c r="H99" s="584"/>
      <c r="I99" s="584"/>
      <c r="J99" s="585"/>
      <c r="K99" s="584"/>
      <c r="L99" s="590"/>
      <c r="M99" s="195"/>
      <c r="N99" s="195"/>
      <c r="O99" s="591" t="e">
        <v>#N/A</v>
      </c>
      <c r="P99" s="199" t="e">
        <v>#N/A</v>
      </c>
      <c r="Q99" s="194" t="s">
        <v>2318</v>
      </c>
      <c r="R99" s="195" t="s">
        <v>2319</v>
      </c>
      <c r="S99" s="194" t="s">
        <v>2392</v>
      </c>
      <c r="T99" s="240">
        <v>23.4</v>
      </c>
      <c r="U99" s="591">
        <v>464000</v>
      </c>
      <c r="V99" s="587">
        <v>10857600</v>
      </c>
      <c r="W99" s="592"/>
      <c r="X99" s="199"/>
      <c r="Y99" s="199">
        <v>0</v>
      </c>
      <c r="Z99" s="199"/>
      <c r="AA99" s="199">
        <v>0</v>
      </c>
      <c r="AB99" s="199"/>
      <c r="AC99" s="199"/>
      <c r="AD99" s="199"/>
      <c r="AE99" s="199">
        <v>0</v>
      </c>
      <c r="AF99" s="591"/>
      <c r="AG99" s="591">
        <v>10857600</v>
      </c>
      <c r="AH99" s="930"/>
      <c r="AI99" s="587"/>
      <c r="AJ99" s="587"/>
      <c r="AK99" s="932"/>
      <c r="AL99" s="929"/>
      <c r="AM99" s="792"/>
      <c r="AN99" s="605"/>
    </row>
    <row r="100" spans="1:42" s="643" customFormat="1" ht="79.150000000000006" customHeight="1" x14ac:dyDescent="0.25">
      <c r="A100" s="924"/>
      <c r="B100" s="785"/>
      <c r="C100" s="610">
        <v>55</v>
      </c>
      <c r="D100" s="610">
        <v>570</v>
      </c>
      <c r="E100" s="927"/>
      <c r="F100" s="194" t="s">
        <v>12</v>
      </c>
      <c r="G100" s="194"/>
      <c r="H100" s="584"/>
      <c r="I100" s="584"/>
      <c r="J100" s="585"/>
      <c r="K100" s="584"/>
      <c r="L100" s="590"/>
      <c r="M100" s="195"/>
      <c r="N100" s="195"/>
      <c r="O100" s="591" t="e">
        <v>#N/A</v>
      </c>
      <c r="P100" s="199" t="e">
        <v>#N/A</v>
      </c>
      <c r="Q100" s="194" t="s">
        <v>2318</v>
      </c>
      <c r="R100" s="195" t="s">
        <v>2319</v>
      </c>
      <c r="S100" s="194" t="s">
        <v>2320</v>
      </c>
      <c r="T100" s="199">
        <v>1</v>
      </c>
      <c r="U100" s="195"/>
      <c r="V100" s="194"/>
      <c r="W100" s="592">
        <v>1570000</v>
      </c>
      <c r="X100" s="199">
        <v>1570000</v>
      </c>
      <c r="Y100" s="199">
        <v>2000000</v>
      </c>
      <c r="Z100" s="199">
        <v>2000000</v>
      </c>
      <c r="AA100" s="199">
        <v>2000000</v>
      </c>
      <c r="AB100" s="199">
        <v>2000000</v>
      </c>
      <c r="AC100" s="199">
        <v>2000000</v>
      </c>
      <c r="AD100" s="199">
        <v>2000000</v>
      </c>
      <c r="AE100" s="199">
        <v>1500000</v>
      </c>
      <c r="AF100" s="591">
        <v>1500000</v>
      </c>
      <c r="AG100" s="591">
        <v>9070000</v>
      </c>
      <c r="AH100" s="642"/>
      <c r="AI100" s="587">
        <v>5000000</v>
      </c>
      <c r="AJ100" s="587">
        <v>5000000</v>
      </c>
      <c r="AK100" s="933"/>
      <c r="AL100" s="930"/>
      <c r="AM100" s="793"/>
      <c r="AN100" s="620"/>
      <c r="AO100" s="621"/>
      <c r="AP100" s="621"/>
    </row>
    <row r="101" spans="1:42" s="614" customFormat="1" ht="79.150000000000006" customHeight="1" thickBot="1" x14ac:dyDescent="0.3">
      <c r="A101" s="934">
        <v>40</v>
      </c>
      <c r="B101" s="803" t="s">
        <v>2402</v>
      </c>
      <c r="C101" s="644">
        <v>55</v>
      </c>
      <c r="D101" s="644">
        <v>570</v>
      </c>
      <c r="E101" s="925" t="s">
        <v>2403</v>
      </c>
      <c r="F101" s="205" t="s">
        <v>12</v>
      </c>
      <c r="G101" s="205"/>
      <c r="H101" s="622"/>
      <c r="I101" s="622"/>
      <c r="J101" s="623"/>
      <c r="K101" s="622"/>
      <c r="L101" s="624"/>
      <c r="M101" s="615"/>
      <c r="N101" s="615"/>
      <c r="O101" s="616" t="e">
        <v>#N/A</v>
      </c>
      <c r="P101" s="625" t="e">
        <v>#N/A</v>
      </c>
      <c r="Q101" s="205" t="s">
        <v>2318</v>
      </c>
      <c r="R101" s="615" t="s">
        <v>2319</v>
      </c>
      <c r="S101" s="205" t="s">
        <v>2397</v>
      </c>
      <c r="T101" s="626">
        <v>3.5999999999999996</v>
      </c>
      <c r="U101" s="616">
        <v>344000</v>
      </c>
      <c r="V101" s="607">
        <v>1238399.9999999998</v>
      </c>
      <c r="W101" s="627"/>
      <c r="X101" s="625"/>
      <c r="Y101" s="625"/>
      <c r="Z101" s="625"/>
      <c r="AA101" s="625"/>
      <c r="AB101" s="625"/>
      <c r="AC101" s="625"/>
      <c r="AD101" s="625">
        <v>0</v>
      </c>
      <c r="AE101" s="625"/>
      <c r="AF101" s="616"/>
      <c r="AG101" s="616">
        <v>1238399.9999999998</v>
      </c>
      <c r="AH101" s="928">
        <v>76358400</v>
      </c>
      <c r="AI101" s="607"/>
      <c r="AJ101" s="607"/>
      <c r="AK101" s="931">
        <v>30000000</v>
      </c>
      <c r="AL101" s="935">
        <v>106358400</v>
      </c>
      <c r="AM101" s="791"/>
      <c r="AN101" s="613"/>
    </row>
    <row r="102" spans="1:42" s="596" customFormat="1" ht="79.150000000000006" customHeight="1" thickBot="1" x14ac:dyDescent="0.3">
      <c r="A102" s="934"/>
      <c r="B102" s="803"/>
      <c r="C102" s="610">
        <v>55</v>
      </c>
      <c r="D102" s="610">
        <v>570</v>
      </c>
      <c r="E102" s="927"/>
      <c r="F102" s="194" t="s">
        <v>12</v>
      </c>
      <c r="G102" s="194"/>
      <c r="H102" s="584"/>
      <c r="I102" s="584"/>
      <c r="J102" s="585"/>
      <c r="K102" s="584"/>
      <c r="L102" s="590"/>
      <c r="M102" s="195"/>
      <c r="N102" s="195"/>
      <c r="O102" s="591" t="e">
        <v>#N/A</v>
      </c>
      <c r="P102" s="199" t="e">
        <v>#N/A</v>
      </c>
      <c r="Q102" s="194" t="s">
        <v>2321</v>
      </c>
      <c r="R102" s="195" t="s">
        <v>2322</v>
      </c>
      <c r="S102" s="194" t="s">
        <v>2361</v>
      </c>
      <c r="T102" s="199">
        <v>6</v>
      </c>
      <c r="U102" s="195"/>
      <c r="V102" s="194"/>
      <c r="W102" s="592">
        <v>5020000</v>
      </c>
      <c r="X102" s="199">
        <v>30120000</v>
      </c>
      <c r="Y102" s="199">
        <v>2000000</v>
      </c>
      <c r="Z102" s="199">
        <v>12000000</v>
      </c>
      <c r="AA102" s="199">
        <v>2000000</v>
      </c>
      <c r="AB102" s="199">
        <v>12000000</v>
      </c>
      <c r="AC102" s="199">
        <v>2000000</v>
      </c>
      <c r="AD102" s="199">
        <v>12000000</v>
      </c>
      <c r="AE102" s="199">
        <v>1500000</v>
      </c>
      <c r="AF102" s="591">
        <v>9000000</v>
      </c>
      <c r="AG102" s="591">
        <v>75120000</v>
      </c>
      <c r="AH102" s="930"/>
      <c r="AI102" s="587">
        <v>5000000</v>
      </c>
      <c r="AJ102" s="587">
        <v>30000000</v>
      </c>
      <c r="AK102" s="933"/>
      <c r="AL102" s="935"/>
      <c r="AM102" s="793"/>
      <c r="AN102" s="595"/>
    </row>
    <row r="103" spans="1:42" s="614" customFormat="1" ht="79.150000000000006" customHeight="1" thickBot="1" x14ac:dyDescent="0.3">
      <c r="A103" s="922">
        <v>41</v>
      </c>
      <c r="B103" s="784" t="s">
        <v>85</v>
      </c>
      <c r="C103" s="610">
        <v>55</v>
      </c>
      <c r="D103" s="610">
        <v>570</v>
      </c>
      <c r="E103" s="925" t="s">
        <v>2317</v>
      </c>
      <c r="F103" s="194" t="s">
        <v>12</v>
      </c>
      <c r="G103" s="194"/>
      <c r="H103" s="584"/>
      <c r="I103" s="584"/>
      <c r="J103" s="585"/>
      <c r="K103" s="584"/>
      <c r="L103" s="590"/>
      <c r="M103" s="195"/>
      <c r="N103" s="195"/>
      <c r="O103" s="591" t="e">
        <v>#N/A</v>
      </c>
      <c r="P103" s="199" t="e">
        <v>#N/A</v>
      </c>
      <c r="Q103" s="194" t="s">
        <v>2321</v>
      </c>
      <c r="R103" s="195" t="s">
        <v>2322</v>
      </c>
      <c r="S103" s="194" t="s">
        <v>2348</v>
      </c>
      <c r="T103" s="199">
        <v>1</v>
      </c>
      <c r="U103" s="591"/>
      <c r="V103" s="587"/>
      <c r="W103" s="592">
        <v>2730000</v>
      </c>
      <c r="X103" s="199">
        <v>2730000</v>
      </c>
      <c r="Y103" s="199">
        <v>2000000</v>
      </c>
      <c r="Z103" s="199">
        <v>2000000</v>
      </c>
      <c r="AA103" s="199">
        <v>2000000</v>
      </c>
      <c r="AB103" s="199">
        <v>2000000</v>
      </c>
      <c r="AC103" s="199">
        <v>2000000</v>
      </c>
      <c r="AD103" s="199">
        <v>2000000</v>
      </c>
      <c r="AE103" s="199">
        <v>1500000</v>
      </c>
      <c r="AF103" s="591">
        <v>1500000</v>
      </c>
      <c r="AG103" s="591">
        <v>10230000</v>
      </c>
      <c r="AH103" s="928">
        <v>32250000</v>
      </c>
      <c r="AI103" s="587">
        <v>5000000</v>
      </c>
      <c r="AJ103" s="612">
        <v>5000000</v>
      </c>
      <c r="AK103" s="931">
        <v>15000000</v>
      </c>
      <c r="AL103" s="928">
        <v>47250000</v>
      </c>
      <c r="AM103" s="791"/>
      <c r="AN103" s="613"/>
    </row>
    <row r="104" spans="1:42" s="606" customFormat="1" ht="79.150000000000006" customHeight="1" thickBot="1" x14ac:dyDescent="0.3">
      <c r="A104" s="924"/>
      <c r="B104" s="785"/>
      <c r="C104" s="610">
        <v>55</v>
      </c>
      <c r="D104" s="610">
        <v>570</v>
      </c>
      <c r="E104" s="927"/>
      <c r="F104" s="194" t="s">
        <v>12</v>
      </c>
      <c r="G104" s="194"/>
      <c r="H104" s="584"/>
      <c r="I104" s="584"/>
      <c r="J104" s="585"/>
      <c r="K104" s="584"/>
      <c r="L104" s="590"/>
      <c r="M104" s="195"/>
      <c r="N104" s="195"/>
      <c r="O104" s="591" t="e">
        <v>#N/A</v>
      </c>
      <c r="P104" s="199" t="e">
        <v>#N/A</v>
      </c>
      <c r="Q104" s="194" t="s">
        <v>2321</v>
      </c>
      <c r="R104" s="195" t="s">
        <v>2322</v>
      </c>
      <c r="S104" s="194" t="s">
        <v>2349</v>
      </c>
      <c r="T104" s="199">
        <v>2</v>
      </c>
      <c r="U104" s="195"/>
      <c r="V104" s="194"/>
      <c r="W104" s="592">
        <v>3510000</v>
      </c>
      <c r="X104" s="199">
        <v>7020000</v>
      </c>
      <c r="Y104" s="199">
        <v>2000000</v>
      </c>
      <c r="Z104" s="199">
        <v>4000000</v>
      </c>
      <c r="AA104" s="199">
        <v>2000000</v>
      </c>
      <c r="AB104" s="199">
        <v>4000000</v>
      </c>
      <c r="AC104" s="199">
        <v>2000000</v>
      </c>
      <c r="AD104" s="199">
        <v>4000000</v>
      </c>
      <c r="AE104" s="199">
        <v>1500000</v>
      </c>
      <c r="AF104" s="591">
        <v>3000000</v>
      </c>
      <c r="AG104" s="591">
        <v>22020000</v>
      </c>
      <c r="AH104" s="930"/>
      <c r="AI104" s="587">
        <v>5000000</v>
      </c>
      <c r="AJ104" s="612">
        <v>10000000</v>
      </c>
      <c r="AK104" s="933"/>
      <c r="AL104" s="930"/>
      <c r="AM104" s="793"/>
      <c r="AN104" s="605"/>
    </row>
    <row r="105" spans="1:42" s="598" customFormat="1" ht="79.150000000000006" customHeight="1" thickBot="1" x14ac:dyDescent="0.3">
      <c r="A105" s="195">
        <v>42</v>
      </c>
      <c r="B105" s="194" t="s">
        <v>2404</v>
      </c>
      <c r="C105" s="610">
        <v>55</v>
      </c>
      <c r="D105" s="610">
        <v>570</v>
      </c>
      <c r="E105" s="610" t="s">
        <v>2317</v>
      </c>
      <c r="F105" s="194" t="s">
        <v>12</v>
      </c>
      <c r="G105" s="194"/>
      <c r="H105" s="584"/>
      <c r="I105" s="584"/>
      <c r="J105" s="585"/>
      <c r="K105" s="584"/>
      <c r="L105" s="590"/>
      <c r="M105" s="195"/>
      <c r="N105" s="195"/>
      <c r="O105" s="591" t="e">
        <v>#N/A</v>
      </c>
      <c r="P105" s="199" t="e">
        <v>#N/A</v>
      </c>
      <c r="Q105" s="194" t="s">
        <v>2321</v>
      </c>
      <c r="R105" s="195" t="s">
        <v>2322</v>
      </c>
      <c r="S105" s="194" t="s">
        <v>2347</v>
      </c>
      <c r="T105" s="199">
        <v>1</v>
      </c>
      <c r="U105" s="195"/>
      <c r="V105" s="194"/>
      <c r="W105" s="592">
        <v>3830000</v>
      </c>
      <c r="X105" s="199">
        <v>3830000</v>
      </c>
      <c r="Y105" s="199">
        <v>2000000</v>
      </c>
      <c r="Z105" s="199">
        <v>2000000</v>
      </c>
      <c r="AA105" s="199">
        <v>2000000</v>
      </c>
      <c r="AB105" s="199">
        <v>2000000</v>
      </c>
      <c r="AC105" s="199">
        <v>2000000</v>
      </c>
      <c r="AD105" s="199">
        <v>2000000</v>
      </c>
      <c r="AE105" s="199">
        <v>1500000</v>
      </c>
      <c r="AF105" s="591">
        <v>1500000</v>
      </c>
      <c r="AG105" s="591">
        <v>11330000</v>
      </c>
      <c r="AH105" s="591">
        <v>11330000</v>
      </c>
      <c r="AI105" s="587">
        <v>5000000</v>
      </c>
      <c r="AJ105" s="587">
        <v>5000000</v>
      </c>
      <c r="AK105" s="587">
        <v>5000000</v>
      </c>
      <c r="AL105" s="591">
        <v>16330000</v>
      </c>
      <c r="AM105" s="200"/>
      <c r="AN105" s="597"/>
    </row>
    <row r="106" spans="1:42" s="606" customFormat="1" ht="79.150000000000006" customHeight="1" thickBot="1" x14ac:dyDescent="0.3">
      <c r="A106" s="195">
        <v>43</v>
      </c>
      <c r="B106" s="194" t="s">
        <v>2405</v>
      </c>
      <c r="C106" s="610">
        <v>55</v>
      </c>
      <c r="D106" s="610">
        <v>338</v>
      </c>
      <c r="E106" s="610" t="s">
        <v>2317</v>
      </c>
      <c r="F106" s="194" t="s">
        <v>12</v>
      </c>
      <c r="G106" s="194"/>
      <c r="H106" s="584"/>
      <c r="I106" s="584"/>
      <c r="J106" s="585"/>
      <c r="K106" s="584"/>
      <c r="L106" s="590"/>
      <c r="M106" s="195"/>
      <c r="N106" s="195"/>
      <c r="O106" s="591" t="e">
        <v>#N/A</v>
      </c>
      <c r="P106" s="199" t="e">
        <v>#N/A</v>
      </c>
      <c r="Q106" s="194" t="s">
        <v>2321</v>
      </c>
      <c r="R106" s="195" t="s">
        <v>2322</v>
      </c>
      <c r="S106" s="194" t="s">
        <v>2361</v>
      </c>
      <c r="T106" s="199">
        <v>1</v>
      </c>
      <c r="U106" s="591"/>
      <c r="V106" s="587"/>
      <c r="W106" s="592">
        <v>5020000</v>
      </c>
      <c r="X106" s="199">
        <v>5020000</v>
      </c>
      <c r="Y106" s="199">
        <v>2000000</v>
      </c>
      <c r="Z106" s="199">
        <v>2000000</v>
      </c>
      <c r="AA106" s="199">
        <v>2000000</v>
      </c>
      <c r="AB106" s="199">
        <v>2000000</v>
      </c>
      <c r="AC106" s="199">
        <v>2000000</v>
      </c>
      <c r="AD106" s="199">
        <v>2000000</v>
      </c>
      <c r="AE106" s="199">
        <v>1500000</v>
      </c>
      <c r="AF106" s="591">
        <v>1500000</v>
      </c>
      <c r="AG106" s="591">
        <v>12520000</v>
      </c>
      <c r="AH106" s="591">
        <v>12520000</v>
      </c>
      <c r="AI106" s="587">
        <v>5000000</v>
      </c>
      <c r="AJ106" s="607">
        <v>5000000</v>
      </c>
      <c r="AK106" s="607">
        <v>5000000</v>
      </c>
      <c r="AL106" s="616">
        <v>17520000</v>
      </c>
      <c r="AM106" s="200"/>
      <c r="AN106" s="605"/>
    </row>
    <row r="107" spans="1:42" s="606" customFormat="1" ht="79.150000000000006" customHeight="1" x14ac:dyDescent="0.25">
      <c r="A107" s="636">
        <v>44</v>
      </c>
      <c r="B107" s="202" t="s">
        <v>2406</v>
      </c>
      <c r="C107" s="632">
        <v>55</v>
      </c>
      <c r="D107" s="632">
        <v>570</v>
      </c>
      <c r="E107" s="632" t="s">
        <v>2317</v>
      </c>
      <c r="F107" s="202" t="s">
        <v>12</v>
      </c>
      <c r="G107" s="202"/>
      <c r="H107" s="633"/>
      <c r="I107" s="633"/>
      <c r="J107" s="634"/>
      <c r="K107" s="633"/>
      <c r="L107" s="635"/>
      <c r="M107" s="636"/>
      <c r="N107" s="636"/>
      <c r="O107" s="637" t="e">
        <v>#N/A</v>
      </c>
      <c r="P107" s="638" t="e">
        <v>#N/A</v>
      </c>
      <c r="Q107" s="202" t="s">
        <v>2318</v>
      </c>
      <c r="R107" s="636" t="s">
        <v>2319</v>
      </c>
      <c r="S107" s="202" t="s">
        <v>2361</v>
      </c>
      <c r="T107" s="638">
        <v>1</v>
      </c>
      <c r="U107" s="636"/>
      <c r="V107" s="202"/>
      <c r="W107" s="640">
        <v>5020000</v>
      </c>
      <c r="X107" s="638">
        <v>5020000</v>
      </c>
      <c r="Y107" s="638">
        <v>2000000</v>
      </c>
      <c r="Z107" s="638">
        <v>2000000</v>
      </c>
      <c r="AA107" s="638">
        <v>2000000</v>
      </c>
      <c r="AB107" s="638">
        <v>2000000</v>
      </c>
      <c r="AC107" s="638">
        <v>2000000</v>
      </c>
      <c r="AD107" s="638">
        <v>2000000</v>
      </c>
      <c r="AE107" s="638">
        <v>1500000</v>
      </c>
      <c r="AF107" s="637">
        <v>1500000</v>
      </c>
      <c r="AG107" s="637">
        <v>12520000</v>
      </c>
      <c r="AH107" s="637">
        <v>12520000</v>
      </c>
      <c r="AI107" s="612">
        <v>5000000</v>
      </c>
      <c r="AJ107" s="612">
        <v>5000000</v>
      </c>
      <c r="AK107" s="612">
        <v>5000000</v>
      </c>
      <c r="AL107" s="637">
        <v>17520000</v>
      </c>
      <c r="AM107" s="630"/>
      <c r="AN107" s="605"/>
    </row>
    <row r="108" spans="1:42" s="609" customFormat="1" ht="79.150000000000006" customHeight="1" x14ac:dyDescent="0.25">
      <c r="A108" s="195">
        <v>45</v>
      </c>
      <c r="B108" s="194" t="s">
        <v>2407</v>
      </c>
      <c r="C108" s="610"/>
      <c r="D108" s="610"/>
      <c r="E108" s="610" t="s">
        <v>2317</v>
      </c>
      <c r="F108" s="194" t="s">
        <v>12</v>
      </c>
      <c r="G108" s="194"/>
      <c r="H108" s="584"/>
      <c r="I108" s="584"/>
      <c r="J108" s="585"/>
      <c r="K108" s="584"/>
      <c r="L108" s="590"/>
      <c r="M108" s="195"/>
      <c r="N108" s="195"/>
      <c r="O108" s="591" t="e">
        <v>#N/A</v>
      </c>
      <c r="P108" s="199" t="e">
        <v>#N/A</v>
      </c>
      <c r="Q108" s="194" t="s">
        <v>2318</v>
      </c>
      <c r="R108" s="195" t="s">
        <v>2319</v>
      </c>
      <c r="S108" s="194" t="s">
        <v>2408</v>
      </c>
      <c r="T108" s="199">
        <v>12</v>
      </c>
      <c r="U108" s="195"/>
      <c r="V108" s="194"/>
      <c r="W108" s="592">
        <v>1570000</v>
      </c>
      <c r="X108" s="199">
        <v>18840000</v>
      </c>
      <c r="Y108" s="199">
        <v>2000000</v>
      </c>
      <c r="Z108" s="199">
        <v>24000000</v>
      </c>
      <c r="AA108" s="199">
        <v>2000000</v>
      </c>
      <c r="AB108" s="199">
        <v>24000000</v>
      </c>
      <c r="AC108" s="199">
        <v>2000000</v>
      </c>
      <c r="AD108" s="199">
        <v>24000000</v>
      </c>
      <c r="AE108" s="199">
        <v>500000</v>
      </c>
      <c r="AF108" s="591">
        <v>6000000</v>
      </c>
      <c r="AG108" s="591">
        <v>96840000</v>
      </c>
      <c r="AH108" s="591">
        <v>96840000</v>
      </c>
      <c r="AI108" s="587"/>
      <c r="AJ108" s="587">
        <v>0</v>
      </c>
      <c r="AK108" s="587">
        <v>0</v>
      </c>
      <c r="AL108" s="591">
        <v>96840000</v>
      </c>
      <c r="AM108" s="200"/>
    </row>
    <row r="109" spans="1:42" s="621" customFormat="1" ht="79.150000000000006" customHeight="1" x14ac:dyDescent="0.25">
      <c r="A109" s="922">
        <v>46</v>
      </c>
      <c r="B109" s="784" t="s">
        <v>2409</v>
      </c>
      <c r="C109" s="644">
        <v>55</v>
      </c>
      <c r="D109" s="644">
        <v>570</v>
      </c>
      <c r="E109" s="925" t="s">
        <v>2317</v>
      </c>
      <c r="F109" s="205" t="s">
        <v>12</v>
      </c>
      <c r="G109" s="205"/>
      <c r="H109" s="622"/>
      <c r="I109" s="622"/>
      <c r="J109" s="623"/>
      <c r="K109" s="622"/>
      <c r="L109" s="624"/>
      <c r="M109" s="615"/>
      <c r="N109" s="615"/>
      <c r="O109" s="616" t="e">
        <v>#N/A</v>
      </c>
      <c r="P109" s="625" t="e">
        <v>#N/A</v>
      </c>
      <c r="Q109" s="205" t="s">
        <v>2321</v>
      </c>
      <c r="R109" s="615" t="s">
        <v>2322</v>
      </c>
      <c r="S109" s="205" t="s">
        <v>2350</v>
      </c>
      <c r="T109" s="625">
        <v>1</v>
      </c>
      <c r="U109" s="616"/>
      <c r="V109" s="607"/>
      <c r="W109" s="627">
        <v>5170000</v>
      </c>
      <c r="X109" s="625">
        <v>5170000</v>
      </c>
      <c r="Y109" s="625">
        <v>2000000</v>
      </c>
      <c r="Z109" s="625">
        <v>2000000</v>
      </c>
      <c r="AA109" s="625">
        <v>2000000</v>
      </c>
      <c r="AB109" s="625">
        <v>2000000</v>
      </c>
      <c r="AC109" s="625">
        <v>2000000</v>
      </c>
      <c r="AD109" s="625">
        <v>2000000</v>
      </c>
      <c r="AE109" s="625">
        <v>1500000</v>
      </c>
      <c r="AF109" s="616">
        <v>1500000</v>
      </c>
      <c r="AG109" s="616">
        <v>12670000</v>
      </c>
      <c r="AH109" s="928">
        <v>22900000</v>
      </c>
      <c r="AI109" s="607">
        <v>5000000</v>
      </c>
      <c r="AJ109" s="607">
        <v>5000000</v>
      </c>
      <c r="AK109" s="931">
        <v>10000000</v>
      </c>
      <c r="AL109" s="928">
        <v>32900000</v>
      </c>
      <c r="AM109" s="791"/>
      <c r="AN109" s="620"/>
    </row>
    <row r="110" spans="1:42" s="614" customFormat="1" ht="79.150000000000006" customHeight="1" thickBot="1" x14ac:dyDescent="0.3">
      <c r="A110" s="924"/>
      <c r="B110" s="785"/>
      <c r="C110" s="610">
        <v>55</v>
      </c>
      <c r="D110" s="610">
        <v>570</v>
      </c>
      <c r="E110" s="927"/>
      <c r="F110" s="194" t="s">
        <v>12</v>
      </c>
      <c r="G110" s="194"/>
      <c r="H110" s="584"/>
      <c r="I110" s="584"/>
      <c r="J110" s="585"/>
      <c r="K110" s="584"/>
      <c r="L110" s="590"/>
      <c r="M110" s="195"/>
      <c r="N110" s="195"/>
      <c r="O110" s="591" t="e">
        <v>#N/A</v>
      </c>
      <c r="P110" s="199" t="e">
        <v>#N/A</v>
      </c>
      <c r="Q110" s="194" t="s">
        <v>2321</v>
      </c>
      <c r="R110" s="195" t="s">
        <v>2322</v>
      </c>
      <c r="S110" s="194" t="s">
        <v>2348</v>
      </c>
      <c r="T110" s="199">
        <v>1</v>
      </c>
      <c r="U110" s="591"/>
      <c r="V110" s="587"/>
      <c r="W110" s="592">
        <v>2730000</v>
      </c>
      <c r="X110" s="199">
        <v>2730000</v>
      </c>
      <c r="Y110" s="199">
        <v>2000000</v>
      </c>
      <c r="Z110" s="199">
        <v>2000000</v>
      </c>
      <c r="AA110" s="199">
        <v>2000000</v>
      </c>
      <c r="AB110" s="199">
        <v>2000000</v>
      </c>
      <c r="AC110" s="199">
        <v>2000000</v>
      </c>
      <c r="AD110" s="199">
        <v>2000000</v>
      </c>
      <c r="AE110" s="199">
        <v>1500000</v>
      </c>
      <c r="AF110" s="591">
        <v>1500000</v>
      </c>
      <c r="AG110" s="591">
        <v>10230000</v>
      </c>
      <c r="AH110" s="930"/>
      <c r="AI110" s="587">
        <v>5000000</v>
      </c>
      <c r="AJ110" s="587">
        <v>5000000</v>
      </c>
      <c r="AK110" s="933"/>
      <c r="AL110" s="930"/>
      <c r="AM110" s="793"/>
      <c r="AN110" s="613"/>
    </row>
    <row r="111" spans="1:42" s="609" customFormat="1" ht="79.150000000000006" customHeight="1" thickBot="1" x14ac:dyDescent="0.3">
      <c r="A111" s="615">
        <v>47</v>
      </c>
      <c r="B111" s="205" t="s">
        <v>2410</v>
      </c>
      <c r="C111" s="610">
        <v>55</v>
      </c>
      <c r="D111" s="610">
        <v>570</v>
      </c>
      <c r="E111" s="610" t="s">
        <v>2317</v>
      </c>
      <c r="F111" s="194" t="s">
        <v>12</v>
      </c>
      <c r="G111" s="194"/>
      <c r="H111" s="584"/>
      <c r="I111" s="584"/>
      <c r="J111" s="585"/>
      <c r="K111" s="584"/>
      <c r="L111" s="590"/>
      <c r="M111" s="195"/>
      <c r="N111" s="195"/>
      <c r="O111" s="591" t="e">
        <v>#N/A</v>
      </c>
      <c r="P111" s="199" t="e">
        <v>#N/A</v>
      </c>
      <c r="Q111" s="194" t="s">
        <v>2321</v>
      </c>
      <c r="R111" s="195" t="s">
        <v>2322</v>
      </c>
      <c r="S111" s="194" t="s">
        <v>2411</v>
      </c>
      <c r="T111" s="199">
        <v>2</v>
      </c>
      <c r="U111" s="591"/>
      <c r="V111" s="587"/>
      <c r="W111" s="592">
        <v>7390000</v>
      </c>
      <c r="X111" s="199">
        <v>14780000</v>
      </c>
      <c r="Y111" s="199">
        <v>2000000</v>
      </c>
      <c r="Z111" s="199">
        <v>4000000</v>
      </c>
      <c r="AA111" s="199">
        <v>2000000</v>
      </c>
      <c r="AB111" s="199">
        <v>4000000</v>
      </c>
      <c r="AC111" s="199">
        <v>2000000</v>
      </c>
      <c r="AD111" s="199">
        <v>4000000</v>
      </c>
      <c r="AE111" s="199">
        <v>1500000</v>
      </c>
      <c r="AF111" s="591">
        <v>3000000</v>
      </c>
      <c r="AG111" s="591">
        <v>29780000</v>
      </c>
      <c r="AH111" s="591">
        <v>29780000</v>
      </c>
      <c r="AI111" s="587">
        <v>5000000</v>
      </c>
      <c r="AJ111" s="607">
        <v>10000000</v>
      </c>
      <c r="AK111" s="607">
        <v>10000000</v>
      </c>
      <c r="AL111" s="616">
        <v>39780000</v>
      </c>
      <c r="AM111" s="200"/>
      <c r="AN111" s="608"/>
    </row>
    <row r="112" spans="1:42" s="606" customFormat="1" ht="79.150000000000006" customHeight="1" x14ac:dyDescent="0.25">
      <c r="A112" s="922">
        <v>48</v>
      </c>
      <c r="B112" s="784" t="s">
        <v>937</v>
      </c>
      <c r="C112" s="610">
        <v>55</v>
      </c>
      <c r="D112" s="610">
        <v>570</v>
      </c>
      <c r="E112" s="925" t="s">
        <v>2317</v>
      </c>
      <c r="F112" s="194" t="s">
        <v>12</v>
      </c>
      <c r="G112" s="194"/>
      <c r="H112" s="584"/>
      <c r="I112" s="584"/>
      <c r="J112" s="585"/>
      <c r="K112" s="584"/>
      <c r="L112" s="590"/>
      <c r="M112" s="195"/>
      <c r="N112" s="195"/>
      <c r="O112" s="591" t="e">
        <v>#N/A</v>
      </c>
      <c r="P112" s="199" t="e">
        <v>#N/A</v>
      </c>
      <c r="Q112" s="194" t="s">
        <v>2321</v>
      </c>
      <c r="R112" s="195" t="s">
        <v>2322</v>
      </c>
      <c r="S112" s="194" t="s">
        <v>2349</v>
      </c>
      <c r="T112" s="199">
        <v>5</v>
      </c>
      <c r="U112" s="195"/>
      <c r="V112" s="194"/>
      <c r="W112" s="592">
        <v>3510000</v>
      </c>
      <c r="X112" s="199">
        <v>17550000</v>
      </c>
      <c r="Y112" s="199">
        <v>2000000</v>
      </c>
      <c r="Z112" s="199">
        <v>10000000</v>
      </c>
      <c r="AA112" s="199">
        <v>2000000</v>
      </c>
      <c r="AB112" s="199">
        <v>10000000</v>
      </c>
      <c r="AC112" s="199">
        <v>2000000</v>
      </c>
      <c r="AD112" s="199">
        <v>10000000</v>
      </c>
      <c r="AE112" s="199">
        <v>1500000</v>
      </c>
      <c r="AF112" s="591">
        <v>7500000</v>
      </c>
      <c r="AG112" s="591">
        <v>55050000</v>
      </c>
      <c r="AH112" s="928">
        <v>72896000</v>
      </c>
      <c r="AI112" s="587">
        <v>5000000</v>
      </c>
      <c r="AJ112" s="612">
        <v>25000000</v>
      </c>
      <c r="AK112" s="931">
        <v>30000000</v>
      </c>
      <c r="AL112" s="928">
        <v>102896000</v>
      </c>
      <c r="AM112" s="791"/>
      <c r="AN112" s="605"/>
    </row>
    <row r="113" spans="1:40" s="614" customFormat="1" ht="79.150000000000006" customHeight="1" thickBot="1" x14ac:dyDescent="0.3">
      <c r="A113" s="923"/>
      <c r="B113" s="789"/>
      <c r="C113" s="610">
        <v>55</v>
      </c>
      <c r="D113" s="610">
        <v>570</v>
      </c>
      <c r="E113" s="926"/>
      <c r="F113" s="194" t="s">
        <v>12</v>
      </c>
      <c r="G113" s="194"/>
      <c r="H113" s="584"/>
      <c r="I113" s="584"/>
      <c r="J113" s="585"/>
      <c r="K113" s="584"/>
      <c r="L113" s="590"/>
      <c r="M113" s="195"/>
      <c r="N113" s="195"/>
      <c r="O113" s="591" t="e">
        <v>#N/A</v>
      </c>
      <c r="P113" s="199" t="e">
        <v>#N/A</v>
      </c>
      <c r="Q113" s="194" t="s">
        <v>2321</v>
      </c>
      <c r="R113" s="195" t="s">
        <v>2322</v>
      </c>
      <c r="S113" s="194" t="s">
        <v>2348</v>
      </c>
      <c r="T113" s="199">
        <v>1</v>
      </c>
      <c r="U113" s="591"/>
      <c r="V113" s="587"/>
      <c r="W113" s="592">
        <v>2730000</v>
      </c>
      <c r="X113" s="199">
        <v>2730000</v>
      </c>
      <c r="Y113" s="199">
        <v>2000000</v>
      </c>
      <c r="Z113" s="199">
        <v>2000000</v>
      </c>
      <c r="AA113" s="199">
        <v>2000000</v>
      </c>
      <c r="AB113" s="199">
        <v>2000000</v>
      </c>
      <c r="AC113" s="199">
        <v>2000000</v>
      </c>
      <c r="AD113" s="199">
        <v>2000000</v>
      </c>
      <c r="AE113" s="199">
        <v>1500000</v>
      </c>
      <c r="AF113" s="591">
        <v>1500000</v>
      </c>
      <c r="AG113" s="591">
        <v>10230000</v>
      </c>
      <c r="AH113" s="929"/>
      <c r="AI113" s="587">
        <v>5000000</v>
      </c>
      <c r="AJ113" s="612">
        <v>5000000</v>
      </c>
      <c r="AK113" s="932"/>
      <c r="AL113" s="929"/>
      <c r="AM113" s="792"/>
      <c r="AN113" s="613"/>
    </row>
    <row r="114" spans="1:40" s="609" customFormat="1" ht="79.150000000000006" customHeight="1" x14ac:dyDescent="0.25">
      <c r="A114" s="923"/>
      <c r="B114" s="789"/>
      <c r="C114" s="610">
        <v>55</v>
      </c>
      <c r="D114" s="610">
        <v>570</v>
      </c>
      <c r="E114" s="926"/>
      <c r="F114" s="194" t="s">
        <v>12</v>
      </c>
      <c r="G114" s="194"/>
      <c r="H114" s="584"/>
      <c r="I114" s="584"/>
      <c r="J114" s="585"/>
      <c r="K114" s="584"/>
      <c r="L114" s="590"/>
      <c r="M114" s="195"/>
      <c r="N114" s="195"/>
      <c r="O114" s="591" t="e">
        <v>#N/A</v>
      </c>
      <c r="P114" s="199" t="e">
        <v>#N/A</v>
      </c>
      <c r="Q114" s="194" t="s">
        <v>2318</v>
      </c>
      <c r="R114" s="195" t="s">
        <v>2319</v>
      </c>
      <c r="S114" s="194" t="s">
        <v>2397</v>
      </c>
      <c r="T114" s="240">
        <v>10</v>
      </c>
      <c r="U114" s="591">
        <v>344000</v>
      </c>
      <c r="V114" s="587">
        <v>3440000</v>
      </c>
      <c r="W114" s="592"/>
      <c r="X114" s="199"/>
      <c r="Y114" s="199"/>
      <c r="Z114" s="199"/>
      <c r="AA114" s="199"/>
      <c r="AB114" s="199"/>
      <c r="AC114" s="199"/>
      <c r="AD114" s="199">
        <v>0</v>
      </c>
      <c r="AE114" s="199"/>
      <c r="AF114" s="591"/>
      <c r="AG114" s="591">
        <v>3440000</v>
      </c>
      <c r="AH114" s="929"/>
      <c r="AI114" s="587"/>
      <c r="AJ114" s="612">
        <v>0</v>
      </c>
      <c r="AK114" s="932"/>
      <c r="AL114" s="929"/>
      <c r="AM114" s="792"/>
      <c r="AN114" s="608"/>
    </row>
    <row r="115" spans="1:40" s="609" customFormat="1" ht="79.150000000000006" customHeight="1" x14ac:dyDescent="0.25">
      <c r="A115" s="924"/>
      <c r="B115" s="785"/>
      <c r="C115" s="610">
        <v>55</v>
      </c>
      <c r="D115" s="610">
        <v>570</v>
      </c>
      <c r="E115" s="927"/>
      <c r="F115" s="194" t="s">
        <v>12</v>
      </c>
      <c r="G115" s="194"/>
      <c r="H115" s="584"/>
      <c r="I115" s="584"/>
      <c r="J115" s="585"/>
      <c r="K115" s="584"/>
      <c r="L115" s="590"/>
      <c r="M115" s="195"/>
      <c r="N115" s="195"/>
      <c r="O115" s="591" t="e">
        <v>#N/A</v>
      </c>
      <c r="P115" s="199" t="e">
        <v>#N/A</v>
      </c>
      <c r="Q115" s="194" t="s">
        <v>2318</v>
      </c>
      <c r="R115" s="195" t="s">
        <v>2319</v>
      </c>
      <c r="S115" s="194" t="s">
        <v>2392</v>
      </c>
      <c r="T115" s="240">
        <v>9</v>
      </c>
      <c r="U115" s="591">
        <v>464000</v>
      </c>
      <c r="V115" s="587">
        <v>4176000</v>
      </c>
      <c r="W115" s="592"/>
      <c r="X115" s="199"/>
      <c r="Y115" s="199"/>
      <c r="Z115" s="199"/>
      <c r="AA115" s="199"/>
      <c r="AB115" s="199"/>
      <c r="AC115" s="199"/>
      <c r="AD115" s="199">
        <v>0</v>
      </c>
      <c r="AE115" s="199"/>
      <c r="AF115" s="591"/>
      <c r="AG115" s="591">
        <v>4176000</v>
      </c>
      <c r="AH115" s="930"/>
      <c r="AI115" s="587"/>
      <c r="AJ115" s="612">
        <v>0</v>
      </c>
      <c r="AK115" s="933"/>
      <c r="AL115" s="930"/>
      <c r="AM115" s="793"/>
      <c r="AN115" s="608"/>
    </row>
    <row r="116" spans="1:40" s="609" customFormat="1" ht="79.150000000000006" customHeight="1" x14ac:dyDescent="0.25">
      <c r="A116" s="615">
        <v>49</v>
      </c>
      <c r="B116" s="194" t="s">
        <v>2412</v>
      </c>
      <c r="C116" s="610">
        <v>55</v>
      </c>
      <c r="D116" s="610">
        <v>570</v>
      </c>
      <c r="E116" s="644" t="s">
        <v>2413</v>
      </c>
      <c r="F116" s="194" t="s">
        <v>12</v>
      </c>
      <c r="G116" s="194"/>
      <c r="H116" s="584"/>
      <c r="I116" s="584"/>
      <c r="J116" s="585"/>
      <c r="K116" s="584"/>
      <c r="L116" s="590"/>
      <c r="M116" s="195"/>
      <c r="N116" s="195"/>
      <c r="O116" s="591" t="e">
        <v>#N/A</v>
      </c>
      <c r="P116" s="199" t="e">
        <v>#N/A</v>
      </c>
      <c r="Q116" s="194" t="s">
        <v>2318</v>
      </c>
      <c r="R116" s="195" t="s">
        <v>2319</v>
      </c>
      <c r="S116" s="194" t="s">
        <v>2414</v>
      </c>
      <c r="T116" s="240">
        <v>1</v>
      </c>
      <c r="U116" s="591"/>
      <c r="V116" s="587"/>
      <c r="W116" s="592">
        <v>5020000</v>
      </c>
      <c r="X116" s="199">
        <v>5020000</v>
      </c>
      <c r="Y116" s="199">
        <v>2000000</v>
      </c>
      <c r="Z116" s="199">
        <v>2000000</v>
      </c>
      <c r="AA116" s="199">
        <v>2000000</v>
      </c>
      <c r="AB116" s="199">
        <v>2000000</v>
      </c>
      <c r="AC116" s="199"/>
      <c r="AD116" s="199">
        <v>0</v>
      </c>
      <c r="AE116" s="199">
        <v>1500000</v>
      </c>
      <c r="AF116" s="591">
        <v>1500000</v>
      </c>
      <c r="AG116" s="591">
        <v>10520000</v>
      </c>
      <c r="AH116" s="591">
        <v>10520000</v>
      </c>
      <c r="AI116" s="587">
        <v>5000000</v>
      </c>
      <c r="AJ116" s="612">
        <v>5000000</v>
      </c>
      <c r="AK116" s="607">
        <v>5000000</v>
      </c>
      <c r="AL116" s="616">
        <v>15520000</v>
      </c>
      <c r="AM116" s="645"/>
      <c r="AN116" s="608"/>
    </row>
    <row r="117" spans="1:40" s="609" customFormat="1" ht="79.150000000000006" customHeight="1" x14ac:dyDescent="0.25">
      <c r="A117" s="615">
        <v>50</v>
      </c>
      <c r="B117" s="194" t="s">
        <v>2415</v>
      </c>
      <c r="C117" s="610">
        <v>55</v>
      </c>
      <c r="D117" s="610">
        <v>570</v>
      </c>
      <c r="E117" s="644" t="s">
        <v>2413</v>
      </c>
      <c r="F117" s="194" t="s">
        <v>12</v>
      </c>
      <c r="G117" s="194"/>
      <c r="H117" s="584"/>
      <c r="I117" s="584"/>
      <c r="J117" s="585"/>
      <c r="K117" s="584"/>
      <c r="L117" s="590"/>
      <c r="M117" s="195"/>
      <c r="N117" s="195"/>
      <c r="O117" s="591" t="e">
        <v>#N/A</v>
      </c>
      <c r="P117" s="199" t="e">
        <v>#N/A</v>
      </c>
      <c r="Q117" s="194" t="s">
        <v>2318</v>
      </c>
      <c r="R117" s="195" t="s">
        <v>2319</v>
      </c>
      <c r="S117" s="194" t="s">
        <v>2416</v>
      </c>
      <c r="T117" s="240">
        <v>1</v>
      </c>
      <c r="U117" s="591"/>
      <c r="V117" s="587"/>
      <c r="W117" s="592">
        <v>7390000</v>
      </c>
      <c r="X117" s="199">
        <v>7390000</v>
      </c>
      <c r="Y117" s="199">
        <v>2000000</v>
      </c>
      <c r="Z117" s="199">
        <v>2000000</v>
      </c>
      <c r="AA117" s="199">
        <v>2000000</v>
      </c>
      <c r="AB117" s="199">
        <v>2000000</v>
      </c>
      <c r="AC117" s="199"/>
      <c r="AD117" s="199">
        <v>0</v>
      </c>
      <c r="AE117" s="199">
        <v>1500000</v>
      </c>
      <c r="AF117" s="591">
        <v>1500000</v>
      </c>
      <c r="AG117" s="591">
        <v>12890000</v>
      </c>
      <c r="AH117" s="591">
        <v>12890000</v>
      </c>
      <c r="AI117" s="587">
        <v>5000000</v>
      </c>
      <c r="AJ117" s="612">
        <v>5000000</v>
      </c>
      <c r="AK117" s="607">
        <v>5000000</v>
      </c>
      <c r="AL117" s="616">
        <v>17890000</v>
      </c>
      <c r="AM117" s="645"/>
      <c r="AN117" s="608"/>
    </row>
    <row r="118" spans="1:40" s="609" customFormat="1" ht="79.150000000000006" customHeight="1" x14ac:dyDescent="0.25">
      <c r="A118" s="922">
        <v>51</v>
      </c>
      <c r="B118" s="784" t="s">
        <v>2417</v>
      </c>
      <c r="C118" s="610">
        <v>55</v>
      </c>
      <c r="D118" s="610">
        <v>570</v>
      </c>
      <c r="E118" s="925" t="s">
        <v>2413</v>
      </c>
      <c r="F118" s="194" t="s">
        <v>12</v>
      </c>
      <c r="G118" s="194"/>
      <c r="H118" s="584"/>
      <c r="I118" s="584"/>
      <c r="J118" s="585"/>
      <c r="K118" s="584"/>
      <c r="L118" s="590"/>
      <c r="M118" s="195"/>
      <c r="N118" s="195"/>
      <c r="O118" s="591" t="e">
        <v>#N/A</v>
      </c>
      <c r="P118" s="199" t="e">
        <v>#N/A</v>
      </c>
      <c r="Q118" s="194" t="s">
        <v>2318</v>
      </c>
      <c r="R118" s="195" t="s">
        <v>2319</v>
      </c>
      <c r="S118" s="194" t="s">
        <v>2349</v>
      </c>
      <c r="T118" s="240">
        <v>1</v>
      </c>
      <c r="U118" s="591"/>
      <c r="V118" s="587"/>
      <c r="W118" s="592">
        <v>3510000</v>
      </c>
      <c r="X118" s="199">
        <v>3510000</v>
      </c>
      <c r="Y118" s="199">
        <v>2000000</v>
      </c>
      <c r="Z118" s="199">
        <v>2000000</v>
      </c>
      <c r="AA118" s="199">
        <v>2000000</v>
      </c>
      <c r="AB118" s="199">
        <v>2000000</v>
      </c>
      <c r="AC118" s="199"/>
      <c r="AD118" s="199">
        <v>0</v>
      </c>
      <c r="AE118" s="199">
        <v>1500000</v>
      </c>
      <c r="AF118" s="591">
        <v>1500000</v>
      </c>
      <c r="AG118" s="591">
        <v>9010000</v>
      </c>
      <c r="AH118" s="928">
        <v>32160000</v>
      </c>
      <c r="AI118" s="587">
        <v>5000000</v>
      </c>
      <c r="AJ118" s="612">
        <v>5000000</v>
      </c>
      <c r="AK118" s="928">
        <v>20000000</v>
      </c>
      <c r="AL118" s="928">
        <v>52160000</v>
      </c>
      <c r="AM118" s="645"/>
      <c r="AN118" s="608"/>
    </row>
    <row r="119" spans="1:40" s="609" customFormat="1" ht="79.150000000000006" customHeight="1" x14ac:dyDescent="0.25">
      <c r="A119" s="923"/>
      <c r="B119" s="789"/>
      <c r="C119" s="610">
        <v>55</v>
      </c>
      <c r="D119" s="610">
        <v>570</v>
      </c>
      <c r="E119" s="926"/>
      <c r="F119" s="194" t="s">
        <v>12</v>
      </c>
      <c r="G119" s="194"/>
      <c r="H119" s="584"/>
      <c r="I119" s="584"/>
      <c r="J119" s="585"/>
      <c r="K119" s="584"/>
      <c r="L119" s="590"/>
      <c r="M119" s="195"/>
      <c r="N119" s="195"/>
      <c r="O119" s="591" t="e">
        <v>#N/A</v>
      </c>
      <c r="P119" s="199" t="e">
        <v>#N/A</v>
      </c>
      <c r="Q119" s="194" t="s">
        <v>2318</v>
      </c>
      <c r="R119" s="195" t="s">
        <v>2319</v>
      </c>
      <c r="S119" s="194" t="s">
        <v>2349</v>
      </c>
      <c r="T119" s="240">
        <v>1</v>
      </c>
      <c r="U119" s="591"/>
      <c r="V119" s="587"/>
      <c r="W119" s="592">
        <v>3510000</v>
      </c>
      <c r="X119" s="199">
        <v>3510000</v>
      </c>
      <c r="Y119" s="199">
        <v>2000000</v>
      </c>
      <c r="Z119" s="199">
        <v>2000000</v>
      </c>
      <c r="AA119" s="199">
        <v>2000000</v>
      </c>
      <c r="AB119" s="199">
        <v>2000000</v>
      </c>
      <c r="AC119" s="199"/>
      <c r="AD119" s="199">
        <v>0</v>
      </c>
      <c r="AE119" s="199">
        <v>1500000</v>
      </c>
      <c r="AF119" s="591">
        <v>1500000</v>
      </c>
      <c r="AG119" s="591">
        <v>9010000</v>
      </c>
      <c r="AH119" s="929"/>
      <c r="AI119" s="587">
        <v>5000000</v>
      </c>
      <c r="AJ119" s="612">
        <v>5000000</v>
      </c>
      <c r="AK119" s="929"/>
      <c r="AL119" s="929"/>
      <c r="AM119" s="645"/>
      <c r="AN119" s="608"/>
    </row>
    <row r="120" spans="1:40" s="609" customFormat="1" ht="79.150000000000006" customHeight="1" x14ac:dyDescent="0.25">
      <c r="A120" s="923"/>
      <c r="B120" s="789"/>
      <c r="C120" s="610">
        <v>55</v>
      </c>
      <c r="D120" s="610">
        <v>570</v>
      </c>
      <c r="E120" s="926"/>
      <c r="F120" s="194" t="s">
        <v>12</v>
      </c>
      <c r="G120" s="194"/>
      <c r="H120" s="584"/>
      <c r="I120" s="584"/>
      <c r="J120" s="585"/>
      <c r="K120" s="584"/>
      <c r="L120" s="590"/>
      <c r="M120" s="195"/>
      <c r="N120" s="195"/>
      <c r="O120" s="591" t="e">
        <v>#N/A</v>
      </c>
      <c r="P120" s="199" t="e">
        <v>#N/A</v>
      </c>
      <c r="Q120" s="194" t="s">
        <v>2318</v>
      </c>
      <c r="R120" s="195" t="s">
        <v>2319</v>
      </c>
      <c r="S120" s="194" t="s">
        <v>2408</v>
      </c>
      <c r="T120" s="240">
        <v>1</v>
      </c>
      <c r="U120" s="591"/>
      <c r="V120" s="587"/>
      <c r="W120" s="592">
        <v>1570000</v>
      </c>
      <c r="X120" s="199">
        <v>1570000</v>
      </c>
      <c r="Y120" s="199">
        <v>2000000</v>
      </c>
      <c r="Z120" s="199">
        <v>2000000</v>
      </c>
      <c r="AA120" s="199">
        <v>2000000</v>
      </c>
      <c r="AB120" s="199">
        <v>2000000</v>
      </c>
      <c r="AC120" s="199"/>
      <c r="AD120" s="199">
        <v>0</v>
      </c>
      <c r="AE120" s="199">
        <v>1500000</v>
      </c>
      <c r="AF120" s="591">
        <v>1500000</v>
      </c>
      <c r="AG120" s="591">
        <v>7070000</v>
      </c>
      <c r="AH120" s="929"/>
      <c r="AI120" s="587">
        <v>5000000</v>
      </c>
      <c r="AJ120" s="612">
        <v>5000000</v>
      </c>
      <c r="AK120" s="929"/>
      <c r="AL120" s="929"/>
      <c r="AM120" s="645"/>
      <c r="AN120" s="608"/>
    </row>
    <row r="121" spans="1:40" s="609" customFormat="1" ht="79.150000000000006" customHeight="1" x14ac:dyDescent="0.25">
      <c r="A121" s="924"/>
      <c r="B121" s="785"/>
      <c r="C121" s="610">
        <v>55</v>
      </c>
      <c r="D121" s="610">
        <v>570</v>
      </c>
      <c r="E121" s="927"/>
      <c r="F121" s="194" t="s">
        <v>12</v>
      </c>
      <c r="G121" s="194"/>
      <c r="H121" s="584"/>
      <c r="I121" s="584"/>
      <c r="J121" s="585"/>
      <c r="K121" s="584"/>
      <c r="L121" s="590"/>
      <c r="M121" s="195"/>
      <c r="N121" s="195"/>
      <c r="O121" s="591" t="e">
        <v>#N/A</v>
      </c>
      <c r="P121" s="199" t="e">
        <v>#N/A</v>
      </c>
      <c r="Q121" s="194" t="s">
        <v>2318</v>
      </c>
      <c r="R121" s="195" t="s">
        <v>2319</v>
      </c>
      <c r="S121" s="194" t="s">
        <v>2408</v>
      </c>
      <c r="T121" s="240">
        <v>1</v>
      </c>
      <c r="U121" s="591"/>
      <c r="V121" s="587"/>
      <c r="W121" s="592">
        <v>1570000</v>
      </c>
      <c r="X121" s="199">
        <v>1570000</v>
      </c>
      <c r="Y121" s="199">
        <v>2000000</v>
      </c>
      <c r="Z121" s="199">
        <v>2000000</v>
      </c>
      <c r="AA121" s="199">
        <v>2000000</v>
      </c>
      <c r="AB121" s="199">
        <v>2000000</v>
      </c>
      <c r="AC121" s="199"/>
      <c r="AD121" s="199">
        <v>0</v>
      </c>
      <c r="AE121" s="199">
        <v>1500000</v>
      </c>
      <c r="AF121" s="591">
        <v>1500000</v>
      </c>
      <c r="AG121" s="591">
        <v>7070000</v>
      </c>
      <c r="AH121" s="930"/>
      <c r="AI121" s="587">
        <v>5000000</v>
      </c>
      <c r="AJ121" s="612">
        <v>5000000</v>
      </c>
      <c r="AK121" s="930"/>
      <c r="AL121" s="930"/>
      <c r="AM121" s="645"/>
      <c r="AN121" s="608"/>
    </row>
    <row r="122" spans="1:40" s="609" customFormat="1" ht="79.150000000000006" customHeight="1" x14ac:dyDescent="0.25">
      <c r="A122" s="615">
        <v>52</v>
      </c>
      <c r="B122" s="194" t="s">
        <v>2418</v>
      </c>
      <c r="C122" s="610">
        <v>55</v>
      </c>
      <c r="D122" s="610">
        <v>570</v>
      </c>
      <c r="E122" s="644" t="s">
        <v>2413</v>
      </c>
      <c r="F122" s="194" t="s">
        <v>12</v>
      </c>
      <c r="G122" s="194"/>
      <c r="H122" s="584"/>
      <c r="I122" s="584"/>
      <c r="J122" s="585"/>
      <c r="K122" s="584"/>
      <c r="L122" s="590"/>
      <c r="M122" s="195"/>
      <c r="N122" s="195"/>
      <c r="O122" s="591" t="e">
        <v>#N/A</v>
      </c>
      <c r="P122" s="199" t="e">
        <v>#N/A</v>
      </c>
      <c r="Q122" s="194" t="s">
        <v>2318</v>
      </c>
      <c r="R122" s="195" t="s">
        <v>2319</v>
      </c>
      <c r="S122" s="194" t="s">
        <v>2348</v>
      </c>
      <c r="T122" s="240">
        <v>1</v>
      </c>
      <c r="U122" s="591"/>
      <c r="V122" s="587"/>
      <c r="W122" s="592">
        <v>2730000</v>
      </c>
      <c r="X122" s="199">
        <v>2730000</v>
      </c>
      <c r="Y122" s="199">
        <v>2000000</v>
      </c>
      <c r="Z122" s="199">
        <v>2000000</v>
      </c>
      <c r="AA122" s="199">
        <v>2000000</v>
      </c>
      <c r="AB122" s="199">
        <v>2000000</v>
      </c>
      <c r="AC122" s="199"/>
      <c r="AD122" s="199">
        <v>0</v>
      </c>
      <c r="AE122" s="199">
        <v>1500000</v>
      </c>
      <c r="AF122" s="591">
        <v>1500000</v>
      </c>
      <c r="AG122" s="591">
        <v>8230000</v>
      </c>
      <c r="AH122" s="591">
        <v>8230000</v>
      </c>
      <c r="AI122" s="587">
        <v>5000000</v>
      </c>
      <c r="AJ122" s="612">
        <v>5000000</v>
      </c>
      <c r="AK122" s="607">
        <v>5000000</v>
      </c>
      <c r="AL122" s="616">
        <v>13230000</v>
      </c>
      <c r="AM122" s="645"/>
      <c r="AN122" s="608"/>
    </row>
    <row r="123" spans="1:40" s="609" customFormat="1" ht="79.150000000000006" customHeight="1" thickBot="1" x14ac:dyDescent="0.3">
      <c r="A123" s="615">
        <v>53</v>
      </c>
      <c r="B123" s="194" t="s">
        <v>311</v>
      </c>
      <c r="C123" s="610">
        <v>55</v>
      </c>
      <c r="D123" s="610">
        <v>570</v>
      </c>
      <c r="E123" s="644" t="s">
        <v>2413</v>
      </c>
      <c r="F123" s="194" t="s">
        <v>12</v>
      </c>
      <c r="G123" s="194"/>
      <c r="H123" s="584"/>
      <c r="I123" s="584"/>
      <c r="J123" s="585"/>
      <c r="K123" s="584"/>
      <c r="L123" s="590"/>
      <c r="M123" s="195"/>
      <c r="N123" s="195"/>
      <c r="O123" s="591" t="e">
        <v>#N/A</v>
      </c>
      <c r="P123" s="199" t="e">
        <v>#N/A</v>
      </c>
      <c r="Q123" s="194" t="s">
        <v>2318</v>
      </c>
      <c r="R123" s="195" t="s">
        <v>2319</v>
      </c>
      <c r="S123" s="194"/>
      <c r="T123" s="240">
        <v>7</v>
      </c>
      <c r="U123" s="591"/>
      <c r="V123" s="587"/>
      <c r="W123" s="592"/>
      <c r="X123" s="199"/>
      <c r="Y123" s="199"/>
      <c r="Z123" s="199"/>
      <c r="AA123" s="199"/>
      <c r="AB123" s="199"/>
      <c r="AC123" s="199">
        <v>2000000</v>
      </c>
      <c r="AD123" s="199">
        <v>14000000</v>
      </c>
      <c r="AE123" s="199"/>
      <c r="AF123" s="591"/>
      <c r="AG123" s="591">
        <v>14000000</v>
      </c>
      <c r="AH123" s="591">
        <v>14000000</v>
      </c>
      <c r="AI123" s="587"/>
      <c r="AJ123" s="612">
        <v>0</v>
      </c>
      <c r="AK123" s="607">
        <v>0</v>
      </c>
      <c r="AL123" s="616">
        <v>14000000</v>
      </c>
      <c r="AM123" s="645"/>
      <c r="AN123" s="608"/>
    </row>
    <row r="124" spans="1:40" s="648" customFormat="1" ht="79.150000000000006" customHeight="1" thickBot="1" x14ac:dyDescent="0.3">
      <c r="A124" s="803" t="s">
        <v>2419</v>
      </c>
      <c r="B124" s="803"/>
      <c r="C124" s="610"/>
      <c r="D124" s="610"/>
      <c r="E124" s="610"/>
      <c r="F124" s="194" t="s">
        <v>2420</v>
      </c>
      <c r="G124" s="194"/>
      <c r="H124" s="584"/>
      <c r="I124" s="584"/>
      <c r="J124" s="584"/>
      <c r="K124" s="584"/>
      <c r="L124" s="584"/>
      <c r="M124" s="646"/>
      <c r="N124" s="646"/>
      <c r="O124" s="587"/>
      <c r="P124" s="587" t="e">
        <v>#REF!</v>
      </c>
      <c r="Q124" s="646"/>
      <c r="R124" s="646"/>
      <c r="S124" s="646"/>
      <c r="T124" s="240">
        <v>157</v>
      </c>
      <c r="U124" s="194"/>
      <c r="V124" s="587">
        <v>84641600</v>
      </c>
      <c r="W124" s="587"/>
      <c r="X124" s="587">
        <v>623750000</v>
      </c>
      <c r="Y124" s="587"/>
      <c r="Z124" s="587">
        <v>314000000</v>
      </c>
      <c r="AA124" s="587"/>
      <c r="AB124" s="587">
        <v>314000000</v>
      </c>
      <c r="AC124" s="587"/>
      <c r="AD124" s="587">
        <v>314000000</v>
      </c>
      <c r="AE124" s="587"/>
      <c r="AF124" s="587">
        <f>SUM(AF13:AF122)</f>
        <v>223500000</v>
      </c>
      <c r="AG124" s="587">
        <f>AF124+AD124+AB124+Z124+X124+V124</f>
        <v>1873891600</v>
      </c>
      <c r="AH124" s="587">
        <f>AG124</f>
        <v>1873891600</v>
      </c>
      <c r="AI124" s="587"/>
      <c r="AJ124" s="587">
        <v>725000000</v>
      </c>
      <c r="AK124" s="587">
        <v>725000000</v>
      </c>
      <c r="AL124" s="587">
        <v>2610891600</v>
      </c>
      <c r="AM124" s="200"/>
      <c r="AN124" s="647"/>
    </row>
    <row r="125" spans="1:40" s="649" customFormat="1" x14ac:dyDescent="0.3">
      <c r="A125" s="565"/>
      <c r="B125" s="565"/>
      <c r="C125" s="566"/>
      <c r="D125" s="566"/>
      <c r="E125" s="567"/>
      <c r="F125" s="567"/>
      <c r="G125" s="567"/>
      <c r="H125" s="568"/>
      <c r="I125" s="568"/>
      <c r="J125" s="569"/>
      <c r="K125" s="568"/>
      <c r="L125" s="570"/>
      <c r="M125" s="571"/>
      <c r="N125" s="571"/>
      <c r="O125" s="572"/>
      <c r="P125" s="566"/>
      <c r="Q125" s="566"/>
      <c r="R125" s="566"/>
      <c r="S125" s="581"/>
      <c r="T125" s="582"/>
      <c r="U125" s="565"/>
      <c r="V125" s="576"/>
      <c r="W125" s="576"/>
      <c r="X125" s="577"/>
      <c r="Y125" s="577"/>
      <c r="Z125" s="577"/>
      <c r="AA125" s="577"/>
      <c r="AB125" s="566"/>
      <c r="AC125" s="566"/>
      <c r="AD125" s="566"/>
      <c r="AE125" s="566"/>
      <c r="AF125" s="566"/>
      <c r="AG125" s="566"/>
      <c r="AH125" s="566"/>
      <c r="AI125" s="572"/>
      <c r="AJ125" s="572"/>
      <c r="AK125" s="572"/>
      <c r="AL125" s="578"/>
      <c r="AM125" s="579"/>
    </row>
    <row r="126" spans="1:40" s="649" customFormat="1" x14ac:dyDescent="0.3">
      <c r="A126" s="565"/>
      <c r="B126" s="565"/>
      <c r="C126" s="566"/>
      <c r="D126" s="566"/>
      <c r="E126" s="567"/>
      <c r="F126" s="567"/>
      <c r="G126" s="567"/>
      <c r="H126" s="568"/>
      <c r="I126" s="568"/>
      <c r="J126" s="569"/>
      <c r="K126" s="568"/>
      <c r="L126" s="570"/>
      <c r="M126" s="571"/>
      <c r="N126" s="571"/>
      <c r="O126" s="572"/>
      <c r="P126" s="566"/>
      <c r="Q126" s="566"/>
      <c r="R126" s="566"/>
      <c r="S126" s="581"/>
      <c r="T126" s="582"/>
      <c r="U126" s="565"/>
      <c r="V126" s="576"/>
      <c r="W126" s="576"/>
      <c r="X126" s="577"/>
      <c r="Y126" s="577"/>
      <c r="Z126" s="577"/>
      <c r="AA126" s="577"/>
      <c r="AB126" s="566"/>
      <c r="AC126" s="566"/>
      <c r="AD126" s="566"/>
      <c r="AE126" s="566"/>
      <c r="AF126" s="566"/>
      <c r="AG126" s="566"/>
      <c r="AH126" s="566"/>
      <c r="AI126" s="572"/>
      <c r="AJ126" s="572"/>
      <c r="AK126" s="572"/>
      <c r="AL126" s="578"/>
      <c r="AM126" s="579"/>
    </row>
    <row r="127" spans="1:40" s="649" customFormat="1" x14ac:dyDescent="0.3">
      <c r="A127" s="565"/>
      <c r="B127" s="565"/>
      <c r="C127" s="566"/>
      <c r="D127" s="566"/>
      <c r="E127" s="567"/>
      <c r="F127" s="567"/>
      <c r="G127" s="567"/>
      <c r="H127" s="568"/>
      <c r="I127" s="568"/>
      <c r="J127" s="569"/>
      <c r="K127" s="568"/>
      <c r="L127" s="570"/>
      <c r="M127" s="571"/>
      <c r="N127" s="571"/>
      <c r="O127" s="572"/>
      <c r="P127" s="566"/>
      <c r="Q127" s="566"/>
      <c r="R127" s="566"/>
      <c r="S127" s="581"/>
      <c r="T127" s="582"/>
      <c r="U127" s="565"/>
      <c r="V127" s="576"/>
      <c r="W127" s="576"/>
      <c r="X127" s="577"/>
      <c r="Y127" s="577"/>
      <c r="Z127" s="577"/>
      <c r="AA127" s="577"/>
      <c r="AB127" s="566"/>
      <c r="AC127" s="566"/>
      <c r="AD127" s="566"/>
      <c r="AE127" s="566"/>
      <c r="AF127" s="566"/>
      <c r="AG127" s="566"/>
      <c r="AH127" s="566"/>
      <c r="AI127" s="572"/>
      <c r="AJ127" s="572"/>
      <c r="AK127" s="572"/>
      <c r="AL127" s="578"/>
      <c r="AM127" s="579"/>
    </row>
    <row r="128" spans="1:40" s="649" customFormat="1" x14ac:dyDescent="0.3">
      <c r="A128" s="565"/>
      <c r="B128" s="565"/>
      <c r="C128" s="566"/>
      <c r="D128" s="566"/>
      <c r="E128" s="567"/>
      <c r="F128" s="567"/>
      <c r="G128" s="567"/>
      <c r="H128" s="568"/>
      <c r="I128" s="568"/>
      <c r="J128" s="569"/>
      <c r="K128" s="568"/>
      <c r="L128" s="570"/>
      <c r="M128" s="571"/>
      <c r="N128" s="571"/>
      <c r="O128" s="572"/>
      <c r="P128" s="566"/>
      <c r="Q128" s="566"/>
      <c r="R128" s="566"/>
      <c r="S128" s="581"/>
      <c r="T128" s="582"/>
      <c r="U128" s="565"/>
      <c r="V128" s="576"/>
      <c r="W128" s="576"/>
      <c r="X128" s="577"/>
      <c r="Y128" s="577"/>
      <c r="Z128" s="577"/>
      <c r="AA128" s="577"/>
      <c r="AB128" s="566"/>
      <c r="AC128" s="566"/>
      <c r="AD128" s="566"/>
      <c r="AE128" s="566"/>
      <c r="AF128" s="566"/>
      <c r="AG128" s="566"/>
      <c r="AH128" s="566"/>
      <c r="AI128" s="572"/>
      <c r="AJ128" s="572"/>
      <c r="AK128" s="572"/>
      <c r="AL128" s="578"/>
      <c r="AM128" s="579"/>
    </row>
    <row r="129" spans="1:39" s="649" customFormat="1" x14ac:dyDescent="0.3">
      <c r="A129" s="565"/>
      <c r="B129" s="565"/>
      <c r="C129" s="566"/>
      <c r="D129" s="566"/>
      <c r="E129" s="567"/>
      <c r="F129" s="567"/>
      <c r="G129" s="567"/>
      <c r="H129" s="568"/>
      <c r="I129" s="568"/>
      <c r="J129" s="569"/>
      <c r="K129" s="568"/>
      <c r="L129" s="570"/>
      <c r="M129" s="571"/>
      <c r="N129" s="571"/>
      <c r="O129" s="572"/>
      <c r="P129" s="566"/>
      <c r="Q129" s="566"/>
      <c r="R129" s="566"/>
      <c r="S129" s="581"/>
      <c r="T129" s="582"/>
      <c r="U129" s="565"/>
      <c r="V129" s="576"/>
      <c r="W129" s="576"/>
      <c r="X129" s="577"/>
      <c r="Y129" s="577"/>
      <c r="Z129" s="577"/>
      <c r="AA129" s="577"/>
      <c r="AB129" s="566"/>
      <c r="AC129" s="566"/>
      <c r="AD129" s="566"/>
      <c r="AE129" s="566"/>
      <c r="AF129" s="566"/>
      <c r="AG129" s="566"/>
      <c r="AH129" s="566"/>
      <c r="AI129" s="572"/>
      <c r="AJ129" s="572"/>
      <c r="AK129" s="572"/>
      <c r="AL129" s="650"/>
      <c r="AM129" s="579"/>
    </row>
    <row r="130" spans="1:39" s="649" customFormat="1" x14ac:dyDescent="0.3">
      <c r="A130" s="565"/>
      <c r="B130" s="565"/>
      <c r="C130" s="566"/>
      <c r="D130" s="566"/>
      <c r="E130" s="567"/>
      <c r="F130" s="567"/>
      <c r="G130" s="567"/>
      <c r="H130" s="568"/>
      <c r="I130" s="568"/>
      <c r="J130" s="569"/>
      <c r="K130" s="568"/>
      <c r="L130" s="570"/>
      <c r="M130" s="571"/>
      <c r="N130" s="571"/>
      <c r="O130" s="572"/>
      <c r="P130" s="566"/>
      <c r="Q130" s="566"/>
      <c r="R130" s="566"/>
      <c r="S130" s="581"/>
      <c r="T130" s="582"/>
      <c r="U130" s="565"/>
      <c r="V130" s="576"/>
      <c r="W130" s="576"/>
      <c r="X130" s="577"/>
      <c r="Y130" s="577"/>
      <c r="Z130" s="577"/>
      <c r="AA130" s="577"/>
      <c r="AB130" s="566"/>
      <c r="AC130" s="566"/>
      <c r="AD130" s="566"/>
      <c r="AE130" s="566"/>
      <c r="AF130" s="566"/>
      <c r="AG130" s="566"/>
      <c r="AH130" s="566"/>
      <c r="AI130" s="572"/>
      <c r="AJ130" s="572"/>
      <c r="AK130" s="572"/>
      <c r="AL130" s="578"/>
      <c r="AM130" s="579"/>
    </row>
    <row r="131" spans="1:39" s="649" customFormat="1" x14ac:dyDescent="0.3">
      <c r="A131" s="565"/>
      <c r="B131" s="565"/>
      <c r="C131" s="566"/>
      <c r="D131" s="566"/>
      <c r="E131" s="567"/>
      <c r="F131" s="567"/>
      <c r="G131" s="567"/>
      <c r="H131" s="568"/>
      <c r="I131" s="568"/>
      <c r="J131" s="569"/>
      <c r="K131" s="568"/>
      <c r="L131" s="570"/>
      <c r="M131" s="571"/>
      <c r="N131" s="571"/>
      <c r="O131" s="572"/>
      <c r="P131" s="566"/>
      <c r="Q131" s="566"/>
      <c r="R131" s="566"/>
      <c r="S131" s="581"/>
      <c r="T131" s="582"/>
      <c r="U131" s="565"/>
      <c r="V131" s="576"/>
      <c r="W131" s="576"/>
      <c r="X131" s="577"/>
      <c r="Y131" s="577"/>
      <c r="Z131" s="577"/>
      <c r="AA131" s="577"/>
      <c r="AB131" s="566"/>
      <c r="AC131" s="566"/>
      <c r="AD131" s="566"/>
      <c r="AE131" s="566"/>
      <c r="AF131" s="566"/>
      <c r="AG131" s="566"/>
      <c r="AH131" s="566"/>
      <c r="AI131" s="572"/>
      <c r="AJ131" s="572"/>
      <c r="AK131" s="572"/>
      <c r="AL131" s="578"/>
      <c r="AM131" s="579"/>
    </row>
    <row r="132" spans="1:39" s="649" customFormat="1" x14ac:dyDescent="0.3">
      <c r="A132" s="565"/>
      <c r="B132" s="565"/>
      <c r="C132" s="566"/>
      <c r="D132" s="566"/>
      <c r="E132" s="567"/>
      <c r="F132" s="567"/>
      <c r="G132" s="567"/>
      <c r="H132" s="568"/>
      <c r="I132" s="568"/>
      <c r="J132" s="569"/>
      <c r="K132" s="568"/>
      <c r="L132" s="570"/>
      <c r="M132" s="571"/>
      <c r="N132" s="571"/>
      <c r="O132" s="572"/>
      <c r="P132" s="566"/>
      <c r="Q132" s="566"/>
      <c r="R132" s="566"/>
      <c r="S132" s="581"/>
      <c r="T132" s="582"/>
      <c r="U132" s="565"/>
      <c r="V132" s="576"/>
      <c r="W132" s="576"/>
      <c r="X132" s="577"/>
      <c r="Y132" s="577"/>
      <c r="Z132" s="577"/>
      <c r="AA132" s="577"/>
      <c r="AB132" s="566"/>
      <c r="AC132" s="566"/>
      <c r="AD132" s="566"/>
      <c r="AE132" s="566"/>
      <c r="AF132" s="566"/>
      <c r="AG132" s="566"/>
      <c r="AH132" s="566"/>
      <c r="AI132" s="572"/>
      <c r="AJ132" s="572"/>
      <c r="AK132" s="572"/>
      <c r="AL132" s="578"/>
      <c r="AM132" s="579"/>
    </row>
    <row r="133" spans="1:39" s="649" customFormat="1" x14ac:dyDescent="0.3">
      <c r="A133" s="565"/>
      <c r="B133" s="565"/>
      <c r="C133" s="566"/>
      <c r="D133" s="566"/>
      <c r="E133" s="567"/>
      <c r="F133" s="567"/>
      <c r="G133" s="567"/>
      <c r="H133" s="568"/>
      <c r="I133" s="568"/>
      <c r="J133" s="569"/>
      <c r="K133" s="568"/>
      <c r="L133" s="570"/>
      <c r="M133" s="571"/>
      <c r="N133" s="571"/>
      <c r="O133" s="572"/>
      <c r="P133" s="566"/>
      <c r="Q133" s="566"/>
      <c r="R133" s="566"/>
      <c r="S133" s="581"/>
      <c r="T133" s="582"/>
      <c r="U133" s="565"/>
      <c r="V133" s="576"/>
      <c r="W133" s="576"/>
      <c r="X133" s="577"/>
      <c r="Y133" s="577"/>
      <c r="Z133" s="577"/>
      <c r="AA133" s="577"/>
      <c r="AB133" s="566"/>
      <c r="AC133" s="566"/>
      <c r="AD133" s="566"/>
      <c r="AE133" s="566"/>
      <c r="AF133" s="566"/>
      <c r="AG133" s="566"/>
      <c r="AH133" s="566"/>
      <c r="AI133" s="572"/>
      <c r="AJ133" s="572"/>
      <c r="AK133" s="572"/>
      <c r="AL133" s="578"/>
      <c r="AM133" s="579"/>
    </row>
    <row r="134" spans="1:39" s="649" customFormat="1" x14ac:dyDescent="0.3">
      <c r="A134" s="565"/>
      <c r="B134" s="565"/>
      <c r="C134" s="566"/>
      <c r="D134" s="566"/>
      <c r="E134" s="567"/>
      <c r="F134" s="567"/>
      <c r="G134" s="567"/>
      <c r="H134" s="568"/>
      <c r="I134" s="568"/>
      <c r="J134" s="569"/>
      <c r="K134" s="568"/>
      <c r="L134" s="570"/>
      <c r="M134" s="571"/>
      <c r="N134" s="571"/>
      <c r="O134" s="572"/>
      <c r="P134" s="566"/>
      <c r="Q134" s="566"/>
      <c r="R134" s="566"/>
      <c r="S134" s="581"/>
      <c r="T134" s="582"/>
      <c r="U134" s="565"/>
      <c r="V134" s="576"/>
      <c r="W134" s="576"/>
      <c r="X134" s="577"/>
      <c r="Y134" s="577"/>
      <c r="Z134" s="577"/>
      <c r="AA134" s="577"/>
      <c r="AB134" s="566"/>
      <c r="AC134" s="566"/>
      <c r="AD134" s="566"/>
      <c r="AE134" s="566"/>
      <c r="AF134" s="566"/>
      <c r="AG134" s="566"/>
      <c r="AH134" s="566"/>
      <c r="AI134" s="572"/>
      <c r="AJ134" s="572"/>
      <c r="AK134" s="572"/>
      <c r="AL134" s="578"/>
      <c r="AM134" s="579"/>
    </row>
    <row r="135" spans="1:39" s="649" customFormat="1" x14ac:dyDescent="0.3">
      <c r="A135" s="565"/>
      <c r="B135" s="565"/>
      <c r="C135" s="566"/>
      <c r="D135" s="566"/>
      <c r="E135" s="567"/>
      <c r="F135" s="567"/>
      <c r="G135" s="567"/>
      <c r="H135" s="568"/>
      <c r="I135" s="568"/>
      <c r="J135" s="569"/>
      <c r="K135" s="568"/>
      <c r="L135" s="570"/>
      <c r="M135" s="571"/>
      <c r="N135" s="571"/>
      <c r="O135" s="572"/>
      <c r="P135" s="566"/>
      <c r="Q135" s="566"/>
      <c r="R135" s="566"/>
      <c r="S135" s="581"/>
      <c r="T135" s="582"/>
      <c r="U135" s="565"/>
      <c r="V135" s="576"/>
      <c r="W135" s="576"/>
      <c r="X135" s="577"/>
      <c r="Y135" s="577"/>
      <c r="Z135" s="577"/>
      <c r="AA135" s="577"/>
      <c r="AB135" s="566"/>
      <c r="AC135" s="566"/>
      <c r="AD135" s="566"/>
      <c r="AE135" s="566"/>
      <c r="AF135" s="566"/>
      <c r="AG135" s="566"/>
      <c r="AH135" s="566"/>
      <c r="AI135" s="572"/>
      <c r="AJ135" s="572"/>
      <c r="AK135" s="572"/>
      <c r="AL135" s="578"/>
      <c r="AM135" s="579"/>
    </row>
    <row r="136" spans="1:39" s="649" customFormat="1" x14ac:dyDescent="0.3">
      <c r="A136" s="565"/>
      <c r="B136" s="565"/>
      <c r="C136" s="566"/>
      <c r="D136" s="566"/>
      <c r="E136" s="567"/>
      <c r="F136" s="567"/>
      <c r="G136" s="567"/>
      <c r="H136" s="568"/>
      <c r="I136" s="568"/>
      <c r="J136" s="569"/>
      <c r="K136" s="568"/>
      <c r="L136" s="570"/>
      <c r="M136" s="571"/>
      <c r="N136" s="571"/>
      <c r="O136" s="572"/>
      <c r="P136" s="566"/>
      <c r="Q136" s="566"/>
      <c r="R136" s="566"/>
      <c r="S136" s="581"/>
      <c r="T136" s="582"/>
      <c r="U136" s="565"/>
      <c r="V136" s="576"/>
      <c r="W136" s="576"/>
      <c r="X136" s="577"/>
      <c r="Y136" s="577"/>
      <c r="Z136" s="577"/>
      <c r="AA136" s="577"/>
      <c r="AB136" s="566"/>
      <c r="AC136" s="566"/>
      <c r="AD136" s="566"/>
      <c r="AE136" s="566"/>
      <c r="AF136" s="566"/>
      <c r="AG136" s="566"/>
      <c r="AH136" s="566"/>
      <c r="AI136" s="572"/>
      <c r="AJ136" s="572"/>
      <c r="AK136" s="572"/>
      <c r="AL136" s="578"/>
      <c r="AM136" s="579"/>
    </row>
    <row r="137" spans="1:39" s="649" customFormat="1" x14ac:dyDescent="0.3">
      <c r="A137" s="565"/>
      <c r="B137" s="565"/>
      <c r="C137" s="566"/>
      <c r="D137" s="566"/>
      <c r="E137" s="567"/>
      <c r="F137" s="567"/>
      <c r="G137" s="567"/>
      <c r="H137" s="568"/>
      <c r="I137" s="568"/>
      <c r="J137" s="569"/>
      <c r="K137" s="568"/>
      <c r="L137" s="570"/>
      <c r="M137" s="571"/>
      <c r="N137" s="571"/>
      <c r="O137" s="572"/>
      <c r="P137" s="566"/>
      <c r="Q137" s="566"/>
      <c r="R137" s="566"/>
      <c r="S137" s="581"/>
      <c r="T137" s="582"/>
      <c r="U137" s="565"/>
      <c r="V137" s="576"/>
      <c r="W137" s="576"/>
      <c r="X137" s="577"/>
      <c r="Y137" s="577"/>
      <c r="Z137" s="577"/>
      <c r="AA137" s="577"/>
      <c r="AB137" s="566"/>
      <c r="AC137" s="566"/>
      <c r="AD137" s="566"/>
      <c r="AE137" s="566"/>
      <c r="AF137" s="566"/>
      <c r="AG137" s="566"/>
      <c r="AH137" s="566"/>
      <c r="AI137" s="572"/>
      <c r="AJ137" s="572"/>
      <c r="AK137" s="572"/>
      <c r="AL137" s="578"/>
      <c r="AM137" s="579"/>
    </row>
    <row r="138" spans="1:39" s="649" customFormat="1" x14ac:dyDescent="0.3">
      <c r="A138" s="565"/>
      <c r="B138" s="565"/>
      <c r="C138" s="566"/>
      <c r="D138" s="566"/>
      <c r="E138" s="567"/>
      <c r="F138" s="567"/>
      <c r="G138" s="567"/>
      <c r="H138" s="568"/>
      <c r="I138" s="568"/>
      <c r="J138" s="569"/>
      <c r="K138" s="568"/>
      <c r="L138" s="570"/>
      <c r="M138" s="571"/>
      <c r="N138" s="571"/>
      <c r="O138" s="572"/>
      <c r="P138" s="566"/>
      <c r="Q138" s="566"/>
      <c r="R138" s="566"/>
      <c r="S138" s="581"/>
      <c r="T138" s="582"/>
      <c r="U138" s="565"/>
      <c r="V138" s="576"/>
      <c r="W138" s="576"/>
      <c r="X138" s="577"/>
      <c r="Y138" s="577"/>
      <c r="Z138" s="577"/>
      <c r="AA138" s="577"/>
      <c r="AB138" s="566"/>
      <c r="AC138" s="566"/>
      <c r="AD138" s="566"/>
      <c r="AE138" s="566"/>
      <c r="AF138" s="566"/>
      <c r="AG138" s="566"/>
      <c r="AH138" s="566"/>
      <c r="AI138" s="572"/>
      <c r="AJ138" s="572"/>
      <c r="AK138" s="572"/>
      <c r="AL138" s="578"/>
      <c r="AM138" s="579"/>
    </row>
    <row r="139" spans="1:39" s="649" customFormat="1" x14ac:dyDescent="0.3">
      <c r="A139" s="565"/>
      <c r="B139" s="565"/>
      <c r="C139" s="566"/>
      <c r="D139" s="566"/>
      <c r="E139" s="567"/>
      <c r="F139" s="567"/>
      <c r="G139" s="567"/>
      <c r="H139" s="568"/>
      <c r="I139" s="568"/>
      <c r="J139" s="569"/>
      <c r="K139" s="568"/>
      <c r="L139" s="570"/>
      <c r="M139" s="571"/>
      <c r="N139" s="571"/>
      <c r="O139" s="572"/>
      <c r="P139" s="566"/>
      <c r="Q139" s="566"/>
      <c r="R139" s="566"/>
      <c r="S139" s="581"/>
      <c r="T139" s="582"/>
      <c r="U139" s="565"/>
      <c r="V139" s="576"/>
      <c r="W139" s="576"/>
      <c r="X139" s="577"/>
      <c r="Y139" s="577"/>
      <c r="Z139" s="577"/>
      <c r="AA139" s="577"/>
      <c r="AB139" s="566"/>
      <c r="AC139" s="566"/>
      <c r="AD139" s="566"/>
      <c r="AE139" s="566"/>
      <c r="AF139" s="566"/>
      <c r="AG139" s="566"/>
      <c r="AH139" s="566"/>
      <c r="AI139" s="572"/>
      <c r="AJ139" s="572"/>
      <c r="AK139" s="572"/>
      <c r="AL139" s="578"/>
      <c r="AM139" s="579"/>
    </row>
    <row r="140" spans="1:39" s="649" customFormat="1" x14ac:dyDescent="0.3">
      <c r="A140" s="565"/>
      <c r="B140" s="565"/>
      <c r="C140" s="566"/>
      <c r="D140" s="566"/>
      <c r="E140" s="567"/>
      <c r="F140" s="567"/>
      <c r="G140" s="567"/>
      <c r="H140" s="568"/>
      <c r="I140" s="568"/>
      <c r="J140" s="569"/>
      <c r="K140" s="568"/>
      <c r="L140" s="570"/>
      <c r="M140" s="571"/>
      <c r="N140" s="571"/>
      <c r="O140" s="572"/>
      <c r="P140" s="566"/>
      <c r="Q140" s="566"/>
      <c r="R140" s="566"/>
      <c r="S140" s="581"/>
      <c r="T140" s="582"/>
      <c r="U140" s="565"/>
      <c r="V140" s="576"/>
      <c r="W140" s="576"/>
      <c r="X140" s="577"/>
      <c r="Y140" s="577"/>
      <c r="Z140" s="577"/>
      <c r="AA140" s="577"/>
      <c r="AB140" s="566"/>
      <c r="AC140" s="566"/>
      <c r="AD140" s="566"/>
      <c r="AE140" s="566"/>
      <c r="AF140" s="566"/>
      <c r="AG140" s="566"/>
      <c r="AH140" s="566"/>
      <c r="AI140" s="572"/>
      <c r="AJ140" s="572"/>
      <c r="AK140" s="572"/>
      <c r="AL140" s="578"/>
      <c r="AM140" s="579"/>
    </row>
    <row r="141" spans="1:39" s="649" customFormat="1" x14ac:dyDescent="0.3">
      <c r="A141" s="565"/>
      <c r="B141" s="565"/>
      <c r="C141" s="566"/>
      <c r="D141" s="566"/>
      <c r="E141" s="567"/>
      <c r="F141" s="567"/>
      <c r="G141" s="567"/>
      <c r="H141" s="568"/>
      <c r="I141" s="568"/>
      <c r="J141" s="569"/>
      <c r="K141" s="568"/>
      <c r="L141" s="570"/>
      <c r="M141" s="571"/>
      <c r="N141" s="571"/>
      <c r="O141" s="572"/>
      <c r="P141" s="566"/>
      <c r="Q141" s="566"/>
      <c r="R141" s="566"/>
      <c r="S141" s="581"/>
      <c r="T141" s="582"/>
      <c r="U141" s="565"/>
      <c r="V141" s="576"/>
      <c r="W141" s="576"/>
      <c r="X141" s="577"/>
      <c r="Y141" s="577"/>
      <c r="Z141" s="577"/>
      <c r="AA141" s="577"/>
      <c r="AB141" s="566"/>
      <c r="AC141" s="566"/>
      <c r="AD141" s="566"/>
      <c r="AE141" s="566"/>
      <c r="AF141" s="566"/>
      <c r="AG141" s="566"/>
      <c r="AH141" s="566"/>
      <c r="AI141" s="572"/>
      <c r="AJ141" s="572"/>
      <c r="AK141" s="572"/>
      <c r="AL141" s="578"/>
      <c r="AM141" s="579"/>
    </row>
    <row r="142" spans="1:39" s="649" customFormat="1" x14ac:dyDescent="0.3">
      <c r="A142" s="565"/>
      <c r="B142" s="565"/>
      <c r="C142" s="566"/>
      <c r="D142" s="566"/>
      <c r="E142" s="567"/>
      <c r="F142" s="567"/>
      <c r="G142" s="567"/>
      <c r="H142" s="568"/>
      <c r="I142" s="568"/>
      <c r="J142" s="569"/>
      <c r="K142" s="568"/>
      <c r="L142" s="570"/>
      <c r="M142" s="571"/>
      <c r="N142" s="571"/>
      <c r="O142" s="572"/>
      <c r="P142" s="566"/>
      <c r="Q142" s="566"/>
      <c r="R142" s="566"/>
      <c r="S142" s="581"/>
      <c r="T142" s="582"/>
      <c r="U142" s="565"/>
      <c r="V142" s="576"/>
      <c r="W142" s="576"/>
      <c r="X142" s="577"/>
      <c r="Y142" s="577"/>
      <c r="Z142" s="577"/>
      <c r="AA142" s="577"/>
      <c r="AB142" s="566"/>
      <c r="AC142" s="566"/>
      <c r="AD142" s="566"/>
      <c r="AE142" s="566"/>
      <c r="AF142" s="566"/>
      <c r="AG142" s="566"/>
      <c r="AH142" s="566"/>
      <c r="AI142" s="572"/>
      <c r="AJ142" s="572"/>
      <c r="AK142" s="572"/>
      <c r="AL142" s="578"/>
      <c r="AM142" s="579"/>
    </row>
    <row r="143" spans="1:39" s="649" customFormat="1" x14ac:dyDescent="0.3">
      <c r="A143" s="565"/>
      <c r="B143" s="565"/>
      <c r="C143" s="566"/>
      <c r="D143" s="566"/>
      <c r="E143" s="567"/>
      <c r="F143" s="567"/>
      <c r="G143" s="567"/>
      <c r="H143" s="568"/>
      <c r="I143" s="568"/>
      <c r="J143" s="569"/>
      <c r="K143" s="568"/>
      <c r="L143" s="570"/>
      <c r="M143" s="571"/>
      <c r="N143" s="571"/>
      <c r="O143" s="572"/>
      <c r="P143" s="566"/>
      <c r="Q143" s="566"/>
      <c r="R143" s="566"/>
      <c r="S143" s="581"/>
      <c r="T143" s="582"/>
      <c r="U143" s="565"/>
      <c r="V143" s="576"/>
      <c r="W143" s="576"/>
      <c r="X143" s="577"/>
      <c r="Y143" s="577"/>
      <c r="Z143" s="577"/>
      <c r="AA143" s="577"/>
      <c r="AB143" s="566"/>
      <c r="AC143" s="566"/>
      <c r="AD143" s="566"/>
      <c r="AE143" s="566"/>
      <c r="AF143" s="566"/>
      <c r="AG143" s="566"/>
      <c r="AH143" s="566"/>
      <c r="AI143" s="572"/>
      <c r="AJ143" s="572"/>
      <c r="AK143" s="572"/>
      <c r="AL143" s="578"/>
      <c r="AM143" s="579"/>
    </row>
    <row r="144" spans="1:39" s="649" customFormat="1" x14ac:dyDescent="0.3">
      <c r="A144" s="565"/>
      <c r="B144" s="565"/>
      <c r="C144" s="566"/>
      <c r="D144" s="566"/>
      <c r="E144" s="567"/>
      <c r="F144" s="567"/>
      <c r="G144" s="567"/>
      <c r="H144" s="568"/>
      <c r="I144" s="568"/>
      <c r="J144" s="569"/>
      <c r="K144" s="568"/>
      <c r="L144" s="570"/>
      <c r="M144" s="571"/>
      <c r="N144" s="571"/>
      <c r="O144" s="572"/>
      <c r="P144" s="566"/>
      <c r="Q144" s="566"/>
      <c r="R144" s="566"/>
      <c r="S144" s="581"/>
      <c r="T144" s="582"/>
      <c r="U144" s="565"/>
      <c r="V144" s="576"/>
      <c r="W144" s="576"/>
      <c r="X144" s="577"/>
      <c r="Y144" s="577"/>
      <c r="Z144" s="577"/>
      <c r="AA144" s="577"/>
      <c r="AB144" s="566"/>
      <c r="AC144" s="566"/>
      <c r="AD144" s="566"/>
      <c r="AE144" s="566"/>
      <c r="AF144" s="566"/>
      <c r="AG144" s="566"/>
      <c r="AH144" s="566"/>
      <c r="AI144" s="572"/>
      <c r="AJ144" s="572"/>
      <c r="AK144" s="572"/>
      <c r="AL144" s="578"/>
      <c r="AM144" s="579"/>
    </row>
    <row r="145" spans="1:39" s="649" customFormat="1" x14ac:dyDescent="0.3">
      <c r="A145" s="565"/>
      <c r="B145" s="565"/>
      <c r="C145" s="566"/>
      <c r="D145" s="566"/>
      <c r="E145" s="567"/>
      <c r="F145" s="567"/>
      <c r="G145" s="567"/>
      <c r="H145" s="568"/>
      <c r="I145" s="568"/>
      <c r="J145" s="569"/>
      <c r="K145" s="568"/>
      <c r="L145" s="570"/>
      <c r="M145" s="571"/>
      <c r="N145" s="571"/>
      <c r="O145" s="572"/>
      <c r="P145" s="566"/>
      <c r="Q145" s="566"/>
      <c r="R145" s="566"/>
      <c r="S145" s="581"/>
      <c r="T145" s="582"/>
      <c r="U145" s="565"/>
      <c r="V145" s="576"/>
      <c r="W145" s="576"/>
      <c r="X145" s="577"/>
      <c r="Y145" s="577"/>
      <c r="Z145" s="577"/>
      <c r="AA145" s="577"/>
      <c r="AB145" s="566"/>
      <c r="AC145" s="566"/>
      <c r="AD145" s="566"/>
      <c r="AE145" s="566"/>
      <c r="AF145" s="566"/>
      <c r="AG145" s="566"/>
      <c r="AH145" s="566"/>
      <c r="AI145" s="572"/>
      <c r="AJ145" s="572"/>
      <c r="AK145" s="572"/>
      <c r="AL145" s="578"/>
      <c r="AM145" s="579"/>
    </row>
    <row r="146" spans="1:39" s="649" customFormat="1" x14ac:dyDescent="0.3">
      <c r="A146" s="565"/>
      <c r="B146" s="565"/>
      <c r="C146" s="566"/>
      <c r="D146" s="566"/>
      <c r="E146" s="567"/>
      <c r="F146" s="567"/>
      <c r="G146" s="567"/>
      <c r="H146" s="568"/>
      <c r="I146" s="568"/>
      <c r="J146" s="569"/>
      <c r="K146" s="568"/>
      <c r="L146" s="570"/>
      <c r="M146" s="571"/>
      <c r="N146" s="571"/>
      <c r="O146" s="572"/>
      <c r="P146" s="566"/>
      <c r="Q146" s="566"/>
      <c r="R146" s="566"/>
      <c r="S146" s="581"/>
      <c r="T146" s="582"/>
      <c r="U146" s="565"/>
      <c r="V146" s="576"/>
      <c r="W146" s="576"/>
      <c r="X146" s="577"/>
      <c r="Y146" s="577"/>
      <c r="Z146" s="577"/>
      <c r="AA146" s="577"/>
      <c r="AB146" s="566"/>
      <c r="AC146" s="566"/>
      <c r="AD146" s="566"/>
      <c r="AE146" s="566"/>
      <c r="AF146" s="566"/>
      <c r="AG146" s="566"/>
      <c r="AH146" s="566"/>
      <c r="AI146" s="572"/>
      <c r="AJ146" s="572"/>
      <c r="AK146" s="572"/>
      <c r="AL146" s="578"/>
      <c r="AM146" s="579"/>
    </row>
    <row r="147" spans="1:39" s="649" customFormat="1" x14ac:dyDescent="0.3">
      <c r="A147" s="565"/>
      <c r="B147" s="565"/>
      <c r="C147" s="566"/>
      <c r="D147" s="566"/>
      <c r="E147" s="567"/>
      <c r="F147" s="567"/>
      <c r="G147" s="567"/>
      <c r="H147" s="568"/>
      <c r="I147" s="568"/>
      <c r="J147" s="569"/>
      <c r="K147" s="568"/>
      <c r="L147" s="570"/>
      <c r="M147" s="571"/>
      <c r="N147" s="571"/>
      <c r="O147" s="572"/>
      <c r="P147" s="566"/>
      <c r="Q147" s="566"/>
      <c r="R147" s="566"/>
      <c r="S147" s="581"/>
      <c r="T147" s="582"/>
      <c r="U147" s="565"/>
      <c r="V147" s="576"/>
      <c r="W147" s="576"/>
      <c r="X147" s="577"/>
      <c r="Y147" s="577"/>
      <c r="Z147" s="577"/>
      <c r="AA147" s="577"/>
      <c r="AB147" s="566"/>
      <c r="AC147" s="566"/>
      <c r="AD147" s="566"/>
      <c r="AE147" s="566"/>
      <c r="AF147" s="566"/>
      <c r="AG147" s="566"/>
      <c r="AH147" s="566"/>
      <c r="AI147" s="572"/>
      <c r="AJ147" s="572"/>
      <c r="AK147" s="572"/>
      <c r="AL147" s="578"/>
      <c r="AM147" s="579"/>
    </row>
    <row r="148" spans="1:39" s="649" customFormat="1" x14ac:dyDescent="0.3">
      <c r="A148" s="565"/>
      <c r="B148" s="565"/>
      <c r="C148" s="566"/>
      <c r="D148" s="566"/>
      <c r="E148" s="567"/>
      <c r="F148" s="567"/>
      <c r="G148" s="567"/>
      <c r="H148" s="568"/>
      <c r="I148" s="568"/>
      <c r="J148" s="569"/>
      <c r="K148" s="568"/>
      <c r="L148" s="570"/>
      <c r="M148" s="571"/>
      <c r="N148" s="571"/>
      <c r="O148" s="572"/>
      <c r="P148" s="566"/>
      <c r="Q148" s="566"/>
      <c r="R148" s="566"/>
      <c r="S148" s="581"/>
      <c r="T148" s="582"/>
      <c r="U148" s="565"/>
      <c r="V148" s="576"/>
      <c r="W148" s="576"/>
      <c r="X148" s="577"/>
      <c r="Y148" s="577"/>
      <c r="Z148" s="577"/>
      <c r="AA148" s="577"/>
      <c r="AB148" s="566"/>
      <c r="AC148" s="566"/>
      <c r="AD148" s="566"/>
      <c r="AE148" s="566"/>
      <c r="AF148" s="566"/>
      <c r="AG148" s="566"/>
      <c r="AH148" s="566"/>
      <c r="AI148" s="572"/>
      <c r="AJ148" s="572"/>
      <c r="AK148" s="572"/>
      <c r="AL148" s="578"/>
      <c r="AM148" s="579"/>
    </row>
    <row r="149" spans="1:39" s="649" customFormat="1" x14ac:dyDescent="0.3">
      <c r="A149" s="565"/>
      <c r="B149" s="565"/>
      <c r="C149" s="566"/>
      <c r="D149" s="566"/>
      <c r="E149" s="567"/>
      <c r="F149" s="567"/>
      <c r="G149" s="567"/>
      <c r="H149" s="568"/>
      <c r="I149" s="568"/>
      <c r="J149" s="569"/>
      <c r="K149" s="568"/>
      <c r="L149" s="570"/>
      <c r="M149" s="571"/>
      <c r="N149" s="571"/>
      <c r="O149" s="572"/>
      <c r="P149" s="566"/>
      <c r="Q149" s="566"/>
      <c r="R149" s="566"/>
      <c r="S149" s="581"/>
      <c r="T149" s="582"/>
      <c r="U149" s="565"/>
      <c r="V149" s="576"/>
      <c r="W149" s="576"/>
      <c r="X149" s="577"/>
      <c r="Y149" s="577"/>
      <c r="Z149" s="577"/>
      <c r="AA149" s="577"/>
      <c r="AB149" s="566"/>
      <c r="AC149" s="566"/>
      <c r="AD149" s="566"/>
      <c r="AE149" s="566"/>
      <c r="AF149" s="566"/>
      <c r="AG149" s="566"/>
      <c r="AH149" s="566"/>
      <c r="AI149" s="572"/>
      <c r="AJ149" s="572"/>
      <c r="AK149" s="572"/>
      <c r="AL149" s="578"/>
      <c r="AM149" s="579"/>
    </row>
    <row r="150" spans="1:39" s="649" customFormat="1" x14ac:dyDescent="0.3">
      <c r="A150" s="565"/>
      <c r="B150" s="565"/>
      <c r="C150" s="566"/>
      <c r="D150" s="566"/>
      <c r="E150" s="567"/>
      <c r="F150" s="567"/>
      <c r="G150" s="567"/>
      <c r="H150" s="568"/>
      <c r="I150" s="568"/>
      <c r="J150" s="569"/>
      <c r="K150" s="568"/>
      <c r="L150" s="570"/>
      <c r="M150" s="571"/>
      <c r="N150" s="571"/>
      <c r="O150" s="572"/>
      <c r="P150" s="566"/>
      <c r="Q150" s="566"/>
      <c r="R150" s="566"/>
      <c r="S150" s="581"/>
      <c r="T150" s="582"/>
      <c r="U150" s="565"/>
      <c r="V150" s="576"/>
      <c r="W150" s="576"/>
      <c r="X150" s="577"/>
      <c r="Y150" s="577"/>
      <c r="Z150" s="577"/>
      <c r="AA150" s="577"/>
      <c r="AB150" s="566"/>
      <c r="AC150" s="566"/>
      <c r="AD150" s="566"/>
      <c r="AE150" s="566"/>
      <c r="AF150" s="566"/>
      <c r="AG150" s="566"/>
      <c r="AH150" s="566"/>
      <c r="AI150" s="572"/>
      <c r="AJ150" s="572"/>
      <c r="AK150" s="572"/>
      <c r="AL150" s="578"/>
      <c r="AM150" s="579"/>
    </row>
    <row r="151" spans="1:39" s="649" customFormat="1" x14ac:dyDescent="0.3">
      <c r="A151" s="565"/>
      <c r="B151" s="565"/>
      <c r="C151" s="566"/>
      <c r="D151" s="566"/>
      <c r="E151" s="567"/>
      <c r="F151" s="567"/>
      <c r="G151" s="567"/>
      <c r="H151" s="568"/>
      <c r="I151" s="568"/>
      <c r="J151" s="569"/>
      <c r="K151" s="568"/>
      <c r="L151" s="570"/>
      <c r="M151" s="571"/>
      <c r="N151" s="571"/>
      <c r="O151" s="572"/>
      <c r="P151" s="566"/>
      <c r="Q151" s="566"/>
      <c r="R151" s="566"/>
      <c r="S151" s="581"/>
      <c r="T151" s="582"/>
      <c r="U151" s="565"/>
      <c r="V151" s="576"/>
      <c r="W151" s="576"/>
      <c r="X151" s="577"/>
      <c r="Y151" s="577"/>
      <c r="Z151" s="577"/>
      <c r="AA151" s="577"/>
      <c r="AB151" s="566"/>
      <c r="AC151" s="566"/>
      <c r="AD151" s="566"/>
      <c r="AE151" s="566"/>
      <c r="AF151" s="566"/>
      <c r="AG151" s="566"/>
      <c r="AH151" s="566"/>
      <c r="AI151" s="572"/>
      <c r="AJ151" s="572"/>
      <c r="AK151" s="572"/>
      <c r="AL151" s="578"/>
      <c r="AM151" s="579"/>
    </row>
    <row r="152" spans="1:39" s="649" customFormat="1" x14ac:dyDescent="0.3">
      <c r="A152" s="565"/>
      <c r="B152" s="565"/>
      <c r="C152" s="566"/>
      <c r="D152" s="566"/>
      <c r="E152" s="567"/>
      <c r="F152" s="567"/>
      <c r="G152" s="567"/>
      <c r="H152" s="568"/>
      <c r="I152" s="568"/>
      <c r="J152" s="569"/>
      <c r="K152" s="568"/>
      <c r="L152" s="570"/>
      <c r="M152" s="571"/>
      <c r="N152" s="571"/>
      <c r="O152" s="572"/>
      <c r="P152" s="566"/>
      <c r="Q152" s="566"/>
      <c r="R152" s="566"/>
      <c r="S152" s="581"/>
      <c r="T152" s="582"/>
      <c r="U152" s="565"/>
      <c r="V152" s="576"/>
      <c r="W152" s="576"/>
      <c r="X152" s="577"/>
      <c r="Y152" s="577"/>
      <c r="Z152" s="577"/>
      <c r="AA152" s="577"/>
      <c r="AB152" s="566"/>
      <c r="AC152" s="566"/>
      <c r="AD152" s="566"/>
      <c r="AE152" s="566"/>
      <c r="AF152" s="566"/>
      <c r="AG152" s="566"/>
      <c r="AH152" s="566"/>
      <c r="AI152" s="572"/>
      <c r="AJ152" s="572"/>
      <c r="AK152" s="572"/>
      <c r="AL152" s="578"/>
      <c r="AM152" s="579"/>
    </row>
    <row r="153" spans="1:39" s="649" customFormat="1" x14ac:dyDescent="0.3">
      <c r="A153" s="565"/>
      <c r="B153" s="565"/>
      <c r="C153" s="566"/>
      <c r="D153" s="566"/>
      <c r="E153" s="567"/>
      <c r="F153" s="567"/>
      <c r="G153" s="567"/>
      <c r="H153" s="568"/>
      <c r="I153" s="568"/>
      <c r="J153" s="569"/>
      <c r="K153" s="568"/>
      <c r="L153" s="570"/>
      <c r="M153" s="571"/>
      <c r="N153" s="571"/>
      <c r="O153" s="572"/>
      <c r="P153" s="566"/>
      <c r="Q153" s="566"/>
      <c r="R153" s="566"/>
      <c r="S153" s="581"/>
      <c r="T153" s="582"/>
      <c r="U153" s="565"/>
      <c r="V153" s="576"/>
      <c r="W153" s="576"/>
      <c r="X153" s="577"/>
      <c r="Y153" s="577"/>
      <c r="Z153" s="577"/>
      <c r="AA153" s="577"/>
      <c r="AB153" s="566"/>
      <c r="AC153" s="566"/>
      <c r="AD153" s="566"/>
      <c r="AE153" s="566"/>
      <c r="AF153" s="566"/>
      <c r="AG153" s="566"/>
      <c r="AH153" s="566"/>
      <c r="AI153" s="572"/>
      <c r="AJ153" s="572"/>
      <c r="AK153" s="572"/>
      <c r="AL153" s="578"/>
      <c r="AM153" s="579"/>
    </row>
    <row r="154" spans="1:39" s="649" customFormat="1" x14ac:dyDescent="0.3">
      <c r="A154" s="565"/>
      <c r="B154" s="565"/>
      <c r="C154" s="566"/>
      <c r="D154" s="566"/>
      <c r="E154" s="567"/>
      <c r="F154" s="567"/>
      <c r="G154" s="567"/>
      <c r="H154" s="568"/>
      <c r="I154" s="568"/>
      <c r="J154" s="569"/>
      <c r="K154" s="568"/>
      <c r="L154" s="570"/>
      <c r="M154" s="571"/>
      <c r="N154" s="571"/>
      <c r="O154" s="572"/>
      <c r="P154" s="566"/>
      <c r="Q154" s="566"/>
      <c r="R154" s="566"/>
      <c r="S154" s="581"/>
      <c r="T154" s="582"/>
      <c r="U154" s="565"/>
      <c r="V154" s="576"/>
      <c r="W154" s="576"/>
      <c r="X154" s="577"/>
      <c r="Y154" s="577"/>
      <c r="Z154" s="577"/>
      <c r="AA154" s="577"/>
      <c r="AB154" s="566"/>
      <c r="AC154" s="566"/>
      <c r="AD154" s="566"/>
      <c r="AE154" s="566"/>
      <c r="AF154" s="566"/>
      <c r="AG154" s="566"/>
      <c r="AH154" s="566"/>
      <c r="AI154" s="572"/>
      <c r="AJ154" s="572"/>
      <c r="AK154" s="572"/>
      <c r="AL154" s="578"/>
      <c r="AM154" s="579"/>
    </row>
    <row r="155" spans="1:39" s="649" customFormat="1" x14ac:dyDescent="0.3">
      <c r="A155" s="565"/>
      <c r="B155" s="565"/>
      <c r="C155" s="566"/>
      <c r="D155" s="566"/>
      <c r="E155" s="567"/>
      <c r="F155" s="567"/>
      <c r="G155" s="567"/>
      <c r="H155" s="568"/>
      <c r="I155" s="568"/>
      <c r="J155" s="569"/>
      <c r="K155" s="568"/>
      <c r="L155" s="570"/>
      <c r="M155" s="571"/>
      <c r="N155" s="571"/>
      <c r="O155" s="572"/>
      <c r="P155" s="566"/>
      <c r="Q155" s="566"/>
      <c r="R155" s="566"/>
      <c r="S155" s="581"/>
      <c r="T155" s="582"/>
      <c r="U155" s="565"/>
      <c r="V155" s="576"/>
      <c r="W155" s="576"/>
      <c r="X155" s="577"/>
      <c r="Y155" s="577"/>
      <c r="Z155" s="577"/>
      <c r="AA155" s="577"/>
      <c r="AB155" s="566"/>
      <c r="AC155" s="566"/>
      <c r="AD155" s="566"/>
      <c r="AE155" s="566"/>
      <c r="AF155" s="566"/>
      <c r="AG155" s="566"/>
      <c r="AH155" s="566"/>
      <c r="AI155" s="572"/>
      <c r="AJ155" s="572"/>
      <c r="AK155" s="572"/>
      <c r="AL155" s="578"/>
      <c r="AM155" s="579"/>
    </row>
    <row r="156" spans="1:39" s="649" customFormat="1" x14ac:dyDescent="0.3">
      <c r="A156" s="565"/>
      <c r="B156" s="565"/>
      <c r="C156" s="566"/>
      <c r="D156" s="566"/>
      <c r="E156" s="567"/>
      <c r="F156" s="567"/>
      <c r="G156" s="567"/>
      <c r="H156" s="568"/>
      <c r="I156" s="568"/>
      <c r="J156" s="569"/>
      <c r="K156" s="568"/>
      <c r="L156" s="570"/>
      <c r="M156" s="571"/>
      <c r="N156" s="571"/>
      <c r="O156" s="572"/>
      <c r="P156" s="566"/>
      <c r="Q156" s="566"/>
      <c r="R156" s="566"/>
      <c r="S156" s="581"/>
      <c r="T156" s="582"/>
      <c r="U156" s="565"/>
      <c r="V156" s="576"/>
      <c r="W156" s="576"/>
      <c r="X156" s="577"/>
      <c r="Y156" s="577"/>
      <c r="Z156" s="577"/>
      <c r="AA156" s="577"/>
      <c r="AB156" s="566"/>
      <c r="AC156" s="566"/>
      <c r="AD156" s="566"/>
      <c r="AE156" s="566"/>
      <c r="AF156" s="566"/>
      <c r="AG156" s="566"/>
      <c r="AH156" s="566"/>
      <c r="AI156" s="572"/>
      <c r="AJ156" s="572"/>
      <c r="AK156" s="572"/>
      <c r="AL156" s="578"/>
      <c r="AM156" s="579"/>
    </row>
    <row r="157" spans="1:39" s="649" customFormat="1" x14ac:dyDescent="0.3">
      <c r="A157" s="565"/>
      <c r="B157" s="565"/>
      <c r="C157" s="566"/>
      <c r="D157" s="566"/>
      <c r="E157" s="567"/>
      <c r="F157" s="567"/>
      <c r="G157" s="567"/>
      <c r="H157" s="568"/>
      <c r="I157" s="568"/>
      <c r="J157" s="569"/>
      <c r="K157" s="568"/>
      <c r="L157" s="570"/>
      <c r="M157" s="571"/>
      <c r="N157" s="571"/>
      <c r="O157" s="572"/>
      <c r="P157" s="566"/>
      <c r="Q157" s="566"/>
      <c r="R157" s="566"/>
      <c r="S157" s="581"/>
      <c r="T157" s="582"/>
      <c r="U157" s="565"/>
      <c r="V157" s="576"/>
      <c r="W157" s="576"/>
      <c r="X157" s="577"/>
      <c r="Y157" s="577"/>
      <c r="Z157" s="577"/>
      <c r="AA157" s="577"/>
      <c r="AB157" s="566"/>
      <c r="AC157" s="566"/>
      <c r="AD157" s="566"/>
      <c r="AE157" s="566"/>
      <c r="AF157" s="566"/>
      <c r="AG157" s="566"/>
      <c r="AH157" s="566"/>
      <c r="AI157" s="572"/>
      <c r="AJ157" s="572"/>
      <c r="AK157" s="572"/>
      <c r="AL157" s="578"/>
      <c r="AM157" s="579"/>
    </row>
    <row r="158" spans="1:39" s="649" customFormat="1" x14ac:dyDescent="0.3">
      <c r="A158" s="565"/>
      <c r="B158" s="565"/>
      <c r="C158" s="566"/>
      <c r="D158" s="566"/>
      <c r="E158" s="567"/>
      <c r="F158" s="567"/>
      <c r="G158" s="567"/>
      <c r="H158" s="568"/>
      <c r="I158" s="568"/>
      <c r="J158" s="569"/>
      <c r="K158" s="568"/>
      <c r="L158" s="570"/>
      <c r="M158" s="571"/>
      <c r="N158" s="571"/>
      <c r="O158" s="572"/>
      <c r="P158" s="566"/>
      <c r="Q158" s="566"/>
      <c r="R158" s="566"/>
      <c r="S158" s="581"/>
      <c r="T158" s="582"/>
      <c r="U158" s="565"/>
      <c r="V158" s="576"/>
      <c r="W158" s="576"/>
      <c r="X158" s="577"/>
      <c r="Y158" s="577"/>
      <c r="Z158" s="577"/>
      <c r="AA158" s="577"/>
      <c r="AB158" s="566"/>
      <c r="AC158" s="566"/>
      <c r="AD158" s="566"/>
      <c r="AE158" s="566"/>
      <c r="AF158" s="566"/>
      <c r="AG158" s="566"/>
      <c r="AH158" s="566"/>
      <c r="AI158" s="572"/>
      <c r="AJ158" s="572"/>
      <c r="AK158" s="572"/>
      <c r="AL158" s="578"/>
      <c r="AM158" s="579"/>
    </row>
    <row r="159" spans="1:39" s="649" customFormat="1" x14ac:dyDescent="0.3">
      <c r="A159" s="565"/>
      <c r="B159" s="565"/>
      <c r="C159" s="566"/>
      <c r="D159" s="566"/>
      <c r="E159" s="567"/>
      <c r="F159" s="567"/>
      <c r="G159" s="567"/>
      <c r="H159" s="568"/>
      <c r="I159" s="568"/>
      <c r="J159" s="569"/>
      <c r="K159" s="568"/>
      <c r="L159" s="570"/>
      <c r="M159" s="571"/>
      <c r="N159" s="571"/>
      <c r="O159" s="572"/>
      <c r="P159" s="566"/>
      <c r="Q159" s="566"/>
      <c r="R159" s="566"/>
      <c r="S159" s="581"/>
      <c r="T159" s="582"/>
      <c r="U159" s="565"/>
      <c r="V159" s="576"/>
      <c r="W159" s="576"/>
      <c r="X159" s="577"/>
      <c r="Y159" s="577"/>
      <c r="Z159" s="577"/>
      <c r="AA159" s="577"/>
      <c r="AB159" s="566"/>
      <c r="AC159" s="566"/>
      <c r="AD159" s="566"/>
      <c r="AE159" s="566"/>
      <c r="AF159" s="566"/>
      <c r="AG159" s="566"/>
      <c r="AH159" s="566"/>
      <c r="AI159" s="572"/>
      <c r="AJ159" s="572"/>
      <c r="AK159" s="572"/>
      <c r="AL159" s="578"/>
      <c r="AM159" s="579"/>
    </row>
    <row r="160" spans="1:39" s="649" customFormat="1" x14ac:dyDescent="0.3">
      <c r="A160" s="565"/>
      <c r="B160" s="565"/>
      <c r="C160" s="566"/>
      <c r="D160" s="566"/>
      <c r="E160" s="567"/>
      <c r="F160" s="567"/>
      <c r="G160" s="567"/>
      <c r="H160" s="568"/>
      <c r="I160" s="568"/>
      <c r="J160" s="569"/>
      <c r="K160" s="568"/>
      <c r="L160" s="570"/>
      <c r="M160" s="571"/>
      <c r="N160" s="571"/>
      <c r="O160" s="572"/>
      <c r="P160" s="566"/>
      <c r="Q160" s="566"/>
      <c r="R160" s="566"/>
      <c r="S160" s="581"/>
      <c r="T160" s="582"/>
      <c r="U160" s="565"/>
      <c r="V160" s="576"/>
      <c r="W160" s="576"/>
      <c r="X160" s="577"/>
      <c r="Y160" s="577"/>
      <c r="Z160" s="577"/>
      <c r="AA160" s="577"/>
      <c r="AB160" s="566"/>
      <c r="AC160" s="566"/>
      <c r="AD160" s="566"/>
      <c r="AE160" s="566"/>
      <c r="AF160" s="566"/>
      <c r="AG160" s="566"/>
      <c r="AH160" s="566"/>
      <c r="AI160" s="572"/>
      <c r="AJ160" s="572"/>
      <c r="AK160" s="572"/>
      <c r="AL160" s="578"/>
      <c r="AM160" s="579"/>
    </row>
    <row r="161" spans="1:39" s="649" customFormat="1" x14ac:dyDescent="0.3">
      <c r="A161" s="565"/>
      <c r="B161" s="565"/>
      <c r="C161" s="566"/>
      <c r="D161" s="566"/>
      <c r="E161" s="567"/>
      <c r="F161" s="567"/>
      <c r="G161" s="567"/>
      <c r="H161" s="568"/>
      <c r="I161" s="568"/>
      <c r="J161" s="569"/>
      <c r="K161" s="568"/>
      <c r="L161" s="570"/>
      <c r="M161" s="571"/>
      <c r="N161" s="571"/>
      <c r="O161" s="572"/>
      <c r="P161" s="566"/>
      <c r="Q161" s="566"/>
      <c r="R161" s="566"/>
      <c r="S161" s="581"/>
      <c r="T161" s="582"/>
      <c r="U161" s="565"/>
      <c r="V161" s="576"/>
      <c r="W161" s="576"/>
      <c r="X161" s="577"/>
      <c r="Y161" s="577"/>
      <c r="Z161" s="577"/>
      <c r="AA161" s="577"/>
      <c r="AB161" s="566"/>
      <c r="AC161" s="566"/>
      <c r="AD161" s="566"/>
      <c r="AE161" s="566"/>
      <c r="AF161" s="566"/>
      <c r="AG161" s="566"/>
      <c r="AH161" s="566"/>
      <c r="AI161" s="572"/>
      <c r="AJ161" s="572"/>
      <c r="AK161" s="572"/>
      <c r="AL161" s="578"/>
      <c r="AM161" s="579"/>
    </row>
    <row r="162" spans="1:39" s="649" customFormat="1" x14ac:dyDescent="0.3">
      <c r="A162" s="565"/>
      <c r="B162" s="565"/>
      <c r="C162" s="566"/>
      <c r="D162" s="566"/>
      <c r="E162" s="567"/>
      <c r="F162" s="567"/>
      <c r="G162" s="567"/>
      <c r="H162" s="568"/>
      <c r="I162" s="568"/>
      <c r="J162" s="569"/>
      <c r="K162" s="568"/>
      <c r="L162" s="570"/>
      <c r="M162" s="571"/>
      <c r="N162" s="571"/>
      <c r="O162" s="572"/>
      <c r="P162" s="566"/>
      <c r="Q162" s="566"/>
      <c r="R162" s="566"/>
      <c r="S162" s="581"/>
      <c r="T162" s="582"/>
      <c r="U162" s="565"/>
      <c r="V162" s="576"/>
      <c r="W162" s="576"/>
      <c r="X162" s="577"/>
      <c r="Y162" s="577"/>
      <c r="Z162" s="577"/>
      <c r="AA162" s="577"/>
      <c r="AB162" s="566"/>
      <c r="AC162" s="566"/>
      <c r="AD162" s="566"/>
      <c r="AE162" s="566"/>
      <c r="AF162" s="566"/>
      <c r="AG162" s="566"/>
      <c r="AH162" s="566"/>
      <c r="AI162" s="572"/>
      <c r="AJ162" s="572"/>
      <c r="AK162" s="572"/>
      <c r="AL162" s="578"/>
      <c r="AM162" s="579"/>
    </row>
    <row r="163" spans="1:39" s="649" customFormat="1" x14ac:dyDescent="0.3">
      <c r="A163" s="565"/>
      <c r="B163" s="565"/>
      <c r="C163" s="566"/>
      <c r="D163" s="566"/>
      <c r="E163" s="567"/>
      <c r="F163" s="567"/>
      <c r="G163" s="567"/>
      <c r="H163" s="568"/>
      <c r="I163" s="568"/>
      <c r="J163" s="569"/>
      <c r="K163" s="568"/>
      <c r="L163" s="570"/>
      <c r="M163" s="571"/>
      <c r="N163" s="571"/>
      <c r="O163" s="572"/>
      <c r="P163" s="566"/>
      <c r="Q163" s="566"/>
      <c r="R163" s="566"/>
      <c r="S163" s="581"/>
      <c r="T163" s="582"/>
      <c r="U163" s="565"/>
      <c r="V163" s="576"/>
      <c r="W163" s="576"/>
      <c r="X163" s="577"/>
      <c r="Y163" s="577"/>
      <c r="Z163" s="577"/>
      <c r="AA163" s="577"/>
      <c r="AB163" s="566"/>
      <c r="AC163" s="566"/>
      <c r="AD163" s="566"/>
      <c r="AE163" s="566"/>
      <c r="AF163" s="566"/>
      <c r="AG163" s="566"/>
      <c r="AH163" s="566"/>
      <c r="AI163" s="572"/>
      <c r="AJ163" s="572"/>
      <c r="AK163" s="572"/>
      <c r="AL163" s="578"/>
      <c r="AM163" s="579"/>
    </row>
    <row r="164" spans="1:39" s="649" customFormat="1" x14ac:dyDescent="0.3">
      <c r="A164" s="565"/>
      <c r="B164" s="565"/>
      <c r="C164" s="566"/>
      <c r="D164" s="566"/>
      <c r="E164" s="567"/>
      <c r="F164" s="567"/>
      <c r="G164" s="567"/>
      <c r="H164" s="568"/>
      <c r="I164" s="568"/>
      <c r="J164" s="569"/>
      <c r="K164" s="568"/>
      <c r="L164" s="570"/>
      <c r="M164" s="571"/>
      <c r="N164" s="571"/>
      <c r="O164" s="572"/>
      <c r="P164" s="566"/>
      <c r="Q164" s="566"/>
      <c r="R164" s="566"/>
      <c r="S164" s="581"/>
      <c r="T164" s="582"/>
      <c r="U164" s="565"/>
      <c r="V164" s="576"/>
      <c r="W164" s="576"/>
      <c r="X164" s="577"/>
      <c r="Y164" s="577"/>
      <c r="Z164" s="577"/>
      <c r="AA164" s="577"/>
      <c r="AB164" s="566"/>
      <c r="AC164" s="566"/>
      <c r="AD164" s="566"/>
      <c r="AE164" s="566"/>
      <c r="AF164" s="566"/>
      <c r="AG164" s="566"/>
      <c r="AH164" s="566"/>
      <c r="AI164" s="572"/>
      <c r="AJ164" s="572"/>
      <c r="AK164" s="572"/>
      <c r="AL164" s="578"/>
      <c r="AM164" s="579"/>
    </row>
    <row r="165" spans="1:39" s="649" customFormat="1" x14ac:dyDescent="0.3">
      <c r="A165" s="565"/>
      <c r="B165" s="565"/>
      <c r="C165" s="566"/>
      <c r="D165" s="566"/>
      <c r="E165" s="567"/>
      <c r="F165" s="567"/>
      <c r="G165" s="567"/>
      <c r="H165" s="568"/>
      <c r="I165" s="568"/>
      <c r="J165" s="569"/>
      <c r="K165" s="568"/>
      <c r="L165" s="570"/>
      <c r="M165" s="571"/>
      <c r="N165" s="571"/>
      <c r="O165" s="572"/>
      <c r="P165" s="566"/>
      <c r="Q165" s="566"/>
      <c r="R165" s="566"/>
      <c r="S165" s="581"/>
      <c r="T165" s="582"/>
      <c r="U165" s="565"/>
      <c r="V165" s="576"/>
      <c r="W165" s="576"/>
      <c r="X165" s="577"/>
      <c r="Y165" s="577"/>
      <c r="Z165" s="577"/>
      <c r="AA165" s="577"/>
      <c r="AB165" s="566"/>
      <c r="AC165" s="566"/>
      <c r="AD165" s="566"/>
      <c r="AE165" s="566"/>
      <c r="AF165" s="566"/>
      <c r="AG165" s="566"/>
      <c r="AH165" s="566"/>
      <c r="AI165" s="572"/>
      <c r="AJ165" s="572"/>
      <c r="AK165" s="572"/>
      <c r="AL165" s="578"/>
      <c r="AM165" s="579"/>
    </row>
    <row r="166" spans="1:39" s="649" customFormat="1" x14ac:dyDescent="0.3">
      <c r="A166" s="565"/>
      <c r="B166" s="565"/>
      <c r="C166" s="566"/>
      <c r="D166" s="566"/>
      <c r="E166" s="567"/>
      <c r="F166" s="567"/>
      <c r="G166" s="567"/>
      <c r="H166" s="568"/>
      <c r="I166" s="568"/>
      <c r="J166" s="569"/>
      <c r="K166" s="568"/>
      <c r="L166" s="570"/>
      <c r="M166" s="571"/>
      <c r="N166" s="571"/>
      <c r="O166" s="572"/>
      <c r="P166" s="566"/>
      <c r="Q166" s="566"/>
      <c r="R166" s="566"/>
      <c r="S166" s="581"/>
      <c r="T166" s="582"/>
      <c r="U166" s="565"/>
      <c r="V166" s="576"/>
      <c r="W166" s="576"/>
      <c r="X166" s="577"/>
      <c r="Y166" s="577"/>
      <c r="Z166" s="577"/>
      <c r="AA166" s="577"/>
      <c r="AB166" s="566"/>
      <c r="AC166" s="566"/>
      <c r="AD166" s="566"/>
      <c r="AE166" s="566"/>
      <c r="AF166" s="566"/>
      <c r="AG166" s="566"/>
      <c r="AH166" s="566"/>
      <c r="AI166" s="572"/>
      <c r="AJ166" s="572"/>
      <c r="AK166" s="572"/>
      <c r="AL166" s="578"/>
      <c r="AM166" s="579"/>
    </row>
    <row r="167" spans="1:39" s="649" customFormat="1" x14ac:dyDescent="0.3">
      <c r="A167" s="565"/>
      <c r="B167" s="565"/>
      <c r="C167" s="566"/>
      <c r="D167" s="566"/>
      <c r="E167" s="567"/>
      <c r="F167" s="567"/>
      <c r="G167" s="567"/>
      <c r="H167" s="568"/>
      <c r="I167" s="568"/>
      <c r="J167" s="569"/>
      <c r="K167" s="568"/>
      <c r="L167" s="570"/>
      <c r="M167" s="571"/>
      <c r="N167" s="571"/>
      <c r="O167" s="572"/>
      <c r="P167" s="566"/>
      <c r="Q167" s="566"/>
      <c r="R167" s="566"/>
      <c r="S167" s="581"/>
      <c r="T167" s="582"/>
      <c r="U167" s="565"/>
      <c r="V167" s="576"/>
      <c r="W167" s="576"/>
      <c r="X167" s="577"/>
      <c r="Y167" s="577"/>
      <c r="Z167" s="577"/>
      <c r="AA167" s="577"/>
      <c r="AB167" s="566"/>
      <c r="AC167" s="566"/>
      <c r="AD167" s="566"/>
      <c r="AE167" s="566"/>
      <c r="AF167" s="566"/>
      <c r="AG167" s="566"/>
      <c r="AH167" s="566"/>
      <c r="AI167" s="572"/>
      <c r="AJ167" s="572"/>
      <c r="AK167" s="572"/>
      <c r="AL167" s="578"/>
      <c r="AM167" s="579"/>
    </row>
    <row r="168" spans="1:39" s="649" customFormat="1" x14ac:dyDescent="0.3">
      <c r="A168" s="565"/>
      <c r="B168" s="565"/>
      <c r="C168" s="566"/>
      <c r="D168" s="566"/>
      <c r="E168" s="567"/>
      <c r="F168" s="567"/>
      <c r="G168" s="567"/>
      <c r="H168" s="568"/>
      <c r="I168" s="568"/>
      <c r="J168" s="569"/>
      <c r="K168" s="568"/>
      <c r="L168" s="570"/>
      <c r="M168" s="571"/>
      <c r="N168" s="571"/>
      <c r="O168" s="572"/>
      <c r="P168" s="566"/>
      <c r="Q168" s="566"/>
      <c r="R168" s="566"/>
      <c r="S168" s="581"/>
      <c r="T168" s="582"/>
      <c r="U168" s="565"/>
      <c r="V168" s="576"/>
      <c r="W168" s="576"/>
      <c r="X168" s="577"/>
      <c r="Y168" s="577"/>
      <c r="Z168" s="577"/>
      <c r="AA168" s="577"/>
      <c r="AB168" s="566"/>
      <c r="AC168" s="566"/>
      <c r="AD168" s="566"/>
      <c r="AE168" s="566"/>
      <c r="AF168" s="566"/>
      <c r="AG168" s="566"/>
      <c r="AH168" s="566"/>
      <c r="AI168" s="572"/>
      <c r="AJ168" s="572"/>
      <c r="AK168" s="572"/>
      <c r="AL168" s="578"/>
      <c r="AM168" s="579"/>
    </row>
    <row r="169" spans="1:39" s="649" customFormat="1" x14ac:dyDescent="0.3">
      <c r="A169" s="565"/>
      <c r="B169" s="565"/>
      <c r="C169" s="566"/>
      <c r="D169" s="566"/>
      <c r="E169" s="567"/>
      <c r="F169" s="567"/>
      <c r="G169" s="567"/>
      <c r="H169" s="568"/>
      <c r="I169" s="568"/>
      <c r="J169" s="569"/>
      <c r="K169" s="568"/>
      <c r="L169" s="570"/>
      <c r="M169" s="571"/>
      <c r="N169" s="571"/>
      <c r="O169" s="572"/>
      <c r="P169" s="566"/>
      <c r="Q169" s="566"/>
      <c r="R169" s="566"/>
      <c r="S169" s="581"/>
      <c r="T169" s="582"/>
      <c r="U169" s="565"/>
      <c r="V169" s="576"/>
      <c r="W169" s="576"/>
      <c r="X169" s="577"/>
      <c r="Y169" s="577"/>
      <c r="Z169" s="577"/>
      <c r="AA169" s="577"/>
      <c r="AB169" s="566"/>
      <c r="AC169" s="566"/>
      <c r="AD169" s="566"/>
      <c r="AE169" s="566"/>
      <c r="AF169" s="566"/>
      <c r="AG169" s="566"/>
      <c r="AH169" s="566"/>
      <c r="AI169" s="572"/>
      <c r="AJ169" s="572"/>
      <c r="AK169" s="572"/>
      <c r="AL169" s="578"/>
      <c r="AM169" s="579"/>
    </row>
    <row r="170" spans="1:39" s="649" customFormat="1" x14ac:dyDescent="0.3">
      <c r="A170" s="565"/>
      <c r="B170" s="565"/>
      <c r="C170" s="566"/>
      <c r="D170" s="566"/>
      <c r="E170" s="567"/>
      <c r="F170" s="567"/>
      <c r="G170" s="567"/>
      <c r="H170" s="568"/>
      <c r="I170" s="568"/>
      <c r="J170" s="569"/>
      <c r="K170" s="568"/>
      <c r="L170" s="570"/>
      <c r="M170" s="571"/>
      <c r="N170" s="571"/>
      <c r="O170" s="572"/>
      <c r="P170" s="566"/>
      <c r="Q170" s="566"/>
      <c r="R170" s="566"/>
      <c r="S170" s="581"/>
      <c r="T170" s="582"/>
      <c r="U170" s="565"/>
      <c r="V170" s="576"/>
      <c r="W170" s="576"/>
      <c r="X170" s="577"/>
      <c r="Y170" s="577"/>
      <c r="Z170" s="577"/>
      <c r="AA170" s="577"/>
      <c r="AB170" s="566"/>
      <c r="AC170" s="566"/>
      <c r="AD170" s="566"/>
      <c r="AE170" s="566"/>
      <c r="AF170" s="566"/>
      <c r="AG170" s="566"/>
      <c r="AH170" s="566"/>
      <c r="AI170" s="572"/>
      <c r="AJ170" s="572"/>
      <c r="AK170" s="572"/>
      <c r="AL170" s="578"/>
      <c r="AM170" s="579"/>
    </row>
    <row r="171" spans="1:39" s="649" customFormat="1" x14ac:dyDescent="0.3">
      <c r="A171" s="565"/>
      <c r="B171" s="565"/>
      <c r="C171" s="566"/>
      <c r="D171" s="566"/>
      <c r="E171" s="567"/>
      <c r="F171" s="567"/>
      <c r="G171" s="567"/>
      <c r="H171" s="568"/>
      <c r="I171" s="568"/>
      <c r="J171" s="569"/>
      <c r="K171" s="568"/>
      <c r="L171" s="570"/>
      <c r="M171" s="571"/>
      <c r="N171" s="571"/>
      <c r="O171" s="572"/>
      <c r="P171" s="566"/>
      <c r="Q171" s="566"/>
      <c r="R171" s="566"/>
      <c r="S171" s="581"/>
      <c r="T171" s="582"/>
      <c r="U171" s="565"/>
      <c r="V171" s="576"/>
      <c r="W171" s="576"/>
      <c r="X171" s="577"/>
      <c r="Y171" s="577"/>
      <c r="Z171" s="577"/>
      <c r="AA171" s="577"/>
      <c r="AB171" s="566"/>
      <c r="AC171" s="566"/>
      <c r="AD171" s="566"/>
      <c r="AE171" s="566"/>
      <c r="AF171" s="566"/>
      <c r="AG171" s="566"/>
      <c r="AH171" s="566"/>
      <c r="AI171" s="572"/>
      <c r="AJ171" s="572"/>
      <c r="AK171" s="572"/>
      <c r="AL171" s="578"/>
      <c r="AM171" s="579"/>
    </row>
    <row r="172" spans="1:39" s="649" customFormat="1" x14ac:dyDescent="0.3">
      <c r="A172" s="565"/>
      <c r="B172" s="565"/>
      <c r="C172" s="566"/>
      <c r="D172" s="566"/>
      <c r="E172" s="567"/>
      <c r="F172" s="567"/>
      <c r="G172" s="567"/>
      <c r="H172" s="568"/>
      <c r="I172" s="568"/>
      <c r="J172" s="569"/>
      <c r="K172" s="568"/>
      <c r="L172" s="570"/>
      <c r="M172" s="571"/>
      <c r="N172" s="571"/>
      <c r="O172" s="572"/>
      <c r="P172" s="566"/>
      <c r="Q172" s="566"/>
      <c r="R172" s="566"/>
      <c r="S172" s="581"/>
      <c r="T172" s="582"/>
      <c r="U172" s="565"/>
      <c r="V172" s="576"/>
      <c r="W172" s="576"/>
      <c r="X172" s="577"/>
      <c r="Y172" s="577"/>
      <c r="Z172" s="577"/>
      <c r="AA172" s="577"/>
      <c r="AB172" s="566"/>
      <c r="AC172" s="566"/>
      <c r="AD172" s="566"/>
      <c r="AE172" s="566"/>
      <c r="AF172" s="566"/>
      <c r="AG172" s="566"/>
      <c r="AH172" s="566"/>
      <c r="AI172" s="572"/>
      <c r="AJ172" s="572"/>
      <c r="AK172" s="572"/>
      <c r="AL172" s="578"/>
      <c r="AM172" s="579"/>
    </row>
    <row r="173" spans="1:39" s="649" customFormat="1" x14ac:dyDescent="0.3">
      <c r="A173" s="565"/>
      <c r="B173" s="565"/>
      <c r="C173" s="566"/>
      <c r="D173" s="566"/>
      <c r="E173" s="567"/>
      <c r="F173" s="567"/>
      <c r="G173" s="567"/>
      <c r="H173" s="568"/>
      <c r="I173" s="568"/>
      <c r="J173" s="569"/>
      <c r="K173" s="568"/>
      <c r="L173" s="570"/>
      <c r="M173" s="571"/>
      <c r="N173" s="571"/>
      <c r="O173" s="572"/>
      <c r="P173" s="566"/>
      <c r="Q173" s="566"/>
      <c r="R173" s="566"/>
      <c r="S173" s="581"/>
      <c r="T173" s="582"/>
      <c r="U173" s="565"/>
      <c r="V173" s="576"/>
      <c r="W173" s="576"/>
      <c r="X173" s="577"/>
      <c r="Y173" s="577"/>
      <c r="Z173" s="577"/>
      <c r="AA173" s="577"/>
      <c r="AB173" s="566"/>
      <c r="AC173" s="566"/>
      <c r="AD173" s="566"/>
      <c r="AE173" s="566"/>
      <c r="AF173" s="566"/>
      <c r="AG173" s="566"/>
      <c r="AH173" s="566"/>
      <c r="AI173" s="572"/>
      <c r="AJ173" s="572"/>
      <c r="AK173" s="572"/>
      <c r="AL173" s="578"/>
      <c r="AM173" s="579"/>
    </row>
    <row r="174" spans="1:39" s="649" customFormat="1" x14ac:dyDescent="0.3">
      <c r="A174" s="565"/>
      <c r="B174" s="565"/>
      <c r="C174" s="566"/>
      <c r="D174" s="566"/>
      <c r="E174" s="567"/>
      <c r="F174" s="567"/>
      <c r="G174" s="567"/>
      <c r="H174" s="568"/>
      <c r="I174" s="568"/>
      <c r="J174" s="569"/>
      <c r="K174" s="568"/>
      <c r="L174" s="570"/>
      <c r="M174" s="571"/>
      <c r="N174" s="571"/>
      <c r="O174" s="572"/>
      <c r="P174" s="566"/>
      <c r="Q174" s="566"/>
      <c r="R174" s="566"/>
      <c r="S174" s="581"/>
      <c r="T174" s="582"/>
      <c r="U174" s="565"/>
      <c r="V174" s="576"/>
      <c r="W174" s="576"/>
      <c r="X174" s="577"/>
      <c r="Y174" s="577"/>
      <c r="Z174" s="577"/>
      <c r="AA174" s="577"/>
      <c r="AB174" s="566"/>
      <c r="AC174" s="566"/>
      <c r="AD174" s="566"/>
      <c r="AE174" s="566"/>
      <c r="AF174" s="566"/>
      <c r="AG174" s="566"/>
      <c r="AH174" s="566"/>
      <c r="AI174" s="572"/>
      <c r="AJ174" s="572"/>
      <c r="AK174" s="572"/>
      <c r="AL174" s="578"/>
      <c r="AM174" s="579"/>
    </row>
    <row r="175" spans="1:39" s="649" customFormat="1" x14ac:dyDescent="0.3">
      <c r="A175" s="565"/>
      <c r="B175" s="565"/>
      <c r="C175" s="566"/>
      <c r="D175" s="566"/>
      <c r="E175" s="567"/>
      <c r="F175" s="567"/>
      <c r="G175" s="567"/>
      <c r="H175" s="568"/>
      <c r="I175" s="568"/>
      <c r="J175" s="569"/>
      <c r="K175" s="568"/>
      <c r="L175" s="570"/>
      <c r="M175" s="571"/>
      <c r="N175" s="571"/>
      <c r="O175" s="572"/>
      <c r="P175" s="566"/>
      <c r="Q175" s="566"/>
      <c r="R175" s="566"/>
      <c r="S175" s="581"/>
      <c r="T175" s="582"/>
      <c r="U175" s="565"/>
      <c r="V175" s="576"/>
      <c r="W175" s="576"/>
      <c r="X175" s="577"/>
      <c r="Y175" s="577"/>
      <c r="Z175" s="577"/>
      <c r="AA175" s="577"/>
      <c r="AB175" s="566"/>
      <c r="AC175" s="566"/>
      <c r="AD175" s="566"/>
      <c r="AE175" s="566"/>
      <c r="AF175" s="566"/>
      <c r="AG175" s="566"/>
      <c r="AH175" s="566"/>
      <c r="AI175" s="572"/>
      <c r="AJ175" s="572"/>
      <c r="AK175" s="572"/>
      <c r="AL175" s="578"/>
      <c r="AM175" s="579"/>
    </row>
    <row r="176" spans="1:39" s="649" customFormat="1" x14ac:dyDescent="0.3">
      <c r="A176" s="565"/>
      <c r="B176" s="565"/>
      <c r="C176" s="566"/>
      <c r="D176" s="566"/>
      <c r="E176" s="567"/>
      <c r="F176" s="567"/>
      <c r="G176" s="567"/>
      <c r="H176" s="568"/>
      <c r="I176" s="568"/>
      <c r="J176" s="569"/>
      <c r="K176" s="568"/>
      <c r="L176" s="570"/>
      <c r="M176" s="571"/>
      <c r="N176" s="571"/>
      <c r="O176" s="572"/>
      <c r="P176" s="566"/>
      <c r="Q176" s="566"/>
      <c r="R176" s="566"/>
      <c r="S176" s="581"/>
      <c r="T176" s="582"/>
      <c r="U176" s="565"/>
      <c r="V176" s="576"/>
      <c r="W176" s="576"/>
      <c r="X176" s="577"/>
      <c r="Y176" s="577"/>
      <c r="Z176" s="577"/>
      <c r="AA176" s="577"/>
      <c r="AB176" s="566"/>
      <c r="AC176" s="566"/>
      <c r="AD176" s="566"/>
      <c r="AE176" s="566"/>
      <c r="AF176" s="566"/>
      <c r="AG176" s="566"/>
      <c r="AH176" s="566"/>
      <c r="AI176" s="572"/>
      <c r="AJ176" s="572"/>
      <c r="AK176" s="572"/>
      <c r="AL176" s="578"/>
      <c r="AM176" s="579"/>
    </row>
    <row r="177" spans="1:39" s="649" customFormat="1" x14ac:dyDescent="0.3">
      <c r="A177" s="565"/>
      <c r="B177" s="565"/>
      <c r="C177" s="566"/>
      <c r="D177" s="566"/>
      <c r="E177" s="567"/>
      <c r="F177" s="567"/>
      <c r="G177" s="567"/>
      <c r="H177" s="568"/>
      <c r="I177" s="568"/>
      <c r="J177" s="569"/>
      <c r="K177" s="568"/>
      <c r="L177" s="570"/>
      <c r="M177" s="571"/>
      <c r="N177" s="571"/>
      <c r="O177" s="572"/>
      <c r="P177" s="566"/>
      <c r="Q177" s="566"/>
      <c r="R177" s="566"/>
      <c r="S177" s="581"/>
      <c r="T177" s="582"/>
      <c r="U177" s="565"/>
      <c r="V177" s="576"/>
      <c r="W177" s="576"/>
      <c r="X177" s="577"/>
      <c r="Y177" s="577"/>
      <c r="Z177" s="577"/>
      <c r="AA177" s="577"/>
      <c r="AB177" s="566"/>
      <c r="AC177" s="566"/>
      <c r="AD177" s="566"/>
      <c r="AE177" s="566"/>
      <c r="AF177" s="566"/>
      <c r="AG177" s="566"/>
      <c r="AH177" s="566"/>
      <c r="AI177" s="572"/>
      <c r="AJ177" s="572"/>
      <c r="AK177" s="572"/>
      <c r="AL177" s="578"/>
      <c r="AM177" s="579"/>
    </row>
    <row r="178" spans="1:39" s="649" customFormat="1" x14ac:dyDescent="0.3">
      <c r="A178" s="565"/>
      <c r="B178" s="565"/>
      <c r="C178" s="566"/>
      <c r="D178" s="566"/>
      <c r="E178" s="567"/>
      <c r="F178" s="567"/>
      <c r="G178" s="567"/>
      <c r="H178" s="568"/>
      <c r="I178" s="568"/>
      <c r="J178" s="569"/>
      <c r="K178" s="568"/>
      <c r="L178" s="570"/>
      <c r="M178" s="571"/>
      <c r="N178" s="571"/>
      <c r="O178" s="572"/>
      <c r="P178" s="566"/>
      <c r="Q178" s="566"/>
      <c r="R178" s="566"/>
      <c r="S178" s="581"/>
      <c r="T178" s="582"/>
      <c r="U178" s="565"/>
      <c r="V178" s="576"/>
      <c r="W178" s="576"/>
      <c r="X178" s="577"/>
      <c r="Y178" s="577"/>
      <c r="Z178" s="577"/>
      <c r="AA178" s="577"/>
      <c r="AB178" s="566"/>
      <c r="AC178" s="566"/>
      <c r="AD178" s="566"/>
      <c r="AE178" s="566"/>
      <c r="AF178" s="566"/>
      <c r="AG178" s="566"/>
      <c r="AH178" s="566"/>
      <c r="AI178" s="572"/>
      <c r="AJ178" s="572"/>
      <c r="AK178" s="572"/>
      <c r="AL178" s="578"/>
      <c r="AM178" s="579"/>
    </row>
    <row r="179" spans="1:39" s="649" customFormat="1" x14ac:dyDescent="0.3">
      <c r="A179" s="565"/>
      <c r="B179" s="565"/>
      <c r="C179" s="566"/>
      <c r="D179" s="566"/>
      <c r="E179" s="567"/>
      <c r="F179" s="567"/>
      <c r="G179" s="567"/>
      <c r="H179" s="568"/>
      <c r="I179" s="568"/>
      <c r="J179" s="569"/>
      <c r="K179" s="568"/>
      <c r="L179" s="570"/>
      <c r="M179" s="571"/>
      <c r="N179" s="571"/>
      <c r="O179" s="572"/>
      <c r="P179" s="566"/>
      <c r="Q179" s="566"/>
      <c r="R179" s="566"/>
      <c r="S179" s="581"/>
      <c r="T179" s="582"/>
      <c r="U179" s="565"/>
      <c r="V179" s="576"/>
      <c r="W179" s="576"/>
      <c r="X179" s="577"/>
      <c r="Y179" s="577"/>
      <c r="Z179" s="577"/>
      <c r="AA179" s="577"/>
      <c r="AB179" s="566"/>
      <c r="AC179" s="566"/>
      <c r="AD179" s="566"/>
      <c r="AE179" s="566"/>
      <c r="AF179" s="566"/>
      <c r="AG179" s="566"/>
      <c r="AH179" s="566"/>
      <c r="AI179" s="572"/>
      <c r="AJ179" s="572"/>
      <c r="AK179" s="572"/>
      <c r="AL179" s="578"/>
      <c r="AM179" s="579"/>
    </row>
    <row r="180" spans="1:39" s="649" customFormat="1" x14ac:dyDescent="0.3">
      <c r="A180" s="565"/>
      <c r="B180" s="565"/>
      <c r="C180" s="566"/>
      <c r="D180" s="566"/>
      <c r="E180" s="567"/>
      <c r="F180" s="567"/>
      <c r="G180" s="567"/>
      <c r="H180" s="568"/>
      <c r="I180" s="568"/>
      <c r="J180" s="569"/>
      <c r="K180" s="568"/>
      <c r="L180" s="570"/>
      <c r="M180" s="571"/>
      <c r="N180" s="571"/>
      <c r="O180" s="572"/>
      <c r="P180" s="566"/>
      <c r="Q180" s="566"/>
      <c r="R180" s="566"/>
      <c r="S180" s="581"/>
      <c r="T180" s="582"/>
      <c r="U180" s="565"/>
      <c r="V180" s="576"/>
      <c r="W180" s="576"/>
      <c r="X180" s="577"/>
      <c r="Y180" s="577"/>
      <c r="Z180" s="577"/>
      <c r="AA180" s="577"/>
      <c r="AB180" s="566"/>
      <c r="AC180" s="566"/>
      <c r="AD180" s="566"/>
      <c r="AE180" s="566"/>
      <c r="AF180" s="566"/>
      <c r="AG180" s="566"/>
      <c r="AH180" s="566"/>
      <c r="AI180" s="572"/>
      <c r="AJ180" s="572"/>
      <c r="AK180" s="572"/>
      <c r="AL180" s="578"/>
      <c r="AM180" s="579"/>
    </row>
    <row r="181" spans="1:39" s="649" customFormat="1" x14ac:dyDescent="0.3">
      <c r="A181" s="565"/>
      <c r="B181" s="565"/>
      <c r="C181" s="566"/>
      <c r="D181" s="566"/>
      <c r="E181" s="567"/>
      <c r="F181" s="567"/>
      <c r="G181" s="567"/>
      <c r="H181" s="568"/>
      <c r="I181" s="568"/>
      <c r="J181" s="569"/>
      <c r="K181" s="568"/>
      <c r="L181" s="570"/>
      <c r="M181" s="571"/>
      <c r="N181" s="571"/>
      <c r="O181" s="572"/>
      <c r="P181" s="566"/>
      <c r="Q181" s="566"/>
      <c r="R181" s="566"/>
      <c r="S181" s="581"/>
      <c r="T181" s="582"/>
      <c r="U181" s="565"/>
      <c r="V181" s="576"/>
      <c r="W181" s="576"/>
      <c r="X181" s="577"/>
      <c r="Y181" s="577"/>
      <c r="Z181" s="577"/>
      <c r="AA181" s="577"/>
      <c r="AB181" s="566"/>
      <c r="AC181" s="566"/>
      <c r="AD181" s="566"/>
      <c r="AE181" s="566"/>
      <c r="AF181" s="566"/>
      <c r="AG181" s="566"/>
      <c r="AH181" s="566"/>
      <c r="AI181" s="572"/>
      <c r="AJ181" s="572"/>
      <c r="AK181" s="572"/>
      <c r="AL181" s="578"/>
      <c r="AM181" s="579"/>
    </row>
    <row r="182" spans="1:39" s="649" customFormat="1" x14ac:dyDescent="0.3">
      <c r="A182" s="565"/>
      <c r="B182" s="565"/>
      <c r="C182" s="566"/>
      <c r="D182" s="566"/>
      <c r="E182" s="567"/>
      <c r="F182" s="567"/>
      <c r="G182" s="567"/>
      <c r="H182" s="568"/>
      <c r="I182" s="568"/>
      <c r="J182" s="569"/>
      <c r="K182" s="568"/>
      <c r="L182" s="570"/>
      <c r="M182" s="571"/>
      <c r="N182" s="571"/>
      <c r="O182" s="572"/>
      <c r="P182" s="566"/>
      <c r="Q182" s="566"/>
      <c r="R182" s="566"/>
      <c r="S182" s="581"/>
      <c r="T182" s="582"/>
      <c r="U182" s="565"/>
      <c r="V182" s="576"/>
      <c r="W182" s="576"/>
      <c r="X182" s="577"/>
      <c r="Y182" s="577"/>
      <c r="Z182" s="577"/>
      <c r="AA182" s="577"/>
      <c r="AB182" s="566"/>
      <c r="AC182" s="566"/>
      <c r="AD182" s="566"/>
      <c r="AE182" s="566"/>
      <c r="AF182" s="566"/>
      <c r="AG182" s="566"/>
      <c r="AH182" s="566"/>
      <c r="AI182" s="572"/>
      <c r="AJ182" s="572"/>
      <c r="AK182" s="572"/>
      <c r="AL182" s="578"/>
      <c r="AM182" s="579"/>
    </row>
    <row r="183" spans="1:39" s="649" customFormat="1" x14ac:dyDescent="0.3">
      <c r="A183" s="565"/>
      <c r="B183" s="565"/>
      <c r="C183" s="566"/>
      <c r="D183" s="566"/>
      <c r="E183" s="567"/>
      <c r="F183" s="567"/>
      <c r="G183" s="567"/>
      <c r="H183" s="568"/>
      <c r="I183" s="568"/>
      <c r="J183" s="569"/>
      <c r="K183" s="568"/>
      <c r="L183" s="570"/>
      <c r="M183" s="571"/>
      <c r="N183" s="571"/>
      <c r="O183" s="572"/>
      <c r="P183" s="566"/>
      <c r="Q183" s="566"/>
      <c r="R183" s="566"/>
      <c r="S183" s="581"/>
      <c r="T183" s="582"/>
      <c r="U183" s="565"/>
      <c r="V183" s="576"/>
      <c r="W183" s="576"/>
      <c r="X183" s="577"/>
      <c r="Y183" s="577"/>
      <c r="Z183" s="577"/>
      <c r="AA183" s="577"/>
      <c r="AB183" s="566"/>
      <c r="AC183" s="566"/>
      <c r="AD183" s="566"/>
      <c r="AE183" s="566"/>
      <c r="AF183" s="566"/>
      <c r="AG183" s="566"/>
      <c r="AH183" s="566"/>
      <c r="AI183" s="572"/>
      <c r="AJ183" s="572"/>
      <c r="AK183" s="572"/>
      <c r="AL183" s="578"/>
      <c r="AM183" s="579"/>
    </row>
    <row r="184" spans="1:39" s="649" customFormat="1" x14ac:dyDescent="0.3">
      <c r="A184" s="565"/>
      <c r="B184" s="565"/>
      <c r="C184" s="566"/>
      <c r="D184" s="566"/>
      <c r="E184" s="567"/>
      <c r="F184" s="567"/>
      <c r="G184" s="567"/>
      <c r="H184" s="568"/>
      <c r="I184" s="568"/>
      <c r="J184" s="569"/>
      <c r="K184" s="568"/>
      <c r="L184" s="570"/>
      <c r="M184" s="571"/>
      <c r="N184" s="571"/>
      <c r="O184" s="572"/>
      <c r="P184" s="566"/>
      <c r="Q184" s="566"/>
      <c r="R184" s="566"/>
      <c r="S184" s="581"/>
      <c r="T184" s="582"/>
      <c r="U184" s="565"/>
      <c r="V184" s="576"/>
      <c r="W184" s="576"/>
      <c r="X184" s="577"/>
      <c r="Y184" s="577"/>
      <c r="Z184" s="577"/>
      <c r="AA184" s="577"/>
      <c r="AB184" s="566"/>
      <c r="AC184" s="566"/>
      <c r="AD184" s="566"/>
      <c r="AE184" s="566"/>
      <c r="AF184" s="566"/>
      <c r="AG184" s="566"/>
      <c r="AH184" s="566"/>
      <c r="AI184" s="572"/>
      <c r="AJ184" s="572"/>
      <c r="AK184" s="572"/>
      <c r="AL184" s="578"/>
      <c r="AM184" s="579"/>
    </row>
    <row r="185" spans="1:39" s="649" customFormat="1" x14ac:dyDescent="0.3">
      <c r="A185" s="565"/>
      <c r="B185" s="565"/>
      <c r="C185" s="566"/>
      <c r="D185" s="566"/>
      <c r="E185" s="567"/>
      <c r="F185" s="567"/>
      <c r="G185" s="567"/>
      <c r="H185" s="568"/>
      <c r="I185" s="568"/>
      <c r="J185" s="569"/>
      <c r="K185" s="568"/>
      <c r="L185" s="570"/>
      <c r="M185" s="571"/>
      <c r="N185" s="571"/>
      <c r="O185" s="572"/>
      <c r="P185" s="566"/>
      <c r="Q185" s="566"/>
      <c r="R185" s="566"/>
      <c r="S185" s="581"/>
      <c r="T185" s="582"/>
      <c r="U185" s="565"/>
      <c r="V185" s="576"/>
      <c r="W185" s="576"/>
      <c r="X185" s="577"/>
      <c r="Y185" s="577"/>
      <c r="Z185" s="577"/>
      <c r="AA185" s="577"/>
      <c r="AB185" s="566"/>
      <c r="AC185" s="566"/>
      <c r="AD185" s="566"/>
      <c r="AE185" s="566"/>
      <c r="AF185" s="566"/>
      <c r="AG185" s="566"/>
      <c r="AH185" s="566"/>
      <c r="AI185" s="572"/>
      <c r="AJ185" s="572"/>
      <c r="AK185" s="572"/>
      <c r="AL185" s="578"/>
      <c r="AM185" s="579"/>
    </row>
    <row r="186" spans="1:39" s="649" customFormat="1" x14ac:dyDescent="0.3">
      <c r="A186" s="565"/>
      <c r="B186" s="565"/>
      <c r="C186" s="566"/>
      <c r="D186" s="566"/>
      <c r="E186" s="567"/>
      <c r="F186" s="567"/>
      <c r="G186" s="567"/>
      <c r="H186" s="568"/>
      <c r="I186" s="568"/>
      <c r="J186" s="569"/>
      <c r="K186" s="568"/>
      <c r="L186" s="570"/>
      <c r="M186" s="571"/>
      <c r="N186" s="571"/>
      <c r="O186" s="572"/>
      <c r="P186" s="566"/>
      <c r="Q186" s="566"/>
      <c r="R186" s="566"/>
      <c r="S186" s="581"/>
      <c r="T186" s="582"/>
      <c r="U186" s="565"/>
      <c r="V186" s="576"/>
      <c r="W186" s="576"/>
      <c r="X186" s="577"/>
      <c r="Y186" s="577"/>
      <c r="Z186" s="577"/>
      <c r="AA186" s="577"/>
      <c r="AB186" s="566"/>
      <c r="AC186" s="566"/>
      <c r="AD186" s="566"/>
      <c r="AE186" s="566"/>
      <c r="AF186" s="566"/>
      <c r="AG186" s="566"/>
      <c r="AH186" s="566"/>
      <c r="AI186" s="572"/>
      <c r="AJ186" s="572"/>
      <c r="AK186" s="572"/>
      <c r="AL186" s="578"/>
      <c r="AM186" s="579"/>
    </row>
    <row r="187" spans="1:39" s="649" customFormat="1" x14ac:dyDescent="0.3">
      <c r="A187" s="565"/>
      <c r="B187" s="565"/>
      <c r="C187" s="566"/>
      <c r="D187" s="566"/>
      <c r="E187" s="567"/>
      <c r="F187" s="567"/>
      <c r="G187" s="567"/>
      <c r="H187" s="568"/>
      <c r="I187" s="568"/>
      <c r="J187" s="569"/>
      <c r="K187" s="568"/>
      <c r="L187" s="570"/>
      <c r="M187" s="571"/>
      <c r="N187" s="571"/>
      <c r="O187" s="572"/>
      <c r="P187" s="566"/>
      <c r="Q187" s="566"/>
      <c r="R187" s="566"/>
      <c r="S187" s="581"/>
      <c r="T187" s="582"/>
      <c r="U187" s="565"/>
      <c r="V187" s="576"/>
      <c r="W187" s="576"/>
      <c r="X187" s="577"/>
      <c r="Y187" s="577"/>
      <c r="Z187" s="577"/>
      <c r="AA187" s="577"/>
      <c r="AB187" s="566"/>
      <c r="AC187" s="566"/>
      <c r="AD187" s="566"/>
      <c r="AE187" s="566"/>
      <c r="AF187" s="566"/>
      <c r="AG187" s="566"/>
      <c r="AH187" s="566"/>
      <c r="AI187" s="572"/>
      <c r="AJ187" s="572"/>
      <c r="AK187" s="572"/>
      <c r="AL187" s="578"/>
      <c r="AM187" s="579"/>
    </row>
    <row r="188" spans="1:39" s="649" customFormat="1" x14ac:dyDescent="0.3">
      <c r="A188" s="565"/>
      <c r="B188" s="565"/>
      <c r="C188" s="566"/>
      <c r="D188" s="566"/>
      <c r="E188" s="567"/>
      <c r="F188" s="567"/>
      <c r="G188" s="567"/>
      <c r="H188" s="568"/>
      <c r="I188" s="568"/>
      <c r="J188" s="569"/>
      <c r="K188" s="568"/>
      <c r="L188" s="570"/>
      <c r="M188" s="571"/>
      <c r="N188" s="571"/>
      <c r="O188" s="572"/>
      <c r="P188" s="566"/>
      <c r="Q188" s="566"/>
      <c r="R188" s="566"/>
      <c r="S188" s="581"/>
      <c r="T188" s="582"/>
      <c r="U188" s="565"/>
      <c r="V188" s="576"/>
      <c r="W188" s="576"/>
      <c r="X188" s="577"/>
      <c r="Y188" s="577"/>
      <c r="Z188" s="577"/>
      <c r="AA188" s="577"/>
      <c r="AB188" s="566"/>
      <c r="AC188" s="566"/>
      <c r="AD188" s="566"/>
      <c r="AE188" s="566"/>
      <c r="AF188" s="566"/>
      <c r="AG188" s="566"/>
      <c r="AH188" s="566"/>
      <c r="AI188" s="572"/>
      <c r="AJ188" s="572"/>
      <c r="AK188" s="572"/>
      <c r="AL188" s="578"/>
      <c r="AM188" s="579"/>
    </row>
    <row r="189" spans="1:39" s="649" customFormat="1" x14ac:dyDescent="0.3">
      <c r="A189" s="565"/>
      <c r="B189" s="565"/>
      <c r="C189" s="566"/>
      <c r="D189" s="566"/>
      <c r="E189" s="567"/>
      <c r="F189" s="567"/>
      <c r="G189" s="567"/>
      <c r="H189" s="568"/>
      <c r="I189" s="568"/>
      <c r="J189" s="569"/>
      <c r="K189" s="568"/>
      <c r="L189" s="570"/>
      <c r="M189" s="571"/>
      <c r="N189" s="571"/>
      <c r="O189" s="572"/>
      <c r="P189" s="566"/>
      <c r="Q189" s="566"/>
      <c r="R189" s="566"/>
      <c r="S189" s="581"/>
      <c r="T189" s="582"/>
      <c r="U189" s="565"/>
      <c r="V189" s="576"/>
      <c r="W189" s="576"/>
      <c r="X189" s="577"/>
      <c r="Y189" s="577"/>
      <c r="Z189" s="577"/>
      <c r="AA189" s="577"/>
      <c r="AB189" s="566"/>
      <c r="AC189" s="566"/>
      <c r="AD189" s="566"/>
      <c r="AE189" s="566"/>
      <c r="AF189" s="566"/>
      <c r="AG189" s="566"/>
      <c r="AH189" s="566"/>
      <c r="AI189" s="572"/>
      <c r="AJ189" s="572"/>
      <c r="AK189" s="572"/>
      <c r="AL189" s="578"/>
      <c r="AM189" s="579"/>
    </row>
    <row r="190" spans="1:39" s="649" customFormat="1" x14ac:dyDescent="0.3">
      <c r="A190" s="565"/>
      <c r="B190" s="565"/>
      <c r="C190" s="566"/>
      <c r="D190" s="566"/>
      <c r="E190" s="567"/>
      <c r="F190" s="567"/>
      <c r="G190" s="567"/>
      <c r="H190" s="568"/>
      <c r="I190" s="568"/>
      <c r="J190" s="569"/>
      <c r="K190" s="568"/>
      <c r="L190" s="570"/>
      <c r="M190" s="571"/>
      <c r="N190" s="571"/>
      <c r="O190" s="572"/>
      <c r="P190" s="566"/>
      <c r="Q190" s="566"/>
      <c r="R190" s="566"/>
      <c r="S190" s="581"/>
      <c r="T190" s="582"/>
      <c r="U190" s="565"/>
      <c r="V190" s="576"/>
      <c r="W190" s="576"/>
      <c r="X190" s="577"/>
      <c r="Y190" s="577"/>
      <c r="Z190" s="577"/>
      <c r="AA190" s="577"/>
      <c r="AB190" s="566"/>
      <c r="AC190" s="566"/>
      <c r="AD190" s="566"/>
      <c r="AE190" s="566"/>
      <c r="AF190" s="566"/>
      <c r="AG190" s="566"/>
      <c r="AH190" s="566"/>
      <c r="AI190" s="572"/>
      <c r="AJ190" s="572"/>
      <c r="AK190" s="572"/>
      <c r="AL190" s="578"/>
      <c r="AM190" s="579"/>
    </row>
    <row r="191" spans="1:39" s="649" customFormat="1" x14ac:dyDescent="0.3">
      <c r="A191" s="565"/>
      <c r="B191" s="565"/>
      <c r="C191" s="566"/>
      <c r="D191" s="566"/>
      <c r="E191" s="567"/>
      <c r="F191" s="567"/>
      <c r="G191" s="567"/>
      <c r="H191" s="568"/>
      <c r="I191" s="568"/>
      <c r="J191" s="569"/>
      <c r="K191" s="568"/>
      <c r="L191" s="570"/>
      <c r="M191" s="571"/>
      <c r="N191" s="571"/>
      <c r="O191" s="572"/>
      <c r="P191" s="566"/>
      <c r="Q191" s="566"/>
      <c r="R191" s="566"/>
      <c r="S191" s="581"/>
      <c r="T191" s="582"/>
      <c r="U191" s="565"/>
      <c r="V191" s="576"/>
      <c r="W191" s="576"/>
      <c r="X191" s="577"/>
      <c r="Y191" s="577"/>
      <c r="Z191" s="577"/>
      <c r="AA191" s="577"/>
      <c r="AB191" s="566"/>
      <c r="AC191" s="566"/>
      <c r="AD191" s="566"/>
      <c r="AE191" s="566"/>
      <c r="AF191" s="566"/>
      <c r="AG191" s="566"/>
      <c r="AH191" s="566"/>
      <c r="AI191" s="572"/>
      <c r="AJ191" s="572"/>
      <c r="AK191" s="572"/>
      <c r="AL191" s="578"/>
      <c r="AM191" s="579"/>
    </row>
    <row r="192" spans="1:39" s="649" customFormat="1" x14ac:dyDescent="0.3">
      <c r="A192" s="565"/>
      <c r="B192" s="565"/>
      <c r="C192" s="566"/>
      <c r="D192" s="566"/>
      <c r="E192" s="567"/>
      <c r="F192" s="567"/>
      <c r="G192" s="567"/>
      <c r="H192" s="568"/>
      <c r="I192" s="568"/>
      <c r="J192" s="569"/>
      <c r="K192" s="568"/>
      <c r="L192" s="570"/>
      <c r="M192" s="571"/>
      <c r="N192" s="571"/>
      <c r="O192" s="572"/>
      <c r="P192" s="566"/>
      <c r="Q192" s="566"/>
      <c r="R192" s="566"/>
      <c r="S192" s="581"/>
      <c r="T192" s="582"/>
      <c r="U192" s="565"/>
      <c r="V192" s="576"/>
      <c r="W192" s="576"/>
      <c r="X192" s="577"/>
      <c r="Y192" s="577"/>
      <c r="Z192" s="577"/>
      <c r="AA192" s="577"/>
      <c r="AB192" s="566"/>
      <c r="AC192" s="566"/>
      <c r="AD192" s="566"/>
      <c r="AE192" s="566"/>
      <c r="AF192" s="566"/>
      <c r="AG192" s="566"/>
      <c r="AH192" s="566"/>
      <c r="AI192" s="572"/>
      <c r="AJ192" s="572"/>
      <c r="AK192" s="572"/>
      <c r="AL192" s="578"/>
      <c r="AM192" s="579"/>
    </row>
    <row r="193" spans="1:39" s="649" customFormat="1" x14ac:dyDescent="0.3">
      <c r="A193" s="565"/>
      <c r="B193" s="565"/>
      <c r="C193" s="566"/>
      <c r="D193" s="566"/>
      <c r="E193" s="567"/>
      <c r="F193" s="567"/>
      <c r="G193" s="567"/>
      <c r="H193" s="568"/>
      <c r="I193" s="568"/>
      <c r="J193" s="569"/>
      <c r="K193" s="568"/>
      <c r="L193" s="570"/>
      <c r="M193" s="571"/>
      <c r="N193" s="571"/>
      <c r="O193" s="572"/>
      <c r="P193" s="566"/>
      <c r="Q193" s="566"/>
      <c r="R193" s="566"/>
      <c r="S193" s="581"/>
      <c r="T193" s="582"/>
      <c r="U193" s="565"/>
      <c r="V193" s="576"/>
      <c r="W193" s="576"/>
      <c r="X193" s="577"/>
      <c r="Y193" s="577"/>
      <c r="Z193" s="577"/>
      <c r="AA193" s="577"/>
      <c r="AB193" s="566"/>
      <c r="AC193" s="566"/>
      <c r="AD193" s="566"/>
      <c r="AE193" s="566"/>
      <c r="AF193" s="566"/>
      <c r="AG193" s="566"/>
      <c r="AH193" s="566"/>
      <c r="AI193" s="572"/>
      <c r="AJ193" s="572"/>
      <c r="AK193" s="572"/>
      <c r="AL193" s="578"/>
      <c r="AM193" s="579"/>
    </row>
    <row r="194" spans="1:39" s="649" customFormat="1" x14ac:dyDescent="0.3">
      <c r="A194" s="565"/>
      <c r="B194" s="565"/>
      <c r="C194" s="566"/>
      <c r="D194" s="566"/>
      <c r="E194" s="567"/>
      <c r="F194" s="567"/>
      <c r="G194" s="567"/>
      <c r="H194" s="568"/>
      <c r="I194" s="568"/>
      <c r="J194" s="569"/>
      <c r="K194" s="568"/>
      <c r="L194" s="570"/>
      <c r="M194" s="571"/>
      <c r="N194" s="571"/>
      <c r="O194" s="572"/>
      <c r="P194" s="566"/>
      <c r="Q194" s="566"/>
      <c r="R194" s="566"/>
      <c r="S194" s="581"/>
      <c r="T194" s="582"/>
      <c r="U194" s="565"/>
      <c r="V194" s="576"/>
      <c r="W194" s="576"/>
      <c r="X194" s="577"/>
      <c r="Y194" s="577"/>
      <c r="Z194" s="577"/>
      <c r="AA194" s="577"/>
      <c r="AB194" s="566"/>
      <c r="AC194" s="566"/>
      <c r="AD194" s="566"/>
      <c r="AE194" s="566"/>
      <c r="AF194" s="566"/>
      <c r="AG194" s="566"/>
      <c r="AH194" s="566"/>
      <c r="AI194" s="572"/>
      <c r="AJ194" s="572"/>
      <c r="AK194" s="572"/>
      <c r="AL194" s="578"/>
      <c r="AM194" s="579"/>
    </row>
    <row r="195" spans="1:39" s="649" customFormat="1" x14ac:dyDescent="0.3">
      <c r="A195" s="565"/>
      <c r="B195" s="565"/>
      <c r="C195" s="566"/>
      <c r="D195" s="566"/>
      <c r="E195" s="567"/>
      <c r="F195" s="567"/>
      <c r="G195" s="567"/>
      <c r="H195" s="568"/>
      <c r="I195" s="568"/>
      <c r="J195" s="569"/>
      <c r="K195" s="568"/>
      <c r="L195" s="570"/>
      <c r="M195" s="571"/>
      <c r="N195" s="571"/>
      <c r="O195" s="572"/>
      <c r="P195" s="566"/>
      <c r="Q195" s="566"/>
      <c r="R195" s="566"/>
      <c r="S195" s="581"/>
      <c r="T195" s="582"/>
      <c r="U195" s="565"/>
      <c r="V195" s="576"/>
      <c r="W195" s="576"/>
      <c r="X195" s="577"/>
      <c r="Y195" s="577"/>
      <c r="Z195" s="577"/>
      <c r="AA195" s="577"/>
      <c r="AB195" s="566"/>
      <c r="AC195" s="566"/>
      <c r="AD195" s="566"/>
      <c r="AE195" s="566"/>
      <c r="AF195" s="566"/>
      <c r="AG195" s="566"/>
      <c r="AH195" s="566"/>
      <c r="AI195" s="572"/>
      <c r="AJ195" s="572"/>
      <c r="AK195" s="572"/>
      <c r="AL195" s="578"/>
      <c r="AM195" s="579"/>
    </row>
    <row r="196" spans="1:39" s="649" customFormat="1" x14ac:dyDescent="0.3">
      <c r="A196" s="565"/>
      <c r="B196" s="565"/>
      <c r="C196" s="566"/>
      <c r="D196" s="566"/>
      <c r="E196" s="567"/>
      <c r="F196" s="567"/>
      <c r="G196" s="567"/>
      <c r="H196" s="568"/>
      <c r="I196" s="568"/>
      <c r="J196" s="569"/>
      <c r="K196" s="568"/>
      <c r="L196" s="570"/>
      <c r="M196" s="571"/>
      <c r="N196" s="571"/>
      <c r="O196" s="572"/>
      <c r="P196" s="566"/>
      <c r="Q196" s="566"/>
      <c r="R196" s="566"/>
      <c r="S196" s="581"/>
      <c r="T196" s="582"/>
      <c r="U196" s="565"/>
      <c r="V196" s="576"/>
      <c r="W196" s="576"/>
      <c r="X196" s="577"/>
      <c r="Y196" s="577"/>
      <c r="Z196" s="577"/>
      <c r="AA196" s="577"/>
      <c r="AB196" s="566"/>
      <c r="AC196" s="566"/>
      <c r="AD196" s="566"/>
      <c r="AE196" s="566"/>
      <c r="AF196" s="566"/>
      <c r="AG196" s="566"/>
      <c r="AH196" s="566"/>
      <c r="AI196" s="572"/>
      <c r="AJ196" s="572"/>
      <c r="AK196" s="572"/>
      <c r="AL196" s="578"/>
      <c r="AM196" s="579"/>
    </row>
    <row r="197" spans="1:39" s="649" customFormat="1" x14ac:dyDescent="0.3">
      <c r="A197" s="565"/>
      <c r="B197" s="565"/>
      <c r="C197" s="566"/>
      <c r="D197" s="566"/>
      <c r="E197" s="567"/>
      <c r="F197" s="567"/>
      <c r="G197" s="567"/>
      <c r="H197" s="568"/>
      <c r="I197" s="568"/>
      <c r="J197" s="569"/>
      <c r="K197" s="568"/>
      <c r="L197" s="570"/>
      <c r="M197" s="571"/>
      <c r="N197" s="571"/>
      <c r="O197" s="572"/>
      <c r="P197" s="566"/>
      <c r="Q197" s="566"/>
      <c r="R197" s="566"/>
      <c r="S197" s="581"/>
      <c r="T197" s="582"/>
      <c r="U197" s="565"/>
      <c r="V197" s="576"/>
      <c r="W197" s="576"/>
      <c r="X197" s="577"/>
      <c r="Y197" s="577"/>
      <c r="Z197" s="577"/>
      <c r="AA197" s="577"/>
      <c r="AB197" s="566"/>
      <c r="AC197" s="566"/>
      <c r="AD197" s="566"/>
      <c r="AE197" s="566"/>
      <c r="AF197" s="566"/>
      <c r="AG197" s="566"/>
      <c r="AH197" s="566"/>
      <c r="AI197" s="572"/>
      <c r="AJ197" s="572"/>
      <c r="AK197" s="572"/>
      <c r="AL197" s="578"/>
      <c r="AM197" s="579"/>
    </row>
    <row r="198" spans="1:39" s="649" customFormat="1" x14ac:dyDescent="0.3">
      <c r="A198" s="565"/>
      <c r="B198" s="565"/>
      <c r="C198" s="566"/>
      <c r="D198" s="566"/>
      <c r="E198" s="567"/>
      <c r="F198" s="567"/>
      <c r="G198" s="567"/>
      <c r="H198" s="568"/>
      <c r="I198" s="568"/>
      <c r="J198" s="569"/>
      <c r="K198" s="568"/>
      <c r="L198" s="570"/>
      <c r="M198" s="571"/>
      <c r="N198" s="571"/>
      <c r="O198" s="572"/>
      <c r="P198" s="566"/>
      <c r="Q198" s="566"/>
      <c r="R198" s="566"/>
      <c r="S198" s="581"/>
      <c r="T198" s="582"/>
      <c r="U198" s="565"/>
      <c r="V198" s="576"/>
      <c r="W198" s="576"/>
      <c r="X198" s="577"/>
      <c r="Y198" s="577"/>
      <c r="Z198" s="577"/>
      <c r="AA198" s="577"/>
      <c r="AB198" s="566"/>
      <c r="AC198" s="566"/>
      <c r="AD198" s="566"/>
      <c r="AE198" s="566"/>
      <c r="AF198" s="566"/>
      <c r="AG198" s="566"/>
      <c r="AH198" s="566"/>
      <c r="AI198" s="572"/>
      <c r="AJ198" s="572"/>
      <c r="AK198" s="572"/>
      <c r="AL198" s="578"/>
      <c r="AM198" s="579"/>
    </row>
    <row r="199" spans="1:39" s="649" customFormat="1" x14ac:dyDescent="0.3">
      <c r="A199" s="565"/>
      <c r="B199" s="565"/>
      <c r="C199" s="566"/>
      <c r="D199" s="566"/>
      <c r="E199" s="567"/>
      <c r="F199" s="567"/>
      <c r="G199" s="567"/>
      <c r="H199" s="568"/>
      <c r="I199" s="568"/>
      <c r="J199" s="569"/>
      <c r="K199" s="568"/>
      <c r="L199" s="570"/>
      <c r="M199" s="571"/>
      <c r="N199" s="571"/>
      <c r="O199" s="572"/>
      <c r="P199" s="566"/>
      <c r="Q199" s="566"/>
      <c r="R199" s="566"/>
      <c r="S199" s="581"/>
      <c r="T199" s="582"/>
      <c r="U199" s="565"/>
      <c r="V199" s="576"/>
      <c r="W199" s="576"/>
      <c r="X199" s="577"/>
      <c r="Y199" s="577"/>
      <c r="Z199" s="577"/>
      <c r="AA199" s="577"/>
      <c r="AB199" s="566"/>
      <c r="AC199" s="566"/>
      <c r="AD199" s="566"/>
      <c r="AE199" s="566"/>
      <c r="AF199" s="566"/>
      <c r="AG199" s="566"/>
      <c r="AH199" s="566"/>
      <c r="AI199" s="572"/>
      <c r="AJ199" s="572"/>
      <c r="AK199" s="572"/>
      <c r="AL199" s="578"/>
      <c r="AM199" s="579"/>
    </row>
    <row r="200" spans="1:39" s="649" customFormat="1" x14ac:dyDescent="0.3">
      <c r="A200" s="565"/>
      <c r="B200" s="565"/>
      <c r="C200" s="566"/>
      <c r="D200" s="566"/>
      <c r="E200" s="567"/>
      <c r="F200" s="567"/>
      <c r="G200" s="567"/>
      <c r="H200" s="568"/>
      <c r="I200" s="568"/>
      <c r="J200" s="569"/>
      <c r="K200" s="568"/>
      <c r="L200" s="570"/>
      <c r="M200" s="571"/>
      <c r="N200" s="571"/>
      <c r="O200" s="572"/>
      <c r="P200" s="566"/>
      <c r="Q200" s="566"/>
      <c r="R200" s="566"/>
      <c r="S200" s="581"/>
      <c r="T200" s="582"/>
      <c r="U200" s="565"/>
      <c r="V200" s="576"/>
      <c r="W200" s="576"/>
      <c r="X200" s="577"/>
      <c r="Y200" s="577"/>
      <c r="Z200" s="577"/>
      <c r="AA200" s="577"/>
      <c r="AB200" s="566"/>
      <c r="AC200" s="566"/>
      <c r="AD200" s="566"/>
      <c r="AE200" s="566"/>
      <c r="AF200" s="566"/>
      <c r="AG200" s="566"/>
      <c r="AH200" s="566"/>
      <c r="AI200" s="572"/>
      <c r="AJ200" s="572"/>
      <c r="AK200" s="572"/>
      <c r="AL200" s="578"/>
      <c r="AM200" s="579"/>
    </row>
    <row r="201" spans="1:39" s="649" customFormat="1" x14ac:dyDescent="0.3">
      <c r="A201" s="565"/>
      <c r="B201" s="565"/>
      <c r="C201" s="566"/>
      <c r="D201" s="566"/>
      <c r="E201" s="567"/>
      <c r="F201" s="567"/>
      <c r="G201" s="567"/>
      <c r="H201" s="568"/>
      <c r="I201" s="568"/>
      <c r="J201" s="569"/>
      <c r="K201" s="568"/>
      <c r="L201" s="570"/>
      <c r="M201" s="571"/>
      <c r="N201" s="571"/>
      <c r="O201" s="572"/>
      <c r="P201" s="566"/>
      <c r="Q201" s="566"/>
      <c r="R201" s="566"/>
      <c r="S201" s="581"/>
      <c r="T201" s="582"/>
      <c r="U201" s="565"/>
      <c r="V201" s="576"/>
      <c r="W201" s="576"/>
      <c r="X201" s="577"/>
      <c r="Y201" s="577"/>
      <c r="Z201" s="577"/>
      <c r="AA201" s="577"/>
      <c r="AB201" s="566"/>
      <c r="AC201" s="566"/>
      <c r="AD201" s="566"/>
      <c r="AE201" s="566"/>
      <c r="AF201" s="566"/>
      <c r="AG201" s="566"/>
      <c r="AH201" s="566"/>
      <c r="AI201" s="572"/>
      <c r="AJ201" s="572"/>
      <c r="AK201" s="572"/>
      <c r="AL201" s="578"/>
      <c r="AM201" s="579"/>
    </row>
    <row r="202" spans="1:39" s="649" customFormat="1" x14ac:dyDescent="0.3">
      <c r="A202" s="565"/>
      <c r="B202" s="565"/>
      <c r="C202" s="566"/>
      <c r="D202" s="566"/>
      <c r="E202" s="567"/>
      <c r="F202" s="567"/>
      <c r="G202" s="567"/>
      <c r="H202" s="568"/>
      <c r="I202" s="568"/>
      <c r="J202" s="569"/>
      <c r="K202" s="568"/>
      <c r="L202" s="570"/>
      <c r="M202" s="571"/>
      <c r="N202" s="571"/>
      <c r="O202" s="572"/>
      <c r="P202" s="566"/>
      <c r="Q202" s="566"/>
      <c r="R202" s="566"/>
      <c r="S202" s="581"/>
      <c r="T202" s="582"/>
      <c r="U202" s="565"/>
      <c r="V202" s="576"/>
      <c r="W202" s="576"/>
      <c r="X202" s="577"/>
      <c r="Y202" s="577"/>
      <c r="Z202" s="577"/>
      <c r="AA202" s="577"/>
      <c r="AB202" s="566"/>
      <c r="AC202" s="566"/>
      <c r="AD202" s="566"/>
      <c r="AE202" s="566"/>
      <c r="AF202" s="566"/>
      <c r="AG202" s="566"/>
      <c r="AH202" s="566"/>
      <c r="AI202" s="572"/>
      <c r="AJ202" s="572"/>
      <c r="AK202" s="572"/>
      <c r="AL202" s="578"/>
      <c r="AM202" s="579"/>
    </row>
    <row r="203" spans="1:39" s="649" customFormat="1" x14ac:dyDescent="0.3">
      <c r="A203" s="565"/>
      <c r="B203" s="565"/>
      <c r="C203" s="566"/>
      <c r="D203" s="566"/>
      <c r="E203" s="567"/>
      <c r="F203" s="567"/>
      <c r="G203" s="567"/>
      <c r="H203" s="568"/>
      <c r="I203" s="568"/>
      <c r="J203" s="569"/>
      <c r="K203" s="568"/>
      <c r="L203" s="570"/>
      <c r="M203" s="571"/>
      <c r="N203" s="571"/>
      <c r="O203" s="572"/>
      <c r="P203" s="566"/>
      <c r="Q203" s="566"/>
      <c r="R203" s="566"/>
      <c r="S203" s="581"/>
      <c r="T203" s="582"/>
      <c r="U203" s="565"/>
      <c r="V203" s="576"/>
      <c r="W203" s="576"/>
      <c r="X203" s="577"/>
      <c r="Y203" s="577"/>
      <c r="Z203" s="577"/>
      <c r="AA203" s="577"/>
      <c r="AB203" s="566"/>
      <c r="AC203" s="566"/>
      <c r="AD203" s="566"/>
      <c r="AE203" s="566"/>
      <c r="AF203" s="566"/>
      <c r="AG203" s="566"/>
      <c r="AH203" s="566"/>
      <c r="AI203" s="572"/>
      <c r="AJ203" s="572"/>
      <c r="AK203" s="572"/>
      <c r="AL203" s="578"/>
      <c r="AM203" s="579"/>
    </row>
    <row r="204" spans="1:39" s="649" customFormat="1" x14ac:dyDescent="0.3">
      <c r="A204" s="565"/>
      <c r="B204" s="565"/>
      <c r="C204" s="566"/>
      <c r="D204" s="566"/>
      <c r="E204" s="567"/>
      <c r="F204" s="567"/>
      <c r="G204" s="567"/>
      <c r="H204" s="568"/>
      <c r="I204" s="568"/>
      <c r="J204" s="569"/>
      <c r="K204" s="568"/>
      <c r="L204" s="570"/>
      <c r="M204" s="571"/>
      <c r="N204" s="571"/>
      <c r="O204" s="572"/>
      <c r="P204" s="566"/>
      <c r="Q204" s="566"/>
      <c r="R204" s="566"/>
      <c r="S204" s="581"/>
      <c r="T204" s="582"/>
      <c r="U204" s="565"/>
      <c r="V204" s="576"/>
      <c r="W204" s="576"/>
      <c r="X204" s="577"/>
      <c r="Y204" s="577"/>
      <c r="Z204" s="577"/>
      <c r="AA204" s="577"/>
      <c r="AB204" s="566"/>
      <c r="AC204" s="566"/>
      <c r="AD204" s="566"/>
      <c r="AE204" s="566"/>
      <c r="AF204" s="566"/>
      <c r="AG204" s="566"/>
      <c r="AH204" s="566"/>
      <c r="AI204" s="572"/>
      <c r="AJ204" s="572"/>
      <c r="AK204" s="572"/>
      <c r="AL204" s="578"/>
      <c r="AM204" s="579"/>
    </row>
    <row r="205" spans="1:39" s="649" customFormat="1" x14ac:dyDescent="0.3">
      <c r="A205" s="565"/>
      <c r="B205" s="565"/>
      <c r="C205" s="566"/>
      <c r="D205" s="566"/>
      <c r="E205" s="567"/>
      <c r="F205" s="567"/>
      <c r="G205" s="567"/>
      <c r="H205" s="568"/>
      <c r="I205" s="568"/>
      <c r="J205" s="569"/>
      <c r="K205" s="568"/>
      <c r="L205" s="570"/>
      <c r="M205" s="571"/>
      <c r="N205" s="571"/>
      <c r="O205" s="572"/>
      <c r="P205" s="566"/>
      <c r="Q205" s="566"/>
      <c r="R205" s="566"/>
      <c r="S205" s="581"/>
      <c r="T205" s="582"/>
      <c r="U205" s="565"/>
      <c r="V205" s="576"/>
      <c r="W205" s="576"/>
      <c r="X205" s="577"/>
      <c r="Y205" s="577"/>
      <c r="Z205" s="577"/>
      <c r="AA205" s="577"/>
      <c r="AB205" s="566"/>
      <c r="AC205" s="566"/>
      <c r="AD205" s="566"/>
      <c r="AE205" s="566"/>
      <c r="AF205" s="566"/>
      <c r="AG205" s="566"/>
      <c r="AH205" s="566"/>
      <c r="AI205" s="572"/>
      <c r="AJ205" s="572"/>
      <c r="AK205" s="572"/>
      <c r="AL205" s="578"/>
      <c r="AM205" s="579"/>
    </row>
    <row r="206" spans="1:39" s="649" customFormat="1" x14ac:dyDescent="0.3">
      <c r="A206" s="565"/>
      <c r="B206" s="565"/>
      <c r="C206" s="566"/>
      <c r="D206" s="566"/>
      <c r="E206" s="567"/>
      <c r="F206" s="567"/>
      <c r="G206" s="567"/>
      <c r="H206" s="568"/>
      <c r="I206" s="568"/>
      <c r="J206" s="569"/>
      <c r="K206" s="568"/>
      <c r="L206" s="570"/>
      <c r="M206" s="571"/>
      <c r="N206" s="571"/>
      <c r="O206" s="572"/>
      <c r="P206" s="566"/>
      <c r="Q206" s="566"/>
      <c r="R206" s="566"/>
      <c r="S206" s="581"/>
      <c r="T206" s="582"/>
      <c r="U206" s="565"/>
      <c r="V206" s="576"/>
      <c r="W206" s="576"/>
      <c r="X206" s="577"/>
      <c r="Y206" s="577"/>
      <c r="Z206" s="577"/>
      <c r="AA206" s="577"/>
      <c r="AB206" s="566"/>
      <c r="AC206" s="566"/>
      <c r="AD206" s="566"/>
      <c r="AE206" s="566"/>
      <c r="AF206" s="566"/>
      <c r="AG206" s="566"/>
      <c r="AH206" s="566"/>
      <c r="AI206" s="572"/>
      <c r="AJ206" s="572"/>
      <c r="AK206" s="572"/>
      <c r="AL206" s="578"/>
      <c r="AM206" s="579"/>
    </row>
    <row r="207" spans="1:39" s="649" customFormat="1" x14ac:dyDescent="0.3">
      <c r="A207" s="565"/>
      <c r="B207" s="565"/>
      <c r="C207" s="566"/>
      <c r="D207" s="566"/>
      <c r="E207" s="567"/>
      <c r="F207" s="567"/>
      <c r="G207" s="567"/>
      <c r="H207" s="568"/>
      <c r="I207" s="568"/>
      <c r="J207" s="569"/>
      <c r="K207" s="568"/>
      <c r="L207" s="570"/>
      <c r="M207" s="571"/>
      <c r="N207" s="571"/>
      <c r="O207" s="572"/>
      <c r="P207" s="566"/>
      <c r="Q207" s="566"/>
      <c r="R207" s="566"/>
      <c r="S207" s="581"/>
      <c r="T207" s="582"/>
      <c r="U207" s="565"/>
      <c r="V207" s="576"/>
      <c r="W207" s="576"/>
      <c r="X207" s="577"/>
      <c r="Y207" s="577"/>
      <c r="Z207" s="577"/>
      <c r="AA207" s="577"/>
      <c r="AB207" s="566"/>
      <c r="AC207" s="566"/>
      <c r="AD207" s="566"/>
      <c r="AE207" s="566"/>
      <c r="AF207" s="566"/>
      <c r="AG207" s="566"/>
      <c r="AH207" s="566"/>
      <c r="AI207" s="572"/>
      <c r="AJ207" s="572"/>
      <c r="AK207" s="572"/>
      <c r="AL207" s="578"/>
      <c r="AM207" s="579"/>
    </row>
    <row r="208" spans="1:39" s="649" customFormat="1" x14ac:dyDescent="0.3">
      <c r="A208" s="565"/>
      <c r="B208" s="565"/>
      <c r="C208" s="566"/>
      <c r="D208" s="566"/>
      <c r="E208" s="567"/>
      <c r="F208" s="567"/>
      <c r="G208" s="567"/>
      <c r="H208" s="568"/>
      <c r="I208" s="568"/>
      <c r="J208" s="569"/>
      <c r="K208" s="568"/>
      <c r="L208" s="570"/>
      <c r="M208" s="571"/>
      <c r="N208" s="571"/>
      <c r="O208" s="572"/>
      <c r="P208" s="566"/>
      <c r="Q208" s="566"/>
      <c r="R208" s="566"/>
      <c r="S208" s="581"/>
      <c r="T208" s="582"/>
      <c r="U208" s="565"/>
      <c r="V208" s="576"/>
      <c r="W208" s="576"/>
      <c r="X208" s="577"/>
      <c r="Y208" s="577"/>
      <c r="Z208" s="577"/>
      <c r="AA208" s="577"/>
      <c r="AB208" s="566"/>
      <c r="AC208" s="566"/>
      <c r="AD208" s="566"/>
      <c r="AE208" s="566"/>
      <c r="AF208" s="566"/>
      <c r="AG208" s="566"/>
      <c r="AH208" s="566"/>
      <c r="AI208" s="572"/>
      <c r="AJ208" s="572"/>
      <c r="AK208" s="572"/>
      <c r="AL208" s="578"/>
      <c r="AM208" s="579"/>
    </row>
    <row r="209" spans="1:39" s="649" customFormat="1" x14ac:dyDescent="0.3">
      <c r="A209" s="565"/>
      <c r="B209" s="565"/>
      <c r="C209" s="566"/>
      <c r="D209" s="566"/>
      <c r="E209" s="567"/>
      <c r="F209" s="567"/>
      <c r="G209" s="567"/>
      <c r="H209" s="568"/>
      <c r="I209" s="568"/>
      <c r="J209" s="569"/>
      <c r="K209" s="568"/>
      <c r="L209" s="570"/>
      <c r="M209" s="571"/>
      <c r="N209" s="571"/>
      <c r="O209" s="572"/>
      <c r="P209" s="566"/>
      <c r="Q209" s="566"/>
      <c r="R209" s="566"/>
      <c r="S209" s="581"/>
      <c r="T209" s="582"/>
      <c r="U209" s="565"/>
      <c r="V209" s="576"/>
      <c r="W209" s="576"/>
      <c r="X209" s="577"/>
      <c r="Y209" s="577"/>
      <c r="Z209" s="577"/>
      <c r="AA209" s="577"/>
      <c r="AB209" s="566"/>
      <c r="AC209" s="566"/>
      <c r="AD209" s="566"/>
      <c r="AE209" s="566"/>
      <c r="AF209" s="566"/>
      <c r="AG209" s="566"/>
      <c r="AH209" s="566"/>
      <c r="AI209" s="572"/>
      <c r="AJ209" s="572"/>
      <c r="AK209" s="572"/>
      <c r="AL209" s="578"/>
      <c r="AM209" s="579"/>
    </row>
    <row r="210" spans="1:39" s="649" customFormat="1" x14ac:dyDescent="0.3">
      <c r="A210" s="565"/>
      <c r="B210" s="565"/>
      <c r="C210" s="566"/>
      <c r="D210" s="566"/>
      <c r="E210" s="567"/>
      <c r="F210" s="567"/>
      <c r="G210" s="567"/>
      <c r="H210" s="568"/>
      <c r="I210" s="568"/>
      <c r="J210" s="569"/>
      <c r="K210" s="568"/>
      <c r="L210" s="570"/>
      <c r="M210" s="571"/>
      <c r="N210" s="571"/>
      <c r="O210" s="572"/>
      <c r="P210" s="566"/>
      <c r="Q210" s="566"/>
      <c r="R210" s="566"/>
      <c r="S210" s="581"/>
      <c r="T210" s="582"/>
      <c r="U210" s="565"/>
      <c r="V210" s="576"/>
      <c r="W210" s="576"/>
      <c r="X210" s="577"/>
      <c r="Y210" s="577"/>
      <c r="Z210" s="577"/>
      <c r="AA210" s="577"/>
      <c r="AB210" s="566"/>
      <c r="AC210" s="566"/>
      <c r="AD210" s="566"/>
      <c r="AE210" s="566"/>
      <c r="AF210" s="566"/>
      <c r="AG210" s="566"/>
      <c r="AH210" s="566"/>
      <c r="AI210" s="572"/>
      <c r="AJ210" s="572"/>
      <c r="AK210" s="572"/>
      <c r="AL210" s="578"/>
      <c r="AM210" s="579"/>
    </row>
    <row r="211" spans="1:39" s="649" customFormat="1" x14ac:dyDescent="0.3">
      <c r="A211" s="565"/>
      <c r="B211" s="565"/>
      <c r="C211" s="566"/>
      <c r="D211" s="566"/>
      <c r="E211" s="567"/>
      <c r="F211" s="567"/>
      <c r="G211" s="567"/>
      <c r="H211" s="568"/>
      <c r="I211" s="568"/>
      <c r="J211" s="569"/>
      <c r="K211" s="568"/>
      <c r="L211" s="570"/>
      <c r="M211" s="571"/>
      <c r="N211" s="571"/>
      <c r="O211" s="572"/>
      <c r="P211" s="566"/>
      <c r="Q211" s="566"/>
      <c r="R211" s="566"/>
      <c r="S211" s="581"/>
      <c r="T211" s="582"/>
      <c r="U211" s="565"/>
      <c r="V211" s="576"/>
      <c r="W211" s="576"/>
      <c r="X211" s="577"/>
      <c r="Y211" s="577"/>
      <c r="Z211" s="577"/>
      <c r="AA211" s="577"/>
      <c r="AB211" s="566"/>
      <c r="AC211" s="566"/>
      <c r="AD211" s="566"/>
      <c r="AE211" s="566"/>
      <c r="AF211" s="566"/>
      <c r="AG211" s="566"/>
      <c r="AH211" s="566"/>
      <c r="AI211" s="572"/>
      <c r="AJ211" s="572"/>
      <c r="AK211" s="572"/>
      <c r="AL211" s="578"/>
      <c r="AM211" s="579"/>
    </row>
    <row r="212" spans="1:39" s="649" customFormat="1" x14ac:dyDescent="0.3">
      <c r="A212" s="565"/>
      <c r="B212" s="565"/>
      <c r="C212" s="566"/>
      <c r="D212" s="566"/>
      <c r="E212" s="567"/>
      <c r="F212" s="567"/>
      <c r="G212" s="567"/>
      <c r="H212" s="568"/>
      <c r="I212" s="568"/>
      <c r="J212" s="569"/>
      <c r="K212" s="568"/>
      <c r="L212" s="570"/>
      <c r="M212" s="571"/>
      <c r="N212" s="571"/>
      <c r="O212" s="572"/>
      <c r="P212" s="566"/>
      <c r="Q212" s="566"/>
      <c r="R212" s="566"/>
      <c r="S212" s="581"/>
      <c r="T212" s="582"/>
      <c r="U212" s="565"/>
      <c r="V212" s="576"/>
      <c r="W212" s="576"/>
      <c r="X212" s="577"/>
      <c r="Y212" s="577"/>
      <c r="Z212" s="577"/>
      <c r="AA212" s="577"/>
      <c r="AB212" s="566"/>
      <c r="AC212" s="566"/>
      <c r="AD212" s="566"/>
      <c r="AE212" s="566"/>
      <c r="AF212" s="566"/>
      <c r="AG212" s="566"/>
      <c r="AH212" s="566"/>
      <c r="AI212" s="572"/>
      <c r="AJ212" s="572"/>
      <c r="AK212" s="572"/>
      <c r="AL212" s="578"/>
      <c r="AM212" s="579"/>
    </row>
    <row r="213" spans="1:39" s="649" customFormat="1" x14ac:dyDescent="0.3">
      <c r="A213" s="565"/>
      <c r="B213" s="565"/>
      <c r="C213" s="566"/>
      <c r="D213" s="566"/>
      <c r="E213" s="567"/>
      <c r="F213" s="567"/>
      <c r="G213" s="567"/>
      <c r="H213" s="568"/>
      <c r="I213" s="568"/>
      <c r="J213" s="569"/>
      <c r="K213" s="568"/>
      <c r="L213" s="570"/>
      <c r="M213" s="571"/>
      <c r="N213" s="571"/>
      <c r="O213" s="572"/>
      <c r="P213" s="566"/>
      <c r="Q213" s="566"/>
      <c r="R213" s="566"/>
      <c r="S213" s="581"/>
      <c r="T213" s="582"/>
      <c r="U213" s="565"/>
      <c r="V213" s="576"/>
      <c r="W213" s="576"/>
      <c r="X213" s="577"/>
      <c r="Y213" s="577"/>
      <c r="Z213" s="577"/>
      <c r="AA213" s="577"/>
      <c r="AB213" s="566"/>
      <c r="AC213" s="566"/>
      <c r="AD213" s="566"/>
      <c r="AE213" s="566"/>
      <c r="AF213" s="566"/>
      <c r="AG213" s="566"/>
      <c r="AH213" s="566"/>
      <c r="AI213" s="572"/>
      <c r="AJ213" s="572"/>
      <c r="AK213" s="572"/>
      <c r="AL213" s="578"/>
      <c r="AM213" s="579"/>
    </row>
    <row r="214" spans="1:39" s="649" customFormat="1" x14ac:dyDescent="0.3">
      <c r="A214" s="565"/>
      <c r="B214" s="565"/>
      <c r="C214" s="566"/>
      <c r="D214" s="566"/>
      <c r="E214" s="567"/>
      <c r="F214" s="567"/>
      <c r="G214" s="567"/>
      <c r="H214" s="568"/>
      <c r="I214" s="568"/>
      <c r="J214" s="569"/>
      <c r="K214" s="568"/>
      <c r="L214" s="570"/>
      <c r="M214" s="571"/>
      <c r="N214" s="571"/>
      <c r="O214" s="572"/>
      <c r="P214" s="566"/>
      <c r="Q214" s="566"/>
      <c r="R214" s="566"/>
      <c r="S214" s="581"/>
      <c r="T214" s="582"/>
      <c r="U214" s="565"/>
      <c r="V214" s="576"/>
      <c r="W214" s="576"/>
      <c r="X214" s="577"/>
      <c r="Y214" s="577"/>
      <c r="Z214" s="577"/>
      <c r="AA214" s="577"/>
      <c r="AB214" s="566"/>
      <c r="AC214" s="566"/>
      <c r="AD214" s="566"/>
      <c r="AE214" s="566"/>
      <c r="AF214" s="566"/>
      <c r="AG214" s="566"/>
      <c r="AH214" s="566"/>
      <c r="AI214" s="572"/>
      <c r="AJ214" s="572"/>
      <c r="AK214" s="572"/>
      <c r="AL214" s="578"/>
      <c r="AM214" s="579"/>
    </row>
    <row r="215" spans="1:39" s="649" customFormat="1" x14ac:dyDescent="0.3">
      <c r="A215" s="565"/>
      <c r="B215" s="565"/>
      <c r="C215" s="566"/>
      <c r="D215" s="566"/>
      <c r="E215" s="567"/>
      <c r="F215" s="567"/>
      <c r="G215" s="567"/>
      <c r="H215" s="568"/>
      <c r="I215" s="568"/>
      <c r="J215" s="569"/>
      <c r="K215" s="568"/>
      <c r="L215" s="570"/>
      <c r="M215" s="571"/>
      <c r="N215" s="571"/>
      <c r="O215" s="572"/>
      <c r="P215" s="566"/>
      <c r="Q215" s="566"/>
      <c r="R215" s="566"/>
      <c r="S215" s="581"/>
      <c r="T215" s="582"/>
      <c r="U215" s="565"/>
      <c r="V215" s="576"/>
      <c r="W215" s="576"/>
      <c r="X215" s="577"/>
      <c r="Y215" s="577"/>
      <c r="Z215" s="577"/>
      <c r="AA215" s="577"/>
      <c r="AB215" s="566"/>
      <c r="AC215" s="566"/>
      <c r="AD215" s="566"/>
      <c r="AE215" s="566"/>
      <c r="AF215" s="566"/>
      <c r="AG215" s="566"/>
      <c r="AH215" s="566"/>
      <c r="AI215" s="572"/>
      <c r="AJ215" s="572"/>
      <c r="AK215" s="572"/>
      <c r="AL215" s="578"/>
      <c r="AM215" s="579"/>
    </row>
    <row r="216" spans="1:39" s="649" customFormat="1" x14ac:dyDescent="0.3">
      <c r="A216" s="565"/>
      <c r="B216" s="565"/>
      <c r="C216" s="566"/>
      <c r="D216" s="566"/>
      <c r="E216" s="567"/>
      <c r="F216" s="567"/>
      <c r="G216" s="567"/>
      <c r="H216" s="568"/>
      <c r="I216" s="568"/>
      <c r="J216" s="569"/>
      <c r="K216" s="568"/>
      <c r="L216" s="570"/>
      <c r="M216" s="571"/>
      <c r="N216" s="571"/>
      <c r="O216" s="572"/>
      <c r="P216" s="566"/>
      <c r="Q216" s="566"/>
      <c r="R216" s="566"/>
      <c r="S216" s="581"/>
      <c r="T216" s="582"/>
      <c r="U216" s="565"/>
      <c r="V216" s="576"/>
      <c r="W216" s="576"/>
      <c r="X216" s="577"/>
      <c r="Y216" s="577"/>
      <c r="Z216" s="577"/>
      <c r="AA216" s="577"/>
      <c r="AB216" s="566"/>
      <c r="AC216" s="566"/>
      <c r="AD216" s="566"/>
      <c r="AE216" s="566"/>
      <c r="AF216" s="566"/>
      <c r="AG216" s="566"/>
      <c r="AH216" s="566"/>
      <c r="AI216" s="572"/>
      <c r="AJ216" s="572"/>
      <c r="AK216" s="572"/>
      <c r="AL216" s="578"/>
      <c r="AM216" s="579"/>
    </row>
    <row r="217" spans="1:39" s="649" customFormat="1" x14ac:dyDescent="0.3">
      <c r="A217" s="565"/>
      <c r="B217" s="565"/>
      <c r="C217" s="566"/>
      <c r="D217" s="566"/>
      <c r="E217" s="567"/>
      <c r="F217" s="567"/>
      <c r="G217" s="567"/>
      <c r="H217" s="568"/>
      <c r="I217" s="568"/>
      <c r="J217" s="569"/>
      <c r="K217" s="568"/>
      <c r="L217" s="570"/>
      <c r="M217" s="571"/>
      <c r="N217" s="571"/>
      <c r="O217" s="572"/>
      <c r="P217" s="566"/>
      <c r="Q217" s="566"/>
      <c r="R217" s="566"/>
      <c r="S217" s="581"/>
      <c r="T217" s="582"/>
      <c r="U217" s="565"/>
      <c r="V217" s="576"/>
      <c r="W217" s="576"/>
      <c r="X217" s="577"/>
      <c r="Y217" s="577"/>
      <c r="Z217" s="577"/>
      <c r="AA217" s="577"/>
      <c r="AB217" s="566"/>
      <c r="AC217" s="566"/>
      <c r="AD217" s="566"/>
      <c r="AE217" s="566"/>
      <c r="AF217" s="566"/>
      <c r="AG217" s="566"/>
      <c r="AH217" s="566"/>
      <c r="AI217" s="572"/>
      <c r="AJ217" s="572"/>
      <c r="AK217" s="572"/>
      <c r="AL217" s="578"/>
      <c r="AM217" s="579"/>
    </row>
    <row r="218" spans="1:39" s="649" customFormat="1" x14ac:dyDescent="0.3">
      <c r="A218" s="565"/>
      <c r="B218" s="565"/>
      <c r="C218" s="566"/>
      <c r="D218" s="566"/>
      <c r="E218" s="567"/>
      <c r="F218" s="567"/>
      <c r="G218" s="567"/>
      <c r="H218" s="568"/>
      <c r="I218" s="568"/>
      <c r="J218" s="569"/>
      <c r="K218" s="568"/>
      <c r="L218" s="570"/>
      <c r="M218" s="571"/>
      <c r="N218" s="571"/>
      <c r="O218" s="572"/>
      <c r="P218" s="566"/>
      <c r="Q218" s="566"/>
      <c r="R218" s="566"/>
      <c r="S218" s="581"/>
      <c r="T218" s="582"/>
      <c r="U218" s="565"/>
      <c r="V218" s="576"/>
      <c r="W218" s="576"/>
      <c r="X218" s="577"/>
      <c r="Y218" s="577"/>
      <c r="Z218" s="577"/>
      <c r="AA218" s="577"/>
      <c r="AB218" s="566"/>
      <c r="AC218" s="566"/>
      <c r="AD218" s="566"/>
      <c r="AE218" s="566"/>
      <c r="AF218" s="566"/>
      <c r="AG218" s="566"/>
      <c r="AH218" s="566"/>
      <c r="AI218" s="572"/>
      <c r="AJ218" s="572"/>
      <c r="AK218" s="572"/>
      <c r="AL218" s="578"/>
      <c r="AM218" s="579"/>
    </row>
    <row r="219" spans="1:39" s="649" customFormat="1" x14ac:dyDescent="0.3">
      <c r="A219" s="565"/>
      <c r="B219" s="565"/>
      <c r="C219" s="566"/>
      <c r="D219" s="566"/>
      <c r="E219" s="567"/>
      <c r="F219" s="567"/>
      <c r="G219" s="567"/>
      <c r="H219" s="568"/>
      <c r="I219" s="568"/>
      <c r="J219" s="569"/>
      <c r="K219" s="568"/>
      <c r="L219" s="570"/>
      <c r="M219" s="571"/>
      <c r="N219" s="571"/>
      <c r="O219" s="572"/>
      <c r="P219" s="566"/>
      <c r="Q219" s="566"/>
      <c r="R219" s="566"/>
      <c r="S219" s="581"/>
      <c r="T219" s="582"/>
      <c r="U219" s="565"/>
      <c r="V219" s="576"/>
      <c r="W219" s="576"/>
      <c r="X219" s="577"/>
      <c r="Y219" s="577"/>
      <c r="Z219" s="577"/>
      <c r="AA219" s="577"/>
      <c r="AB219" s="566"/>
      <c r="AC219" s="566"/>
      <c r="AD219" s="566"/>
      <c r="AE219" s="566"/>
      <c r="AF219" s="566"/>
      <c r="AG219" s="566"/>
      <c r="AH219" s="566"/>
      <c r="AI219" s="572"/>
      <c r="AJ219" s="572"/>
      <c r="AK219" s="572"/>
      <c r="AL219" s="578"/>
      <c r="AM219" s="579"/>
    </row>
    <row r="220" spans="1:39" s="649" customFormat="1" x14ac:dyDescent="0.3">
      <c r="A220" s="565"/>
      <c r="B220" s="565"/>
      <c r="C220" s="566"/>
      <c r="D220" s="566"/>
      <c r="E220" s="567"/>
      <c r="F220" s="567"/>
      <c r="G220" s="567"/>
      <c r="H220" s="568"/>
      <c r="I220" s="568"/>
      <c r="J220" s="569"/>
      <c r="K220" s="568"/>
      <c r="L220" s="570"/>
      <c r="M220" s="571"/>
      <c r="N220" s="571"/>
      <c r="O220" s="572"/>
      <c r="P220" s="566"/>
      <c r="Q220" s="566"/>
      <c r="R220" s="566"/>
      <c r="S220" s="581"/>
      <c r="T220" s="582"/>
      <c r="U220" s="565"/>
      <c r="V220" s="576"/>
      <c r="W220" s="576"/>
      <c r="X220" s="577"/>
      <c r="Y220" s="577"/>
      <c r="Z220" s="577"/>
      <c r="AA220" s="577"/>
      <c r="AB220" s="566"/>
      <c r="AC220" s="566"/>
      <c r="AD220" s="566"/>
      <c r="AE220" s="566"/>
      <c r="AF220" s="566"/>
      <c r="AG220" s="566"/>
      <c r="AH220" s="566"/>
      <c r="AI220" s="572"/>
      <c r="AJ220" s="572"/>
      <c r="AK220" s="572"/>
      <c r="AL220" s="578"/>
      <c r="AM220" s="579"/>
    </row>
    <row r="221" spans="1:39" s="649" customFormat="1" x14ac:dyDescent="0.3">
      <c r="A221" s="565"/>
      <c r="B221" s="565"/>
      <c r="C221" s="566"/>
      <c r="D221" s="566"/>
      <c r="E221" s="567"/>
      <c r="F221" s="567"/>
      <c r="G221" s="567"/>
      <c r="H221" s="568"/>
      <c r="I221" s="568"/>
      <c r="J221" s="569"/>
      <c r="K221" s="568"/>
      <c r="L221" s="570"/>
      <c r="M221" s="571"/>
      <c r="N221" s="571"/>
      <c r="O221" s="572"/>
      <c r="P221" s="566"/>
      <c r="Q221" s="566"/>
      <c r="R221" s="566"/>
      <c r="S221" s="581"/>
      <c r="T221" s="582"/>
      <c r="U221" s="565"/>
      <c r="V221" s="576"/>
      <c r="W221" s="576"/>
      <c r="X221" s="577"/>
      <c r="Y221" s="577"/>
      <c r="Z221" s="577"/>
      <c r="AA221" s="577"/>
      <c r="AB221" s="566"/>
      <c r="AC221" s="566"/>
      <c r="AD221" s="566"/>
      <c r="AE221" s="566"/>
      <c r="AF221" s="566"/>
      <c r="AG221" s="566"/>
      <c r="AH221" s="566"/>
      <c r="AI221" s="572"/>
      <c r="AJ221" s="572"/>
      <c r="AK221" s="572"/>
      <c r="AL221" s="578"/>
      <c r="AM221" s="579"/>
    </row>
    <row r="222" spans="1:39" s="649" customFormat="1" x14ac:dyDescent="0.3">
      <c r="A222" s="565"/>
      <c r="B222" s="565"/>
      <c r="C222" s="566"/>
      <c r="D222" s="566"/>
      <c r="E222" s="567"/>
      <c r="F222" s="567"/>
      <c r="G222" s="567"/>
      <c r="H222" s="568"/>
      <c r="I222" s="568"/>
      <c r="J222" s="569"/>
      <c r="K222" s="568"/>
      <c r="L222" s="570"/>
      <c r="M222" s="571"/>
      <c r="N222" s="571"/>
      <c r="O222" s="572"/>
      <c r="P222" s="566"/>
      <c r="Q222" s="566"/>
      <c r="R222" s="566"/>
      <c r="S222" s="581"/>
      <c r="T222" s="582"/>
      <c r="U222" s="565"/>
      <c r="V222" s="576"/>
      <c r="W222" s="576"/>
      <c r="X222" s="577"/>
      <c r="Y222" s="577"/>
      <c r="Z222" s="577"/>
      <c r="AA222" s="577"/>
      <c r="AB222" s="566"/>
      <c r="AC222" s="566"/>
      <c r="AD222" s="566"/>
      <c r="AE222" s="566"/>
      <c r="AF222" s="566"/>
      <c r="AG222" s="566"/>
      <c r="AH222" s="566"/>
      <c r="AI222" s="572"/>
      <c r="AJ222" s="572"/>
      <c r="AK222" s="572"/>
      <c r="AL222" s="578"/>
      <c r="AM222" s="579"/>
    </row>
    <row r="223" spans="1:39" s="649" customFormat="1" x14ac:dyDescent="0.3">
      <c r="A223" s="565"/>
      <c r="B223" s="565"/>
      <c r="C223" s="566"/>
      <c r="D223" s="566"/>
      <c r="E223" s="567"/>
      <c r="F223" s="567"/>
      <c r="G223" s="567"/>
      <c r="H223" s="568"/>
      <c r="I223" s="568"/>
      <c r="J223" s="569"/>
      <c r="K223" s="568"/>
      <c r="L223" s="570"/>
      <c r="M223" s="571"/>
      <c r="N223" s="571"/>
      <c r="O223" s="572"/>
      <c r="P223" s="566"/>
      <c r="Q223" s="566"/>
      <c r="R223" s="566"/>
      <c r="S223" s="581"/>
      <c r="T223" s="582"/>
      <c r="U223" s="565"/>
      <c r="V223" s="576"/>
      <c r="W223" s="576"/>
      <c r="X223" s="577"/>
      <c r="Y223" s="577"/>
      <c r="Z223" s="577"/>
      <c r="AA223" s="577"/>
      <c r="AB223" s="566"/>
      <c r="AC223" s="566"/>
      <c r="AD223" s="566"/>
      <c r="AE223" s="566"/>
      <c r="AF223" s="566"/>
      <c r="AG223" s="566"/>
      <c r="AH223" s="566"/>
      <c r="AI223" s="572"/>
      <c r="AJ223" s="572"/>
      <c r="AK223" s="572"/>
      <c r="AL223" s="578"/>
      <c r="AM223" s="579"/>
    </row>
    <row r="224" spans="1:39" s="649" customFormat="1" x14ac:dyDescent="0.3">
      <c r="A224" s="565"/>
      <c r="B224" s="565"/>
      <c r="C224" s="566"/>
      <c r="D224" s="566"/>
      <c r="E224" s="567"/>
      <c r="F224" s="567"/>
      <c r="G224" s="567"/>
      <c r="H224" s="568"/>
      <c r="I224" s="568"/>
      <c r="J224" s="569"/>
      <c r="K224" s="568"/>
      <c r="L224" s="570"/>
      <c r="M224" s="571"/>
      <c r="N224" s="571"/>
      <c r="O224" s="572"/>
      <c r="P224" s="566"/>
      <c r="Q224" s="566"/>
      <c r="R224" s="566"/>
      <c r="S224" s="581"/>
      <c r="T224" s="582"/>
      <c r="U224" s="565"/>
      <c r="V224" s="576"/>
      <c r="W224" s="576"/>
      <c r="X224" s="577"/>
      <c r="Y224" s="577"/>
      <c r="Z224" s="577"/>
      <c r="AA224" s="577"/>
      <c r="AB224" s="566"/>
      <c r="AC224" s="566"/>
      <c r="AD224" s="566"/>
      <c r="AE224" s="566"/>
      <c r="AF224" s="566"/>
      <c r="AG224" s="566"/>
      <c r="AH224" s="566"/>
      <c r="AI224" s="572"/>
      <c r="AJ224" s="572"/>
      <c r="AK224" s="572"/>
      <c r="AL224" s="578"/>
      <c r="AM224" s="579"/>
    </row>
    <row r="225" spans="1:39" s="649" customFormat="1" x14ac:dyDescent="0.3">
      <c r="A225" s="565"/>
      <c r="B225" s="565"/>
      <c r="C225" s="566"/>
      <c r="D225" s="566"/>
      <c r="E225" s="567"/>
      <c r="F225" s="567"/>
      <c r="G225" s="567"/>
      <c r="H225" s="568"/>
      <c r="I225" s="568"/>
      <c r="J225" s="569"/>
      <c r="K225" s="568"/>
      <c r="L225" s="570"/>
      <c r="M225" s="571"/>
      <c r="N225" s="571"/>
      <c r="O225" s="572"/>
      <c r="P225" s="566"/>
      <c r="Q225" s="566"/>
      <c r="R225" s="566"/>
      <c r="S225" s="581"/>
      <c r="T225" s="582"/>
      <c r="U225" s="565"/>
      <c r="V225" s="576"/>
      <c r="W225" s="576"/>
      <c r="X225" s="577"/>
      <c r="Y225" s="577"/>
      <c r="Z225" s="577"/>
      <c r="AA225" s="577"/>
      <c r="AB225" s="566"/>
      <c r="AC225" s="566"/>
      <c r="AD225" s="566"/>
      <c r="AE225" s="566"/>
      <c r="AF225" s="566"/>
      <c r="AG225" s="566"/>
      <c r="AH225" s="566"/>
      <c r="AI225" s="572"/>
      <c r="AJ225" s="572"/>
      <c r="AK225" s="572"/>
      <c r="AL225" s="578"/>
      <c r="AM225" s="579"/>
    </row>
    <row r="226" spans="1:39" s="649" customFormat="1" x14ac:dyDescent="0.3">
      <c r="A226" s="565"/>
      <c r="B226" s="565"/>
      <c r="C226" s="566"/>
      <c r="D226" s="566"/>
      <c r="E226" s="567"/>
      <c r="F226" s="567"/>
      <c r="G226" s="567"/>
      <c r="H226" s="568"/>
      <c r="I226" s="568"/>
      <c r="J226" s="569"/>
      <c r="K226" s="568"/>
      <c r="L226" s="570"/>
      <c r="M226" s="571"/>
      <c r="N226" s="571"/>
      <c r="O226" s="572"/>
      <c r="P226" s="566"/>
      <c r="Q226" s="566"/>
      <c r="R226" s="566"/>
      <c r="S226" s="581"/>
      <c r="T226" s="582"/>
      <c r="U226" s="565"/>
      <c r="V226" s="576"/>
      <c r="W226" s="576"/>
      <c r="X226" s="577"/>
      <c r="Y226" s="577"/>
      <c r="Z226" s="577"/>
      <c r="AA226" s="577"/>
      <c r="AB226" s="566"/>
      <c r="AC226" s="566"/>
      <c r="AD226" s="566"/>
      <c r="AE226" s="566"/>
      <c r="AF226" s="566"/>
      <c r="AG226" s="566"/>
      <c r="AH226" s="566"/>
      <c r="AI226" s="572"/>
      <c r="AJ226" s="572"/>
      <c r="AK226" s="572"/>
      <c r="AL226" s="578"/>
      <c r="AM226" s="579"/>
    </row>
    <row r="227" spans="1:39" s="649" customFormat="1" x14ac:dyDescent="0.3">
      <c r="A227" s="565"/>
      <c r="B227" s="565"/>
      <c r="C227" s="566"/>
      <c r="D227" s="566"/>
      <c r="E227" s="567"/>
      <c r="F227" s="567"/>
      <c r="G227" s="567"/>
      <c r="H227" s="568"/>
      <c r="I227" s="568"/>
      <c r="J227" s="569"/>
      <c r="K227" s="568"/>
      <c r="L227" s="570"/>
      <c r="M227" s="571"/>
      <c r="N227" s="571"/>
      <c r="O227" s="572"/>
      <c r="P227" s="566"/>
      <c r="Q227" s="566"/>
      <c r="R227" s="566"/>
      <c r="S227" s="581"/>
      <c r="T227" s="582"/>
      <c r="U227" s="565"/>
      <c r="V227" s="576"/>
      <c r="W227" s="576"/>
      <c r="X227" s="577"/>
      <c r="Y227" s="577"/>
      <c r="Z227" s="577"/>
      <c r="AA227" s="577"/>
      <c r="AB227" s="566"/>
      <c r="AC227" s="566"/>
      <c r="AD227" s="566"/>
      <c r="AE227" s="566"/>
      <c r="AF227" s="566"/>
      <c r="AG227" s="566"/>
      <c r="AH227" s="566"/>
      <c r="AI227" s="572"/>
      <c r="AJ227" s="572"/>
      <c r="AK227" s="572"/>
      <c r="AL227" s="578"/>
      <c r="AM227" s="579"/>
    </row>
    <row r="228" spans="1:39" s="649" customFormat="1" x14ac:dyDescent="0.3">
      <c r="A228" s="565"/>
      <c r="B228" s="565"/>
      <c r="C228" s="566"/>
      <c r="D228" s="566"/>
      <c r="E228" s="567"/>
      <c r="F228" s="567"/>
      <c r="G228" s="567"/>
      <c r="H228" s="568"/>
      <c r="I228" s="568"/>
      <c r="J228" s="569"/>
      <c r="K228" s="568"/>
      <c r="L228" s="570"/>
      <c r="M228" s="571"/>
      <c r="N228" s="571"/>
      <c r="O228" s="572"/>
      <c r="P228" s="566"/>
      <c r="Q228" s="566"/>
      <c r="R228" s="566"/>
      <c r="S228" s="581"/>
      <c r="T228" s="582"/>
      <c r="U228" s="565"/>
      <c r="V228" s="576"/>
      <c r="W228" s="576"/>
      <c r="X228" s="577"/>
      <c r="Y228" s="577"/>
      <c r="Z228" s="577"/>
      <c r="AA228" s="577"/>
      <c r="AB228" s="566"/>
      <c r="AC228" s="566"/>
      <c r="AD228" s="566"/>
      <c r="AE228" s="566"/>
      <c r="AF228" s="566"/>
      <c r="AG228" s="566"/>
      <c r="AH228" s="566"/>
      <c r="AI228" s="572"/>
      <c r="AJ228" s="572"/>
      <c r="AK228" s="572"/>
      <c r="AL228" s="578"/>
      <c r="AM228" s="579"/>
    </row>
    <row r="229" spans="1:39" s="649" customFormat="1" x14ac:dyDescent="0.3">
      <c r="A229" s="565"/>
      <c r="B229" s="565"/>
      <c r="C229" s="566"/>
      <c r="D229" s="566"/>
      <c r="E229" s="567"/>
      <c r="F229" s="567"/>
      <c r="G229" s="567"/>
      <c r="H229" s="568"/>
      <c r="I229" s="568"/>
      <c r="J229" s="569"/>
      <c r="K229" s="568"/>
      <c r="L229" s="570"/>
      <c r="M229" s="571"/>
      <c r="N229" s="571"/>
      <c r="O229" s="572"/>
      <c r="P229" s="566"/>
      <c r="Q229" s="566"/>
      <c r="R229" s="566"/>
      <c r="S229" s="581"/>
      <c r="T229" s="582"/>
      <c r="U229" s="565"/>
      <c r="V229" s="576"/>
      <c r="W229" s="576"/>
      <c r="X229" s="577"/>
      <c r="Y229" s="577"/>
      <c r="Z229" s="577"/>
      <c r="AA229" s="577"/>
      <c r="AB229" s="566"/>
      <c r="AC229" s="566"/>
      <c r="AD229" s="566"/>
      <c r="AE229" s="566"/>
      <c r="AF229" s="566"/>
      <c r="AG229" s="566"/>
      <c r="AH229" s="566"/>
      <c r="AI229" s="572"/>
      <c r="AJ229" s="572"/>
      <c r="AK229" s="572"/>
      <c r="AL229" s="578"/>
      <c r="AM229" s="579"/>
    </row>
    <row r="230" spans="1:39" s="649" customFormat="1" x14ac:dyDescent="0.3">
      <c r="A230" s="565"/>
      <c r="B230" s="565"/>
      <c r="C230" s="566"/>
      <c r="D230" s="566"/>
      <c r="E230" s="567"/>
      <c r="F230" s="567"/>
      <c r="G230" s="567"/>
      <c r="H230" s="568"/>
      <c r="I230" s="568"/>
      <c r="J230" s="569"/>
      <c r="K230" s="568"/>
      <c r="L230" s="570"/>
      <c r="M230" s="571"/>
      <c r="N230" s="571"/>
      <c r="O230" s="572"/>
      <c r="P230" s="566"/>
      <c r="Q230" s="566"/>
      <c r="R230" s="566"/>
      <c r="S230" s="581"/>
      <c r="T230" s="582"/>
      <c r="U230" s="565"/>
      <c r="V230" s="576"/>
      <c r="W230" s="576"/>
      <c r="X230" s="577"/>
      <c r="Y230" s="577"/>
      <c r="Z230" s="577"/>
      <c r="AA230" s="577"/>
      <c r="AB230" s="566"/>
      <c r="AC230" s="566"/>
      <c r="AD230" s="566"/>
      <c r="AE230" s="566"/>
      <c r="AF230" s="566"/>
      <c r="AG230" s="566"/>
      <c r="AH230" s="566"/>
      <c r="AI230" s="572"/>
      <c r="AJ230" s="572"/>
      <c r="AK230" s="572"/>
      <c r="AL230" s="578"/>
      <c r="AM230" s="579"/>
    </row>
    <row r="231" spans="1:39" s="649" customFormat="1" x14ac:dyDescent="0.3">
      <c r="A231" s="565"/>
      <c r="B231" s="565"/>
      <c r="C231" s="566"/>
      <c r="D231" s="566"/>
      <c r="E231" s="567"/>
      <c r="F231" s="567"/>
      <c r="G231" s="567"/>
      <c r="H231" s="568"/>
      <c r="I231" s="568"/>
      <c r="J231" s="569"/>
      <c r="K231" s="568"/>
      <c r="L231" s="570"/>
      <c r="M231" s="571"/>
      <c r="N231" s="571"/>
      <c r="O231" s="572"/>
      <c r="P231" s="566"/>
      <c r="Q231" s="566"/>
      <c r="R231" s="566"/>
      <c r="S231" s="581"/>
      <c r="T231" s="582"/>
      <c r="U231" s="565"/>
      <c r="V231" s="576"/>
      <c r="W231" s="576"/>
      <c r="X231" s="577"/>
      <c r="Y231" s="577"/>
      <c r="Z231" s="577"/>
      <c r="AA231" s="577"/>
      <c r="AB231" s="566"/>
      <c r="AC231" s="566"/>
      <c r="AD231" s="566"/>
      <c r="AE231" s="566"/>
      <c r="AF231" s="566"/>
      <c r="AG231" s="566"/>
      <c r="AH231" s="566"/>
      <c r="AI231" s="572"/>
      <c r="AJ231" s="572"/>
      <c r="AK231" s="572"/>
      <c r="AL231" s="578"/>
      <c r="AM231" s="579"/>
    </row>
    <row r="232" spans="1:39" s="649" customFormat="1" x14ac:dyDescent="0.3">
      <c r="A232" s="565"/>
      <c r="B232" s="565"/>
      <c r="C232" s="566"/>
      <c r="D232" s="566"/>
      <c r="E232" s="567"/>
      <c r="F232" s="567"/>
      <c r="G232" s="567"/>
      <c r="H232" s="568"/>
      <c r="I232" s="568"/>
      <c r="J232" s="569"/>
      <c r="K232" s="568"/>
      <c r="L232" s="570"/>
      <c r="M232" s="571"/>
      <c r="N232" s="571"/>
      <c r="O232" s="572"/>
      <c r="P232" s="566"/>
      <c r="Q232" s="566"/>
      <c r="R232" s="566"/>
      <c r="S232" s="581"/>
      <c r="T232" s="582"/>
      <c r="U232" s="565"/>
      <c r="V232" s="576"/>
      <c r="W232" s="576"/>
      <c r="X232" s="577"/>
      <c r="Y232" s="577"/>
      <c r="Z232" s="577"/>
      <c r="AA232" s="577"/>
      <c r="AB232" s="566"/>
      <c r="AC232" s="566"/>
      <c r="AD232" s="566"/>
      <c r="AE232" s="566"/>
      <c r="AF232" s="566"/>
      <c r="AG232" s="566"/>
      <c r="AH232" s="566"/>
      <c r="AI232" s="572"/>
      <c r="AJ232" s="572"/>
      <c r="AK232" s="572"/>
      <c r="AL232" s="578"/>
      <c r="AM232" s="579"/>
    </row>
    <row r="233" spans="1:39" s="649" customFormat="1" x14ac:dyDescent="0.3">
      <c r="A233" s="565"/>
      <c r="B233" s="565"/>
      <c r="C233" s="566"/>
      <c r="D233" s="566"/>
      <c r="E233" s="567"/>
      <c r="F233" s="567"/>
      <c r="G233" s="567"/>
      <c r="H233" s="568"/>
      <c r="I233" s="568"/>
      <c r="J233" s="569"/>
      <c r="K233" s="568"/>
      <c r="L233" s="570"/>
      <c r="M233" s="571"/>
      <c r="N233" s="571"/>
      <c r="O233" s="572"/>
      <c r="P233" s="566"/>
      <c r="Q233" s="566"/>
      <c r="R233" s="566"/>
      <c r="S233" s="581"/>
      <c r="T233" s="582"/>
      <c r="U233" s="565"/>
      <c r="V233" s="576"/>
      <c r="W233" s="576"/>
      <c r="X233" s="577"/>
      <c r="Y233" s="577"/>
      <c r="Z233" s="577"/>
      <c r="AA233" s="577"/>
      <c r="AB233" s="566"/>
      <c r="AC233" s="566"/>
      <c r="AD233" s="566"/>
      <c r="AE233" s="566"/>
      <c r="AF233" s="566"/>
      <c r="AG233" s="566"/>
      <c r="AH233" s="566"/>
      <c r="AI233" s="572"/>
      <c r="AJ233" s="572"/>
      <c r="AK233" s="572"/>
      <c r="AL233" s="578"/>
      <c r="AM233" s="579"/>
    </row>
    <row r="234" spans="1:39" s="649" customFormat="1" x14ac:dyDescent="0.3">
      <c r="A234" s="565"/>
      <c r="B234" s="565"/>
      <c r="C234" s="566"/>
      <c r="D234" s="566"/>
      <c r="E234" s="567"/>
      <c r="F234" s="567"/>
      <c r="G234" s="567"/>
      <c r="H234" s="568"/>
      <c r="I234" s="568"/>
      <c r="J234" s="569"/>
      <c r="K234" s="568"/>
      <c r="L234" s="570"/>
      <c r="M234" s="571"/>
      <c r="N234" s="571"/>
      <c r="O234" s="572"/>
      <c r="P234" s="566"/>
      <c r="Q234" s="566"/>
      <c r="R234" s="566"/>
      <c r="S234" s="581"/>
      <c r="T234" s="582"/>
      <c r="U234" s="565"/>
      <c r="V234" s="576"/>
      <c r="W234" s="576"/>
      <c r="X234" s="577"/>
      <c r="Y234" s="577"/>
      <c r="Z234" s="577"/>
      <c r="AA234" s="577"/>
      <c r="AB234" s="566"/>
      <c r="AC234" s="566"/>
      <c r="AD234" s="566"/>
      <c r="AE234" s="566"/>
      <c r="AF234" s="566"/>
      <c r="AG234" s="566"/>
      <c r="AH234" s="566"/>
      <c r="AI234" s="572"/>
      <c r="AJ234" s="572"/>
      <c r="AK234" s="572"/>
      <c r="AL234" s="578"/>
      <c r="AM234" s="579"/>
    </row>
    <row r="235" spans="1:39" s="649" customFormat="1" x14ac:dyDescent="0.3">
      <c r="A235" s="565"/>
      <c r="B235" s="565"/>
      <c r="C235" s="566"/>
      <c r="D235" s="566"/>
      <c r="E235" s="567"/>
      <c r="F235" s="567"/>
      <c r="G235" s="567"/>
      <c r="H235" s="568"/>
      <c r="I235" s="568"/>
      <c r="J235" s="569"/>
      <c r="K235" s="568"/>
      <c r="L235" s="570"/>
      <c r="M235" s="571"/>
      <c r="N235" s="571"/>
      <c r="O235" s="572"/>
      <c r="P235" s="566"/>
      <c r="Q235" s="566"/>
      <c r="R235" s="566"/>
      <c r="S235" s="581"/>
      <c r="T235" s="582"/>
      <c r="U235" s="565"/>
      <c r="V235" s="576"/>
      <c r="W235" s="576"/>
      <c r="X235" s="577"/>
      <c r="Y235" s="577"/>
      <c r="Z235" s="577"/>
      <c r="AA235" s="577"/>
      <c r="AB235" s="566"/>
      <c r="AC235" s="566"/>
      <c r="AD235" s="566"/>
      <c r="AE235" s="566"/>
      <c r="AF235" s="566"/>
      <c r="AG235" s="566"/>
      <c r="AH235" s="566"/>
      <c r="AI235" s="572"/>
      <c r="AJ235" s="572"/>
      <c r="AK235" s="572"/>
      <c r="AL235" s="578"/>
      <c r="AM235" s="579"/>
    </row>
    <row r="236" spans="1:39" s="649" customFormat="1" x14ac:dyDescent="0.3">
      <c r="A236" s="565"/>
      <c r="B236" s="565"/>
      <c r="C236" s="566"/>
      <c r="D236" s="566"/>
      <c r="E236" s="567"/>
      <c r="F236" s="567"/>
      <c r="G236" s="567"/>
      <c r="H236" s="568"/>
      <c r="I236" s="568"/>
      <c r="J236" s="569"/>
      <c r="K236" s="568"/>
      <c r="L236" s="570"/>
      <c r="M236" s="571"/>
      <c r="N236" s="571"/>
      <c r="O236" s="572"/>
      <c r="P236" s="566"/>
      <c r="Q236" s="566"/>
      <c r="R236" s="566"/>
      <c r="S236" s="581"/>
      <c r="T236" s="582"/>
      <c r="U236" s="565"/>
      <c r="V236" s="576"/>
      <c r="W236" s="576"/>
      <c r="X236" s="577"/>
      <c r="Y236" s="577"/>
      <c r="Z236" s="577"/>
      <c r="AA236" s="577"/>
      <c r="AB236" s="566"/>
      <c r="AC236" s="566"/>
      <c r="AD236" s="566"/>
      <c r="AE236" s="566"/>
      <c r="AF236" s="566"/>
      <c r="AG236" s="566"/>
      <c r="AH236" s="566"/>
      <c r="AI236" s="572"/>
      <c r="AJ236" s="572"/>
      <c r="AK236" s="572"/>
      <c r="AL236" s="578"/>
      <c r="AM236" s="579"/>
    </row>
    <row r="237" spans="1:39" s="649" customFormat="1" x14ac:dyDescent="0.3">
      <c r="A237" s="565"/>
      <c r="B237" s="565"/>
      <c r="C237" s="566"/>
      <c r="D237" s="566"/>
      <c r="E237" s="567"/>
      <c r="F237" s="567"/>
      <c r="G237" s="567"/>
      <c r="H237" s="568"/>
      <c r="I237" s="568"/>
      <c r="J237" s="569"/>
      <c r="K237" s="568"/>
      <c r="L237" s="570"/>
      <c r="M237" s="571"/>
      <c r="N237" s="571"/>
      <c r="O237" s="572"/>
      <c r="P237" s="566"/>
      <c r="Q237" s="566"/>
      <c r="R237" s="566"/>
      <c r="S237" s="581"/>
      <c r="T237" s="582"/>
      <c r="U237" s="565"/>
      <c r="V237" s="576"/>
      <c r="W237" s="576"/>
      <c r="X237" s="577"/>
      <c r="Y237" s="577"/>
      <c r="Z237" s="577"/>
      <c r="AA237" s="577"/>
      <c r="AB237" s="566"/>
      <c r="AC237" s="566"/>
      <c r="AD237" s="566"/>
      <c r="AE237" s="566"/>
      <c r="AF237" s="566"/>
      <c r="AG237" s="566"/>
      <c r="AH237" s="566"/>
      <c r="AI237" s="572"/>
      <c r="AJ237" s="572"/>
      <c r="AK237" s="572"/>
      <c r="AL237" s="578"/>
      <c r="AM237" s="579"/>
    </row>
    <row r="238" spans="1:39" s="649" customFormat="1" x14ac:dyDescent="0.3">
      <c r="A238" s="565"/>
      <c r="B238" s="565"/>
      <c r="C238" s="566"/>
      <c r="D238" s="566"/>
      <c r="E238" s="567"/>
      <c r="F238" s="567"/>
      <c r="G238" s="567"/>
      <c r="H238" s="568"/>
      <c r="I238" s="568"/>
      <c r="J238" s="569"/>
      <c r="K238" s="568"/>
      <c r="L238" s="570"/>
      <c r="M238" s="571"/>
      <c r="N238" s="571"/>
      <c r="O238" s="572"/>
      <c r="P238" s="566"/>
      <c r="Q238" s="566"/>
      <c r="R238" s="566"/>
      <c r="S238" s="581"/>
      <c r="T238" s="582"/>
      <c r="U238" s="565"/>
      <c r="V238" s="576"/>
      <c r="W238" s="576"/>
      <c r="X238" s="577"/>
      <c r="Y238" s="577"/>
      <c r="Z238" s="577"/>
      <c r="AA238" s="577"/>
      <c r="AB238" s="566"/>
      <c r="AC238" s="566"/>
      <c r="AD238" s="566"/>
      <c r="AE238" s="566"/>
      <c r="AF238" s="566"/>
      <c r="AG238" s="566"/>
      <c r="AH238" s="566"/>
      <c r="AI238" s="572"/>
      <c r="AJ238" s="572"/>
      <c r="AK238" s="572"/>
      <c r="AL238" s="578"/>
      <c r="AM238" s="579"/>
    </row>
    <row r="239" spans="1:39" s="649" customFormat="1" x14ac:dyDescent="0.3">
      <c r="A239" s="565"/>
      <c r="B239" s="565"/>
      <c r="C239" s="566"/>
      <c r="D239" s="566"/>
      <c r="E239" s="567"/>
      <c r="F239" s="567"/>
      <c r="G239" s="567"/>
      <c r="H239" s="568"/>
      <c r="I239" s="568"/>
      <c r="J239" s="569"/>
      <c r="K239" s="568"/>
      <c r="L239" s="570"/>
      <c r="M239" s="571"/>
      <c r="N239" s="571"/>
      <c r="O239" s="572"/>
      <c r="P239" s="566"/>
      <c r="Q239" s="566"/>
      <c r="R239" s="566"/>
      <c r="S239" s="581"/>
      <c r="T239" s="582"/>
      <c r="U239" s="565"/>
      <c r="V239" s="576"/>
      <c r="W239" s="576"/>
      <c r="X239" s="577"/>
      <c r="Y239" s="577"/>
      <c r="Z239" s="577"/>
      <c r="AA239" s="577"/>
      <c r="AB239" s="566"/>
      <c r="AC239" s="566"/>
      <c r="AD239" s="566"/>
      <c r="AE239" s="566"/>
      <c r="AF239" s="566"/>
      <c r="AG239" s="566"/>
      <c r="AH239" s="566"/>
      <c r="AI239" s="572"/>
      <c r="AJ239" s="572"/>
      <c r="AK239" s="572"/>
      <c r="AL239" s="578"/>
      <c r="AM239" s="579"/>
    </row>
    <row r="240" spans="1:39" s="649" customFormat="1" x14ac:dyDescent="0.3">
      <c r="A240" s="565"/>
      <c r="B240" s="565"/>
      <c r="C240" s="566"/>
      <c r="D240" s="566"/>
      <c r="E240" s="567"/>
      <c r="F240" s="567"/>
      <c r="G240" s="567"/>
      <c r="H240" s="568"/>
      <c r="I240" s="568"/>
      <c r="J240" s="569"/>
      <c r="K240" s="568"/>
      <c r="L240" s="570"/>
      <c r="M240" s="571"/>
      <c r="N240" s="571"/>
      <c r="O240" s="572"/>
      <c r="P240" s="566"/>
      <c r="Q240" s="566"/>
      <c r="R240" s="566"/>
      <c r="S240" s="581"/>
      <c r="T240" s="582"/>
      <c r="U240" s="565"/>
      <c r="V240" s="576"/>
      <c r="W240" s="576"/>
      <c r="X240" s="577"/>
      <c r="Y240" s="577"/>
      <c r="Z240" s="577"/>
      <c r="AA240" s="577"/>
      <c r="AB240" s="566"/>
      <c r="AC240" s="566"/>
      <c r="AD240" s="566"/>
      <c r="AE240" s="566"/>
      <c r="AF240" s="566"/>
      <c r="AG240" s="566"/>
      <c r="AH240" s="566"/>
      <c r="AI240" s="572"/>
      <c r="AJ240" s="572"/>
      <c r="AK240" s="572"/>
      <c r="AL240" s="578"/>
      <c r="AM240" s="579"/>
    </row>
    <row r="241" spans="1:39" s="649" customFormat="1" x14ac:dyDescent="0.3">
      <c r="A241" s="565"/>
      <c r="B241" s="565"/>
      <c r="C241" s="566"/>
      <c r="D241" s="566"/>
      <c r="E241" s="567"/>
      <c r="F241" s="567"/>
      <c r="G241" s="567"/>
      <c r="H241" s="568"/>
      <c r="I241" s="568"/>
      <c r="J241" s="569"/>
      <c r="K241" s="568"/>
      <c r="L241" s="570"/>
      <c r="M241" s="571"/>
      <c r="N241" s="571"/>
      <c r="O241" s="572"/>
      <c r="P241" s="566"/>
      <c r="Q241" s="566"/>
      <c r="R241" s="566"/>
      <c r="S241" s="581"/>
      <c r="T241" s="582"/>
      <c r="U241" s="565"/>
      <c r="V241" s="576"/>
      <c r="W241" s="576"/>
      <c r="X241" s="577"/>
      <c r="Y241" s="577"/>
      <c r="Z241" s="577"/>
      <c r="AA241" s="577"/>
      <c r="AB241" s="566"/>
      <c r="AC241" s="566"/>
      <c r="AD241" s="566"/>
      <c r="AE241" s="566"/>
      <c r="AF241" s="566"/>
      <c r="AG241" s="566"/>
      <c r="AH241" s="566"/>
      <c r="AI241" s="572"/>
      <c r="AJ241" s="572"/>
      <c r="AK241" s="572"/>
      <c r="AL241" s="578"/>
      <c r="AM241" s="579"/>
    </row>
    <row r="242" spans="1:39" s="649" customFormat="1" x14ac:dyDescent="0.3">
      <c r="A242" s="565"/>
      <c r="B242" s="565"/>
      <c r="C242" s="566"/>
      <c r="D242" s="566"/>
      <c r="E242" s="567"/>
      <c r="F242" s="567"/>
      <c r="G242" s="567"/>
      <c r="H242" s="568"/>
      <c r="I242" s="568"/>
      <c r="J242" s="569"/>
      <c r="K242" s="568"/>
      <c r="L242" s="570"/>
      <c r="M242" s="571"/>
      <c r="N242" s="571"/>
      <c r="O242" s="572"/>
      <c r="P242" s="566"/>
      <c r="Q242" s="566"/>
      <c r="R242" s="566"/>
      <c r="S242" s="581"/>
      <c r="T242" s="582"/>
      <c r="U242" s="565"/>
      <c r="V242" s="576"/>
      <c r="W242" s="576"/>
      <c r="X242" s="577"/>
      <c r="Y242" s="577"/>
      <c r="Z242" s="577"/>
      <c r="AA242" s="577"/>
      <c r="AB242" s="566"/>
      <c r="AC242" s="566"/>
      <c r="AD242" s="566"/>
      <c r="AE242" s="566"/>
      <c r="AF242" s="566"/>
      <c r="AG242" s="566"/>
      <c r="AH242" s="566"/>
      <c r="AI242" s="572"/>
      <c r="AJ242" s="572"/>
      <c r="AK242" s="572"/>
      <c r="AL242" s="578"/>
      <c r="AM242" s="579"/>
    </row>
    <row r="243" spans="1:39" s="649" customFormat="1" x14ac:dyDescent="0.3">
      <c r="A243" s="565"/>
      <c r="B243" s="565"/>
      <c r="C243" s="566"/>
      <c r="D243" s="566"/>
      <c r="E243" s="567"/>
      <c r="F243" s="567"/>
      <c r="G243" s="567"/>
      <c r="H243" s="568"/>
      <c r="I243" s="568"/>
      <c r="J243" s="569"/>
      <c r="K243" s="568"/>
      <c r="L243" s="570"/>
      <c r="M243" s="571"/>
      <c r="N243" s="571"/>
      <c r="O243" s="572"/>
      <c r="P243" s="566"/>
      <c r="Q243" s="566"/>
      <c r="R243" s="566"/>
      <c r="S243" s="581"/>
      <c r="T243" s="582"/>
      <c r="U243" s="565"/>
      <c r="V243" s="576"/>
      <c r="W243" s="576"/>
      <c r="X243" s="577"/>
      <c r="Y243" s="577"/>
      <c r="Z243" s="577"/>
      <c r="AA243" s="577"/>
      <c r="AB243" s="566"/>
      <c r="AC243" s="566"/>
      <c r="AD243" s="566"/>
      <c r="AE243" s="566"/>
      <c r="AF243" s="566"/>
      <c r="AG243" s="566"/>
      <c r="AH243" s="566"/>
      <c r="AI243" s="572"/>
      <c r="AJ243" s="572"/>
      <c r="AK243" s="572"/>
      <c r="AL243" s="578"/>
      <c r="AM243" s="579"/>
    </row>
    <row r="244" spans="1:39" s="649" customFormat="1" x14ac:dyDescent="0.3">
      <c r="A244" s="565"/>
      <c r="B244" s="565"/>
      <c r="C244" s="566"/>
      <c r="D244" s="566"/>
      <c r="E244" s="567"/>
      <c r="F244" s="567"/>
      <c r="G244" s="567"/>
      <c r="H244" s="568"/>
      <c r="I244" s="568"/>
      <c r="J244" s="569"/>
      <c r="K244" s="568"/>
      <c r="L244" s="570"/>
      <c r="M244" s="571"/>
      <c r="N244" s="571"/>
      <c r="O244" s="572"/>
      <c r="P244" s="566"/>
      <c r="Q244" s="566"/>
      <c r="R244" s="566"/>
      <c r="S244" s="581"/>
      <c r="T244" s="582"/>
      <c r="U244" s="565"/>
      <c r="V244" s="576"/>
      <c r="W244" s="576"/>
      <c r="X244" s="577"/>
      <c r="Y244" s="577"/>
      <c r="Z244" s="577"/>
      <c r="AA244" s="577"/>
      <c r="AB244" s="566"/>
      <c r="AC244" s="566"/>
      <c r="AD244" s="566"/>
      <c r="AE244" s="566"/>
      <c r="AF244" s="566"/>
      <c r="AG244" s="566"/>
      <c r="AH244" s="566"/>
      <c r="AI244" s="572"/>
      <c r="AJ244" s="572"/>
      <c r="AK244" s="572"/>
      <c r="AL244" s="578"/>
      <c r="AM244" s="579"/>
    </row>
    <row r="245" spans="1:39" s="649" customFormat="1" x14ac:dyDescent="0.3">
      <c r="A245" s="565"/>
      <c r="B245" s="565"/>
      <c r="C245" s="566"/>
      <c r="D245" s="566"/>
      <c r="E245" s="567"/>
      <c r="F245" s="567"/>
      <c r="G245" s="567"/>
      <c r="H245" s="568"/>
      <c r="I245" s="568"/>
      <c r="J245" s="569"/>
      <c r="K245" s="568"/>
      <c r="L245" s="570"/>
      <c r="M245" s="571"/>
      <c r="N245" s="571"/>
      <c r="O245" s="572"/>
      <c r="P245" s="566"/>
      <c r="Q245" s="566"/>
      <c r="R245" s="566"/>
      <c r="S245" s="581"/>
      <c r="T245" s="582"/>
      <c r="U245" s="565"/>
      <c r="V245" s="576"/>
      <c r="W245" s="576"/>
      <c r="X245" s="577"/>
      <c r="Y245" s="577"/>
      <c r="Z245" s="577"/>
      <c r="AA245" s="577"/>
      <c r="AB245" s="566"/>
      <c r="AC245" s="566"/>
      <c r="AD245" s="566"/>
      <c r="AE245" s="566"/>
      <c r="AF245" s="566"/>
      <c r="AG245" s="566"/>
      <c r="AH245" s="566"/>
      <c r="AI245" s="572"/>
      <c r="AJ245" s="572"/>
      <c r="AK245" s="572"/>
      <c r="AL245" s="578"/>
      <c r="AM245" s="579"/>
    </row>
    <row r="246" spans="1:39" s="649" customFormat="1" x14ac:dyDescent="0.3">
      <c r="A246" s="565"/>
      <c r="B246" s="565"/>
      <c r="C246" s="566"/>
      <c r="D246" s="566"/>
      <c r="E246" s="567"/>
      <c r="F246" s="567"/>
      <c r="G246" s="567"/>
      <c r="H246" s="568"/>
      <c r="I246" s="568"/>
      <c r="J246" s="569"/>
      <c r="K246" s="568"/>
      <c r="L246" s="570"/>
      <c r="M246" s="571"/>
      <c r="N246" s="571"/>
      <c r="O246" s="572"/>
      <c r="P246" s="566"/>
      <c r="Q246" s="566"/>
      <c r="R246" s="566"/>
      <c r="S246" s="581"/>
      <c r="T246" s="582"/>
      <c r="U246" s="565"/>
      <c r="V246" s="576"/>
      <c r="W246" s="576"/>
      <c r="X246" s="577"/>
      <c r="Y246" s="577"/>
      <c r="Z246" s="577"/>
      <c r="AA246" s="577"/>
      <c r="AB246" s="566"/>
      <c r="AC246" s="566"/>
      <c r="AD246" s="566"/>
      <c r="AE246" s="566"/>
      <c r="AF246" s="566"/>
      <c r="AG246" s="566"/>
      <c r="AH246" s="566"/>
      <c r="AI246" s="572"/>
      <c r="AJ246" s="572"/>
      <c r="AK246" s="572"/>
      <c r="AL246" s="578"/>
      <c r="AM246" s="579"/>
    </row>
    <row r="247" spans="1:39" s="649" customFormat="1" x14ac:dyDescent="0.3">
      <c r="A247" s="565"/>
      <c r="B247" s="565"/>
      <c r="C247" s="566"/>
      <c r="D247" s="566"/>
      <c r="E247" s="567"/>
      <c r="F247" s="567"/>
      <c r="G247" s="567"/>
      <c r="H247" s="568"/>
      <c r="I247" s="568"/>
      <c r="J247" s="569"/>
      <c r="K247" s="568"/>
      <c r="L247" s="570"/>
      <c r="M247" s="571"/>
      <c r="N247" s="571"/>
      <c r="O247" s="572"/>
      <c r="P247" s="566"/>
      <c r="Q247" s="566"/>
      <c r="R247" s="566"/>
      <c r="S247" s="581"/>
      <c r="T247" s="582"/>
      <c r="U247" s="565"/>
      <c r="V247" s="576"/>
      <c r="W247" s="576"/>
      <c r="X247" s="577"/>
      <c r="Y247" s="577"/>
      <c r="Z247" s="577"/>
      <c r="AA247" s="577"/>
      <c r="AB247" s="566"/>
      <c r="AC247" s="566"/>
      <c r="AD247" s="566"/>
      <c r="AE247" s="566"/>
      <c r="AF247" s="566"/>
      <c r="AG247" s="566"/>
      <c r="AH247" s="566"/>
      <c r="AI247" s="572"/>
      <c r="AJ247" s="572"/>
      <c r="AK247" s="572"/>
      <c r="AL247" s="578"/>
      <c r="AM247" s="579"/>
    </row>
    <row r="248" spans="1:39" s="649" customFormat="1" x14ac:dyDescent="0.3">
      <c r="A248" s="565"/>
      <c r="B248" s="565"/>
      <c r="C248" s="566"/>
      <c r="D248" s="566"/>
      <c r="E248" s="567"/>
      <c r="F248" s="567"/>
      <c r="G248" s="567"/>
      <c r="H248" s="568"/>
      <c r="I248" s="568"/>
      <c r="J248" s="569"/>
      <c r="K248" s="568"/>
      <c r="L248" s="570"/>
      <c r="M248" s="571"/>
      <c r="N248" s="571"/>
      <c r="O248" s="572"/>
      <c r="P248" s="566"/>
      <c r="Q248" s="566"/>
      <c r="R248" s="566"/>
      <c r="S248" s="581"/>
      <c r="T248" s="582"/>
      <c r="U248" s="565"/>
      <c r="V248" s="576"/>
      <c r="W248" s="576"/>
      <c r="X248" s="577"/>
      <c r="Y248" s="577"/>
      <c r="Z248" s="577"/>
      <c r="AA248" s="577"/>
      <c r="AB248" s="566"/>
      <c r="AC248" s="566"/>
      <c r="AD248" s="566"/>
      <c r="AE248" s="566"/>
      <c r="AF248" s="566"/>
      <c r="AG248" s="566"/>
      <c r="AH248" s="566"/>
      <c r="AI248" s="572"/>
      <c r="AJ248" s="572"/>
      <c r="AK248" s="572"/>
      <c r="AL248" s="578"/>
      <c r="AM248" s="579"/>
    </row>
    <row r="249" spans="1:39" s="649" customFormat="1" x14ac:dyDescent="0.3">
      <c r="A249" s="565"/>
      <c r="B249" s="565"/>
      <c r="C249" s="566"/>
      <c r="D249" s="566"/>
      <c r="E249" s="567"/>
      <c r="F249" s="567"/>
      <c r="G249" s="567"/>
      <c r="H249" s="568"/>
      <c r="I249" s="568"/>
      <c r="J249" s="569"/>
      <c r="K249" s="568"/>
      <c r="L249" s="570"/>
      <c r="M249" s="571"/>
      <c r="N249" s="571"/>
      <c r="O249" s="572"/>
      <c r="P249" s="566"/>
      <c r="Q249" s="566"/>
      <c r="R249" s="566"/>
      <c r="S249" s="581"/>
      <c r="T249" s="582"/>
      <c r="U249" s="565"/>
      <c r="V249" s="576"/>
      <c r="W249" s="576"/>
      <c r="X249" s="577"/>
      <c r="Y249" s="577"/>
      <c r="Z249" s="577"/>
      <c r="AA249" s="577"/>
      <c r="AB249" s="566"/>
      <c r="AC249" s="566"/>
      <c r="AD249" s="566"/>
      <c r="AE249" s="566"/>
      <c r="AF249" s="566"/>
      <c r="AG249" s="566"/>
      <c r="AH249" s="566"/>
      <c r="AI249" s="572"/>
      <c r="AJ249" s="572"/>
      <c r="AK249" s="572"/>
      <c r="AL249" s="578"/>
      <c r="AM249" s="579"/>
    </row>
    <row r="250" spans="1:39" s="649" customFormat="1" x14ac:dyDescent="0.3">
      <c r="A250" s="565"/>
      <c r="B250" s="565"/>
      <c r="C250" s="566"/>
      <c r="D250" s="566"/>
      <c r="E250" s="567"/>
      <c r="F250" s="567"/>
      <c r="G250" s="567"/>
      <c r="H250" s="568"/>
      <c r="I250" s="568"/>
      <c r="J250" s="569"/>
      <c r="K250" s="568"/>
      <c r="L250" s="570"/>
      <c r="M250" s="571"/>
      <c r="N250" s="571"/>
      <c r="O250" s="572"/>
      <c r="P250" s="566"/>
      <c r="Q250" s="566"/>
      <c r="R250" s="566"/>
      <c r="S250" s="581"/>
      <c r="T250" s="582"/>
      <c r="U250" s="565"/>
      <c r="V250" s="576"/>
      <c r="W250" s="576"/>
      <c r="X250" s="577"/>
      <c r="Y250" s="577"/>
      <c r="Z250" s="577"/>
      <c r="AA250" s="577"/>
      <c r="AB250" s="566"/>
      <c r="AC250" s="566"/>
      <c r="AD250" s="566"/>
      <c r="AE250" s="566"/>
      <c r="AF250" s="566"/>
      <c r="AG250" s="566"/>
      <c r="AH250" s="566"/>
      <c r="AI250" s="572"/>
      <c r="AJ250" s="572"/>
      <c r="AK250" s="572"/>
      <c r="AL250" s="578"/>
      <c r="AM250" s="579"/>
    </row>
    <row r="251" spans="1:39" s="649" customFormat="1" x14ac:dyDescent="0.3">
      <c r="A251" s="565"/>
      <c r="B251" s="565"/>
      <c r="C251" s="566"/>
      <c r="D251" s="566"/>
      <c r="E251" s="567"/>
      <c r="F251" s="567"/>
      <c r="G251" s="567"/>
      <c r="H251" s="568"/>
      <c r="I251" s="568"/>
      <c r="J251" s="569"/>
      <c r="K251" s="568"/>
      <c r="L251" s="570"/>
      <c r="M251" s="571"/>
      <c r="N251" s="571"/>
      <c r="O251" s="572"/>
      <c r="P251" s="566"/>
      <c r="Q251" s="566"/>
      <c r="R251" s="566"/>
      <c r="S251" s="581"/>
      <c r="T251" s="582"/>
      <c r="U251" s="565"/>
      <c r="V251" s="576"/>
      <c r="W251" s="576"/>
      <c r="X251" s="577"/>
      <c r="Y251" s="577"/>
      <c r="Z251" s="577"/>
      <c r="AA251" s="577"/>
      <c r="AB251" s="566"/>
      <c r="AC251" s="566"/>
      <c r="AD251" s="566"/>
      <c r="AE251" s="566"/>
      <c r="AF251" s="566"/>
      <c r="AG251" s="566"/>
      <c r="AH251" s="566"/>
      <c r="AI251" s="572"/>
      <c r="AJ251" s="572"/>
      <c r="AK251" s="572"/>
      <c r="AL251" s="578"/>
      <c r="AM251" s="579"/>
    </row>
    <row r="252" spans="1:39" s="649" customFormat="1" x14ac:dyDescent="0.3">
      <c r="A252" s="565"/>
      <c r="B252" s="565"/>
      <c r="C252" s="566"/>
      <c r="D252" s="566"/>
      <c r="E252" s="567"/>
      <c r="F252" s="567"/>
      <c r="G252" s="567"/>
      <c r="H252" s="568"/>
      <c r="I252" s="568"/>
      <c r="J252" s="569"/>
      <c r="K252" s="568"/>
      <c r="L252" s="570"/>
      <c r="M252" s="571"/>
      <c r="N252" s="571"/>
      <c r="O252" s="572"/>
      <c r="P252" s="566"/>
      <c r="Q252" s="566"/>
      <c r="R252" s="566"/>
      <c r="S252" s="581"/>
      <c r="T252" s="582"/>
      <c r="U252" s="565"/>
      <c r="V252" s="576"/>
      <c r="W252" s="576"/>
      <c r="X252" s="577"/>
      <c r="Y252" s="577"/>
      <c r="Z252" s="577"/>
      <c r="AA252" s="577"/>
      <c r="AB252" s="566"/>
      <c r="AC252" s="566"/>
      <c r="AD252" s="566"/>
      <c r="AE252" s="566"/>
      <c r="AF252" s="566"/>
      <c r="AG252" s="566"/>
      <c r="AH252" s="566"/>
      <c r="AI252" s="572"/>
      <c r="AJ252" s="572"/>
      <c r="AK252" s="572"/>
      <c r="AL252" s="578"/>
      <c r="AM252" s="579"/>
    </row>
    <row r="253" spans="1:39" s="649" customFormat="1" x14ac:dyDescent="0.3">
      <c r="A253" s="565"/>
      <c r="B253" s="565"/>
      <c r="C253" s="566"/>
      <c r="D253" s="566"/>
      <c r="E253" s="567"/>
      <c r="F253" s="567"/>
      <c r="G253" s="567"/>
      <c r="H253" s="568"/>
      <c r="I253" s="568"/>
      <c r="J253" s="569"/>
      <c r="K253" s="568"/>
      <c r="L253" s="570"/>
      <c r="M253" s="571"/>
      <c r="N253" s="571"/>
      <c r="O253" s="572"/>
      <c r="P253" s="566"/>
      <c r="Q253" s="566"/>
      <c r="R253" s="566"/>
      <c r="S253" s="581"/>
      <c r="T253" s="582"/>
      <c r="U253" s="565"/>
      <c r="V253" s="576"/>
      <c r="W253" s="576"/>
      <c r="X253" s="577"/>
      <c r="Y253" s="577"/>
      <c r="Z253" s="577"/>
      <c r="AA253" s="577"/>
      <c r="AB253" s="566"/>
      <c r="AC253" s="566"/>
      <c r="AD253" s="566"/>
      <c r="AE253" s="566"/>
      <c r="AF253" s="566"/>
      <c r="AG253" s="566"/>
      <c r="AH253" s="566"/>
      <c r="AI253" s="572"/>
      <c r="AJ253" s="572"/>
      <c r="AK253" s="572"/>
      <c r="AL253" s="578"/>
      <c r="AM253" s="579"/>
    </row>
    <row r="254" spans="1:39" s="649" customFormat="1" x14ac:dyDescent="0.3">
      <c r="A254" s="565"/>
      <c r="B254" s="565"/>
      <c r="C254" s="566"/>
      <c r="D254" s="566"/>
      <c r="E254" s="567"/>
      <c r="F254" s="567"/>
      <c r="G254" s="567"/>
      <c r="H254" s="568"/>
      <c r="I254" s="568"/>
      <c r="J254" s="569"/>
      <c r="K254" s="568"/>
      <c r="L254" s="570"/>
      <c r="M254" s="571"/>
      <c r="N254" s="571"/>
      <c r="O254" s="572"/>
      <c r="P254" s="566"/>
      <c r="Q254" s="566"/>
      <c r="R254" s="566"/>
      <c r="S254" s="581"/>
      <c r="T254" s="582"/>
      <c r="U254" s="565"/>
      <c r="V254" s="576"/>
      <c r="W254" s="576"/>
      <c r="X254" s="577"/>
      <c r="Y254" s="577"/>
      <c r="Z254" s="577"/>
      <c r="AA254" s="577"/>
      <c r="AB254" s="566"/>
      <c r="AC254" s="566"/>
      <c r="AD254" s="566"/>
      <c r="AE254" s="566"/>
      <c r="AF254" s="566"/>
      <c r="AG254" s="566"/>
      <c r="AH254" s="566"/>
      <c r="AI254" s="572"/>
      <c r="AJ254" s="572"/>
      <c r="AK254" s="572"/>
      <c r="AL254" s="578"/>
      <c r="AM254" s="579"/>
    </row>
    <row r="255" spans="1:39" s="649" customFormat="1" x14ac:dyDescent="0.3">
      <c r="A255" s="565"/>
      <c r="B255" s="565"/>
      <c r="C255" s="566"/>
      <c r="D255" s="566"/>
      <c r="E255" s="567"/>
      <c r="F255" s="567"/>
      <c r="G255" s="567"/>
      <c r="H255" s="568"/>
      <c r="I255" s="568"/>
      <c r="J255" s="569"/>
      <c r="K255" s="568"/>
      <c r="L255" s="570"/>
      <c r="M255" s="571"/>
      <c r="N255" s="571"/>
      <c r="O255" s="572"/>
      <c r="P255" s="566"/>
      <c r="Q255" s="566"/>
      <c r="R255" s="566"/>
      <c r="S255" s="581"/>
      <c r="T255" s="582"/>
      <c r="U255" s="565"/>
      <c r="V255" s="576"/>
      <c r="W255" s="576"/>
      <c r="X255" s="577"/>
      <c r="Y255" s="577"/>
      <c r="Z255" s="577"/>
      <c r="AA255" s="577"/>
      <c r="AB255" s="566"/>
      <c r="AC255" s="566"/>
      <c r="AD255" s="566"/>
      <c r="AE255" s="566"/>
      <c r="AF255" s="566"/>
      <c r="AG255" s="566"/>
      <c r="AH255" s="566"/>
      <c r="AI255" s="572"/>
      <c r="AJ255" s="572"/>
      <c r="AK255" s="572"/>
      <c r="AL255" s="578"/>
      <c r="AM255" s="579"/>
    </row>
    <row r="256" spans="1:39" s="649" customFormat="1" x14ac:dyDescent="0.3">
      <c r="A256" s="565"/>
      <c r="B256" s="565"/>
      <c r="C256" s="566"/>
      <c r="D256" s="566"/>
      <c r="E256" s="567"/>
      <c r="F256" s="567"/>
      <c r="G256" s="567"/>
      <c r="H256" s="568"/>
      <c r="I256" s="568"/>
      <c r="J256" s="569"/>
      <c r="K256" s="568"/>
      <c r="L256" s="570"/>
      <c r="M256" s="571"/>
      <c r="N256" s="571"/>
      <c r="O256" s="572"/>
      <c r="P256" s="566"/>
      <c r="Q256" s="566"/>
      <c r="R256" s="566"/>
      <c r="S256" s="581"/>
      <c r="T256" s="582"/>
      <c r="U256" s="565"/>
      <c r="V256" s="576"/>
      <c r="W256" s="576"/>
      <c r="X256" s="577"/>
      <c r="Y256" s="577"/>
      <c r="Z256" s="577"/>
      <c r="AA256" s="577"/>
      <c r="AB256" s="566"/>
      <c r="AC256" s="566"/>
      <c r="AD256" s="566"/>
      <c r="AE256" s="566"/>
      <c r="AF256" s="566"/>
      <c r="AG256" s="566"/>
      <c r="AH256" s="566"/>
      <c r="AI256" s="572"/>
      <c r="AJ256" s="572"/>
      <c r="AK256" s="572"/>
      <c r="AL256" s="578"/>
      <c r="AM256" s="579"/>
    </row>
    <row r="257" spans="1:39" s="649" customFormat="1" x14ac:dyDescent="0.3">
      <c r="A257" s="565"/>
      <c r="B257" s="565"/>
      <c r="C257" s="566"/>
      <c r="D257" s="566"/>
      <c r="E257" s="567"/>
      <c r="F257" s="567"/>
      <c r="G257" s="567"/>
      <c r="H257" s="568"/>
      <c r="I257" s="568"/>
      <c r="J257" s="569"/>
      <c r="K257" s="568"/>
      <c r="L257" s="570"/>
      <c r="M257" s="571"/>
      <c r="N257" s="571"/>
      <c r="O257" s="572"/>
      <c r="P257" s="566"/>
      <c r="Q257" s="566"/>
      <c r="R257" s="566"/>
      <c r="S257" s="581"/>
      <c r="T257" s="582"/>
      <c r="U257" s="565"/>
      <c r="V257" s="576"/>
      <c r="W257" s="576"/>
      <c r="X257" s="577"/>
      <c r="Y257" s="577"/>
      <c r="Z257" s="577"/>
      <c r="AA257" s="577"/>
      <c r="AB257" s="566"/>
      <c r="AC257" s="566"/>
      <c r="AD257" s="566"/>
      <c r="AE257" s="566"/>
      <c r="AF257" s="566"/>
      <c r="AG257" s="566"/>
      <c r="AH257" s="566"/>
      <c r="AI257" s="572"/>
      <c r="AJ257" s="572"/>
      <c r="AK257" s="572"/>
      <c r="AL257" s="578"/>
      <c r="AM257" s="579"/>
    </row>
    <row r="258" spans="1:39" s="649" customFormat="1" x14ac:dyDescent="0.3">
      <c r="A258" s="565"/>
      <c r="B258" s="565"/>
      <c r="C258" s="566"/>
      <c r="D258" s="566"/>
      <c r="E258" s="567"/>
      <c r="F258" s="567"/>
      <c r="G258" s="567"/>
      <c r="H258" s="568"/>
      <c r="I258" s="568"/>
      <c r="J258" s="569"/>
      <c r="K258" s="568"/>
      <c r="L258" s="570"/>
      <c r="M258" s="571"/>
      <c r="N258" s="571"/>
      <c r="O258" s="572"/>
      <c r="P258" s="566"/>
      <c r="Q258" s="566"/>
      <c r="R258" s="566"/>
      <c r="S258" s="581"/>
      <c r="T258" s="582"/>
      <c r="U258" s="565"/>
      <c r="V258" s="576"/>
      <c r="W258" s="576"/>
      <c r="X258" s="577"/>
      <c r="Y258" s="577"/>
      <c r="Z258" s="577"/>
      <c r="AA258" s="577"/>
      <c r="AB258" s="566"/>
      <c r="AC258" s="566"/>
      <c r="AD258" s="566"/>
      <c r="AE258" s="566"/>
      <c r="AF258" s="566"/>
      <c r="AG258" s="566"/>
      <c r="AH258" s="566"/>
      <c r="AI258" s="572"/>
      <c r="AJ258" s="572"/>
      <c r="AK258" s="572"/>
      <c r="AL258" s="578"/>
      <c r="AM258" s="579"/>
    </row>
    <row r="259" spans="1:39" s="649" customFormat="1" x14ac:dyDescent="0.3">
      <c r="A259" s="565"/>
      <c r="B259" s="565"/>
      <c r="C259" s="566"/>
      <c r="D259" s="566"/>
      <c r="E259" s="567"/>
      <c r="F259" s="567"/>
      <c r="G259" s="567"/>
      <c r="H259" s="568"/>
      <c r="I259" s="568"/>
      <c r="J259" s="569"/>
      <c r="K259" s="568"/>
      <c r="L259" s="570"/>
      <c r="M259" s="571"/>
      <c r="N259" s="571"/>
      <c r="O259" s="572"/>
      <c r="P259" s="566"/>
      <c r="Q259" s="566"/>
      <c r="R259" s="566"/>
      <c r="S259" s="581"/>
      <c r="T259" s="582"/>
      <c r="U259" s="565"/>
      <c r="V259" s="576"/>
      <c r="W259" s="576"/>
      <c r="X259" s="577"/>
      <c r="Y259" s="577"/>
      <c r="Z259" s="577"/>
      <c r="AA259" s="577"/>
      <c r="AB259" s="566"/>
      <c r="AC259" s="566"/>
      <c r="AD259" s="566"/>
      <c r="AE259" s="566"/>
      <c r="AF259" s="566"/>
      <c r="AG259" s="566"/>
      <c r="AH259" s="566"/>
      <c r="AI259" s="572"/>
      <c r="AJ259" s="572"/>
      <c r="AK259" s="572"/>
      <c r="AL259" s="578"/>
      <c r="AM259" s="579"/>
    </row>
    <row r="260" spans="1:39" s="649" customFormat="1" x14ac:dyDescent="0.3">
      <c r="A260" s="565"/>
      <c r="B260" s="565"/>
      <c r="C260" s="566"/>
      <c r="D260" s="566"/>
      <c r="E260" s="567"/>
      <c r="F260" s="567"/>
      <c r="G260" s="567"/>
      <c r="H260" s="568"/>
      <c r="I260" s="568"/>
      <c r="J260" s="569"/>
      <c r="K260" s="568"/>
      <c r="L260" s="570"/>
      <c r="M260" s="571"/>
      <c r="N260" s="571"/>
      <c r="O260" s="572"/>
      <c r="P260" s="566"/>
      <c r="Q260" s="566"/>
      <c r="R260" s="566"/>
      <c r="S260" s="581"/>
      <c r="T260" s="582"/>
      <c r="U260" s="565"/>
      <c r="V260" s="576"/>
      <c r="W260" s="576"/>
      <c r="X260" s="577"/>
      <c r="Y260" s="577"/>
      <c r="Z260" s="577"/>
      <c r="AA260" s="577"/>
      <c r="AB260" s="566"/>
      <c r="AC260" s="566"/>
      <c r="AD260" s="566"/>
      <c r="AE260" s="566"/>
      <c r="AF260" s="566"/>
      <c r="AG260" s="566"/>
      <c r="AH260" s="566"/>
      <c r="AI260" s="572"/>
      <c r="AJ260" s="572"/>
      <c r="AK260" s="572"/>
      <c r="AL260" s="578"/>
      <c r="AM260" s="579"/>
    </row>
    <row r="261" spans="1:39" s="649" customFormat="1" x14ac:dyDescent="0.3">
      <c r="A261" s="565"/>
      <c r="B261" s="565"/>
      <c r="C261" s="566"/>
      <c r="D261" s="566"/>
      <c r="E261" s="567"/>
      <c r="F261" s="567"/>
      <c r="G261" s="567"/>
      <c r="H261" s="568"/>
      <c r="I261" s="568"/>
      <c r="J261" s="569"/>
      <c r="K261" s="568"/>
      <c r="L261" s="570"/>
      <c r="M261" s="571"/>
      <c r="N261" s="571"/>
      <c r="O261" s="572"/>
      <c r="P261" s="566"/>
      <c r="Q261" s="566"/>
      <c r="R261" s="566"/>
      <c r="S261" s="581"/>
      <c r="T261" s="582"/>
      <c r="U261" s="565"/>
      <c r="V261" s="576"/>
      <c r="W261" s="576"/>
      <c r="X261" s="577"/>
      <c r="Y261" s="577"/>
      <c r="Z261" s="577"/>
      <c r="AA261" s="577"/>
      <c r="AB261" s="566"/>
      <c r="AC261" s="566"/>
      <c r="AD261" s="566"/>
      <c r="AE261" s="566"/>
      <c r="AF261" s="566"/>
      <c r="AG261" s="566"/>
      <c r="AH261" s="566"/>
      <c r="AI261" s="572"/>
      <c r="AJ261" s="572"/>
      <c r="AK261" s="572"/>
      <c r="AL261" s="578"/>
      <c r="AM261" s="579"/>
    </row>
    <row r="262" spans="1:39" s="649" customFormat="1" x14ac:dyDescent="0.3">
      <c r="A262" s="565"/>
      <c r="B262" s="565"/>
      <c r="C262" s="566"/>
      <c r="D262" s="566"/>
      <c r="E262" s="567"/>
      <c r="F262" s="567"/>
      <c r="G262" s="567"/>
      <c r="H262" s="568"/>
      <c r="I262" s="568"/>
      <c r="J262" s="569"/>
      <c r="K262" s="568"/>
      <c r="L262" s="570"/>
      <c r="M262" s="571"/>
      <c r="N262" s="571"/>
      <c r="O262" s="572"/>
      <c r="P262" s="566"/>
      <c r="Q262" s="566"/>
      <c r="R262" s="566"/>
      <c r="S262" s="581"/>
      <c r="T262" s="582"/>
      <c r="U262" s="565"/>
      <c r="V262" s="576"/>
      <c r="W262" s="576"/>
      <c r="X262" s="577"/>
      <c r="Y262" s="577"/>
      <c r="Z262" s="577"/>
      <c r="AA262" s="577"/>
      <c r="AB262" s="566"/>
      <c r="AC262" s="566"/>
      <c r="AD262" s="566"/>
      <c r="AE262" s="566"/>
      <c r="AF262" s="566"/>
      <c r="AG262" s="566"/>
      <c r="AH262" s="566"/>
      <c r="AI262" s="572"/>
      <c r="AJ262" s="572"/>
      <c r="AK262" s="572"/>
      <c r="AL262" s="578"/>
      <c r="AM262" s="579"/>
    </row>
    <row r="263" spans="1:39" s="649" customFormat="1" x14ac:dyDescent="0.3">
      <c r="A263" s="565"/>
      <c r="B263" s="565"/>
      <c r="C263" s="566"/>
      <c r="D263" s="566"/>
      <c r="E263" s="567"/>
      <c r="F263" s="567"/>
      <c r="G263" s="567"/>
      <c r="H263" s="568"/>
      <c r="I263" s="568"/>
      <c r="J263" s="569"/>
      <c r="K263" s="568"/>
      <c r="L263" s="570"/>
      <c r="M263" s="571"/>
      <c r="N263" s="571"/>
      <c r="O263" s="572"/>
      <c r="P263" s="566"/>
      <c r="Q263" s="566"/>
      <c r="R263" s="566"/>
      <c r="S263" s="581"/>
      <c r="T263" s="582"/>
      <c r="U263" s="565"/>
      <c r="V263" s="576"/>
      <c r="W263" s="576"/>
      <c r="X263" s="577"/>
      <c r="Y263" s="577"/>
      <c r="Z263" s="577"/>
      <c r="AA263" s="577"/>
      <c r="AB263" s="566"/>
      <c r="AC263" s="566"/>
      <c r="AD263" s="566"/>
      <c r="AE263" s="566"/>
      <c r="AF263" s="566"/>
      <c r="AG263" s="566"/>
      <c r="AH263" s="566"/>
      <c r="AI263" s="572"/>
      <c r="AJ263" s="572"/>
      <c r="AK263" s="572"/>
      <c r="AL263" s="578"/>
      <c r="AM263" s="579"/>
    </row>
    <row r="264" spans="1:39" s="649" customFormat="1" x14ac:dyDescent="0.3">
      <c r="A264" s="565"/>
      <c r="B264" s="565"/>
      <c r="C264" s="566"/>
      <c r="D264" s="566"/>
      <c r="E264" s="567"/>
      <c r="F264" s="567"/>
      <c r="G264" s="567"/>
      <c r="H264" s="568"/>
      <c r="I264" s="568"/>
      <c r="J264" s="569"/>
      <c r="K264" s="568"/>
      <c r="L264" s="570"/>
      <c r="M264" s="571"/>
      <c r="N264" s="571"/>
      <c r="O264" s="572"/>
      <c r="P264" s="566"/>
      <c r="Q264" s="566"/>
      <c r="R264" s="566"/>
      <c r="S264" s="581"/>
      <c r="T264" s="582"/>
      <c r="U264" s="565"/>
      <c r="V264" s="576"/>
      <c r="W264" s="576"/>
      <c r="X264" s="577"/>
      <c r="Y264" s="577"/>
      <c r="Z264" s="577"/>
      <c r="AA264" s="577"/>
      <c r="AB264" s="566"/>
      <c r="AC264" s="566"/>
      <c r="AD264" s="566"/>
      <c r="AE264" s="566"/>
      <c r="AF264" s="566"/>
      <c r="AG264" s="566"/>
      <c r="AH264" s="566"/>
      <c r="AI264" s="572"/>
      <c r="AJ264" s="572"/>
      <c r="AK264" s="572"/>
      <c r="AL264" s="578"/>
      <c r="AM264" s="579"/>
    </row>
    <row r="265" spans="1:39" s="649" customFormat="1" x14ac:dyDescent="0.3">
      <c r="A265" s="565"/>
      <c r="B265" s="565"/>
      <c r="C265" s="566"/>
      <c r="D265" s="566"/>
      <c r="E265" s="567"/>
      <c r="F265" s="567"/>
      <c r="G265" s="567"/>
      <c r="H265" s="568"/>
      <c r="I265" s="568"/>
      <c r="J265" s="569"/>
      <c r="K265" s="568"/>
      <c r="L265" s="570"/>
      <c r="M265" s="571"/>
      <c r="N265" s="571"/>
      <c r="O265" s="572"/>
      <c r="P265" s="566"/>
      <c r="Q265" s="566"/>
      <c r="R265" s="566"/>
      <c r="S265" s="581"/>
      <c r="T265" s="582"/>
      <c r="U265" s="565"/>
      <c r="V265" s="576"/>
      <c r="W265" s="576"/>
      <c r="X265" s="577"/>
      <c r="Y265" s="577"/>
      <c r="Z265" s="577"/>
      <c r="AA265" s="577"/>
      <c r="AB265" s="566"/>
      <c r="AC265" s="566"/>
      <c r="AD265" s="566"/>
      <c r="AE265" s="566"/>
      <c r="AF265" s="566"/>
      <c r="AG265" s="566"/>
      <c r="AH265" s="566"/>
      <c r="AI265" s="572"/>
      <c r="AJ265" s="572"/>
      <c r="AK265" s="572"/>
      <c r="AL265" s="578"/>
      <c r="AM265" s="579"/>
    </row>
    <row r="266" spans="1:39" s="649" customFormat="1" x14ac:dyDescent="0.3">
      <c r="A266" s="565"/>
      <c r="B266" s="565"/>
      <c r="C266" s="566"/>
      <c r="D266" s="566"/>
      <c r="E266" s="567"/>
      <c r="F266" s="567"/>
      <c r="G266" s="567"/>
      <c r="H266" s="568"/>
      <c r="I266" s="568"/>
      <c r="J266" s="569"/>
      <c r="K266" s="568"/>
      <c r="L266" s="570"/>
      <c r="M266" s="571"/>
      <c r="N266" s="571"/>
      <c r="O266" s="572"/>
      <c r="P266" s="566"/>
      <c r="Q266" s="566"/>
      <c r="R266" s="566"/>
      <c r="S266" s="581"/>
      <c r="T266" s="582"/>
      <c r="U266" s="565"/>
      <c r="V266" s="576"/>
      <c r="W266" s="576"/>
      <c r="X266" s="577"/>
      <c r="Y266" s="577"/>
      <c r="Z266" s="577"/>
      <c r="AA266" s="577"/>
      <c r="AB266" s="566"/>
      <c r="AC266" s="566"/>
      <c r="AD266" s="566"/>
      <c r="AE266" s="566"/>
      <c r="AF266" s="566"/>
      <c r="AG266" s="566"/>
      <c r="AH266" s="566"/>
      <c r="AI266" s="572"/>
      <c r="AJ266" s="572"/>
      <c r="AK266" s="572"/>
      <c r="AL266" s="578"/>
      <c r="AM266" s="579"/>
    </row>
    <row r="267" spans="1:39" s="649" customFormat="1" x14ac:dyDescent="0.3">
      <c r="A267" s="565"/>
      <c r="B267" s="565"/>
      <c r="C267" s="566"/>
      <c r="D267" s="566"/>
      <c r="E267" s="567"/>
      <c r="F267" s="567"/>
      <c r="G267" s="567"/>
      <c r="H267" s="568"/>
      <c r="I267" s="568"/>
      <c r="J267" s="569"/>
      <c r="K267" s="568"/>
      <c r="L267" s="570"/>
      <c r="M267" s="571"/>
      <c r="N267" s="571"/>
      <c r="O267" s="572"/>
      <c r="P267" s="566"/>
      <c r="Q267" s="566"/>
      <c r="R267" s="566"/>
      <c r="S267" s="581"/>
      <c r="T267" s="582"/>
      <c r="U267" s="565"/>
      <c r="V267" s="576"/>
      <c r="W267" s="576"/>
      <c r="X267" s="577"/>
      <c r="Y267" s="577"/>
      <c r="Z267" s="577"/>
      <c r="AA267" s="577"/>
      <c r="AB267" s="566"/>
      <c r="AC267" s="566"/>
      <c r="AD267" s="566"/>
      <c r="AE267" s="566"/>
      <c r="AF267" s="566"/>
      <c r="AG267" s="566"/>
      <c r="AH267" s="566"/>
      <c r="AI267" s="572"/>
      <c r="AJ267" s="572"/>
      <c r="AK267" s="572"/>
      <c r="AL267" s="578"/>
      <c r="AM267" s="579"/>
    </row>
    <row r="268" spans="1:39" s="649" customFormat="1" x14ac:dyDescent="0.3">
      <c r="A268" s="565"/>
      <c r="B268" s="565"/>
      <c r="C268" s="566"/>
      <c r="D268" s="566"/>
      <c r="E268" s="567"/>
      <c r="F268" s="567"/>
      <c r="G268" s="567"/>
      <c r="H268" s="568"/>
      <c r="I268" s="568"/>
      <c r="J268" s="569"/>
      <c r="K268" s="568"/>
      <c r="L268" s="570"/>
      <c r="M268" s="571"/>
      <c r="N268" s="571"/>
      <c r="O268" s="572"/>
      <c r="P268" s="566"/>
      <c r="Q268" s="566"/>
      <c r="R268" s="566"/>
      <c r="S268" s="581"/>
      <c r="T268" s="582"/>
      <c r="U268" s="565"/>
      <c r="V268" s="576"/>
      <c r="W268" s="576"/>
      <c r="X268" s="577"/>
      <c r="Y268" s="577"/>
      <c r="Z268" s="577"/>
      <c r="AA268" s="577"/>
      <c r="AB268" s="566"/>
      <c r="AC268" s="566"/>
      <c r="AD268" s="566"/>
      <c r="AE268" s="566"/>
      <c r="AF268" s="566"/>
      <c r="AG268" s="566"/>
      <c r="AH268" s="566"/>
      <c r="AI268" s="572"/>
      <c r="AJ268" s="572"/>
      <c r="AK268" s="572"/>
      <c r="AL268" s="578"/>
      <c r="AM268" s="579"/>
    </row>
    <row r="269" spans="1:39" s="649" customFormat="1" x14ac:dyDescent="0.3">
      <c r="A269" s="565"/>
      <c r="B269" s="565"/>
      <c r="C269" s="566"/>
      <c r="D269" s="566"/>
      <c r="E269" s="567"/>
      <c r="F269" s="567"/>
      <c r="G269" s="567"/>
      <c r="H269" s="568"/>
      <c r="I269" s="568"/>
      <c r="J269" s="569"/>
      <c r="K269" s="568"/>
      <c r="L269" s="570"/>
      <c r="M269" s="571"/>
      <c r="N269" s="571"/>
      <c r="O269" s="572"/>
      <c r="P269" s="566"/>
      <c r="Q269" s="566"/>
      <c r="R269" s="566"/>
      <c r="S269" s="581"/>
      <c r="T269" s="582"/>
      <c r="U269" s="565"/>
      <c r="V269" s="576"/>
      <c r="W269" s="576"/>
      <c r="X269" s="577"/>
      <c r="Y269" s="577"/>
      <c r="Z269" s="577"/>
      <c r="AA269" s="577"/>
      <c r="AB269" s="566"/>
      <c r="AC269" s="566"/>
      <c r="AD269" s="566"/>
      <c r="AE269" s="566"/>
      <c r="AF269" s="566"/>
      <c r="AG269" s="566"/>
      <c r="AH269" s="566"/>
      <c r="AI269" s="572"/>
      <c r="AJ269" s="572"/>
      <c r="AK269" s="572"/>
      <c r="AL269" s="578"/>
      <c r="AM269" s="579"/>
    </row>
    <row r="270" spans="1:39" s="649" customFormat="1" x14ac:dyDescent="0.3">
      <c r="A270" s="565"/>
      <c r="B270" s="565"/>
      <c r="C270" s="566"/>
      <c r="D270" s="566"/>
      <c r="E270" s="567"/>
      <c r="F270" s="567"/>
      <c r="G270" s="567"/>
      <c r="H270" s="568"/>
      <c r="I270" s="568"/>
      <c r="J270" s="569"/>
      <c r="K270" s="568"/>
      <c r="L270" s="570"/>
      <c r="M270" s="571"/>
      <c r="N270" s="571"/>
      <c r="O270" s="572"/>
      <c r="P270" s="566"/>
      <c r="Q270" s="566"/>
      <c r="R270" s="566"/>
      <c r="S270" s="581"/>
      <c r="T270" s="582"/>
      <c r="U270" s="565"/>
      <c r="V270" s="576"/>
      <c r="W270" s="576"/>
      <c r="X270" s="577"/>
      <c r="Y270" s="577"/>
      <c r="Z270" s="577"/>
      <c r="AA270" s="577"/>
      <c r="AB270" s="566"/>
      <c r="AC270" s="566"/>
      <c r="AD270" s="566"/>
      <c r="AE270" s="566"/>
      <c r="AF270" s="566"/>
      <c r="AG270" s="566"/>
      <c r="AH270" s="566"/>
      <c r="AI270" s="572"/>
      <c r="AJ270" s="572"/>
      <c r="AK270" s="572"/>
      <c r="AL270" s="578"/>
      <c r="AM270" s="579"/>
    </row>
    <row r="271" spans="1:39" s="649" customFormat="1" x14ac:dyDescent="0.3">
      <c r="A271" s="565"/>
      <c r="B271" s="565"/>
      <c r="C271" s="566"/>
      <c r="D271" s="566"/>
      <c r="E271" s="567"/>
      <c r="F271" s="567"/>
      <c r="G271" s="567"/>
      <c r="H271" s="568"/>
      <c r="I271" s="568"/>
      <c r="J271" s="569"/>
      <c r="K271" s="568"/>
      <c r="L271" s="570"/>
      <c r="M271" s="571"/>
      <c r="N271" s="571"/>
      <c r="O271" s="572"/>
      <c r="P271" s="566"/>
      <c r="Q271" s="566"/>
      <c r="R271" s="566"/>
      <c r="S271" s="581"/>
      <c r="T271" s="582"/>
      <c r="U271" s="565"/>
      <c r="V271" s="576"/>
      <c r="W271" s="576"/>
      <c r="X271" s="577"/>
      <c r="Y271" s="577"/>
      <c r="Z271" s="577"/>
      <c r="AA271" s="577"/>
      <c r="AB271" s="566"/>
      <c r="AC271" s="566"/>
      <c r="AD271" s="566"/>
      <c r="AE271" s="566"/>
      <c r="AF271" s="566"/>
      <c r="AG271" s="566"/>
      <c r="AH271" s="566"/>
      <c r="AI271" s="572"/>
      <c r="AJ271" s="572"/>
      <c r="AK271" s="572"/>
      <c r="AL271" s="578"/>
      <c r="AM271" s="579"/>
    </row>
    <row r="272" spans="1:39" s="649" customFormat="1" x14ac:dyDescent="0.3">
      <c r="A272" s="565"/>
      <c r="B272" s="565"/>
      <c r="C272" s="566"/>
      <c r="D272" s="566"/>
      <c r="E272" s="567"/>
      <c r="F272" s="567"/>
      <c r="G272" s="567"/>
      <c r="H272" s="568"/>
      <c r="I272" s="568"/>
      <c r="J272" s="569"/>
      <c r="K272" s="568"/>
      <c r="L272" s="570"/>
      <c r="M272" s="571"/>
      <c r="N272" s="571"/>
      <c r="O272" s="572"/>
      <c r="P272" s="566"/>
      <c r="Q272" s="566"/>
      <c r="R272" s="566"/>
      <c r="S272" s="581"/>
      <c r="T272" s="582"/>
      <c r="U272" s="565"/>
      <c r="V272" s="576"/>
      <c r="W272" s="576"/>
      <c r="X272" s="577"/>
      <c r="Y272" s="577"/>
      <c r="Z272" s="577"/>
      <c r="AA272" s="577"/>
      <c r="AB272" s="566"/>
      <c r="AC272" s="566"/>
      <c r="AD272" s="566"/>
      <c r="AE272" s="566"/>
      <c r="AF272" s="566"/>
      <c r="AG272" s="566"/>
      <c r="AH272" s="566"/>
      <c r="AI272" s="572"/>
      <c r="AJ272" s="572"/>
      <c r="AK272" s="572"/>
      <c r="AL272" s="578"/>
      <c r="AM272" s="579"/>
    </row>
    <row r="273" spans="1:39" s="649" customFormat="1" x14ac:dyDescent="0.3">
      <c r="A273" s="565"/>
      <c r="B273" s="565"/>
      <c r="C273" s="566"/>
      <c r="D273" s="566"/>
      <c r="E273" s="567"/>
      <c r="F273" s="567"/>
      <c r="G273" s="567"/>
      <c r="H273" s="568"/>
      <c r="I273" s="568"/>
      <c r="J273" s="569"/>
      <c r="K273" s="568"/>
      <c r="L273" s="570"/>
      <c r="M273" s="571"/>
      <c r="N273" s="571"/>
      <c r="O273" s="572"/>
      <c r="P273" s="566"/>
      <c r="Q273" s="566"/>
      <c r="R273" s="566"/>
      <c r="S273" s="581"/>
      <c r="T273" s="582"/>
      <c r="U273" s="565"/>
      <c r="V273" s="576"/>
      <c r="W273" s="576"/>
      <c r="X273" s="577"/>
      <c r="Y273" s="577"/>
      <c r="Z273" s="577"/>
      <c r="AA273" s="577"/>
      <c r="AB273" s="566"/>
      <c r="AC273" s="566"/>
      <c r="AD273" s="566"/>
      <c r="AE273" s="566"/>
      <c r="AF273" s="566"/>
      <c r="AG273" s="566"/>
      <c r="AH273" s="566"/>
      <c r="AI273" s="572"/>
      <c r="AJ273" s="572"/>
      <c r="AK273" s="572"/>
      <c r="AL273" s="578"/>
      <c r="AM273" s="579"/>
    </row>
    <row r="274" spans="1:39" s="649" customFormat="1" x14ac:dyDescent="0.3">
      <c r="A274" s="565"/>
      <c r="B274" s="565"/>
      <c r="C274" s="566"/>
      <c r="D274" s="566"/>
      <c r="E274" s="567"/>
      <c r="F274" s="567"/>
      <c r="G274" s="567"/>
      <c r="H274" s="568"/>
      <c r="I274" s="568"/>
      <c r="J274" s="569"/>
      <c r="K274" s="568"/>
      <c r="L274" s="570"/>
      <c r="M274" s="571"/>
      <c r="N274" s="571"/>
      <c r="O274" s="572"/>
      <c r="P274" s="566"/>
      <c r="Q274" s="566"/>
      <c r="R274" s="566"/>
      <c r="S274" s="581"/>
      <c r="T274" s="582"/>
      <c r="U274" s="565"/>
      <c r="V274" s="576"/>
      <c r="W274" s="576"/>
      <c r="X274" s="577"/>
      <c r="Y274" s="577"/>
      <c r="Z274" s="577"/>
      <c r="AA274" s="577"/>
      <c r="AB274" s="566"/>
      <c r="AC274" s="566"/>
      <c r="AD274" s="566"/>
      <c r="AE274" s="566"/>
      <c r="AF274" s="566"/>
      <c r="AG274" s="566"/>
      <c r="AH274" s="566"/>
      <c r="AI274" s="572"/>
      <c r="AJ274" s="572"/>
      <c r="AK274" s="572"/>
      <c r="AL274" s="578"/>
      <c r="AM274" s="579"/>
    </row>
    <row r="275" spans="1:39" s="649" customFormat="1" x14ac:dyDescent="0.3">
      <c r="A275" s="565"/>
      <c r="B275" s="565"/>
      <c r="C275" s="566"/>
      <c r="D275" s="566"/>
      <c r="E275" s="567"/>
      <c r="F275" s="567"/>
      <c r="G275" s="567"/>
      <c r="H275" s="568"/>
      <c r="I275" s="568"/>
      <c r="J275" s="569"/>
      <c r="K275" s="568"/>
      <c r="L275" s="570"/>
      <c r="M275" s="571"/>
      <c r="N275" s="571"/>
      <c r="O275" s="572"/>
      <c r="P275" s="566"/>
      <c r="Q275" s="566"/>
      <c r="R275" s="566"/>
      <c r="S275" s="581"/>
      <c r="T275" s="582"/>
      <c r="U275" s="565"/>
      <c r="V275" s="576"/>
      <c r="W275" s="576"/>
      <c r="X275" s="577"/>
      <c r="Y275" s="577"/>
      <c r="Z275" s="577"/>
      <c r="AA275" s="577"/>
      <c r="AB275" s="566"/>
      <c r="AC275" s="566"/>
      <c r="AD275" s="566"/>
      <c r="AE275" s="566"/>
      <c r="AF275" s="566"/>
      <c r="AG275" s="566"/>
      <c r="AH275" s="566"/>
      <c r="AI275" s="572"/>
      <c r="AJ275" s="572"/>
      <c r="AK275" s="572"/>
      <c r="AL275" s="578"/>
      <c r="AM275" s="579"/>
    </row>
    <row r="276" spans="1:39" s="649" customFormat="1" x14ac:dyDescent="0.3">
      <c r="A276" s="565"/>
      <c r="B276" s="565"/>
      <c r="C276" s="566"/>
      <c r="D276" s="566"/>
      <c r="E276" s="567"/>
      <c r="F276" s="567"/>
      <c r="G276" s="567"/>
      <c r="H276" s="568"/>
      <c r="I276" s="568"/>
      <c r="J276" s="569"/>
      <c r="K276" s="568"/>
      <c r="L276" s="570"/>
      <c r="M276" s="571"/>
      <c r="N276" s="571"/>
      <c r="O276" s="572"/>
      <c r="P276" s="566"/>
      <c r="Q276" s="566"/>
      <c r="R276" s="566"/>
      <c r="S276" s="581"/>
      <c r="T276" s="582"/>
      <c r="U276" s="565"/>
      <c r="V276" s="576"/>
      <c r="W276" s="576"/>
      <c r="X276" s="577"/>
      <c r="Y276" s="577"/>
      <c r="Z276" s="577"/>
      <c r="AA276" s="577"/>
      <c r="AB276" s="566"/>
      <c r="AC276" s="566"/>
      <c r="AD276" s="566"/>
      <c r="AE276" s="566"/>
      <c r="AF276" s="566"/>
      <c r="AG276" s="566"/>
      <c r="AH276" s="566"/>
      <c r="AI276" s="572"/>
      <c r="AJ276" s="572"/>
      <c r="AK276" s="572"/>
      <c r="AL276" s="578"/>
      <c r="AM276" s="579"/>
    </row>
    <row r="277" spans="1:39" s="649" customFormat="1" x14ac:dyDescent="0.3">
      <c r="A277" s="565"/>
      <c r="B277" s="565"/>
      <c r="C277" s="566"/>
      <c r="D277" s="566"/>
      <c r="E277" s="567"/>
      <c r="F277" s="567"/>
      <c r="G277" s="567"/>
      <c r="H277" s="568"/>
      <c r="I277" s="568"/>
      <c r="J277" s="569"/>
      <c r="K277" s="568"/>
      <c r="L277" s="570"/>
      <c r="M277" s="571"/>
      <c r="N277" s="571"/>
      <c r="O277" s="572"/>
      <c r="P277" s="566"/>
      <c r="Q277" s="566"/>
      <c r="R277" s="566"/>
      <c r="S277" s="581"/>
      <c r="T277" s="582"/>
      <c r="U277" s="565"/>
      <c r="V277" s="576"/>
      <c r="W277" s="576"/>
      <c r="X277" s="577"/>
      <c r="Y277" s="577"/>
      <c r="Z277" s="577"/>
      <c r="AA277" s="577"/>
      <c r="AB277" s="566"/>
      <c r="AC277" s="566"/>
      <c r="AD277" s="566"/>
      <c r="AE277" s="566"/>
      <c r="AF277" s="566"/>
      <c r="AG277" s="566"/>
      <c r="AH277" s="566"/>
      <c r="AI277" s="572"/>
      <c r="AJ277" s="572"/>
      <c r="AK277" s="572"/>
      <c r="AL277" s="578"/>
      <c r="AM277" s="579"/>
    </row>
    <row r="278" spans="1:39" s="649" customFormat="1" x14ac:dyDescent="0.3">
      <c r="A278" s="565"/>
      <c r="B278" s="565"/>
      <c r="C278" s="566"/>
      <c r="D278" s="566"/>
      <c r="E278" s="567"/>
      <c r="F278" s="567"/>
      <c r="G278" s="567"/>
      <c r="H278" s="568"/>
      <c r="I278" s="568"/>
      <c r="J278" s="569"/>
      <c r="K278" s="568"/>
      <c r="L278" s="570"/>
      <c r="M278" s="571"/>
      <c r="N278" s="571"/>
      <c r="O278" s="572"/>
      <c r="P278" s="566"/>
      <c r="Q278" s="566"/>
      <c r="R278" s="566"/>
      <c r="S278" s="581"/>
      <c r="T278" s="582"/>
      <c r="U278" s="565"/>
      <c r="V278" s="576"/>
      <c r="W278" s="576"/>
      <c r="X278" s="577"/>
      <c r="Y278" s="577"/>
      <c r="Z278" s="577"/>
      <c r="AA278" s="577"/>
      <c r="AB278" s="566"/>
      <c r="AC278" s="566"/>
      <c r="AD278" s="566"/>
      <c r="AE278" s="566"/>
      <c r="AF278" s="566"/>
      <c r="AG278" s="566"/>
      <c r="AH278" s="566"/>
      <c r="AI278" s="572"/>
      <c r="AJ278" s="572"/>
      <c r="AK278" s="572"/>
      <c r="AL278" s="578"/>
      <c r="AM278" s="579"/>
    </row>
    <row r="279" spans="1:39" s="649" customFormat="1" x14ac:dyDescent="0.3">
      <c r="A279" s="565"/>
      <c r="B279" s="565"/>
      <c r="C279" s="566"/>
      <c r="D279" s="566"/>
      <c r="E279" s="567"/>
      <c r="F279" s="567"/>
      <c r="G279" s="567"/>
      <c r="H279" s="568"/>
      <c r="I279" s="568"/>
      <c r="J279" s="569"/>
      <c r="K279" s="568"/>
      <c r="L279" s="570"/>
      <c r="M279" s="571"/>
      <c r="N279" s="571"/>
      <c r="O279" s="572"/>
      <c r="P279" s="566"/>
      <c r="Q279" s="566"/>
      <c r="R279" s="566"/>
      <c r="S279" s="581"/>
      <c r="T279" s="582"/>
      <c r="U279" s="565"/>
      <c r="V279" s="576"/>
      <c r="W279" s="576"/>
      <c r="X279" s="577"/>
      <c r="Y279" s="577"/>
      <c r="Z279" s="577"/>
      <c r="AA279" s="577"/>
      <c r="AB279" s="566"/>
      <c r="AC279" s="566"/>
      <c r="AD279" s="566"/>
      <c r="AE279" s="566"/>
      <c r="AF279" s="566"/>
      <c r="AG279" s="566"/>
      <c r="AH279" s="566"/>
      <c r="AI279" s="572"/>
      <c r="AJ279" s="572"/>
      <c r="AK279" s="572"/>
      <c r="AL279" s="578"/>
      <c r="AM279" s="579"/>
    </row>
    <row r="280" spans="1:39" s="649" customFormat="1" x14ac:dyDescent="0.3">
      <c r="A280" s="565"/>
      <c r="B280" s="565"/>
      <c r="C280" s="566"/>
      <c r="D280" s="566"/>
      <c r="E280" s="567"/>
      <c r="F280" s="567"/>
      <c r="G280" s="567"/>
      <c r="H280" s="568"/>
      <c r="I280" s="568"/>
      <c r="J280" s="569"/>
      <c r="K280" s="568"/>
      <c r="L280" s="570"/>
      <c r="M280" s="571"/>
      <c r="N280" s="571"/>
      <c r="O280" s="572"/>
      <c r="P280" s="566"/>
      <c r="Q280" s="566"/>
      <c r="R280" s="566"/>
      <c r="S280" s="581"/>
      <c r="T280" s="582"/>
      <c r="U280" s="565"/>
      <c r="V280" s="576"/>
      <c r="W280" s="576"/>
      <c r="X280" s="577"/>
      <c r="Y280" s="577"/>
      <c r="Z280" s="577"/>
      <c r="AA280" s="577"/>
      <c r="AB280" s="566"/>
      <c r="AC280" s="566"/>
      <c r="AD280" s="566"/>
      <c r="AE280" s="566"/>
      <c r="AF280" s="566"/>
      <c r="AG280" s="566"/>
      <c r="AH280" s="566"/>
      <c r="AI280" s="572"/>
      <c r="AJ280" s="572"/>
      <c r="AK280" s="572"/>
      <c r="AL280" s="578"/>
      <c r="AM280" s="579"/>
    </row>
    <row r="281" spans="1:39" s="649" customFormat="1" x14ac:dyDescent="0.3">
      <c r="A281" s="565"/>
      <c r="B281" s="565"/>
      <c r="C281" s="566"/>
      <c r="D281" s="566"/>
      <c r="E281" s="567"/>
      <c r="F281" s="567"/>
      <c r="G281" s="567"/>
      <c r="H281" s="568"/>
      <c r="I281" s="568"/>
      <c r="J281" s="569"/>
      <c r="K281" s="568"/>
      <c r="L281" s="570"/>
      <c r="M281" s="571"/>
      <c r="N281" s="571"/>
      <c r="O281" s="572"/>
      <c r="P281" s="566"/>
      <c r="Q281" s="566"/>
      <c r="R281" s="566"/>
      <c r="S281" s="581"/>
      <c r="T281" s="582"/>
      <c r="U281" s="565"/>
      <c r="V281" s="576"/>
      <c r="W281" s="576"/>
      <c r="X281" s="577"/>
      <c r="Y281" s="577"/>
      <c r="Z281" s="577"/>
      <c r="AA281" s="577"/>
      <c r="AB281" s="566"/>
      <c r="AC281" s="566"/>
      <c r="AD281" s="566"/>
      <c r="AE281" s="566"/>
      <c r="AF281" s="566"/>
      <c r="AG281" s="566"/>
      <c r="AH281" s="566"/>
      <c r="AI281" s="572"/>
      <c r="AJ281" s="572"/>
      <c r="AK281" s="572"/>
      <c r="AL281" s="578"/>
      <c r="AM281" s="579"/>
    </row>
    <row r="282" spans="1:39" s="649" customFormat="1" x14ac:dyDescent="0.3">
      <c r="A282" s="565"/>
      <c r="B282" s="565"/>
      <c r="C282" s="566"/>
      <c r="D282" s="566"/>
      <c r="E282" s="567"/>
      <c r="F282" s="567"/>
      <c r="G282" s="567"/>
      <c r="H282" s="568"/>
      <c r="I282" s="568"/>
      <c r="J282" s="569"/>
      <c r="K282" s="568"/>
      <c r="L282" s="570"/>
      <c r="M282" s="571"/>
      <c r="N282" s="571"/>
      <c r="O282" s="572"/>
      <c r="P282" s="566"/>
      <c r="Q282" s="566"/>
      <c r="R282" s="566"/>
      <c r="S282" s="581"/>
      <c r="T282" s="582"/>
      <c r="U282" s="565"/>
      <c r="V282" s="576"/>
      <c r="W282" s="576"/>
      <c r="X282" s="577"/>
      <c r="Y282" s="577"/>
      <c r="Z282" s="577"/>
      <c r="AA282" s="577"/>
      <c r="AB282" s="566"/>
      <c r="AC282" s="566"/>
      <c r="AD282" s="566"/>
      <c r="AE282" s="566"/>
      <c r="AF282" s="566"/>
      <c r="AG282" s="566"/>
      <c r="AH282" s="566"/>
      <c r="AI282" s="572"/>
      <c r="AJ282" s="572"/>
      <c r="AK282" s="572"/>
      <c r="AL282" s="578"/>
      <c r="AM282" s="579"/>
    </row>
    <row r="283" spans="1:39" s="649" customFormat="1" x14ac:dyDescent="0.3">
      <c r="A283" s="565"/>
      <c r="B283" s="565"/>
      <c r="C283" s="566"/>
      <c r="D283" s="566"/>
      <c r="E283" s="567"/>
      <c r="F283" s="567"/>
      <c r="G283" s="567"/>
      <c r="H283" s="568"/>
      <c r="I283" s="568"/>
      <c r="J283" s="569"/>
      <c r="K283" s="568"/>
      <c r="L283" s="570"/>
      <c r="M283" s="571"/>
      <c r="N283" s="571"/>
      <c r="O283" s="572"/>
      <c r="P283" s="566"/>
      <c r="Q283" s="566"/>
      <c r="R283" s="566"/>
      <c r="S283" s="581"/>
      <c r="T283" s="582"/>
      <c r="U283" s="565"/>
      <c r="V283" s="576"/>
      <c r="W283" s="576"/>
      <c r="X283" s="577"/>
      <c r="Y283" s="577"/>
      <c r="Z283" s="577"/>
      <c r="AA283" s="577"/>
      <c r="AB283" s="566"/>
      <c r="AC283" s="566"/>
      <c r="AD283" s="566"/>
      <c r="AE283" s="566"/>
      <c r="AF283" s="566"/>
      <c r="AG283" s="566"/>
      <c r="AH283" s="566"/>
      <c r="AI283" s="572"/>
      <c r="AJ283" s="572"/>
      <c r="AK283" s="572"/>
      <c r="AL283" s="578"/>
      <c r="AM283" s="579"/>
    </row>
    <row r="284" spans="1:39" s="649" customFormat="1" x14ac:dyDescent="0.3">
      <c r="A284" s="565"/>
      <c r="B284" s="565"/>
      <c r="C284" s="566"/>
      <c r="D284" s="566"/>
      <c r="E284" s="567"/>
      <c r="F284" s="567"/>
      <c r="G284" s="567"/>
      <c r="H284" s="568"/>
      <c r="I284" s="568"/>
      <c r="J284" s="569"/>
      <c r="K284" s="568"/>
      <c r="L284" s="570"/>
      <c r="M284" s="571"/>
      <c r="N284" s="571"/>
      <c r="O284" s="572"/>
      <c r="P284" s="566"/>
      <c r="Q284" s="566"/>
      <c r="R284" s="566"/>
      <c r="S284" s="581"/>
      <c r="T284" s="582"/>
      <c r="U284" s="565"/>
      <c r="V284" s="576"/>
      <c r="W284" s="576"/>
      <c r="X284" s="577"/>
      <c r="Y284" s="577"/>
      <c r="Z284" s="577"/>
      <c r="AA284" s="577"/>
      <c r="AB284" s="566"/>
      <c r="AC284" s="566"/>
      <c r="AD284" s="566"/>
      <c r="AE284" s="566"/>
      <c r="AF284" s="566"/>
      <c r="AG284" s="566"/>
      <c r="AH284" s="566"/>
      <c r="AI284" s="572"/>
      <c r="AJ284" s="572"/>
      <c r="AK284" s="572"/>
      <c r="AL284" s="578"/>
      <c r="AM284" s="579"/>
    </row>
    <row r="285" spans="1:39" s="649" customFormat="1" x14ac:dyDescent="0.3">
      <c r="A285" s="565"/>
      <c r="B285" s="565"/>
      <c r="C285" s="566"/>
      <c r="D285" s="566"/>
      <c r="E285" s="567"/>
      <c r="F285" s="567"/>
      <c r="G285" s="567"/>
      <c r="H285" s="568"/>
      <c r="I285" s="568"/>
      <c r="J285" s="569"/>
      <c r="K285" s="568"/>
      <c r="L285" s="570"/>
      <c r="M285" s="571"/>
      <c r="N285" s="571"/>
      <c r="O285" s="572"/>
      <c r="P285" s="566"/>
      <c r="Q285" s="566"/>
      <c r="R285" s="566"/>
      <c r="S285" s="581"/>
      <c r="T285" s="582"/>
      <c r="U285" s="565"/>
      <c r="V285" s="576"/>
      <c r="W285" s="576"/>
      <c r="X285" s="577"/>
      <c r="Y285" s="577"/>
      <c r="Z285" s="577"/>
      <c r="AA285" s="577"/>
      <c r="AB285" s="566"/>
      <c r="AC285" s="566"/>
      <c r="AD285" s="566"/>
      <c r="AE285" s="566"/>
      <c r="AF285" s="566"/>
      <c r="AG285" s="566"/>
      <c r="AH285" s="566"/>
      <c r="AI285" s="572"/>
      <c r="AJ285" s="572"/>
      <c r="AK285" s="572"/>
      <c r="AL285" s="578"/>
      <c r="AM285" s="579"/>
    </row>
    <row r="286" spans="1:39" s="649" customFormat="1" x14ac:dyDescent="0.3">
      <c r="A286" s="565"/>
      <c r="B286" s="565"/>
      <c r="C286" s="566"/>
      <c r="D286" s="566"/>
      <c r="E286" s="567"/>
      <c r="F286" s="567"/>
      <c r="G286" s="567"/>
      <c r="H286" s="568"/>
      <c r="I286" s="568"/>
      <c r="J286" s="569"/>
      <c r="K286" s="568"/>
      <c r="L286" s="570"/>
      <c r="M286" s="571"/>
      <c r="N286" s="571"/>
      <c r="O286" s="572"/>
      <c r="P286" s="566"/>
      <c r="Q286" s="566"/>
      <c r="R286" s="566"/>
      <c r="S286" s="581"/>
      <c r="T286" s="582"/>
      <c r="U286" s="565"/>
      <c r="V286" s="576"/>
      <c r="W286" s="576"/>
      <c r="X286" s="577"/>
      <c r="Y286" s="577"/>
      <c r="Z286" s="577"/>
      <c r="AA286" s="577"/>
      <c r="AB286" s="566"/>
      <c r="AC286" s="566"/>
      <c r="AD286" s="566"/>
      <c r="AE286" s="566"/>
      <c r="AF286" s="566"/>
      <c r="AG286" s="566"/>
      <c r="AH286" s="566"/>
      <c r="AI286" s="572"/>
      <c r="AJ286" s="572"/>
      <c r="AK286" s="572"/>
      <c r="AL286" s="578"/>
      <c r="AM286" s="579"/>
    </row>
    <row r="287" spans="1:39" s="649" customFormat="1" x14ac:dyDescent="0.3">
      <c r="A287" s="565"/>
      <c r="B287" s="565"/>
      <c r="C287" s="566"/>
      <c r="D287" s="566"/>
      <c r="E287" s="567"/>
      <c r="F287" s="567"/>
      <c r="G287" s="567"/>
      <c r="H287" s="568"/>
      <c r="I287" s="568"/>
      <c r="J287" s="569"/>
      <c r="K287" s="568"/>
      <c r="L287" s="570"/>
      <c r="M287" s="571"/>
      <c r="N287" s="571"/>
      <c r="O287" s="572"/>
      <c r="P287" s="566"/>
      <c r="Q287" s="566"/>
      <c r="R287" s="566"/>
      <c r="S287" s="581"/>
      <c r="T287" s="582"/>
      <c r="U287" s="565"/>
      <c r="V287" s="576"/>
      <c r="W287" s="576"/>
      <c r="X287" s="577"/>
      <c r="Y287" s="577"/>
      <c r="Z287" s="577"/>
      <c r="AA287" s="577"/>
      <c r="AB287" s="566"/>
      <c r="AC287" s="566"/>
      <c r="AD287" s="566"/>
      <c r="AE287" s="566"/>
      <c r="AF287" s="566"/>
      <c r="AG287" s="566"/>
      <c r="AH287" s="566"/>
      <c r="AI287" s="572"/>
      <c r="AJ287" s="572"/>
      <c r="AK287" s="572"/>
      <c r="AL287" s="578"/>
      <c r="AM287" s="579"/>
    </row>
    <row r="288" spans="1:39" s="649" customFormat="1" x14ac:dyDescent="0.3">
      <c r="A288" s="565"/>
      <c r="B288" s="565"/>
      <c r="C288" s="566"/>
      <c r="D288" s="566"/>
      <c r="E288" s="567"/>
      <c r="F288" s="567"/>
      <c r="G288" s="567"/>
      <c r="H288" s="568"/>
      <c r="I288" s="568"/>
      <c r="J288" s="569"/>
      <c r="K288" s="568"/>
      <c r="L288" s="570"/>
      <c r="M288" s="571"/>
      <c r="N288" s="571"/>
      <c r="O288" s="572"/>
      <c r="P288" s="566"/>
      <c r="Q288" s="566"/>
      <c r="R288" s="566"/>
      <c r="S288" s="581"/>
      <c r="T288" s="582"/>
      <c r="U288" s="565"/>
      <c r="V288" s="576"/>
      <c r="W288" s="576"/>
      <c r="X288" s="577"/>
      <c r="Y288" s="577"/>
      <c r="Z288" s="577"/>
      <c r="AA288" s="577"/>
      <c r="AB288" s="566"/>
      <c r="AC288" s="566"/>
      <c r="AD288" s="566"/>
      <c r="AE288" s="566"/>
      <c r="AF288" s="566"/>
      <c r="AG288" s="566"/>
      <c r="AH288" s="566"/>
      <c r="AI288" s="572"/>
      <c r="AJ288" s="572"/>
      <c r="AK288" s="572"/>
      <c r="AL288" s="578"/>
      <c r="AM288" s="579"/>
    </row>
    <row r="289" spans="1:39" s="649" customFormat="1" x14ac:dyDescent="0.3">
      <c r="A289" s="565"/>
      <c r="B289" s="565"/>
      <c r="C289" s="566"/>
      <c r="D289" s="566"/>
      <c r="E289" s="567"/>
      <c r="F289" s="567"/>
      <c r="G289" s="567"/>
      <c r="H289" s="568"/>
      <c r="I289" s="568"/>
      <c r="J289" s="569"/>
      <c r="K289" s="568"/>
      <c r="L289" s="570"/>
      <c r="M289" s="571"/>
      <c r="N289" s="571"/>
      <c r="O289" s="572"/>
      <c r="P289" s="566"/>
      <c r="Q289" s="566"/>
      <c r="R289" s="566"/>
      <c r="S289" s="581"/>
      <c r="T289" s="582"/>
      <c r="U289" s="565"/>
      <c r="V289" s="576"/>
      <c r="W289" s="576"/>
      <c r="X289" s="577"/>
      <c r="Y289" s="577"/>
      <c r="Z289" s="577"/>
      <c r="AA289" s="577"/>
      <c r="AB289" s="566"/>
      <c r="AC289" s="566"/>
      <c r="AD289" s="566"/>
      <c r="AE289" s="566"/>
      <c r="AF289" s="566"/>
      <c r="AG289" s="566"/>
      <c r="AH289" s="566"/>
      <c r="AI289" s="572"/>
      <c r="AJ289" s="572"/>
      <c r="AK289" s="572"/>
      <c r="AL289" s="578"/>
      <c r="AM289" s="579"/>
    </row>
    <row r="290" spans="1:39" s="649" customFormat="1" x14ac:dyDescent="0.3">
      <c r="A290" s="565"/>
      <c r="B290" s="565"/>
      <c r="C290" s="566"/>
      <c r="D290" s="566"/>
      <c r="E290" s="567"/>
      <c r="F290" s="567"/>
      <c r="G290" s="567"/>
      <c r="H290" s="568"/>
      <c r="I290" s="568"/>
      <c r="J290" s="569"/>
      <c r="K290" s="568"/>
      <c r="L290" s="570"/>
      <c r="M290" s="571"/>
      <c r="N290" s="571"/>
      <c r="O290" s="572"/>
      <c r="P290" s="566"/>
      <c r="Q290" s="566"/>
      <c r="R290" s="566"/>
      <c r="S290" s="581"/>
      <c r="T290" s="582"/>
      <c r="U290" s="565"/>
      <c r="V290" s="576"/>
      <c r="W290" s="576"/>
      <c r="X290" s="577"/>
      <c r="Y290" s="577"/>
      <c r="Z290" s="577"/>
      <c r="AA290" s="577"/>
      <c r="AB290" s="566"/>
      <c r="AC290" s="566"/>
      <c r="AD290" s="566"/>
      <c r="AE290" s="566"/>
      <c r="AF290" s="566"/>
      <c r="AG290" s="566"/>
      <c r="AH290" s="566"/>
      <c r="AI290" s="572"/>
      <c r="AJ290" s="572"/>
      <c r="AK290" s="572"/>
      <c r="AL290" s="578"/>
      <c r="AM290" s="579"/>
    </row>
    <row r="291" spans="1:39" s="649" customFormat="1" x14ac:dyDescent="0.3">
      <c r="A291" s="565"/>
      <c r="B291" s="565"/>
      <c r="C291" s="566"/>
      <c r="D291" s="566"/>
      <c r="E291" s="567"/>
      <c r="F291" s="567"/>
      <c r="G291" s="567"/>
      <c r="H291" s="568"/>
      <c r="I291" s="568"/>
      <c r="J291" s="569"/>
      <c r="K291" s="568"/>
      <c r="L291" s="570"/>
      <c r="M291" s="571"/>
      <c r="N291" s="571"/>
      <c r="O291" s="572"/>
      <c r="P291" s="566"/>
      <c r="Q291" s="566"/>
      <c r="R291" s="566"/>
      <c r="S291" s="581"/>
      <c r="T291" s="582"/>
      <c r="U291" s="565"/>
      <c r="V291" s="576"/>
      <c r="W291" s="576"/>
      <c r="X291" s="577"/>
      <c r="Y291" s="577"/>
      <c r="Z291" s="577"/>
      <c r="AA291" s="577"/>
      <c r="AB291" s="566"/>
      <c r="AC291" s="566"/>
      <c r="AD291" s="566"/>
      <c r="AE291" s="566"/>
      <c r="AF291" s="566"/>
      <c r="AG291" s="566"/>
      <c r="AH291" s="566"/>
      <c r="AI291" s="572"/>
      <c r="AJ291" s="572"/>
      <c r="AK291" s="572"/>
      <c r="AL291" s="578"/>
      <c r="AM291" s="579"/>
    </row>
    <row r="292" spans="1:39" s="649" customFormat="1" x14ac:dyDescent="0.3">
      <c r="A292" s="565"/>
      <c r="B292" s="565"/>
      <c r="C292" s="566"/>
      <c r="D292" s="566"/>
      <c r="E292" s="567"/>
      <c r="F292" s="567"/>
      <c r="G292" s="567"/>
      <c r="H292" s="568"/>
      <c r="I292" s="568"/>
      <c r="J292" s="569"/>
      <c r="K292" s="568"/>
      <c r="L292" s="570"/>
      <c r="M292" s="571"/>
      <c r="N292" s="571"/>
      <c r="O292" s="572"/>
      <c r="P292" s="566"/>
      <c r="Q292" s="566"/>
      <c r="R292" s="566"/>
      <c r="S292" s="581"/>
      <c r="T292" s="582"/>
      <c r="U292" s="565"/>
      <c r="V292" s="576"/>
      <c r="W292" s="576"/>
      <c r="X292" s="577"/>
      <c r="Y292" s="577"/>
      <c r="Z292" s="577"/>
      <c r="AA292" s="577"/>
      <c r="AB292" s="566"/>
      <c r="AC292" s="566"/>
      <c r="AD292" s="566"/>
      <c r="AE292" s="566"/>
      <c r="AF292" s="566"/>
      <c r="AG292" s="566"/>
      <c r="AH292" s="566"/>
      <c r="AI292" s="572"/>
      <c r="AJ292" s="572"/>
      <c r="AK292" s="572"/>
      <c r="AL292" s="578"/>
      <c r="AM292" s="579"/>
    </row>
    <row r="293" spans="1:39" s="649" customFormat="1" x14ac:dyDescent="0.3">
      <c r="A293" s="565"/>
      <c r="B293" s="565"/>
      <c r="C293" s="566"/>
      <c r="D293" s="566"/>
      <c r="E293" s="567"/>
      <c r="F293" s="567"/>
      <c r="G293" s="567"/>
      <c r="H293" s="568"/>
      <c r="I293" s="568"/>
      <c r="J293" s="569"/>
      <c r="K293" s="568"/>
      <c r="L293" s="570"/>
      <c r="M293" s="571"/>
      <c r="N293" s="571"/>
      <c r="O293" s="572"/>
      <c r="P293" s="566"/>
      <c r="Q293" s="566"/>
      <c r="R293" s="566"/>
      <c r="S293" s="581"/>
      <c r="T293" s="582"/>
      <c r="U293" s="565"/>
      <c r="V293" s="576"/>
      <c r="W293" s="576"/>
      <c r="X293" s="577"/>
      <c r="Y293" s="577"/>
      <c r="Z293" s="577"/>
      <c r="AA293" s="577"/>
      <c r="AB293" s="566"/>
      <c r="AC293" s="566"/>
      <c r="AD293" s="566"/>
      <c r="AE293" s="566"/>
      <c r="AF293" s="566"/>
      <c r="AG293" s="566"/>
      <c r="AH293" s="566"/>
      <c r="AI293" s="572"/>
      <c r="AJ293" s="572"/>
      <c r="AK293" s="572"/>
      <c r="AL293" s="578"/>
      <c r="AM293" s="579"/>
    </row>
    <row r="294" spans="1:39" s="649" customFormat="1" x14ac:dyDescent="0.3">
      <c r="A294" s="565"/>
      <c r="B294" s="565"/>
      <c r="C294" s="566"/>
      <c r="D294" s="566"/>
      <c r="E294" s="567"/>
      <c r="F294" s="567"/>
      <c r="G294" s="567"/>
      <c r="H294" s="568"/>
      <c r="I294" s="568"/>
      <c r="J294" s="569"/>
      <c r="K294" s="568"/>
      <c r="L294" s="570"/>
      <c r="M294" s="571"/>
      <c r="N294" s="571"/>
      <c r="O294" s="572"/>
      <c r="P294" s="566"/>
      <c r="Q294" s="566"/>
      <c r="R294" s="566"/>
      <c r="S294" s="581"/>
      <c r="T294" s="582"/>
      <c r="U294" s="565"/>
      <c r="V294" s="576"/>
      <c r="W294" s="576"/>
      <c r="X294" s="577"/>
      <c r="Y294" s="577"/>
      <c r="Z294" s="577"/>
      <c r="AA294" s="577"/>
      <c r="AB294" s="566"/>
      <c r="AC294" s="566"/>
      <c r="AD294" s="566"/>
      <c r="AE294" s="566"/>
      <c r="AF294" s="566"/>
      <c r="AG294" s="566"/>
      <c r="AH294" s="566"/>
      <c r="AI294" s="572"/>
      <c r="AJ294" s="572"/>
      <c r="AK294" s="572"/>
      <c r="AL294" s="578"/>
      <c r="AM294" s="579"/>
    </row>
    <row r="295" spans="1:39" s="649" customFormat="1" x14ac:dyDescent="0.3">
      <c r="A295" s="565"/>
      <c r="B295" s="565"/>
      <c r="C295" s="566"/>
      <c r="D295" s="566"/>
      <c r="E295" s="567"/>
      <c r="F295" s="567"/>
      <c r="G295" s="567"/>
      <c r="H295" s="568"/>
      <c r="I295" s="568"/>
      <c r="J295" s="569"/>
      <c r="K295" s="568"/>
      <c r="L295" s="570"/>
      <c r="M295" s="571"/>
      <c r="N295" s="571"/>
      <c r="O295" s="572"/>
      <c r="P295" s="566"/>
      <c r="Q295" s="566"/>
      <c r="R295" s="566"/>
      <c r="S295" s="581"/>
      <c r="T295" s="582"/>
      <c r="U295" s="565"/>
      <c r="V295" s="576"/>
      <c r="W295" s="576"/>
      <c r="X295" s="577"/>
      <c r="Y295" s="577"/>
      <c r="Z295" s="577"/>
      <c r="AA295" s="577"/>
      <c r="AB295" s="566"/>
      <c r="AC295" s="566"/>
      <c r="AD295" s="566"/>
      <c r="AE295" s="566"/>
      <c r="AF295" s="566"/>
      <c r="AG295" s="566"/>
      <c r="AH295" s="566"/>
      <c r="AI295" s="572"/>
      <c r="AJ295" s="572"/>
      <c r="AK295" s="572"/>
      <c r="AL295" s="578"/>
      <c r="AM295" s="579"/>
    </row>
    <row r="296" spans="1:39" s="649" customFormat="1" x14ac:dyDescent="0.3">
      <c r="A296" s="565"/>
      <c r="B296" s="565"/>
      <c r="C296" s="566"/>
      <c r="D296" s="566"/>
      <c r="E296" s="567"/>
      <c r="F296" s="567"/>
      <c r="G296" s="567"/>
      <c r="H296" s="568"/>
      <c r="I296" s="568"/>
      <c r="J296" s="569"/>
      <c r="K296" s="568"/>
      <c r="L296" s="570"/>
      <c r="M296" s="571"/>
      <c r="N296" s="571"/>
      <c r="O296" s="572"/>
      <c r="P296" s="566"/>
      <c r="Q296" s="566"/>
      <c r="R296" s="566"/>
      <c r="S296" s="581"/>
      <c r="T296" s="582"/>
      <c r="U296" s="565"/>
      <c r="V296" s="576"/>
      <c r="W296" s="576"/>
      <c r="X296" s="577"/>
      <c r="Y296" s="577"/>
      <c r="Z296" s="577"/>
      <c r="AA296" s="577"/>
      <c r="AB296" s="566"/>
      <c r="AC296" s="566"/>
      <c r="AD296" s="566"/>
      <c r="AE296" s="566"/>
      <c r="AF296" s="566"/>
      <c r="AG296" s="566"/>
      <c r="AH296" s="566"/>
      <c r="AI296" s="572"/>
      <c r="AJ296" s="572"/>
      <c r="AK296" s="572"/>
      <c r="AL296" s="578"/>
      <c r="AM296" s="579"/>
    </row>
    <row r="297" spans="1:39" s="649" customFormat="1" x14ac:dyDescent="0.3">
      <c r="A297" s="565"/>
      <c r="B297" s="565"/>
      <c r="C297" s="566"/>
      <c r="D297" s="566"/>
      <c r="E297" s="567"/>
      <c r="F297" s="567"/>
      <c r="G297" s="567"/>
      <c r="H297" s="568"/>
      <c r="I297" s="568"/>
      <c r="J297" s="569"/>
      <c r="K297" s="568"/>
      <c r="L297" s="570"/>
      <c r="M297" s="571"/>
      <c r="N297" s="571"/>
      <c r="O297" s="572"/>
      <c r="P297" s="566"/>
      <c r="Q297" s="566"/>
      <c r="R297" s="566"/>
      <c r="S297" s="581"/>
      <c r="T297" s="582"/>
      <c r="U297" s="565"/>
      <c r="V297" s="576"/>
      <c r="W297" s="576"/>
      <c r="X297" s="577"/>
      <c r="Y297" s="577"/>
      <c r="Z297" s="577"/>
      <c r="AA297" s="577"/>
      <c r="AB297" s="566"/>
      <c r="AC297" s="566"/>
      <c r="AD297" s="566"/>
      <c r="AE297" s="566"/>
      <c r="AF297" s="566"/>
      <c r="AG297" s="566"/>
      <c r="AH297" s="566"/>
      <c r="AI297" s="572"/>
      <c r="AJ297" s="572"/>
      <c r="AK297" s="572"/>
      <c r="AL297" s="578"/>
      <c r="AM297" s="579"/>
    </row>
    <row r="298" spans="1:39" s="649" customFormat="1" x14ac:dyDescent="0.3">
      <c r="A298" s="565"/>
      <c r="B298" s="565"/>
      <c r="C298" s="566"/>
      <c r="D298" s="566"/>
      <c r="E298" s="567"/>
      <c r="F298" s="567"/>
      <c r="G298" s="567"/>
      <c r="H298" s="568"/>
      <c r="I298" s="568"/>
      <c r="J298" s="569"/>
      <c r="K298" s="568"/>
      <c r="L298" s="570"/>
      <c r="M298" s="571"/>
      <c r="N298" s="571"/>
      <c r="O298" s="572"/>
      <c r="P298" s="566"/>
      <c r="Q298" s="566"/>
      <c r="R298" s="566"/>
      <c r="S298" s="581"/>
      <c r="T298" s="582"/>
      <c r="U298" s="565"/>
      <c r="V298" s="576"/>
      <c r="W298" s="576"/>
      <c r="X298" s="577"/>
      <c r="Y298" s="577"/>
      <c r="Z298" s="577"/>
      <c r="AA298" s="577"/>
      <c r="AB298" s="566"/>
      <c r="AC298" s="566"/>
      <c r="AD298" s="566"/>
      <c r="AE298" s="566"/>
      <c r="AF298" s="566"/>
      <c r="AG298" s="566"/>
      <c r="AH298" s="566"/>
      <c r="AI298" s="572"/>
      <c r="AJ298" s="572"/>
      <c r="AK298" s="572"/>
      <c r="AL298" s="578"/>
      <c r="AM298" s="579"/>
    </row>
    <row r="299" spans="1:39" s="649" customFormat="1" x14ac:dyDescent="0.3">
      <c r="A299" s="565"/>
      <c r="B299" s="565"/>
      <c r="C299" s="566"/>
      <c r="D299" s="566"/>
      <c r="E299" s="567"/>
      <c r="F299" s="567"/>
      <c r="G299" s="567"/>
      <c r="H299" s="568"/>
      <c r="I299" s="568"/>
      <c r="J299" s="569"/>
      <c r="K299" s="568"/>
      <c r="L299" s="570"/>
      <c r="M299" s="571"/>
      <c r="N299" s="571"/>
      <c r="O299" s="572"/>
      <c r="P299" s="566"/>
      <c r="Q299" s="566"/>
      <c r="R299" s="566"/>
      <c r="S299" s="581"/>
      <c r="T299" s="582"/>
      <c r="U299" s="565"/>
      <c r="V299" s="576"/>
      <c r="W299" s="576"/>
      <c r="X299" s="577"/>
      <c r="Y299" s="577"/>
      <c r="Z299" s="577"/>
      <c r="AA299" s="577"/>
      <c r="AB299" s="566"/>
      <c r="AC299" s="566"/>
      <c r="AD299" s="566"/>
      <c r="AE299" s="566"/>
      <c r="AF299" s="566"/>
      <c r="AG299" s="566"/>
      <c r="AH299" s="566"/>
      <c r="AI299" s="572"/>
      <c r="AJ299" s="572"/>
      <c r="AK299" s="572"/>
      <c r="AL299" s="578"/>
      <c r="AM299" s="579"/>
    </row>
    <row r="300" spans="1:39" s="649" customFormat="1" x14ac:dyDescent="0.3">
      <c r="A300" s="565"/>
      <c r="B300" s="565"/>
      <c r="C300" s="566"/>
      <c r="D300" s="566"/>
      <c r="E300" s="567"/>
      <c r="F300" s="567"/>
      <c r="G300" s="567"/>
      <c r="H300" s="568"/>
      <c r="I300" s="568"/>
      <c r="J300" s="569"/>
      <c r="K300" s="568"/>
      <c r="L300" s="570"/>
      <c r="M300" s="571"/>
      <c r="N300" s="571"/>
      <c r="O300" s="572"/>
      <c r="P300" s="566"/>
      <c r="Q300" s="566"/>
      <c r="R300" s="566"/>
      <c r="S300" s="581"/>
      <c r="T300" s="582"/>
      <c r="U300" s="565"/>
      <c r="V300" s="576"/>
      <c r="W300" s="576"/>
      <c r="X300" s="577"/>
      <c r="Y300" s="577"/>
      <c r="Z300" s="577"/>
      <c r="AA300" s="577"/>
      <c r="AB300" s="566"/>
      <c r="AC300" s="566"/>
      <c r="AD300" s="566"/>
      <c r="AE300" s="566"/>
      <c r="AF300" s="566"/>
      <c r="AG300" s="566"/>
      <c r="AH300" s="566"/>
      <c r="AI300" s="572"/>
      <c r="AJ300" s="572"/>
      <c r="AK300" s="572"/>
      <c r="AL300" s="578"/>
      <c r="AM300" s="579"/>
    </row>
    <row r="301" spans="1:39" s="649" customFormat="1" x14ac:dyDescent="0.3">
      <c r="A301" s="565"/>
      <c r="B301" s="565"/>
      <c r="C301" s="566"/>
      <c r="D301" s="566"/>
      <c r="E301" s="567"/>
      <c r="F301" s="567"/>
      <c r="G301" s="567"/>
      <c r="H301" s="568"/>
      <c r="I301" s="568"/>
      <c r="J301" s="569"/>
      <c r="K301" s="568"/>
      <c r="L301" s="570"/>
      <c r="M301" s="571"/>
      <c r="N301" s="571"/>
      <c r="O301" s="572"/>
      <c r="P301" s="566"/>
      <c r="Q301" s="566"/>
      <c r="R301" s="566"/>
      <c r="S301" s="581"/>
      <c r="T301" s="582"/>
      <c r="U301" s="565"/>
      <c r="V301" s="576"/>
      <c r="W301" s="576"/>
      <c r="X301" s="577"/>
      <c r="Y301" s="577"/>
      <c r="Z301" s="577"/>
      <c r="AA301" s="577"/>
      <c r="AB301" s="566"/>
      <c r="AC301" s="566"/>
      <c r="AD301" s="566"/>
      <c r="AE301" s="566"/>
      <c r="AF301" s="566"/>
      <c r="AG301" s="566"/>
      <c r="AH301" s="566"/>
      <c r="AI301" s="572"/>
      <c r="AJ301" s="572"/>
      <c r="AK301" s="572"/>
      <c r="AL301" s="578"/>
      <c r="AM301" s="579"/>
    </row>
    <row r="302" spans="1:39" s="649" customFormat="1" x14ac:dyDescent="0.3">
      <c r="A302" s="565"/>
      <c r="B302" s="565"/>
      <c r="C302" s="566"/>
      <c r="D302" s="566"/>
      <c r="E302" s="567"/>
      <c r="F302" s="567"/>
      <c r="G302" s="567"/>
      <c r="H302" s="568"/>
      <c r="I302" s="568"/>
      <c r="J302" s="569"/>
      <c r="K302" s="568"/>
      <c r="L302" s="570"/>
      <c r="M302" s="571"/>
      <c r="N302" s="571"/>
      <c r="O302" s="572"/>
      <c r="P302" s="566"/>
      <c r="Q302" s="566"/>
      <c r="R302" s="566"/>
      <c r="S302" s="581"/>
      <c r="T302" s="582"/>
      <c r="U302" s="565"/>
      <c r="V302" s="576"/>
      <c r="W302" s="576"/>
      <c r="X302" s="577"/>
      <c r="Y302" s="577"/>
      <c r="Z302" s="577"/>
      <c r="AA302" s="577"/>
      <c r="AB302" s="566"/>
      <c r="AC302" s="566"/>
      <c r="AD302" s="566"/>
      <c r="AE302" s="566"/>
      <c r="AF302" s="566"/>
      <c r="AG302" s="566"/>
      <c r="AH302" s="566"/>
      <c r="AI302" s="572"/>
      <c r="AJ302" s="572"/>
      <c r="AK302" s="572"/>
      <c r="AL302" s="578"/>
      <c r="AM302" s="579"/>
    </row>
    <row r="303" spans="1:39" s="649" customFormat="1" x14ac:dyDescent="0.3">
      <c r="A303" s="565"/>
      <c r="B303" s="565"/>
      <c r="C303" s="566"/>
      <c r="D303" s="566"/>
      <c r="E303" s="567"/>
      <c r="F303" s="567"/>
      <c r="G303" s="567"/>
      <c r="H303" s="568"/>
      <c r="I303" s="568"/>
      <c r="J303" s="569"/>
      <c r="K303" s="568"/>
      <c r="L303" s="570"/>
      <c r="M303" s="571"/>
      <c r="N303" s="571"/>
      <c r="O303" s="572"/>
      <c r="P303" s="566"/>
      <c r="Q303" s="566"/>
      <c r="R303" s="566"/>
      <c r="S303" s="581"/>
      <c r="T303" s="582"/>
      <c r="U303" s="565"/>
      <c r="V303" s="576"/>
      <c r="W303" s="576"/>
      <c r="X303" s="577"/>
      <c r="Y303" s="577"/>
      <c r="Z303" s="577"/>
      <c r="AA303" s="577"/>
      <c r="AB303" s="566"/>
      <c r="AC303" s="566"/>
      <c r="AD303" s="566"/>
      <c r="AE303" s="566"/>
      <c r="AF303" s="566"/>
      <c r="AG303" s="566"/>
      <c r="AH303" s="566"/>
      <c r="AI303" s="572"/>
      <c r="AJ303" s="572"/>
      <c r="AK303" s="572"/>
      <c r="AL303" s="578"/>
      <c r="AM303" s="579"/>
    </row>
    <row r="304" spans="1:39" s="649" customFormat="1" x14ac:dyDescent="0.3">
      <c r="A304" s="565"/>
      <c r="B304" s="565"/>
      <c r="C304" s="566"/>
      <c r="D304" s="566"/>
      <c r="E304" s="567"/>
      <c r="F304" s="567"/>
      <c r="G304" s="567"/>
      <c r="H304" s="568"/>
      <c r="I304" s="568"/>
      <c r="J304" s="569"/>
      <c r="K304" s="568"/>
      <c r="L304" s="570"/>
      <c r="M304" s="571"/>
      <c r="N304" s="571"/>
      <c r="O304" s="572"/>
      <c r="P304" s="566"/>
      <c r="Q304" s="566"/>
      <c r="R304" s="566"/>
      <c r="S304" s="581"/>
      <c r="T304" s="582"/>
      <c r="U304" s="565"/>
      <c r="V304" s="576"/>
      <c r="W304" s="576"/>
      <c r="X304" s="577"/>
      <c r="Y304" s="577"/>
      <c r="Z304" s="577"/>
      <c r="AA304" s="577"/>
      <c r="AB304" s="566"/>
      <c r="AC304" s="566"/>
      <c r="AD304" s="566"/>
      <c r="AE304" s="566"/>
      <c r="AF304" s="566"/>
      <c r="AG304" s="566"/>
      <c r="AH304" s="566"/>
      <c r="AI304" s="572"/>
      <c r="AJ304" s="572"/>
      <c r="AK304" s="572"/>
      <c r="AL304" s="578"/>
      <c r="AM304" s="579"/>
    </row>
    <row r="305" spans="1:39" s="649" customFormat="1" x14ac:dyDescent="0.3">
      <c r="A305" s="565"/>
      <c r="B305" s="565"/>
      <c r="C305" s="566"/>
      <c r="D305" s="566"/>
      <c r="E305" s="567"/>
      <c r="F305" s="567"/>
      <c r="G305" s="567"/>
      <c r="H305" s="568"/>
      <c r="I305" s="568"/>
      <c r="J305" s="569"/>
      <c r="K305" s="568"/>
      <c r="L305" s="570"/>
      <c r="M305" s="571"/>
      <c r="N305" s="571"/>
      <c r="O305" s="572"/>
      <c r="P305" s="566"/>
      <c r="Q305" s="566"/>
      <c r="R305" s="566"/>
      <c r="S305" s="581"/>
      <c r="T305" s="582"/>
      <c r="U305" s="565"/>
      <c r="V305" s="576"/>
      <c r="W305" s="576"/>
      <c r="X305" s="577"/>
      <c r="Y305" s="577"/>
      <c r="Z305" s="577"/>
      <c r="AA305" s="577"/>
      <c r="AB305" s="566"/>
      <c r="AC305" s="566"/>
      <c r="AD305" s="566"/>
      <c r="AE305" s="566"/>
      <c r="AF305" s="566"/>
      <c r="AG305" s="566"/>
      <c r="AH305" s="566"/>
      <c r="AI305" s="572"/>
      <c r="AJ305" s="572"/>
      <c r="AK305" s="572"/>
      <c r="AL305" s="578"/>
      <c r="AM305" s="579"/>
    </row>
    <row r="306" spans="1:39" s="649" customFormat="1" x14ac:dyDescent="0.3">
      <c r="A306" s="565"/>
      <c r="B306" s="565"/>
      <c r="C306" s="566"/>
      <c r="D306" s="566"/>
      <c r="E306" s="567"/>
      <c r="F306" s="567"/>
      <c r="G306" s="567"/>
      <c r="H306" s="568"/>
      <c r="I306" s="568"/>
      <c r="J306" s="569"/>
      <c r="K306" s="568"/>
      <c r="L306" s="570"/>
      <c r="M306" s="571"/>
      <c r="N306" s="571"/>
      <c r="O306" s="572"/>
      <c r="P306" s="566"/>
      <c r="Q306" s="566"/>
      <c r="R306" s="566"/>
      <c r="S306" s="581"/>
      <c r="T306" s="582"/>
      <c r="U306" s="565"/>
      <c r="V306" s="576"/>
      <c r="W306" s="576"/>
      <c r="X306" s="577"/>
      <c r="Y306" s="577"/>
      <c r="Z306" s="577"/>
      <c r="AA306" s="577"/>
      <c r="AB306" s="566"/>
      <c r="AC306" s="566"/>
      <c r="AD306" s="566"/>
      <c r="AE306" s="566"/>
      <c r="AF306" s="566"/>
      <c r="AG306" s="566"/>
      <c r="AH306" s="566"/>
      <c r="AI306" s="572"/>
      <c r="AJ306" s="572"/>
      <c r="AK306" s="572"/>
      <c r="AL306" s="578"/>
      <c r="AM306" s="579"/>
    </row>
    <row r="307" spans="1:39" s="649" customFormat="1" x14ac:dyDescent="0.3">
      <c r="A307" s="565"/>
      <c r="B307" s="565"/>
      <c r="C307" s="566"/>
      <c r="D307" s="566"/>
      <c r="E307" s="567"/>
      <c r="F307" s="567"/>
      <c r="G307" s="567"/>
      <c r="H307" s="568"/>
      <c r="I307" s="568"/>
      <c r="J307" s="569"/>
      <c r="K307" s="568"/>
      <c r="L307" s="570"/>
      <c r="M307" s="571"/>
      <c r="N307" s="571"/>
      <c r="O307" s="572"/>
      <c r="P307" s="566"/>
      <c r="Q307" s="566"/>
      <c r="R307" s="566"/>
      <c r="S307" s="581"/>
      <c r="T307" s="582"/>
      <c r="U307" s="565"/>
      <c r="V307" s="576"/>
      <c r="W307" s="576"/>
      <c r="X307" s="577"/>
      <c r="Y307" s="577"/>
      <c r="Z307" s="577"/>
      <c r="AA307" s="577"/>
      <c r="AB307" s="566"/>
      <c r="AC307" s="566"/>
      <c r="AD307" s="566"/>
      <c r="AE307" s="566"/>
      <c r="AF307" s="566"/>
      <c r="AG307" s="566"/>
      <c r="AH307" s="566"/>
      <c r="AI307" s="572"/>
      <c r="AJ307" s="572"/>
      <c r="AK307" s="572"/>
      <c r="AL307" s="578"/>
      <c r="AM307" s="579"/>
    </row>
    <row r="308" spans="1:39" s="649" customFormat="1" x14ac:dyDescent="0.3">
      <c r="A308" s="565"/>
      <c r="B308" s="565"/>
      <c r="C308" s="566"/>
      <c r="D308" s="566"/>
      <c r="E308" s="567"/>
      <c r="F308" s="567"/>
      <c r="G308" s="567"/>
      <c r="H308" s="568"/>
      <c r="I308" s="568"/>
      <c r="J308" s="569"/>
      <c r="K308" s="568"/>
      <c r="L308" s="570"/>
      <c r="M308" s="571"/>
      <c r="N308" s="571"/>
      <c r="O308" s="572"/>
      <c r="P308" s="566"/>
      <c r="Q308" s="566"/>
      <c r="R308" s="566"/>
      <c r="S308" s="581"/>
      <c r="T308" s="582"/>
      <c r="U308" s="565"/>
      <c r="V308" s="576"/>
      <c r="W308" s="576"/>
      <c r="X308" s="577"/>
      <c r="Y308" s="577"/>
      <c r="Z308" s="577"/>
      <c r="AA308" s="577"/>
      <c r="AB308" s="566"/>
      <c r="AC308" s="566"/>
      <c r="AD308" s="566"/>
      <c r="AE308" s="566"/>
      <c r="AF308" s="566"/>
      <c r="AG308" s="566"/>
      <c r="AH308" s="566"/>
      <c r="AI308" s="572"/>
      <c r="AJ308" s="572"/>
      <c r="AK308" s="572"/>
      <c r="AL308" s="578"/>
      <c r="AM308" s="579"/>
    </row>
    <row r="309" spans="1:39" s="649" customFormat="1" x14ac:dyDescent="0.3">
      <c r="A309" s="565"/>
      <c r="B309" s="565"/>
      <c r="C309" s="566"/>
      <c r="D309" s="566"/>
      <c r="E309" s="567"/>
      <c r="F309" s="567"/>
      <c r="G309" s="567"/>
      <c r="H309" s="568"/>
      <c r="I309" s="568"/>
      <c r="J309" s="569"/>
      <c r="K309" s="568"/>
      <c r="L309" s="570"/>
      <c r="M309" s="571"/>
      <c r="N309" s="571"/>
      <c r="O309" s="572"/>
      <c r="P309" s="566"/>
      <c r="Q309" s="566"/>
      <c r="R309" s="566"/>
      <c r="S309" s="581"/>
      <c r="T309" s="582"/>
      <c r="U309" s="565"/>
      <c r="V309" s="576"/>
      <c r="W309" s="576"/>
      <c r="X309" s="577"/>
      <c r="Y309" s="577"/>
      <c r="Z309" s="577"/>
      <c r="AA309" s="577"/>
      <c r="AB309" s="566"/>
      <c r="AC309" s="566"/>
      <c r="AD309" s="566"/>
      <c r="AE309" s="566"/>
      <c r="AF309" s="566"/>
      <c r="AG309" s="566"/>
      <c r="AH309" s="566"/>
      <c r="AI309" s="572"/>
      <c r="AJ309" s="572"/>
      <c r="AK309" s="572"/>
      <c r="AL309" s="578"/>
      <c r="AM309" s="579"/>
    </row>
    <row r="310" spans="1:39" s="649" customFormat="1" x14ac:dyDescent="0.3">
      <c r="A310" s="565"/>
      <c r="B310" s="565"/>
      <c r="C310" s="566"/>
      <c r="D310" s="566"/>
      <c r="E310" s="567"/>
      <c r="F310" s="567"/>
      <c r="G310" s="567"/>
      <c r="H310" s="568"/>
      <c r="I310" s="568"/>
      <c r="J310" s="569"/>
      <c r="K310" s="568"/>
      <c r="L310" s="570"/>
      <c r="M310" s="571"/>
      <c r="N310" s="571"/>
      <c r="O310" s="572"/>
      <c r="P310" s="566"/>
      <c r="Q310" s="566"/>
      <c r="R310" s="566"/>
      <c r="S310" s="581"/>
      <c r="T310" s="582"/>
      <c r="U310" s="565"/>
      <c r="V310" s="576"/>
      <c r="W310" s="576"/>
      <c r="X310" s="577"/>
      <c r="Y310" s="577"/>
      <c r="Z310" s="577"/>
      <c r="AA310" s="577"/>
      <c r="AB310" s="566"/>
      <c r="AC310" s="566"/>
      <c r="AD310" s="566"/>
      <c r="AE310" s="566"/>
      <c r="AF310" s="566"/>
      <c r="AG310" s="566"/>
      <c r="AH310" s="566"/>
      <c r="AI310" s="572"/>
      <c r="AJ310" s="572"/>
      <c r="AK310" s="572"/>
      <c r="AL310" s="578"/>
      <c r="AM310" s="579"/>
    </row>
    <row r="311" spans="1:39" s="649" customFormat="1" x14ac:dyDescent="0.3">
      <c r="A311" s="565"/>
      <c r="B311" s="565"/>
      <c r="C311" s="566"/>
      <c r="D311" s="566"/>
      <c r="E311" s="567"/>
      <c r="F311" s="567"/>
      <c r="G311" s="567"/>
      <c r="H311" s="568"/>
      <c r="I311" s="568"/>
      <c r="J311" s="569"/>
      <c r="K311" s="568"/>
      <c r="L311" s="570"/>
      <c r="M311" s="571"/>
      <c r="N311" s="571"/>
      <c r="O311" s="572"/>
      <c r="P311" s="566"/>
      <c r="Q311" s="566"/>
      <c r="R311" s="566"/>
      <c r="S311" s="581"/>
      <c r="T311" s="582"/>
      <c r="U311" s="565"/>
      <c r="V311" s="576"/>
      <c r="W311" s="576"/>
      <c r="X311" s="577"/>
      <c r="Y311" s="577"/>
      <c r="Z311" s="577"/>
      <c r="AA311" s="577"/>
      <c r="AB311" s="566"/>
      <c r="AC311" s="566"/>
      <c r="AD311" s="566"/>
      <c r="AE311" s="566"/>
      <c r="AF311" s="566"/>
      <c r="AG311" s="566"/>
      <c r="AH311" s="566"/>
      <c r="AI311" s="572"/>
      <c r="AJ311" s="572"/>
      <c r="AK311" s="572"/>
      <c r="AL311" s="578"/>
      <c r="AM311" s="579"/>
    </row>
    <row r="312" spans="1:39" s="649" customFormat="1" x14ac:dyDescent="0.3">
      <c r="A312" s="565"/>
      <c r="B312" s="565"/>
      <c r="C312" s="566"/>
      <c r="D312" s="566"/>
      <c r="E312" s="567"/>
      <c r="F312" s="567"/>
      <c r="G312" s="567"/>
      <c r="H312" s="568"/>
      <c r="I312" s="568"/>
      <c r="J312" s="569"/>
      <c r="K312" s="568"/>
      <c r="L312" s="570"/>
      <c r="M312" s="571"/>
      <c r="N312" s="571"/>
      <c r="O312" s="572"/>
      <c r="P312" s="566"/>
      <c r="Q312" s="566"/>
      <c r="R312" s="566"/>
      <c r="S312" s="581"/>
      <c r="T312" s="582"/>
      <c r="U312" s="565"/>
      <c r="V312" s="576"/>
      <c r="W312" s="576"/>
      <c r="X312" s="577"/>
      <c r="Y312" s="577"/>
      <c r="Z312" s="577"/>
      <c r="AA312" s="577"/>
      <c r="AB312" s="566"/>
      <c r="AC312" s="566"/>
      <c r="AD312" s="566"/>
      <c r="AE312" s="566"/>
      <c r="AF312" s="566"/>
      <c r="AG312" s="566"/>
      <c r="AH312" s="566"/>
      <c r="AI312" s="572"/>
      <c r="AJ312" s="572"/>
      <c r="AK312" s="572"/>
      <c r="AL312" s="578"/>
      <c r="AM312" s="579"/>
    </row>
    <row r="313" spans="1:39" s="649" customFormat="1" x14ac:dyDescent="0.3">
      <c r="A313" s="565"/>
      <c r="B313" s="565"/>
      <c r="C313" s="566"/>
      <c r="D313" s="566"/>
      <c r="E313" s="567"/>
      <c r="F313" s="567"/>
      <c r="G313" s="567"/>
      <c r="H313" s="568"/>
      <c r="I313" s="568"/>
      <c r="J313" s="569"/>
      <c r="K313" s="568"/>
      <c r="L313" s="570"/>
      <c r="M313" s="571"/>
      <c r="N313" s="571"/>
      <c r="O313" s="572"/>
      <c r="P313" s="566"/>
      <c r="Q313" s="566"/>
      <c r="R313" s="566"/>
      <c r="S313" s="581"/>
      <c r="T313" s="582"/>
      <c r="U313" s="565"/>
      <c r="V313" s="576"/>
      <c r="W313" s="576"/>
      <c r="X313" s="577"/>
      <c r="Y313" s="577"/>
      <c r="Z313" s="577"/>
      <c r="AA313" s="577"/>
      <c r="AB313" s="566"/>
      <c r="AC313" s="566"/>
      <c r="AD313" s="566"/>
      <c r="AE313" s="566"/>
      <c r="AF313" s="566"/>
      <c r="AG313" s="566"/>
      <c r="AH313" s="566"/>
      <c r="AI313" s="572"/>
      <c r="AJ313" s="572"/>
      <c r="AK313" s="572"/>
      <c r="AL313" s="578"/>
      <c r="AM313" s="579"/>
    </row>
    <row r="314" spans="1:39" s="649" customFormat="1" x14ac:dyDescent="0.3">
      <c r="A314" s="565"/>
      <c r="B314" s="565"/>
      <c r="C314" s="566"/>
      <c r="D314" s="566"/>
      <c r="E314" s="567"/>
      <c r="F314" s="567"/>
      <c r="G314" s="567"/>
      <c r="H314" s="568"/>
      <c r="I314" s="568"/>
      <c r="J314" s="569"/>
      <c r="K314" s="568"/>
      <c r="L314" s="570"/>
      <c r="M314" s="571"/>
      <c r="N314" s="571"/>
      <c r="O314" s="572"/>
      <c r="P314" s="566"/>
      <c r="Q314" s="566"/>
      <c r="R314" s="566"/>
      <c r="S314" s="581"/>
      <c r="T314" s="582"/>
      <c r="U314" s="565"/>
      <c r="V314" s="576"/>
      <c r="W314" s="576"/>
      <c r="X314" s="577"/>
      <c r="Y314" s="577"/>
      <c r="Z314" s="577"/>
      <c r="AA314" s="577"/>
      <c r="AB314" s="566"/>
      <c r="AC314" s="566"/>
      <c r="AD314" s="566"/>
      <c r="AE314" s="566"/>
      <c r="AF314" s="566"/>
      <c r="AG314" s="566"/>
      <c r="AH314" s="566"/>
      <c r="AI314" s="572"/>
      <c r="AJ314" s="572"/>
      <c r="AK314" s="572"/>
      <c r="AL314" s="578"/>
      <c r="AM314" s="579"/>
    </row>
    <row r="315" spans="1:39" s="649" customFormat="1" x14ac:dyDescent="0.3">
      <c r="A315" s="565"/>
      <c r="B315" s="565"/>
      <c r="C315" s="566"/>
      <c r="D315" s="566"/>
      <c r="E315" s="567"/>
      <c r="F315" s="567"/>
      <c r="G315" s="567"/>
      <c r="H315" s="568"/>
      <c r="I315" s="568"/>
      <c r="J315" s="569"/>
      <c r="K315" s="568"/>
      <c r="L315" s="570"/>
      <c r="M315" s="571"/>
      <c r="N315" s="571"/>
      <c r="O315" s="572"/>
      <c r="P315" s="566"/>
      <c r="Q315" s="566"/>
      <c r="R315" s="566"/>
      <c r="S315" s="581"/>
      <c r="T315" s="582"/>
      <c r="U315" s="565"/>
      <c r="V315" s="576"/>
      <c r="W315" s="576"/>
      <c r="X315" s="577"/>
      <c r="Y315" s="577"/>
      <c r="Z315" s="577"/>
      <c r="AA315" s="577"/>
      <c r="AB315" s="566"/>
      <c r="AC315" s="566"/>
      <c r="AD315" s="566"/>
      <c r="AE315" s="566"/>
      <c r="AF315" s="566"/>
      <c r="AG315" s="566"/>
      <c r="AH315" s="566"/>
      <c r="AI315" s="572"/>
      <c r="AJ315" s="572"/>
      <c r="AK315" s="572"/>
      <c r="AL315" s="578"/>
      <c r="AM315" s="579"/>
    </row>
    <row r="316" spans="1:39" s="649" customFormat="1" x14ac:dyDescent="0.3">
      <c r="A316" s="565"/>
      <c r="B316" s="565"/>
      <c r="C316" s="566"/>
      <c r="D316" s="566"/>
      <c r="E316" s="567"/>
      <c r="F316" s="567"/>
      <c r="G316" s="567"/>
      <c r="H316" s="568"/>
      <c r="I316" s="568"/>
      <c r="J316" s="569"/>
      <c r="K316" s="568"/>
      <c r="L316" s="570"/>
      <c r="M316" s="571"/>
      <c r="N316" s="571"/>
      <c r="O316" s="572"/>
      <c r="P316" s="566"/>
      <c r="Q316" s="566"/>
      <c r="R316" s="566"/>
      <c r="S316" s="581"/>
      <c r="T316" s="582"/>
      <c r="U316" s="565"/>
      <c r="V316" s="576"/>
      <c r="W316" s="576"/>
      <c r="X316" s="577"/>
      <c r="Y316" s="577"/>
      <c r="Z316" s="577"/>
      <c r="AA316" s="577"/>
      <c r="AB316" s="566"/>
      <c r="AC316" s="566"/>
      <c r="AD316" s="566"/>
      <c r="AE316" s="566"/>
      <c r="AF316" s="566"/>
      <c r="AG316" s="566"/>
      <c r="AH316" s="566"/>
      <c r="AI316" s="572"/>
      <c r="AJ316" s="572"/>
      <c r="AK316" s="572"/>
      <c r="AL316" s="578"/>
      <c r="AM316" s="579"/>
    </row>
    <row r="317" spans="1:39" s="649" customFormat="1" x14ac:dyDescent="0.3">
      <c r="A317" s="565"/>
      <c r="B317" s="565"/>
      <c r="C317" s="566"/>
      <c r="D317" s="566"/>
      <c r="E317" s="567"/>
      <c r="F317" s="567"/>
      <c r="G317" s="567"/>
      <c r="H317" s="568"/>
      <c r="I317" s="568"/>
      <c r="J317" s="569"/>
      <c r="K317" s="568"/>
      <c r="L317" s="570"/>
      <c r="M317" s="571"/>
      <c r="N317" s="571"/>
      <c r="O317" s="572"/>
      <c r="P317" s="566"/>
      <c r="Q317" s="566"/>
      <c r="R317" s="566"/>
      <c r="S317" s="581"/>
      <c r="T317" s="582"/>
      <c r="U317" s="565"/>
      <c r="V317" s="576"/>
      <c r="W317" s="576"/>
      <c r="X317" s="577"/>
      <c r="Y317" s="577"/>
      <c r="Z317" s="577"/>
      <c r="AA317" s="577"/>
      <c r="AB317" s="566"/>
      <c r="AC317" s="566"/>
      <c r="AD317" s="566"/>
      <c r="AE317" s="566"/>
      <c r="AF317" s="566"/>
      <c r="AG317" s="566"/>
      <c r="AH317" s="566"/>
      <c r="AI317" s="572"/>
      <c r="AJ317" s="572"/>
      <c r="AK317" s="572"/>
      <c r="AL317" s="578"/>
      <c r="AM317" s="579"/>
    </row>
    <row r="318" spans="1:39" s="649" customFormat="1" x14ac:dyDescent="0.3">
      <c r="A318" s="565"/>
      <c r="B318" s="565"/>
      <c r="C318" s="566"/>
      <c r="D318" s="566"/>
      <c r="E318" s="567"/>
      <c r="F318" s="567"/>
      <c r="G318" s="567"/>
      <c r="H318" s="568"/>
      <c r="I318" s="568"/>
      <c r="J318" s="569"/>
      <c r="K318" s="568"/>
      <c r="L318" s="570"/>
      <c r="M318" s="571"/>
      <c r="N318" s="571"/>
      <c r="O318" s="572"/>
      <c r="P318" s="566"/>
      <c r="Q318" s="566"/>
      <c r="R318" s="566"/>
      <c r="S318" s="581"/>
      <c r="T318" s="582"/>
      <c r="U318" s="565"/>
      <c r="V318" s="576"/>
      <c r="W318" s="576"/>
      <c r="X318" s="577"/>
      <c r="Y318" s="577"/>
      <c r="Z318" s="577"/>
      <c r="AA318" s="577"/>
      <c r="AB318" s="566"/>
      <c r="AC318" s="566"/>
      <c r="AD318" s="566"/>
      <c r="AE318" s="566"/>
      <c r="AF318" s="566"/>
      <c r="AG318" s="566"/>
      <c r="AH318" s="566"/>
      <c r="AI318" s="572"/>
      <c r="AJ318" s="572"/>
      <c r="AK318" s="572"/>
      <c r="AL318" s="578"/>
      <c r="AM318" s="579"/>
    </row>
    <row r="319" spans="1:39" s="649" customFormat="1" x14ac:dyDescent="0.3">
      <c r="A319" s="565"/>
      <c r="B319" s="565"/>
      <c r="C319" s="566"/>
      <c r="D319" s="566"/>
      <c r="E319" s="567"/>
      <c r="F319" s="567"/>
      <c r="G319" s="567"/>
      <c r="H319" s="568"/>
      <c r="I319" s="568"/>
      <c r="J319" s="569"/>
      <c r="K319" s="568"/>
      <c r="L319" s="570"/>
      <c r="M319" s="571"/>
      <c r="N319" s="571"/>
      <c r="O319" s="572"/>
      <c r="P319" s="566"/>
      <c r="Q319" s="566"/>
      <c r="R319" s="566"/>
      <c r="S319" s="581"/>
      <c r="T319" s="582"/>
      <c r="U319" s="565"/>
      <c r="V319" s="576"/>
      <c r="W319" s="576"/>
      <c r="X319" s="577"/>
      <c r="Y319" s="577"/>
      <c r="Z319" s="577"/>
      <c r="AA319" s="577"/>
      <c r="AB319" s="566"/>
      <c r="AC319" s="566"/>
      <c r="AD319" s="566"/>
      <c r="AE319" s="566"/>
      <c r="AF319" s="566"/>
      <c r="AG319" s="566"/>
      <c r="AH319" s="566"/>
      <c r="AI319" s="572"/>
      <c r="AJ319" s="572"/>
      <c r="AK319" s="572"/>
      <c r="AL319" s="578"/>
      <c r="AM319" s="579"/>
    </row>
    <row r="320" spans="1:39" s="649" customFormat="1" x14ac:dyDescent="0.3">
      <c r="A320" s="565"/>
      <c r="B320" s="565"/>
      <c r="C320" s="566"/>
      <c r="D320" s="566"/>
      <c r="E320" s="567"/>
      <c r="F320" s="567"/>
      <c r="G320" s="567"/>
      <c r="H320" s="568"/>
      <c r="I320" s="568"/>
      <c r="J320" s="569"/>
      <c r="K320" s="568"/>
      <c r="L320" s="570"/>
      <c r="M320" s="571"/>
      <c r="N320" s="571"/>
      <c r="O320" s="572"/>
      <c r="P320" s="566"/>
      <c r="Q320" s="566"/>
      <c r="R320" s="566"/>
      <c r="S320" s="581"/>
      <c r="T320" s="582"/>
      <c r="U320" s="565"/>
      <c r="V320" s="576"/>
      <c r="W320" s="576"/>
      <c r="X320" s="577"/>
      <c r="Y320" s="577"/>
      <c r="Z320" s="577"/>
      <c r="AA320" s="577"/>
      <c r="AB320" s="566"/>
      <c r="AC320" s="566"/>
      <c r="AD320" s="566"/>
      <c r="AE320" s="566"/>
      <c r="AF320" s="566"/>
      <c r="AG320" s="566"/>
      <c r="AH320" s="566"/>
      <c r="AI320" s="572"/>
      <c r="AJ320" s="572"/>
      <c r="AK320" s="572"/>
      <c r="AL320" s="578"/>
      <c r="AM320" s="579"/>
    </row>
    <row r="321" spans="1:39" s="649" customFormat="1" x14ac:dyDescent="0.3">
      <c r="A321" s="565"/>
      <c r="B321" s="565"/>
      <c r="C321" s="566"/>
      <c r="D321" s="566"/>
      <c r="E321" s="567"/>
      <c r="F321" s="567"/>
      <c r="G321" s="567"/>
      <c r="H321" s="568"/>
      <c r="I321" s="568"/>
      <c r="J321" s="569"/>
      <c r="K321" s="568"/>
      <c r="L321" s="570"/>
      <c r="M321" s="571"/>
      <c r="N321" s="571"/>
      <c r="O321" s="572"/>
      <c r="P321" s="566"/>
      <c r="Q321" s="566"/>
      <c r="R321" s="566"/>
      <c r="S321" s="581"/>
      <c r="T321" s="582"/>
      <c r="U321" s="565"/>
      <c r="V321" s="576"/>
      <c r="W321" s="576"/>
      <c r="X321" s="577"/>
      <c r="Y321" s="577"/>
      <c r="Z321" s="577"/>
      <c r="AA321" s="577"/>
      <c r="AB321" s="566"/>
      <c r="AC321" s="566"/>
      <c r="AD321" s="566"/>
      <c r="AE321" s="566"/>
      <c r="AF321" s="566"/>
      <c r="AG321" s="566"/>
      <c r="AH321" s="566"/>
      <c r="AI321" s="572"/>
      <c r="AJ321" s="572"/>
      <c r="AK321" s="572"/>
      <c r="AL321" s="578"/>
      <c r="AM321" s="579"/>
    </row>
    <row r="322" spans="1:39" s="649" customFormat="1" x14ac:dyDescent="0.3">
      <c r="A322" s="565"/>
      <c r="B322" s="565"/>
      <c r="C322" s="566"/>
      <c r="D322" s="566"/>
      <c r="E322" s="567"/>
      <c r="F322" s="567"/>
      <c r="G322" s="567"/>
      <c r="H322" s="568"/>
      <c r="I322" s="568"/>
      <c r="J322" s="569"/>
      <c r="K322" s="568"/>
      <c r="L322" s="570"/>
      <c r="M322" s="571"/>
      <c r="N322" s="571"/>
      <c r="O322" s="572"/>
      <c r="P322" s="566"/>
      <c r="Q322" s="566"/>
      <c r="R322" s="566"/>
      <c r="S322" s="581"/>
      <c r="T322" s="582"/>
      <c r="U322" s="565"/>
      <c r="V322" s="576"/>
      <c r="W322" s="576"/>
      <c r="X322" s="577"/>
      <c r="Y322" s="577"/>
      <c r="Z322" s="577"/>
      <c r="AA322" s="577"/>
      <c r="AB322" s="566"/>
      <c r="AC322" s="566"/>
      <c r="AD322" s="566"/>
      <c r="AE322" s="566"/>
      <c r="AF322" s="566"/>
      <c r="AG322" s="566"/>
      <c r="AH322" s="566"/>
      <c r="AI322" s="572"/>
      <c r="AJ322" s="572"/>
      <c r="AK322" s="572"/>
      <c r="AL322" s="578"/>
      <c r="AM322" s="579"/>
    </row>
    <row r="323" spans="1:39" s="649" customFormat="1" x14ac:dyDescent="0.3">
      <c r="A323" s="565"/>
      <c r="B323" s="565"/>
      <c r="C323" s="566"/>
      <c r="D323" s="566"/>
      <c r="E323" s="567"/>
      <c r="F323" s="567"/>
      <c r="G323" s="567"/>
      <c r="H323" s="568"/>
      <c r="I323" s="568"/>
      <c r="J323" s="569"/>
      <c r="K323" s="568"/>
      <c r="L323" s="570"/>
      <c r="M323" s="571"/>
      <c r="N323" s="571"/>
      <c r="O323" s="572"/>
      <c r="P323" s="566"/>
      <c r="Q323" s="566"/>
      <c r="R323" s="566"/>
      <c r="S323" s="581"/>
      <c r="T323" s="582"/>
      <c r="U323" s="565"/>
      <c r="V323" s="576"/>
      <c r="W323" s="576"/>
      <c r="X323" s="577"/>
      <c r="Y323" s="577"/>
      <c r="Z323" s="577"/>
      <c r="AA323" s="577"/>
      <c r="AB323" s="566"/>
      <c r="AC323" s="566"/>
      <c r="AD323" s="566"/>
      <c r="AE323" s="566"/>
      <c r="AF323" s="566"/>
      <c r="AG323" s="566"/>
      <c r="AH323" s="566"/>
      <c r="AI323" s="572"/>
      <c r="AJ323" s="572"/>
      <c r="AK323" s="572"/>
      <c r="AL323" s="578"/>
      <c r="AM323" s="579"/>
    </row>
    <row r="324" spans="1:39" s="649" customFormat="1" x14ac:dyDescent="0.3">
      <c r="A324" s="565"/>
      <c r="B324" s="565"/>
      <c r="C324" s="566"/>
      <c r="D324" s="566"/>
      <c r="E324" s="567"/>
      <c r="F324" s="567"/>
      <c r="G324" s="567"/>
      <c r="H324" s="568"/>
      <c r="I324" s="568"/>
      <c r="J324" s="569"/>
      <c r="K324" s="568"/>
      <c r="L324" s="570"/>
      <c r="M324" s="571"/>
      <c r="N324" s="571"/>
      <c r="O324" s="572"/>
      <c r="P324" s="566"/>
      <c r="Q324" s="566"/>
      <c r="R324" s="566"/>
      <c r="S324" s="581"/>
      <c r="T324" s="582"/>
      <c r="U324" s="565"/>
      <c r="V324" s="576"/>
      <c r="W324" s="576"/>
      <c r="X324" s="577"/>
      <c r="Y324" s="577"/>
      <c r="Z324" s="577"/>
      <c r="AA324" s="577"/>
      <c r="AB324" s="566"/>
      <c r="AC324" s="566"/>
      <c r="AD324" s="566"/>
      <c r="AE324" s="566"/>
      <c r="AF324" s="566"/>
      <c r="AG324" s="566"/>
      <c r="AH324" s="566"/>
      <c r="AI324" s="572"/>
      <c r="AJ324" s="572"/>
      <c r="AK324" s="572"/>
      <c r="AL324" s="578"/>
      <c r="AM324" s="579"/>
    </row>
    <row r="325" spans="1:39" s="649" customFormat="1" x14ac:dyDescent="0.3">
      <c r="A325" s="565"/>
      <c r="B325" s="565"/>
      <c r="C325" s="566"/>
      <c r="D325" s="566"/>
      <c r="E325" s="567"/>
      <c r="F325" s="567"/>
      <c r="G325" s="567"/>
      <c r="H325" s="568"/>
      <c r="I325" s="568"/>
      <c r="J325" s="569"/>
      <c r="K325" s="568"/>
      <c r="L325" s="570"/>
      <c r="M325" s="571"/>
      <c r="N325" s="571"/>
      <c r="O325" s="572"/>
      <c r="P325" s="566"/>
      <c r="Q325" s="566"/>
      <c r="R325" s="566"/>
      <c r="S325" s="581"/>
      <c r="T325" s="582"/>
      <c r="U325" s="565"/>
      <c r="V325" s="576"/>
      <c r="W325" s="576"/>
      <c r="X325" s="577"/>
      <c r="Y325" s="577"/>
      <c r="Z325" s="577"/>
      <c r="AA325" s="577"/>
      <c r="AB325" s="566"/>
      <c r="AC325" s="566"/>
      <c r="AD325" s="566"/>
      <c r="AE325" s="566"/>
      <c r="AF325" s="566"/>
      <c r="AG325" s="566"/>
      <c r="AH325" s="566"/>
      <c r="AI325" s="572"/>
      <c r="AJ325" s="572"/>
      <c r="AK325" s="572"/>
      <c r="AL325" s="578"/>
      <c r="AM325" s="579"/>
    </row>
    <row r="326" spans="1:39" s="649" customFormat="1" x14ac:dyDescent="0.3">
      <c r="A326" s="565"/>
      <c r="B326" s="565"/>
      <c r="C326" s="566"/>
      <c r="D326" s="566"/>
      <c r="E326" s="567"/>
      <c r="F326" s="567"/>
      <c r="G326" s="567"/>
      <c r="H326" s="568"/>
      <c r="I326" s="568"/>
      <c r="J326" s="569"/>
      <c r="K326" s="568"/>
      <c r="L326" s="570"/>
      <c r="M326" s="571"/>
      <c r="N326" s="571"/>
      <c r="O326" s="572"/>
      <c r="P326" s="566"/>
      <c r="Q326" s="566"/>
      <c r="R326" s="566"/>
      <c r="S326" s="581"/>
      <c r="T326" s="582"/>
      <c r="U326" s="565"/>
      <c r="V326" s="576"/>
      <c r="W326" s="576"/>
      <c r="X326" s="577"/>
      <c r="Y326" s="577"/>
      <c r="Z326" s="577"/>
      <c r="AA326" s="577"/>
      <c r="AB326" s="566"/>
      <c r="AC326" s="566"/>
      <c r="AD326" s="566"/>
      <c r="AE326" s="566"/>
      <c r="AF326" s="566"/>
      <c r="AG326" s="566"/>
      <c r="AH326" s="566"/>
      <c r="AI326" s="572"/>
      <c r="AJ326" s="572"/>
      <c r="AK326" s="572"/>
      <c r="AL326" s="578"/>
      <c r="AM326" s="579"/>
    </row>
    <row r="327" spans="1:39" s="649" customFormat="1" x14ac:dyDescent="0.3">
      <c r="A327" s="565"/>
      <c r="B327" s="565"/>
      <c r="C327" s="566"/>
      <c r="D327" s="566"/>
      <c r="E327" s="567"/>
      <c r="F327" s="567"/>
      <c r="G327" s="567"/>
      <c r="H327" s="568"/>
      <c r="I327" s="568"/>
      <c r="J327" s="569"/>
      <c r="K327" s="568"/>
      <c r="L327" s="570"/>
      <c r="M327" s="571"/>
      <c r="N327" s="571"/>
      <c r="O327" s="572"/>
      <c r="P327" s="566"/>
      <c r="Q327" s="566"/>
      <c r="R327" s="566"/>
      <c r="S327" s="581"/>
      <c r="T327" s="582"/>
      <c r="U327" s="565"/>
      <c r="V327" s="576"/>
      <c r="W327" s="576"/>
      <c r="X327" s="577"/>
      <c r="Y327" s="577"/>
      <c r="Z327" s="577"/>
      <c r="AA327" s="577"/>
      <c r="AB327" s="566"/>
      <c r="AC327" s="566"/>
      <c r="AD327" s="566"/>
      <c r="AE327" s="566"/>
      <c r="AF327" s="566"/>
      <c r="AG327" s="566"/>
      <c r="AH327" s="566"/>
      <c r="AI327" s="572"/>
      <c r="AJ327" s="572"/>
      <c r="AK327" s="572"/>
      <c r="AL327" s="578"/>
      <c r="AM327" s="579"/>
    </row>
    <row r="328" spans="1:39" s="649" customFormat="1" x14ac:dyDescent="0.3">
      <c r="A328" s="565"/>
      <c r="B328" s="565"/>
      <c r="C328" s="566"/>
      <c r="D328" s="566"/>
      <c r="E328" s="567"/>
      <c r="F328" s="567"/>
      <c r="G328" s="567"/>
      <c r="H328" s="568"/>
      <c r="I328" s="568"/>
      <c r="J328" s="569"/>
      <c r="K328" s="568"/>
      <c r="L328" s="570"/>
      <c r="M328" s="571"/>
      <c r="N328" s="571"/>
      <c r="O328" s="572"/>
      <c r="P328" s="566"/>
      <c r="Q328" s="566"/>
      <c r="R328" s="566"/>
      <c r="S328" s="581"/>
      <c r="T328" s="582"/>
      <c r="U328" s="565"/>
      <c r="V328" s="576"/>
      <c r="W328" s="576"/>
      <c r="X328" s="577"/>
      <c r="Y328" s="577"/>
      <c r="Z328" s="577"/>
      <c r="AA328" s="577"/>
      <c r="AB328" s="566"/>
      <c r="AC328" s="566"/>
      <c r="AD328" s="566"/>
      <c r="AE328" s="566"/>
      <c r="AF328" s="566"/>
      <c r="AG328" s="566"/>
      <c r="AH328" s="566"/>
      <c r="AI328" s="572"/>
      <c r="AJ328" s="572"/>
      <c r="AK328" s="572"/>
      <c r="AL328" s="578"/>
      <c r="AM328" s="579"/>
    </row>
    <row r="329" spans="1:39" s="649" customFormat="1" x14ac:dyDescent="0.3">
      <c r="A329" s="565"/>
      <c r="B329" s="565"/>
      <c r="C329" s="566"/>
      <c r="D329" s="566"/>
      <c r="E329" s="567"/>
      <c r="F329" s="567"/>
      <c r="G329" s="567"/>
      <c r="H329" s="568"/>
      <c r="I329" s="568"/>
      <c r="J329" s="569"/>
      <c r="K329" s="568"/>
      <c r="L329" s="570"/>
      <c r="M329" s="571"/>
      <c r="N329" s="571"/>
      <c r="O329" s="572"/>
      <c r="P329" s="566"/>
      <c r="Q329" s="566"/>
      <c r="R329" s="566"/>
      <c r="S329" s="581"/>
      <c r="T329" s="582"/>
      <c r="U329" s="565"/>
      <c r="V329" s="576"/>
      <c r="W329" s="576"/>
      <c r="X329" s="577"/>
      <c r="Y329" s="577"/>
      <c r="Z329" s="577"/>
      <c r="AA329" s="577"/>
      <c r="AB329" s="566"/>
      <c r="AC329" s="566"/>
      <c r="AD329" s="566"/>
      <c r="AE329" s="566"/>
      <c r="AF329" s="566"/>
      <c r="AG329" s="566"/>
      <c r="AH329" s="566"/>
      <c r="AI329" s="572"/>
      <c r="AJ329" s="572"/>
      <c r="AK329" s="572"/>
      <c r="AL329" s="578"/>
      <c r="AM329" s="579"/>
    </row>
    <row r="330" spans="1:39" s="649" customFormat="1" x14ac:dyDescent="0.3">
      <c r="A330" s="565"/>
      <c r="B330" s="565"/>
      <c r="C330" s="566"/>
      <c r="D330" s="566"/>
      <c r="E330" s="567"/>
      <c r="F330" s="567"/>
      <c r="G330" s="567"/>
      <c r="H330" s="568"/>
      <c r="I330" s="568"/>
      <c r="J330" s="569"/>
      <c r="K330" s="568"/>
      <c r="L330" s="570"/>
      <c r="M330" s="571"/>
      <c r="N330" s="571"/>
      <c r="O330" s="572"/>
      <c r="P330" s="566"/>
      <c r="Q330" s="566"/>
      <c r="R330" s="566"/>
      <c r="S330" s="581"/>
      <c r="T330" s="582"/>
      <c r="U330" s="565"/>
      <c r="V330" s="576"/>
      <c r="W330" s="576"/>
      <c r="X330" s="577"/>
      <c r="Y330" s="577"/>
      <c r="Z330" s="577"/>
      <c r="AA330" s="577"/>
      <c r="AB330" s="566"/>
      <c r="AC330" s="566"/>
      <c r="AD330" s="566"/>
      <c r="AE330" s="566"/>
      <c r="AF330" s="566"/>
      <c r="AG330" s="566"/>
      <c r="AH330" s="566"/>
      <c r="AI330" s="572"/>
      <c r="AJ330" s="572"/>
      <c r="AK330" s="572"/>
      <c r="AL330" s="578"/>
      <c r="AM330" s="579"/>
    </row>
    <row r="331" spans="1:39" s="649" customFormat="1" x14ac:dyDescent="0.3">
      <c r="A331" s="565"/>
      <c r="B331" s="565"/>
      <c r="C331" s="566"/>
      <c r="D331" s="566"/>
      <c r="E331" s="567"/>
      <c r="F331" s="567"/>
      <c r="G331" s="567"/>
      <c r="H331" s="568"/>
      <c r="I331" s="568"/>
      <c r="J331" s="569"/>
      <c r="K331" s="568"/>
      <c r="L331" s="570"/>
      <c r="M331" s="571"/>
      <c r="N331" s="571"/>
      <c r="O331" s="572"/>
      <c r="P331" s="566"/>
      <c r="Q331" s="566"/>
      <c r="R331" s="566"/>
      <c r="S331" s="581"/>
      <c r="T331" s="582"/>
      <c r="U331" s="565"/>
      <c r="V331" s="576"/>
      <c r="W331" s="576"/>
      <c r="X331" s="577"/>
      <c r="Y331" s="577"/>
      <c r="Z331" s="577"/>
      <c r="AA331" s="577"/>
      <c r="AB331" s="566"/>
      <c r="AC331" s="566"/>
      <c r="AD331" s="566"/>
      <c r="AE331" s="566"/>
      <c r="AF331" s="566"/>
      <c r="AG331" s="566"/>
      <c r="AH331" s="566"/>
      <c r="AI331" s="572"/>
      <c r="AJ331" s="572"/>
      <c r="AK331" s="572"/>
      <c r="AL331" s="578"/>
      <c r="AM331" s="579"/>
    </row>
    <row r="332" spans="1:39" s="649" customFormat="1" x14ac:dyDescent="0.3">
      <c r="A332" s="565"/>
      <c r="B332" s="565"/>
      <c r="C332" s="566"/>
      <c r="D332" s="566"/>
      <c r="E332" s="567"/>
      <c r="F332" s="567"/>
      <c r="G332" s="567"/>
      <c r="H332" s="568"/>
      <c r="I332" s="568"/>
      <c r="J332" s="569"/>
      <c r="K332" s="568"/>
      <c r="L332" s="570"/>
      <c r="M332" s="571"/>
      <c r="N332" s="571"/>
      <c r="O332" s="572"/>
      <c r="P332" s="566"/>
      <c r="Q332" s="566"/>
      <c r="R332" s="566"/>
      <c r="S332" s="581"/>
      <c r="T332" s="582"/>
      <c r="U332" s="565"/>
      <c r="V332" s="576"/>
      <c r="W332" s="576"/>
      <c r="X332" s="577"/>
      <c r="Y332" s="577"/>
      <c r="Z332" s="577"/>
      <c r="AA332" s="577"/>
      <c r="AB332" s="566"/>
      <c r="AC332" s="566"/>
      <c r="AD332" s="566"/>
      <c r="AE332" s="566"/>
      <c r="AF332" s="566"/>
      <c r="AG332" s="566"/>
      <c r="AH332" s="566"/>
      <c r="AI332" s="572"/>
      <c r="AJ332" s="572"/>
      <c r="AK332" s="572"/>
      <c r="AL332" s="578"/>
      <c r="AM332" s="579"/>
    </row>
    <row r="333" spans="1:39" s="649" customFormat="1" x14ac:dyDescent="0.3">
      <c r="A333" s="565"/>
      <c r="B333" s="565"/>
      <c r="C333" s="566"/>
      <c r="D333" s="566"/>
      <c r="E333" s="567"/>
      <c r="F333" s="567"/>
      <c r="G333" s="567"/>
      <c r="H333" s="568"/>
      <c r="I333" s="568"/>
      <c r="J333" s="569"/>
      <c r="K333" s="568"/>
      <c r="L333" s="570"/>
      <c r="M333" s="571"/>
      <c r="N333" s="571"/>
      <c r="O333" s="572"/>
      <c r="P333" s="566"/>
      <c r="Q333" s="566"/>
      <c r="R333" s="566"/>
      <c r="S333" s="581"/>
      <c r="T333" s="582"/>
      <c r="U333" s="565"/>
      <c r="V333" s="576"/>
      <c r="W333" s="576"/>
      <c r="X333" s="577"/>
      <c r="Y333" s="577"/>
      <c r="Z333" s="577"/>
      <c r="AA333" s="577"/>
      <c r="AB333" s="566"/>
      <c r="AC333" s="566"/>
      <c r="AD333" s="566"/>
      <c r="AE333" s="566"/>
      <c r="AF333" s="566"/>
      <c r="AG333" s="566"/>
      <c r="AH333" s="566"/>
      <c r="AI333" s="572"/>
      <c r="AJ333" s="572"/>
      <c r="AK333" s="572"/>
      <c r="AL333" s="578"/>
      <c r="AM333" s="579"/>
    </row>
    <row r="334" spans="1:39" s="649" customFormat="1" x14ac:dyDescent="0.3">
      <c r="A334" s="565"/>
      <c r="B334" s="565"/>
      <c r="C334" s="566"/>
      <c r="D334" s="566"/>
      <c r="E334" s="567"/>
      <c r="F334" s="567"/>
      <c r="G334" s="567"/>
      <c r="H334" s="568"/>
      <c r="I334" s="568"/>
      <c r="J334" s="569"/>
      <c r="K334" s="568"/>
      <c r="L334" s="570"/>
      <c r="M334" s="571"/>
      <c r="N334" s="571"/>
      <c r="O334" s="572"/>
      <c r="P334" s="566"/>
      <c r="Q334" s="566"/>
      <c r="R334" s="566"/>
      <c r="S334" s="581"/>
      <c r="T334" s="582"/>
      <c r="U334" s="565"/>
      <c r="V334" s="576"/>
      <c r="W334" s="576"/>
      <c r="X334" s="577"/>
      <c r="Y334" s="577"/>
      <c r="Z334" s="577"/>
      <c r="AA334" s="577"/>
      <c r="AB334" s="566"/>
      <c r="AC334" s="566"/>
      <c r="AD334" s="566"/>
      <c r="AE334" s="566"/>
      <c r="AF334" s="566"/>
      <c r="AG334" s="566"/>
      <c r="AH334" s="566"/>
      <c r="AI334" s="572"/>
      <c r="AJ334" s="572"/>
      <c r="AK334" s="572"/>
      <c r="AL334" s="578"/>
      <c r="AM334" s="579"/>
    </row>
    <row r="335" spans="1:39" s="649" customFormat="1" x14ac:dyDescent="0.3">
      <c r="A335" s="565"/>
      <c r="B335" s="565"/>
      <c r="C335" s="566"/>
      <c r="D335" s="566"/>
      <c r="E335" s="567"/>
      <c r="F335" s="567"/>
      <c r="G335" s="567"/>
      <c r="H335" s="568"/>
      <c r="I335" s="568"/>
      <c r="J335" s="569"/>
      <c r="K335" s="568"/>
      <c r="L335" s="570"/>
      <c r="M335" s="571"/>
      <c r="N335" s="571"/>
      <c r="O335" s="572"/>
      <c r="P335" s="566"/>
      <c r="Q335" s="566"/>
      <c r="R335" s="566"/>
      <c r="S335" s="581"/>
      <c r="T335" s="582"/>
      <c r="U335" s="565"/>
      <c r="V335" s="576"/>
      <c r="W335" s="576"/>
      <c r="X335" s="577"/>
      <c r="Y335" s="577"/>
      <c r="Z335" s="577"/>
      <c r="AA335" s="577"/>
      <c r="AB335" s="566"/>
      <c r="AC335" s="566"/>
      <c r="AD335" s="566"/>
      <c r="AE335" s="566"/>
      <c r="AF335" s="566"/>
      <c r="AG335" s="566"/>
      <c r="AH335" s="566"/>
      <c r="AI335" s="572"/>
      <c r="AJ335" s="572"/>
      <c r="AK335" s="572"/>
      <c r="AL335" s="578"/>
      <c r="AM335" s="579"/>
    </row>
    <row r="336" spans="1:39" s="649" customFormat="1" x14ac:dyDescent="0.3">
      <c r="A336" s="565"/>
      <c r="B336" s="565"/>
      <c r="C336" s="566"/>
      <c r="D336" s="566"/>
      <c r="E336" s="567"/>
      <c r="F336" s="567"/>
      <c r="G336" s="567"/>
      <c r="H336" s="568"/>
      <c r="I336" s="568"/>
      <c r="J336" s="569"/>
      <c r="K336" s="568"/>
      <c r="L336" s="570"/>
      <c r="M336" s="571"/>
      <c r="N336" s="571"/>
      <c r="O336" s="572"/>
      <c r="P336" s="566"/>
      <c r="Q336" s="566"/>
      <c r="R336" s="566"/>
      <c r="S336" s="581"/>
      <c r="T336" s="582"/>
      <c r="U336" s="565"/>
      <c r="V336" s="576"/>
      <c r="W336" s="576"/>
      <c r="X336" s="577"/>
      <c r="Y336" s="577"/>
      <c r="Z336" s="577"/>
      <c r="AA336" s="577"/>
      <c r="AB336" s="566"/>
      <c r="AC336" s="566"/>
      <c r="AD336" s="566"/>
      <c r="AE336" s="566"/>
      <c r="AF336" s="566"/>
      <c r="AG336" s="566"/>
      <c r="AH336" s="566"/>
      <c r="AI336" s="572"/>
      <c r="AJ336" s="572"/>
      <c r="AK336" s="572"/>
      <c r="AL336" s="578"/>
      <c r="AM336" s="579"/>
    </row>
    <row r="337" spans="1:39" s="649" customFormat="1" x14ac:dyDescent="0.3">
      <c r="A337" s="565"/>
      <c r="B337" s="565"/>
      <c r="C337" s="566"/>
      <c r="D337" s="566"/>
      <c r="E337" s="567"/>
      <c r="F337" s="567"/>
      <c r="G337" s="567"/>
      <c r="H337" s="568"/>
      <c r="I337" s="568"/>
      <c r="J337" s="569"/>
      <c r="K337" s="568"/>
      <c r="L337" s="570"/>
      <c r="M337" s="571"/>
      <c r="N337" s="571"/>
      <c r="O337" s="572"/>
      <c r="P337" s="566"/>
      <c r="Q337" s="566"/>
      <c r="R337" s="566"/>
      <c r="S337" s="581"/>
      <c r="T337" s="582"/>
      <c r="U337" s="565"/>
      <c r="V337" s="576"/>
      <c r="W337" s="576"/>
      <c r="X337" s="577"/>
      <c r="Y337" s="577"/>
      <c r="Z337" s="577"/>
      <c r="AA337" s="577"/>
      <c r="AB337" s="566"/>
      <c r="AC337" s="566"/>
      <c r="AD337" s="566"/>
      <c r="AE337" s="566"/>
      <c r="AF337" s="566"/>
      <c r="AG337" s="566"/>
      <c r="AH337" s="566"/>
      <c r="AI337" s="572"/>
      <c r="AJ337" s="572"/>
      <c r="AK337" s="572"/>
      <c r="AL337" s="578"/>
      <c r="AM337" s="579"/>
    </row>
    <row r="338" spans="1:39" s="649" customFormat="1" x14ac:dyDescent="0.3">
      <c r="A338" s="565"/>
      <c r="B338" s="565"/>
      <c r="C338" s="566"/>
      <c r="D338" s="566"/>
      <c r="E338" s="567"/>
      <c r="F338" s="567"/>
      <c r="G338" s="567"/>
      <c r="H338" s="568"/>
      <c r="I338" s="568"/>
      <c r="J338" s="569"/>
      <c r="K338" s="568"/>
      <c r="L338" s="570"/>
      <c r="M338" s="571"/>
      <c r="N338" s="571"/>
      <c r="O338" s="572"/>
      <c r="P338" s="566"/>
      <c r="Q338" s="566"/>
      <c r="R338" s="566"/>
      <c r="S338" s="581"/>
      <c r="T338" s="582"/>
      <c r="U338" s="565"/>
      <c r="V338" s="576"/>
      <c r="W338" s="576"/>
      <c r="X338" s="577"/>
      <c r="Y338" s="577"/>
      <c r="Z338" s="577"/>
      <c r="AA338" s="577"/>
      <c r="AB338" s="566"/>
      <c r="AC338" s="566"/>
      <c r="AD338" s="566"/>
      <c r="AE338" s="566"/>
      <c r="AF338" s="566"/>
      <c r="AG338" s="566"/>
      <c r="AH338" s="566"/>
      <c r="AI338" s="572"/>
      <c r="AJ338" s="572"/>
      <c r="AK338" s="572"/>
      <c r="AL338" s="578"/>
      <c r="AM338" s="579"/>
    </row>
    <row r="339" spans="1:39" s="649" customFormat="1" x14ac:dyDescent="0.3">
      <c r="A339" s="565"/>
      <c r="B339" s="565"/>
      <c r="C339" s="566"/>
      <c r="D339" s="566"/>
      <c r="E339" s="567"/>
      <c r="F339" s="567"/>
      <c r="G339" s="567"/>
      <c r="H339" s="568"/>
      <c r="I339" s="568"/>
      <c r="J339" s="569"/>
      <c r="K339" s="568"/>
      <c r="L339" s="570"/>
      <c r="M339" s="571"/>
      <c r="N339" s="571"/>
      <c r="O339" s="572"/>
      <c r="P339" s="566"/>
      <c r="Q339" s="566"/>
      <c r="R339" s="566"/>
      <c r="S339" s="581"/>
      <c r="T339" s="582"/>
      <c r="U339" s="565"/>
      <c r="V339" s="576"/>
      <c r="W339" s="576"/>
      <c r="X339" s="577"/>
      <c r="Y339" s="577"/>
      <c r="Z339" s="577"/>
      <c r="AA339" s="577"/>
      <c r="AB339" s="566"/>
      <c r="AC339" s="566"/>
      <c r="AD339" s="566"/>
      <c r="AE339" s="566"/>
      <c r="AF339" s="566"/>
      <c r="AG339" s="566"/>
      <c r="AH339" s="566"/>
      <c r="AI339" s="572"/>
      <c r="AJ339" s="572"/>
      <c r="AK339" s="572"/>
      <c r="AL339" s="578"/>
      <c r="AM339" s="579"/>
    </row>
    <row r="340" spans="1:39" s="649" customFormat="1" x14ac:dyDescent="0.3">
      <c r="A340" s="565"/>
      <c r="B340" s="565"/>
      <c r="C340" s="566"/>
      <c r="D340" s="566"/>
      <c r="E340" s="567"/>
      <c r="F340" s="567"/>
      <c r="G340" s="567"/>
      <c r="H340" s="568"/>
      <c r="I340" s="568"/>
      <c r="J340" s="569"/>
      <c r="K340" s="568"/>
      <c r="L340" s="570"/>
      <c r="M340" s="571"/>
      <c r="N340" s="571"/>
      <c r="O340" s="572"/>
      <c r="P340" s="566"/>
      <c r="Q340" s="566"/>
      <c r="R340" s="566"/>
      <c r="S340" s="581"/>
      <c r="T340" s="582"/>
      <c r="U340" s="565"/>
      <c r="V340" s="576"/>
      <c r="W340" s="576"/>
      <c r="X340" s="577"/>
      <c r="Y340" s="577"/>
      <c r="Z340" s="577"/>
      <c r="AA340" s="577"/>
      <c r="AB340" s="566"/>
      <c r="AC340" s="566"/>
      <c r="AD340" s="566"/>
      <c r="AE340" s="566"/>
      <c r="AF340" s="566"/>
      <c r="AG340" s="566"/>
      <c r="AH340" s="566"/>
      <c r="AI340" s="572"/>
      <c r="AJ340" s="572"/>
      <c r="AK340" s="572"/>
      <c r="AL340" s="578"/>
      <c r="AM340" s="579"/>
    </row>
    <row r="341" spans="1:39" s="649" customFormat="1" x14ac:dyDescent="0.3">
      <c r="A341" s="565"/>
      <c r="B341" s="565"/>
      <c r="C341" s="566"/>
      <c r="D341" s="566"/>
      <c r="E341" s="567"/>
      <c r="F341" s="567"/>
      <c r="G341" s="567"/>
      <c r="H341" s="568"/>
      <c r="I341" s="568"/>
      <c r="J341" s="569"/>
      <c r="K341" s="568"/>
      <c r="L341" s="570"/>
      <c r="M341" s="571"/>
      <c r="N341" s="571"/>
      <c r="O341" s="572"/>
      <c r="P341" s="566"/>
      <c r="Q341" s="566"/>
      <c r="R341" s="566"/>
      <c r="S341" s="581"/>
      <c r="T341" s="582"/>
      <c r="U341" s="565"/>
      <c r="V341" s="576"/>
      <c r="W341" s="576"/>
      <c r="X341" s="577"/>
      <c r="Y341" s="577"/>
      <c r="Z341" s="577"/>
      <c r="AA341" s="577"/>
      <c r="AB341" s="566"/>
      <c r="AC341" s="566"/>
      <c r="AD341" s="566"/>
      <c r="AE341" s="566"/>
      <c r="AF341" s="566"/>
      <c r="AG341" s="566"/>
      <c r="AH341" s="566"/>
      <c r="AI341" s="572"/>
      <c r="AJ341" s="572"/>
      <c r="AK341" s="572"/>
      <c r="AL341" s="578"/>
      <c r="AM341" s="579"/>
    </row>
    <row r="342" spans="1:39" s="649" customFormat="1" x14ac:dyDescent="0.3">
      <c r="A342" s="565"/>
      <c r="B342" s="565"/>
      <c r="C342" s="566"/>
      <c r="D342" s="566"/>
      <c r="E342" s="567"/>
      <c r="F342" s="567"/>
      <c r="G342" s="567"/>
      <c r="H342" s="568"/>
      <c r="I342" s="568"/>
      <c r="J342" s="569"/>
      <c r="K342" s="568"/>
      <c r="L342" s="570"/>
      <c r="M342" s="571"/>
      <c r="N342" s="571"/>
      <c r="O342" s="572"/>
      <c r="P342" s="566"/>
      <c r="Q342" s="566"/>
      <c r="R342" s="566"/>
      <c r="S342" s="581"/>
      <c r="T342" s="582"/>
      <c r="U342" s="565"/>
      <c r="V342" s="576"/>
      <c r="W342" s="576"/>
      <c r="X342" s="577"/>
      <c r="Y342" s="577"/>
      <c r="Z342" s="577"/>
      <c r="AA342" s="577"/>
      <c r="AB342" s="566"/>
      <c r="AC342" s="566"/>
      <c r="AD342" s="566"/>
      <c r="AE342" s="566"/>
      <c r="AF342" s="566"/>
      <c r="AG342" s="566"/>
      <c r="AH342" s="566"/>
      <c r="AI342" s="572"/>
      <c r="AJ342" s="572"/>
      <c r="AK342" s="572"/>
      <c r="AL342" s="578"/>
      <c r="AM342" s="579"/>
    </row>
    <row r="343" spans="1:39" s="649" customFormat="1" x14ac:dyDescent="0.3">
      <c r="A343" s="565"/>
      <c r="B343" s="565"/>
      <c r="C343" s="566"/>
      <c r="D343" s="566"/>
      <c r="E343" s="567"/>
      <c r="F343" s="567"/>
      <c r="G343" s="567"/>
      <c r="H343" s="568"/>
      <c r="I343" s="568"/>
      <c r="J343" s="569"/>
      <c r="K343" s="568"/>
      <c r="L343" s="570"/>
      <c r="M343" s="571"/>
      <c r="N343" s="571"/>
      <c r="O343" s="572"/>
      <c r="P343" s="566"/>
      <c r="Q343" s="566"/>
      <c r="R343" s="566"/>
      <c r="S343" s="581"/>
      <c r="T343" s="582"/>
      <c r="U343" s="565"/>
      <c r="V343" s="576"/>
      <c r="W343" s="576"/>
      <c r="X343" s="577"/>
      <c r="Y343" s="577"/>
      <c r="Z343" s="577"/>
      <c r="AA343" s="577"/>
      <c r="AB343" s="566"/>
      <c r="AC343" s="566"/>
      <c r="AD343" s="566"/>
      <c r="AE343" s="566"/>
      <c r="AF343" s="566"/>
      <c r="AG343" s="566"/>
      <c r="AH343" s="566"/>
      <c r="AI343" s="572"/>
      <c r="AJ343" s="572"/>
      <c r="AK343" s="572"/>
      <c r="AL343" s="578"/>
      <c r="AM343" s="579"/>
    </row>
    <row r="344" spans="1:39" s="649" customFormat="1" x14ac:dyDescent="0.3">
      <c r="A344" s="565"/>
      <c r="B344" s="565"/>
      <c r="C344" s="566"/>
      <c r="D344" s="566"/>
      <c r="E344" s="567"/>
      <c r="F344" s="567"/>
      <c r="G344" s="567"/>
      <c r="H344" s="568"/>
      <c r="I344" s="568"/>
      <c r="J344" s="569"/>
      <c r="K344" s="568"/>
      <c r="L344" s="570"/>
      <c r="M344" s="571"/>
      <c r="N344" s="571"/>
      <c r="O344" s="572"/>
      <c r="P344" s="566"/>
      <c r="Q344" s="566"/>
      <c r="R344" s="566"/>
      <c r="S344" s="581"/>
      <c r="T344" s="582"/>
      <c r="U344" s="565"/>
      <c r="V344" s="576"/>
      <c r="W344" s="576"/>
      <c r="X344" s="577"/>
      <c r="Y344" s="577"/>
      <c r="Z344" s="577"/>
      <c r="AA344" s="577"/>
      <c r="AB344" s="566"/>
      <c r="AC344" s="566"/>
      <c r="AD344" s="566"/>
      <c r="AE344" s="566"/>
      <c r="AF344" s="566"/>
      <c r="AG344" s="566"/>
      <c r="AH344" s="566"/>
      <c r="AI344" s="572"/>
      <c r="AJ344" s="572"/>
      <c r="AK344" s="572"/>
      <c r="AL344" s="578"/>
      <c r="AM344" s="579"/>
    </row>
    <row r="345" spans="1:39" s="649" customFormat="1" x14ac:dyDescent="0.3">
      <c r="A345" s="565"/>
      <c r="B345" s="565"/>
      <c r="C345" s="566"/>
      <c r="D345" s="566"/>
      <c r="E345" s="567"/>
      <c r="F345" s="567"/>
      <c r="G345" s="567"/>
      <c r="H345" s="568"/>
      <c r="I345" s="568"/>
      <c r="J345" s="569"/>
      <c r="K345" s="568"/>
      <c r="L345" s="570"/>
      <c r="M345" s="571"/>
      <c r="N345" s="571"/>
      <c r="O345" s="572"/>
      <c r="P345" s="566"/>
      <c r="Q345" s="566"/>
      <c r="R345" s="566"/>
      <c r="S345" s="581"/>
      <c r="T345" s="582"/>
      <c r="U345" s="565"/>
      <c r="V345" s="576"/>
      <c r="W345" s="576"/>
      <c r="X345" s="577"/>
      <c r="Y345" s="577"/>
      <c r="Z345" s="577"/>
      <c r="AA345" s="577"/>
      <c r="AB345" s="566"/>
      <c r="AC345" s="566"/>
      <c r="AD345" s="566"/>
      <c r="AE345" s="566"/>
      <c r="AF345" s="566"/>
      <c r="AG345" s="566"/>
      <c r="AH345" s="566"/>
      <c r="AI345" s="572"/>
      <c r="AJ345" s="572"/>
      <c r="AK345" s="572"/>
      <c r="AL345" s="578"/>
      <c r="AM345" s="579"/>
    </row>
    <row r="346" spans="1:39" s="649" customFormat="1" x14ac:dyDescent="0.3">
      <c r="A346" s="565"/>
      <c r="B346" s="565"/>
      <c r="C346" s="566"/>
      <c r="D346" s="566"/>
      <c r="E346" s="567"/>
      <c r="F346" s="567"/>
      <c r="G346" s="567"/>
      <c r="H346" s="568"/>
      <c r="I346" s="568"/>
      <c r="J346" s="569"/>
      <c r="K346" s="568"/>
      <c r="L346" s="570"/>
      <c r="M346" s="571"/>
      <c r="N346" s="571"/>
      <c r="O346" s="572"/>
      <c r="P346" s="566"/>
      <c r="Q346" s="566"/>
      <c r="R346" s="566"/>
      <c r="S346" s="581"/>
      <c r="T346" s="582"/>
      <c r="U346" s="565"/>
      <c r="V346" s="576"/>
      <c r="W346" s="576"/>
      <c r="X346" s="577"/>
      <c r="Y346" s="577"/>
      <c r="Z346" s="577"/>
      <c r="AA346" s="577"/>
      <c r="AB346" s="566"/>
      <c r="AC346" s="566"/>
      <c r="AD346" s="566"/>
      <c r="AE346" s="566"/>
      <c r="AF346" s="566"/>
      <c r="AG346" s="566"/>
      <c r="AH346" s="566"/>
      <c r="AI346" s="572"/>
      <c r="AJ346" s="572"/>
      <c r="AK346" s="572"/>
      <c r="AL346" s="578"/>
      <c r="AM346" s="579"/>
    </row>
    <row r="347" spans="1:39" s="649" customFormat="1" x14ac:dyDescent="0.3">
      <c r="A347" s="565"/>
      <c r="B347" s="565"/>
      <c r="C347" s="566"/>
      <c r="D347" s="566"/>
      <c r="E347" s="567"/>
      <c r="F347" s="567"/>
      <c r="G347" s="567"/>
      <c r="H347" s="568"/>
      <c r="I347" s="568"/>
      <c r="J347" s="569"/>
      <c r="K347" s="568"/>
      <c r="L347" s="570"/>
      <c r="M347" s="571"/>
      <c r="N347" s="571"/>
      <c r="O347" s="572"/>
      <c r="P347" s="566"/>
      <c r="Q347" s="566"/>
      <c r="R347" s="566"/>
      <c r="S347" s="581"/>
      <c r="T347" s="582"/>
      <c r="U347" s="565"/>
      <c r="V347" s="576"/>
      <c r="W347" s="576"/>
      <c r="X347" s="577"/>
      <c r="Y347" s="577"/>
      <c r="Z347" s="577"/>
      <c r="AA347" s="577"/>
      <c r="AB347" s="566"/>
      <c r="AC347" s="566"/>
      <c r="AD347" s="566"/>
      <c r="AE347" s="566"/>
      <c r="AF347" s="566"/>
      <c r="AG347" s="566"/>
      <c r="AH347" s="566"/>
      <c r="AI347" s="572"/>
      <c r="AJ347" s="572"/>
      <c r="AK347" s="572"/>
      <c r="AL347" s="578"/>
      <c r="AM347" s="579"/>
    </row>
    <row r="348" spans="1:39" s="649" customFormat="1" x14ac:dyDescent="0.3">
      <c r="A348" s="565"/>
      <c r="B348" s="565"/>
      <c r="C348" s="566"/>
      <c r="D348" s="566"/>
      <c r="E348" s="567"/>
      <c r="F348" s="567"/>
      <c r="G348" s="567"/>
      <c r="H348" s="568"/>
      <c r="I348" s="568"/>
      <c r="J348" s="569"/>
      <c r="K348" s="568"/>
      <c r="L348" s="570"/>
      <c r="M348" s="571"/>
      <c r="N348" s="571"/>
      <c r="O348" s="572"/>
      <c r="P348" s="566"/>
      <c r="Q348" s="566"/>
      <c r="R348" s="566"/>
      <c r="S348" s="581"/>
      <c r="T348" s="582"/>
      <c r="U348" s="565"/>
      <c r="V348" s="576"/>
      <c r="W348" s="576"/>
      <c r="X348" s="577"/>
      <c r="Y348" s="577"/>
      <c r="Z348" s="577"/>
      <c r="AA348" s="577"/>
      <c r="AB348" s="566"/>
      <c r="AC348" s="566"/>
      <c r="AD348" s="566"/>
      <c r="AE348" s="566"/>
      <c r="AF348" s="566"/>
      <c r="AG348" s="566"/>
      <c r="AH348" s="566"/>
      <c r="AI348" s="572"/>
      <c r="AJ348" s="572"/>
      <c r="AK348" s="572"/>
      <c r="AL348" s="578"/>
      <c r="AM348" s="579"/>
    </row>
    <row r="349" spans="1:39" s="649" customFormat="1" x14ac:dyDescent="0.3">
      <c r="A349" s="565"/>
      <c r="B349" s="565"/>
      <c r="C349" s="566"/>
      <c r="D349" s="566"/>
      <c r="E349" s="567"/>
      <c r="F349" s="567"/>
      <c r="G349" s="567"/>
      <c r="H349" s="568"/>
      <c r="I349" s="568"/>
      <c r="J349" s="569"/>
      <c r="K349" s="568"/>
      <c r="L349" s="570"/>
      <c r="M349" s="571"/>
      <c r="N349" s="571"/>
      <c r="O349" s="572"/>
      <c r="P349" s="566"/>
      <c r="Q349" s="566"/>
      <c r="R349" s="566"/>
      <c r="S349" s="581"/>
      <c r="T349" s="582"/>
      <c r="U349" s="565"/>
      <c r="V349" s="576"/>
      <c r="W349" s="576"/>
      <c r="X349" s="577"/>
      <c r="Y349" s="577"/>
      <c r="Z349" s="577"/>
      <c r="AA349" s="577"/>
      <c r="AB349" s="566"/>
      <c r="AC349" s="566"/>
      <c r="AD349" s="566"/>
      <c r="AE349" s="566"/>
      <c r="AF349" s="566"/>
      <c r="AG349" s="566"/>
      <c r="AH349" s="566"/>
      <c r="AI349" s="572"/>
      <c r="AJ349" s="572"/>
      <c r="AK349" s="572"/>
      <c r="AL349" s="578"/>
      <c r="AM349" s="579"/>
    </row>
    <row r="350" spans="1:39" s="649" customFormat="1" x14ac:dyDescent="0.3">
      <c r="A350" s="565"/>
      <c r="B350" s="565"/>
      <c r="C350" s="566"/>
      <c r="D350" s="566"/>
      <c r="E350" s="567"/>
      <c r="F350" s="567"/>
      <c r="G350" s="567"/>
      <c r="H350" s="568"/>
      <c r="I350" s="568"/>
      <c r="J350" s="569"/>
      <c r="K350" s="568"/>
      <c r="L350" s="570"/>
      <c r="M350" s="571"/>
      <c r="N350" s="571"/>
      <c r="O350" s="572"/>
      <c r="P350" s="566"/>
      <c r="Q350" s="566"/>
      <c r="R350" s="566"/>
      <c r="S350" s="581"/>
      <c r="T350" s="582"/>
      <c r="U350" s="565"/>
      <c r="V350" s="576"/>
      <c r="W350" s="576"/>
      <c r="X350" s="577"/>
      <c r="Y350" s="577"/>
      <c r="Z350" s="577"/>
      <c r="AA350" s="577"/>
      <c r="AB350" s="566"/>
      <c r="AC350" s="566"/>
      <c r="AD350" s="566"/>
      <c r="AE350" s="566"/>
      <c r="AF350" s="566"/>
      <c r="AG350" s="566"/>
      <c r="AH350" s="566"/>
      <c r="AI350" s="572"/>
      <c r="AJ350" s="572"/>
      <c r="AK350" s="572"/>
      <c r="AL350" s="578"/>
      <c r="AM350" s="579"/>
    </row>
    <row r="351" spans="1:39" s="649" customFormat="1" x14ac:dyDescent="0.3">
      <c r="A351" s="565"/>
      <c r="B351" s="565"/>
      <c r="C351" s="566"/>
      <c r="D351" s="566"/>
      <c r="E351" s="567"/>
      <c r="F351" s="567"/>
      <c r="G351" s="567"/>
      <c r="H351" s="568"/>
      <c r="I351" s="568"/>
      <c r="J351" s="569"/>
      <c r="K351" s="568"/>
      <c r="L351" s="570"/>
      <c r="M351" s="571"/>
      <c r="N351" s="571"/>
      <c r="O351" s="572"/>
      <c r="P351" s="566"/>
      <c r="Q351" s="566"/>
      <c r="R351" s="566"/>
      <c r="S351" s="581"/>
      <c r="T351" s="582"/>
      <c r="U351" s="565"/>
      <c r="V351" s="576"/>
      <c r="W351" s="576"/>
      <c r="X351" s="577"/>
      <c r="Y351" s="577"/>
      <c r="Z351" s="577"/>
      <c r="AA351" s="577"/>
      <c r="AB351" s="566"/>
      <c r="AC351" s="566"/>
      <c r="AD351" s="566"/>
      <c r="AE351" s="566"/>
      <c r="AF351" s="566"/>
      <c r="AG351" s="566"/>
      <c r="AH351" s="566"/>
      <c r="AI351" s="572"/>
      <c r="AJ351" s="572"/>
      <c r="AK351" s="572"/>
      <c r="AL351" s="578"/>
      <c r="AM351" s="579"/>
    </row>
    <row r="352" spans="1:39" s="649" customFormat="1" x14ac:dyDescent="0.3">
      <c r="A352" s="565"/>
      <c r="B352" s="565"/>
      <c r="C352" s="566"/>
      <c r="D352" s="566"/>
      <c r="E352" s="567"/>
      <c r="F352" s="567"/>
      <c r="G352" s="567"/>
      <c r="H352" s="568"/>
      <c r="I352" s="568"/>
      <c r="J352" s="569"/>
      <c r="K352" s="568"/>
      <c r="L352" s="570"/>
      <c r="M352" s="571"/>
      <c r="N352" s="571"/>
      <c r="O352" s="572"/>
      <c r="P352" s="566"/>
      <c r="Q352" s="566"/>
      <c r="R352" s="566"/>
      <c r="S352" s="581"/>
      <c r="T352" s="582"/>
      <c r="U352" s="565"/>
      <c r="V352" s="576"/>
      <c r="W352" s="576"/>
      <c r="X352" s="577"/>
      <c r="Y352" s="577"/>
      <c r="Z352" s="577"/>
      <c r="AA352" s="577"/>
      <c r="AB352" s="566"/>
      <c r="AC352" s="566"/>
      <c r="AD352" s="566"/>
      <c r="AE352" s="566"/>
      <c r="AF352" s="566"/>
      <c r="AG352" s="566"/>
      <c r="AH352" s="566"/>
      <c r="AI352" s="572"/>
      <c r="AJ352" s="572"/>
      <c r="AK352" s="572"/>
      <c r="AL352" s="578"/>
      <c r="AM352" s="579"/>
    </row>
    <row r="353" spans="1:39" s="649" customFormat="1" x14ac:dyDescent="0.3">
      <c r="A353" s="565"/>
      <c r="B353" s="565"/>
      <c r="C353" s="566"/>
      <c r="D353" s="566"/>
      <c r="E353" s="567"/>
      <c r="F353" s="567"/>
      <c r="G353" s="567"/>
      <c r="H353" s="568"/>
      <c r="I353" s="568"/>
      <c r="J353" s="569"/>
      <c r="K353" s="568"/>
      <c r="L353" s="570"/>
      <c r="M353" s="571"/>
      <c r="N353" s="571"/>
      <c r="O353" s="572"/>
      <c r="P353" s="566"/>
      <c r="Q353" s="566"/>
      <c r="R353" s="566"/>
      <c r="S353" s="581"/>
      <c r="T353" s="582"/>
      <c r="U353" s="565"/>
      <c r="V353" s="576"/>
      <c r="W353" s="576"/>
      <c r="X353" s="577"/>
      <c r="Y353" s="577"/>
      <c r="Z353" s="577"/>
      <c r="AA353" s="577"/>
      <c r="AB353" s="566"/>
      <c r="AC353" s="566"/>
      <c r="AD353" s="566"/>
      <c r="AE353" s="566"/>
      <c r="AF353" s="566"/>
      <c r="AG353" s="566"/>
      <c r="AH353" s="566"/>
      <c r="AI353" s="572"/>
      <c r="AJ353" s="572"/>
      <c r="AK353" s="572"/>
      <c r="AL353" s="578"/>
      <c r="AM353" s="579"/>
    </row>
    <row r="354" spans="1:39" s="649" customFormat="1" x14ac:dyDescent="0.3">
      <c r="A354" s="565"/>
      <c r="B354" s="565"/>
      <c r="C354" s="566"/>
      <c r="D354" s="566"/>
      <c r="E354" s="567"/>
      <c r="F354" s="567"/>
      <c r="G354" s="567"/>
      <c r="H354" s="568"/>
      <c r="I354" s="568"/>
      <c r="J354" s="569"/>
      <c r="K354" s="568"/>
      <c r="L354" s="570"/>
      <c r="M354" s="571"/>
      <c r="N354" s="571"/>
      <c r="O354" s="572"/>
      <c r="P354" s="566"/>
      <c r="Q354" s="566"/>
      <c r="R354" s="566"/>
      <c r="S354" s="581"/>
      <c r="T354" s="582"/>
      <c r="U354" s="565"/>
      <c r="V354" s="576"/>
      <c r="W354" s="576"/>
      <c r="X354" s="577"/>
      <c r="Y354" s="577"/>
      <c r="Z354" s="577"/>
      <c r="AA354" s="577"/>
      <c r="AB354" s="566"/>
      <c r="AC354" s="566"/>
      <c r="AD354" s="566"/>
      <c r="AE354" s="566"/>
      <c r="AF354" s="566"/>
      <c r="AG354" s="566"/>
      <c r="AH354" s="566"/>
      <c r="AI354" s="572"/>
      <c r="AJ354" s="572"/>
      <c r="AK354" s="572"/>
      <c r="AL354" s="578"/>
      <c r="AM354" s="579"/>
    </row>
    <row r="355" spans="1:39" s="649" customFormat="1" x14ac:dyDescent="0.3">
      <c r="A355" s="565"/>
      <c r="B355" s="565"/>
      <c r="C355" s="566"/>
      <c r="D355" s="566"/>
      <c r="E355" s="567"/>
      <c r="F355" s="567"/>
      <c r="G355" s="567"/>
      <c r="H355" s="568"/>
      <c r="I355" s="568"/>
      <c r="J355" s="569"/>
      <c r="K355" s="568"/>
      <c r="L355" s="570"/>
      <c r="M355" s="571"/>
      <c r="N355" s="571"/>
      <c r="O355" s="572"/>
      <c r="P355" s="566"/>
      <c r="Q355" s="566"/>
      <c r="R355" s="566"/>
      <c r="S355" s="581"/>
      <c r="T355" s="582"/>
      <c r="U355" s="565"/>
      <c r="V355" s="576"/>
      <c r="W355" s="576"/>
      <c r="X355" s="577"/>
      <c r="Y355" s="577"/>
      <c r="Z355" s="577"/>
      <c r="AA355" s="577"/>
      <c r="AB355" s="566"/>
      <c r="AC355" s="566"/>
      <c r="AD355" s="566"/>
      <c r="AE355" s="566"/>
      <c r="AF355" s="566"/>
      <c r="AG355" s="566"/>
      <c r="AH355" s="566"/>
      <c r="AI355" s="572"/>
      <c r="AJ355" s="572"/>
      <c r="AK355" s="572"/>
      <c r="AL355" s="578"/>
      <c r="AM355" s="579"/>
    </row>
    <row r="356" spans="1:39" s="649" customFormat="1" x14ac:dyDescent="0.3">
      <c r="A356" s="565"/>
      <c r="B356" s="565"/>
      <c r="C356" s="566"/>
      <c r="D356" s="566"/>
      <c r="E356" s="567"/>
      <c r="F356" s="567"/>
      <c r="G356" s="567"/>
      <c r="H356" s="568"/>
      <c r="I356" s="568"/>
      <c r="J356" s="569"/>
      <c r="K356" s="568"/>
      <c r="L356" s="570"/>
      <c r="M356" s="571"/>
      <c r="N356" s="571"/>
      <c r="O356" s="572"/>
      <c r="P356" s="566"/>
      <c r="Q356" s="566"/>
      <c r="R356" s="566"/>
      <c r="S356" s="581"/>
      <c r="T356" s="582"/>
      <c r="U356" s="565"/>
      <c r="V356" s="576"/>
      <c r="W356" s="576"/>
      <c r="X356" s="577"/>
      <c r="Y356" s="577"/>
      <c r="Z356" s="577"/>
      <c r="AA356" s="577"/>
      <c r="AB356" s="566"/>
      <c r="AC356" s="566"/>
      <c r="AD356" s="566"/>
      <c r="AE356" s="566"/>
      <c r="AF356" s="566"/>
      <c r="AG356" s="566"/>
      <c r="AH356" s="566"/>
      <c r="AI356" s="572"/>
      <c r="AJ356" s="572"/>
      <c r="AK356" s="572"/>
      <c r="AL356" s="578"/>
      <c r="AM356" s="579"/>
    </row>
    <row r="357" spans="1:39" s="649" customFormat="1" x14ac:dyDescent="0.3">
      <c r="A357" s="565"/>
      <c r="B357" s="565"/>
      <c r="C357" s="566"/>
      <c r="D357" s="566"/>
      <c r="E357" s="567"/>
      <c r="F357" s="567"/>
      <c r="G357" s="567"/>
      <c r="H357" s="568"/>
      <c r="I357" s="568"/>
      <c r="J357" s="569"/>
      <c r="K357" s="568"/>
      <c r="L357" s="570"/>
      <c r="M357" s="571"/>
      <c r="N357" s="571"/>
      <c r="O357" s="572"/>
      <c r="P357" s="566"/>
      <c r="Q357" s="566"/>
      <c r="R357" s="566"/>
      <c r="S357" s="581"/>
      <c r="T357" s="582"/>
      <c r="U357" s="565"/>
      <c r="V357" s="576"/>
      <c r="W357" s="576"/>
      <c r="X357" s="577"/>
      <c r="Y357" s="577"/>
      <c r="Z357" s="577"/>
      <c r="AA357" s="577"/>
      <c r="AB357" s="566"/>
      <c r="AC357" s="566"/>
      <c r="AD357" s="566"/>
      <c r="AE357" s="566"/>
      <c r="AF357" s="566"/>
      <c r="AG357" s="566"/>
      <c r="AH357" s="566"/>
      <c r="AI357" s="572"/>
      <c r="AJ357" s="572"/>
      <c r="AK357" s="572"/>
      <c r="AL357" s="578"/>
      <c r="AM357" s="579"/>
    </row>
    <row r="358" spans="1:39" s="649" customFormat="1" x14ac:dyDescent="0.3">
      <c r="A358" s="565"/>
      <c r="B358" s="565"/>
      <c r="C358" s="566"/>
      <c r="D358" s="566"/>
      <c r="E358" s="567"/>
      <c r="F358" s="567"/>
      <c r="G358" s="567"/>
      <c r="H358" s="568"/>
      <c r="I358" s="568"/>
      <c r="J358" s="569"/>
      <c r="K358" s="568"/>
      <c r="L358" s="570"/>
      <c r="M358" s="571"/>
      <c r="N358" s="571"/>
      <c r="O358" s="572"/>
      <c r="P358" s="566"/>
      <c r="Q358" s="566"/>
      <c r="R358" s="566"/>
      <c r="S358" s="581"/>
      <c r="T358" s="582"/>
      <c r="U358" s="565"/>
      <c r="V358" s="576"/>
      <c r="W358" s="576"/>
      <c r="X358" s="577"/>
      <c r="Y358" s="577"/>
      <c r="Z358" s="577"/>
      <c r="AA358" s="577"/>
      <c r="AB358" s="566"/>
      <c r="AC358" s="566"/>
      <c r="AD358" s="566"/>
      <c r="AE358" s="566"/>
      <c r="AF358" s="566"/>
      <c r="AG358" s="566"/>
      <c r="AH358" s="566"/>
      <c r="AI358" s="572"/>
      <c r="AJ358" s="572"/>
      <c r="AK358" s="572"/>
      <c r="AL358" s="578"/>
      <c r="AM358" s="579"/>
    </row>
    <row r="359" spans="1:39" s="649" customFormat="1" x14ac:dyDescent="0.3">
      <c r="A359" s="565"/>
      <c r="B359" s="565"/>
      <c r="C359" s="566"/>
      <c r="D359" s="566"/>
      <c r="E359" s="567"/>
      <c r="F359" s="567"/>
      <c r="G359" s="567"/>
      <c r="H359" s="568"/>
      <c r="I359" s="568"/>
      <c r="J359" s="569"/>
      <c r="K359" s="568"/>
      <c r="L359" s="570"/>
      <c r="M359" s="571"/>
      <c r="N359" s="571"/>
      <c r="O359" s="572"/>
      <c r="P359" s="566"/>
      <c r="Q359" s="566"/>
      <c r="R359" s="566"/>
      <c r="S359" s="581"/>
      <c r="T359" s="582"/>
      <c r="U359" s="565"/>
      <c r="V359" s="576"/>
      <c r="W359" s="576"/>
      <c r="X359" s="577"/>
      <c r="Y359" s="577"/>
      <c r="Z359" s="577"/>
      <c r="AA359" s="577"/>
      <c r="AB359" s="566"/>
      <c r="AC359" s="566"/>
      <c r="AD359" s="566"/>
      <c r="AE359" s="566"/>
      <c r="AF359" s="566"/>
      <c r="AG359" s="566"/>
      <c r="AH359" s="566"/>
      <c r="AI359" s="572"/>
      <c r="AJ359" s="572"/>
      <c r="AK359" s="572"/>
      <c r="AL359" s="578"/>
      <c r="AM359" s="579"/>
    </row>
    <row r="360" spans="1:39" s="649" customFormat="1" x14ac:dyDescent="0.3">
      <c r="A360" s="565"/>
      <c r="B360" s="565"/>
      <c r="C360" s="566"/>
      <c r="D360" s="566"/>
      <c r="E360" s="567"/>
      <c r="F360" s="567"/>
      <c r="G360" s="567"/>
      <c r="H360" s="568"/>
      <c r="I360" s="568"/>
      <c r="J360" s="569"/>
      <c r="K360" s="568"/>
      <c r="L360" s="570"/>
      <c r="M360" s="571"/>
      <c r="N360" s="571"/>
      <c r="O360" s="572"/>
      <c r="P360" s="566"/>
      <c r="Q360" s="566"/>
      <c r="R360" s="566"/>
      <c r="S360" s="581"/>
      <c r="T360" s="582"/>
      <c r="U360" s="565"/>
      <c r="V360" s="576"/>
      <c r="W360" s="576"/>
      <c r="X360" s="577"/>
      <c r="Y360" s="577"/>
      <c r="Z360" s="577"/>
      <c r="AA360" s="577"/>
      <c r="AB360" s="566"/>
      <c r="AC360" s="566"/>
      <c r="AD360" s="566"/>
      <c r="AE360" s="566"/>
      <c r="AF360" s="566"/>
      <c r="AG360" s="566"/>
      <c r="AH360" s="566"/>
      <c r="AI360" s="572"/>
      <c r="AJ360" s="572"/>
      <c r="AK360" s="572"/>
      <c r="AL360" s="578"/>
      <c r="AM360" s="579"/>
    </row>
    <row r="361" spans="1:39" s="649" customFormat="1" x14ac:dyDescent="0.3">
      <c r="A361" s="565"/>
      <c r="B361" s="565"/>
      <c r="C361" s="566"/>
      <c r="D361" s="566"/>
      <c r="E361" s="567"/>
      <c r="F361" s="567"/>
      <c r="G361" s="567"/>
      <c r="H361" s="568"/>
      <c r="I361" s="568"/>
      <c r="J361" s="569"/>
      <c r="K361" s="568"/>
      <c r="L361" s="570"/>
      <c r="M361" s="571"/>
      <c r="N361" s="571"/>
      <c r="O361" s="572"/>
      <c r="P361" s="566"/>
      <c r="Q361" s="566"/>
      <c r="R361" s="566"/>
      <c r="S361" s="581"/>
      <c r="T361" s="582"/>
      <c r="U361" s="565"/>
      <c r="V361" s="576"/>
      <c r="W361" s="576"/>
      <c r="X361" s="577"/>
      <c r="Y361" s="577"/>
      <c r="Z361" s="577"/>
      <c r="AA361" s="577"/>
      <c r="AB361" s="566"/>
      <c r="AC361" s="566"/>
      <c r="AD361" s="566"/>
      <c r="AE361" s="566"/>
      <c r="AF361" s="566"/>
      <c r="AG361" s="566"/>
      <c r="AH361" s="566"/>
      <c r="AI361" s="572"/>
      <c r="AJ361" s="572"/>
      <c r="AK361" s="572"/>
      <c r="AL361" s="578"/>
      <c r="AM361" s="579"/>
    </row>
    <row r="362" spans="1:39" s="649" customFormat="1" x14ac:dyDescent="0.3">
      <c r="A362" s="565"/>
      <c r="B362" s="565"/>
      <c r="C362" s="566"/>
      <c r="D362" s="566"/>
      <c r="E362" s="567"/>
      <c r="F362" s="567"/>
      <c r="G362" s="567"/>
      <c r="H362" s="568"/>
      <c r="I362" s="568"/>
      <c r="J362" s="569"/>
      <c r="K362" s="568"/>
      <c r="L362" s="570"/>
      <c r="M362" s="571"/>
      <c r="N362" s="571"/>
      <c r="O362" s="572"/>
      <c r="P362" s="566"/>
      <c r="Q362" s="566"/>
      <c r="R362" s="566"/>
      <c r="S362" s="581"/>
      <c r="T362" s="582"/>
      <c r="U362" s="565"/>
      <c r="V362" s="576"/>
      <c r="W362" s="576"/>
      <c r="X362" s="577"/>
      <c r="Y362" s="577"/>
      <c r="Z362" s="577"/>
      <c r="AA362" s="577"/>
      <c r="AB362" s="566"/>
      <c r="AC362" s="566"/>
      <c r="AD362" s="566"/>
      <c r="AE362" s="566"/>
      <c r="AF362" s="566"/>
      <c r="AG362" s="566"/>
      <c r="AH362" s="566"/>
      <c r="AI362" s="572"/>
      <c r="AJ362" s="572"/>
      <c r="AK362" s="572"/>
      <c r="AL362" s="578"/>
      <c r="AM362" s="579"/>
    </row>
    <row r="363" spans="1:39" s="649" customFormat="1" x14ac:dyDescent="0.3">
      <c r="A363" s="565"/>
      <c r="B363" s="565"/>
      <c r="C363" s="566"/>
      <c r="D363" s="566"/>
      <c r="E363" s="567"/>
      <c r="F363" s="567"/>
      <c r="G363" s="567"/>
      <c r="H363" s="568"/>
      <c r="I363" s="568"/>
      <c r="J363" s="569"/>
      <c r="K363" s="568"/>
      <c r="L363" s="570"/>
      <c r="M363" s="571"/>
      <c r="N363" s="571"/>
      <c r="O363" s="572"/>
      <c r="P363" s="566"/>
      <c r="Q363" s="566"/>
      <c r="R363" s="566"/>
      <c r="S363" s="581"/>
      <c r="T363" s="582"/>
      <c r="U363" s="565"/>
      <c r="V363" s="576"/>
      <c r="W363" s="576"/>
      <c r="X363" s="577"/>
      <c r="Y363" s="577"/>
      <c r="Z363" s="577"/>
      <c r="AA363" s="577"/>
      <c r="AB363" s="566"/>
      <c r="AC363" s="566"/>
      <c r="AD363" s="566"/>
      <c r="AE363" s="566"/>
      <c r="AF363" s="566"/>
      <c r="AG363" s="566"/>
      <c r="AH363" s="566"/>
      <c r="AI363" s="572"/>
      <c r="AJ363" s="572"/>
      <c r="AK363" s="572"/>
      <c r="AL363" s="578"/>
      <c r="AM363" s="579"/>
    </row>
    <row r="364" spans="1:39" s="649" customFormat="1" x14ac:dyDescent="0.3">
      <c r="A364" s="565"/>
      <c r="B364" s="565"/>
      <c r="C364" s="566"/>
      <c r="D364" s="566"/>
      <c r="E364" s="567"/>
      <c r="F364" s="567"/>
      <c r="G364" s="567"/>
      <c r="H364" s="568"/>
      <c r="I364" s="568"/>
      <c r="J364" s="569"/>
      <c r="K364" s="568"/>
      <c r="L364" s="570"/>
      <c r="M364" s="571"/>
      <c r="N364" s="571"/>
      <c r="O364" s="572"/>
      <c r="P364" s="566"/>
      <c r="Q364" s="566"/>
      <c r="R364" s="566"/>
      <c r="S364" s="581"/>
      <c r="T364" s="582"/>
      <c r="U364" s="565"/>
      <c r="V364" s="576"/>
      <c r="W364" s="576"/>
      <c r="X364" s="577"/>
      <c r="Y364" s="577"/>
      <c r="Z364" s="577"/>
      <c r="AA364" s="577"/>
      <c r="AB364" s="566"/>
      <c r="AC364" s="566"/>
      <c r="AD364" s="566"/>
      <c r="AE364" s="566"/>
      <c r="AF364" s="566"/>
      <c r="AG364" s="566"/>
      <c r="AH364" s="566"/>
      <c r="AI364" s="572"/>
      <c r="AJ364" s="572"/>
      <c r="AK364" s="572"/>
      <c r="AL364" s="578"/>
      <c r="AM364" s="579"/>
    </row>
    <row r="365" spans="1:39" s="649" customFormat="1" x14ac:dyDescent="0.3">
      <c r="A365" s="565"/>
      <c r="B365" s="565"/>
      <c r="C365" s="566"/>
      <c r="D365" s="566"/>
      <c r="E365" s="567"/>
      <c r="F365" s="567"/>
      <c r="G365" s="567"/>
      <c r="H365" s="568"/>
      <c r="I365" s="568"/>
      <c r="J365" s="569"/>
      <c r="K365" s="568"/>
      <c r="L365" s="570"/>
      <c r="M365" s="571"/>
      <c r="N365" s="571"/>
      <c r="O365" s="572"/>
      <c r="P365" s="566"/>
      <c r="Q365" s="566"/>
      <c r="R365" s="566"/>
      <c r="S365" s="581"/>
      <c r="T365" s="582"/>
      <c r="U365" s="565"/>
      <c r="V365" s="576"/>
      <c r="W365" s="576"/>
      <c r="X365" s="577"/>
      <c r="Y365" s="577"/>
      <c r="Z365" s="577"/>
      <c r="AA365" s="577"/>
      <c r="AB365" s="566"/>
      <c r="AC365" s="566"/>
      <c r="AD365" s="566"/>
      <c r="AE365" s="566"/>
      <c r="AF365" s="566"/>
      <c r="AG365" s="566"/>
      <c r="AH365" s="566"/>
      <c r="AI365" s="572"/>
      <c r="AJ365" s="572"/>
      <c r="AK365" s="572"/>
      <c r="AL365" s="578"/>
      <c r="AM365" s="579"/>
    </row>
    <row r="366" spans="1:39" s="649" customFormat="1" x14ac:dyDescent="0.3">
      <c r="A366" s="565"/>
      <c r="B366" s="565"/>
      <c r="C366" s="566"/>
      <c r="D366" s="566"/>
      <c r="E366" s="567"/>
      <c r="F366" s="567"/>
      <c r="G366" s="567"/>
      <c r="H366" s="568"/>
      <c r="I366" s="568"/>
      <c r="J366" s="569"/>
      <c r="K366" s="568"/>
      <c r="L366" s="570"/>
      <c r="M366" s="571"/>
      <c r="N366" s="571"/>
      <c r="O366" s="572"/>
      <c r="P366" s="566"/>
      <c r="Q366" s="566"/>
      <c r="R366" s="566"/>
      <c r="S366" s="581"/>
      <c r="T366" s="582"/>
      <c r="U366" s="565"/>
      <c r="V366" s="576"/>
      <c r="W366" s="576"/>
      <c r="X366" s="577"/>
      <c r="Y366" s="577"/>
      <c r="Z366" s="577"/>
      <c r="AA366" s="577"/>
      <c r="AB366" s="566"/>
      <c r="AC366" s="566"/>
      <c r="AD366" s="566"/>
      <c r="AE366" s="566"/>
      <c r="AF366" s="566"/>
      <c r="AG366" s="566"/>
      <c r="AH366" s="566"/>
      <c r="AI366" s="572"/>
      <c r="AJ366" s="572"/>
      <c r="AK366" s="572"/>
      <c r="AL366" s="578"/>
      <c r="AM366" s="579"/>
    </row>
    <row r="367" spans="1:39" s="649" customFormat="1" x14ac:dyDescent="0.3">
      <c r="A367" s="565"/>
      <c r="B367" s="565"/>
      <c r="C367" s="566"/>
      <c r="D367" s="566"/>
      <c r="E367" s="567"/>
      <c r="F367" s="567"/>
      <c r="G367" s="567"/>
      <c r="H367" s="568"/>
      <c r="I367" s="568"/>
      <c r="J367" s="569"/>
      <c r="K367" s="568"/>
      <c r="L367" s="570"/>
      <c r="M367" s="571"/>
      <c r="N367" s="571"/>
      <c r="O367" s="572"/>
      <c r="P367" s="566"/>
      <c r="Q367" s="566"/>
      <c r="R367" s="566"/>
      <c r="S367" s="581"/>
      <c r="T367" s="582"/>
      <c r="U367" s="565"/>
      <c r="V367" s="576"/>
      <c r="W367" s="576"/>
      <c r="X367" s="577"/>
      <c r="Y367" s="577"/>
      <c r="Z367" s="577"/>
      <c r="AA367" s="577"/>
      <c r="AB367" s="566"/>
      <c r="AC367" s="566"/>
      <c r="AD367" s="566"/>
      <c r="AE367" s="566"/>
      <c r="AF367" s="566"/>
      <c r="AG367" s="566"/>
      <c r="AH367" s="566"/>
      <c r="AI367" s="572"/>
      <c r="AJ367" s="572"/>
      <c r="AK367" s="572"/>
      <c r="AL367" s="578"/>
      <c r="AM367" s="579"/>
    </row>
    <row r="368" spans="1:39" s="649" customFormat="1" x14ac:dyDescent="0.3">
      <c r="A368" s="565"/>
      <c r="B368" s="565"/>
      <c r="C368" s="566"/>
      <c r="D368" s="566"/>
      <c r="E368" s="567"/>
      <c r="F368" s="567"/>
      <c r="G368" s="567"/>
      <c r="H368" s="568"/>
      <c r="I368" s="568"/>
      <c r="J368" s="569"/>
      <c r="K368" s="568"/>
      <c r="L368" s="570"/>
      <c r="M368" s="571"/>
      <c r="N368" s="571"/>
      <c r="O368" s="572"/>
      <c r="P368" s="566"/>
      <c r="Q368" s="566"/>
      <c r="R368" s="566"/>
      <c r="S368" s="581"/>
      <c r="T368" s="582"/>
      <c r="U368" s="565"/>
      <c r="V368" s="576"/>
      <c r="W368" s="576"/>
      <c r="X368" s="577"/>
      <c r="Y368" s="577"/>
      <c r="Z368" s="577"/>
      <c r="AA368" s="577"/>
      <c r="AB368" s="566"/>
      <c r="AC368" s="566"/>
      <c r="AD368" s="566"/>
      <c r="AE368" s="566"/>
      <c r="AF368" s="566"/>
      <c r="AG368" s="566"/>
      <c r="AH368" s="566"/>
      <c r="AI368" s="572"/>
      <c r="AJ368" s="572"/>
      <c r="AK368" s="572"/>
      <c r="AL368" s="578"/>
      <c r="AM368" s="579"/>
    </row>
    <row r="369" spans="1:39" s="649" customFormat="1" x14ac:dyDescent="0.3">
      <c r="A369" s="565"/>
      <c r="B369" s="565"/>
      <c r="C369" s="566"/>
      <c r="D369" s="566"/>
      <c r="E369" s="567"/>
      <c r="F369" s="567"/>
      <c r="G369" s="567"/>
      <c r="H369" s="568"/>
      <c r="I369" s="568"/>
      <c r="J369" s="569"/>
      <c r="K369" s="568"/>
      <c r="L369" s="570"/>
      <c r="M369" s="571"/>
      <c r="N369" s="571"/>
      <c r="O369" s="572"/>
      <c r="P369" s="566"/>
      <c r="Q369" s="566"/>
      <c r="R369" s="566"/>
      <c r="S369" s="581"/>
      <c r="T369" s="582"/>
      <c r="U369" s="565"/>
      <c r="V369" s="576"/>
      <c r="W369" s="576"/>
      <c r="X369" s="577"/>
      <c r="Y369" s="577"/>
      <c r="Z369" s="577"/>
      <c r="AA369" s="577"/>
      <c r="AB369" s="566"/>
      <c r="AC369" s="566"/>
      <c r="AD369" s="566"/>
      <c r="AE369" s="566"/>
      <c r="AF369" s="566"/>
      <c r="AG369" s="566"/>
      <c r="AH369" s="566"/>
      <c r="AI369" s="572"/>
      <c r="AJ369" s="572"/>
      <c r="AK369" s="572"/>
      <c r="AL369" s="578"/>
      <c r="AM369" s="579"/>
    </row>
    <row r="370" spans="1:39" s="649" customFormat="1" x14ac:dyDescent="0.3">
      <c r="A370" s="565"/>
      <c r="B370" s="565"/>
      <c r="C370" s="566"/>
      <c r="D370" s="566"/>
      <c r="E370" s="567"/>
      <c r="F370" s="567"/>
      <c r="G370" s="567"/>
      <c r="H370" s="568"/>
      <c r="I370" s="568"/>
      <c r="J370" s="569"/>
      <c r="K370" s="568"/>
      <c r="L370" s="570"/>
      <c r="M370" s="571"/>
      <c r="N370" s="571"/>
      <c r="O370" s="572"/>
      <c r="P370" s="566"/>
      <c r="Q370" s="566"/>
      <c r="R370" s="566"/>
      <c r="S370" s="581"/>
      <c r="T370" s="582"/>
      <c r="U370" s="565"/>
      <c r="V370" s="576"/>
      <c r="W370" s="576"/>
      <c r="X370" s="577"/>
      <c r="Y370" s="577"/>
      <c r="Z370" s="577"/>
      <c r="AA370" s="577"/>
      <c r="AB370" s="566"/>
      <c r="AC370" s="566"/>
      <c r="AD370" s="566"/>
      <c r="AE370" s="566"/>
      <c r="AF370" s="566"/>
      <c r="AG370" s="566"/>
      <c r="AH370" s="566"/>
      <c r="AI370" s="572"/>
      <c r="AJ370" s="572"/>
      <c r="AK370" s="572"/>
      <c r="AL370" s="578"/>
      <c r="AM370" s="579"/>
    </row>
    <row r="371" spans="1:39" s="649" customFormat="1" x14ac:dyDescent="0.3">
      <c r="A371" s="565"/>
      <c r="B371" s="565"/>
      <c r="C371" s="566"/>
      <c r="D371" s="566"/>
      <c r="E371" s="567"/>
      <c r="F371" s="567"/>
      <c r="G371" s="567"/>
      <c r="H371" s="568"/>
      <c r="I371" s="568"/>
      <c r="J371" s="569"/>
      <c r="K371" s="568"/>
      <c r="L371" s="570"/>
      <c r="M371" s="571"/>
      <c r="N371" s="571"/>
      <c r="O371" s="572"/>
      <c r="P371" s="566"/>
      <c r="Q371" s="566"/>
      <c r="R371" s="566"/>
      <c r="S371" s="581"/>
      <c r="T371" s="582"/>
      <c r="U371" s="565"/>
      <c r="V371" s="576"/>
      <c r="W371" s="576"/>
      <c r="X371" s="577"/>
      <c r="Y371" s="577"/>
      <c r="Z371" s="577"/>
      <c r="AA371" s="577"/>
      <c r="AB371" s="566"/>
      <c r="AC371" s="566"/>
      <c r="AD371" s="566"/>
      <c r="AE371" s="566"/>
      <c r="AF371" s="566"/>
      <c r="AG371" s="566"/>
      <c r="AH371" s="566"/>
      <c r="AI371" s="572"/>
      <c r="AJ371" s="572"/>
      <c r="AK371" s="572"/>
      <c r="AL371" s="578"/>
      <c r="AM371" s="579"/>
    </row>
    <row r="372" spans="1:39" s="649" customFormat="1" x14ac:dyDescent="0.3">
      <c r="A372" s="565"/>
      <c r="B372" s="565"/>
      <c r="C372" s="566"/>
      <c r="D372" s="566"/>
      <c r="E372" s="567"/>
      <c r="F372" s="567"/>
      <c r="G372" s="567"/>
      <c r="H372" s="568"/>
      <c r="I372" s="568"/>
      <c r="J372" s="569"/>
      <c r="K372" s="568"/>
      <c r="L372" s="570"/>
      <c r="M372" s="571"/>
      <c r="N372" s="571"/>
      <c r="O372" s="572"/>
      <c r="P372" s="566"/>
      <c r="Q372" s="566"/>
      <c r="R372" s="566"/>
      <c r="S372" s="581"/>
      <c r="T372" s="582"/>
      <c r="U372" s="565"/>
      <c r="V372" s="576"/>
      <c r="W372" s="576"/>
      <c r="X372" s="577"/>
      <c r="Y372" s="577"/>
      <c r="Z372" s="577"/>
      <c r="AA372" s="577"/>
      <c r="AB372" s="566"/>
      <c r="AC372" s="566"/>
      <c r="AD372" s="566"/>
      <c r="AE372" s="566"/>
      <c r="AF372" s="566"/>
      <c r="AG372" s="566"/>
      <c r="AH372" s="566"/>
      <c r="AI372" s="572"/>
      <c r="AJ372" s="572"/>
      <c r="AK372" s="572"/>
      <c r="AL372" s="578"/>
      <c r="AM372" s="579"/>
    </row>
    <row r="373" spans="1:39" s="649" customFormat="1" x14ac:dyDescent="0.3">
      <c r="A373" s="565"/>
      <c r="B373" s="565"/>
      <c r="C373" s="566"/>
      <c r="D373" s="566"/>
      <c r="E373" s="567"/>
      <c r="F373" s="567"/>
      <c r="G373" s="567"/>
      <c r="H373" s="568"/>
      <c r="I373" s="568"/>
      <c r="J373" s="569"/>
      <c r="K373" s="568"/>
      <c r="L373" s="570"/>
      <c r="M373" s="571"/>
      <c r="N373" s="571"/>
      <c r="O373" s="572"/>
      <c r="P373" s="566"/>
      <c r="Q373" s="566"/>
      <c r="R373" s="566"/>
      <c r="S373" s="581"/>
      <c r="T373" s="582"/>
      <c r="U373" s="565"/>
      <c r="V373" s="576"/>
      <c r="W373" s="576"/>
      <c r="X373" s="577"/>
      <c r="Y373" s="577"/>
      <c r="Z373" s="577"/>
      <c r="AA373" s="577"/>
      <c r="AB373" s="566"/>
      <c r="AC373" s="566"/>
      <c r="AD373" s="566"/>
      <c r="AE373" s="566"/>
      <c r="AF373" s="566"/>
      <c r="AG373" s="566"/>
      <c r="AH373" s="566"/>
      <c r="AI373" s="572"/>
      <c r="AJ373" s="572"/>
      <c r="AK373" s="572"/>
      <c r="AL373" s="578"/>
      <c r="AM373" s="579"/>
    </row>
    <row r="374" spans="1:39" s="649" customFormat="1" x14ac:dyDescent="0.3">
      <c r="A374" s="565"/>
      <c r="B374" s="565"/>
      <c r="C374" s="566"/>
      <c r="D374" s="566"/>
      <c r="E374" s="567"/>
      <c r="F374" s="567"/>
      <c r="G374" s="567"/>
      <c r="H374" s="568"/>
      <c r="I374" s="568"/>
      <c r="J374" s="569"/>
      <c r="K374" s="568"/>
      <c r="L374" s="570"/>
      <c r="M374" s="571"/>
      <c r="N374" s="571"/>
      <c r="O374" s="572"/>
      <c r="P374" s="566"/>
      <c r="Q374" s="566"/>
      <c r="R374" s="566"/>
      <c r="S374" s="581"/>
      <c r="T374" s="582"/>
      <c r="U374" s="565"/>
      <c r="V374" s="576"/>
      <c r="W374" s="576"/>
      <c r="X374" s="577"/>
      <c r="Y374" s="577"/>
      <c r="Z374" s="577"/>
      <c r="AA374" s="577"/>
      <c r="AB374" s="566"/>
      <c r="AC374" s="566"/>
      <c r="AD374" s="566"/>
      <c r="AE374" s="566"/>
      <c r="AF374" s="566"/>
      <c r="AG374" s="566"/>
      <c r="AH374" s="566"/>
      <c r="AI374" s="572"/>
      <c r="AJ374" s="572"/>
      <c r="AK374" s="572"/>
      <c r="AL374" s="578"/>
      <c r="AM374" s="579"/>
    </row>
    <row r="375" spans="1:39" s="649" customFormat="1" x14ac:dyDescent="0.3">
      <c r="A375" s="565"/>
      <c r="B375" s="565"/>
      <c r="C375" s="566"/>
      <c r="D375" s="566"/>
      <c r="E375" s="567"/>
      <c r="F375" s="567"/>
      <c r="G375" s="567"/>
      <c r="H375" s="568"/>
      <c r="I375" s="568"/>
      <c r="J375" s="569"/>
      <c r="K375" s="568"/>
      <c r="L375" s="570"/>
      <c r="M375" s="571"/>
      <c r="N375" s="571"/>
      <c r="O375" s="572"/>
      <c r="P375" s="566"/>
      <c r="Q375" s="566"/>
      <c r="R375" s="566"/>
      <c r="S375" s="581"/>
      <c r="T375" s="582"/>
      <c r="U375" s="565"/>
      <c r="V375" s="576"/>
      <c r="W375" s="576"/>
      <c r="X375" s="577"/>
      <c r="Y375" s="577"/>
      <c r="Z375" s="577"/>
      <c r="AA375" s="577"/>
      <c r="AB375" s="566"/>
      <c r="AC375" s="566"/>
      <c r="AD375" s="566"/>
      <c r="AE375" s="566"/>
      <c r="AF375" s="566"/>
      <c r="AG375" s="566"/>
      <c r="AH375" s="566"/>
      <c r="AI375" s="572"/>
      <c r="AJ375" s="572"/>
      <c r="AK375" s="572"/>
      <c r="AL375" s="578"/>
      <c r="AM375" s="579"/>
    </row>
    <row r="376" spans="1:39" s="649" customFormat="1" x14ac:dyDescent="0.3">
      <c r="A376" s="565"/>
      <c r="B376" s="565"/>
      <c r="C376" s="566"/>
      <c r="D376" s="566"/>
      <c r="E376" s="567"/>
      <c r="F376" s="567"/>
      <c r="G376" s="567"/>
      <c r="H376" s="568"/>
      <c r="I376" s="568"/>
      <c r="J376" s="569"/>
      <c r="K376" s="568"/>
      <c r="L376" s="570"/>
      <c r="M376" s="571"/>
      <c r="N376" s="571"/>
      <c r="O376" s="572"/>
      <c r="P376" s="566"/>
      <c r="Q376" s="566"/>
      <c r="R376" s="566"/>
      <c r="S376" s="581"/>
      <c r="T376" s="582"/>
      <c r="U376" s="565"/>
      <c r="V376" s="576"/>
      <c r="W376" s="576"/>
      <c r="X376" s="577"/>
      <c r="Y376" s="577"/>
      <c r="Z376" s="577"/>
      <c r="AA376" s="577"/>
      <c r="AB376" s="566"/>
      <c r="AC376" s="566"/>
      <c r="AD376" s="566"/>
      <c r="AE376" s="566"/>
      <c r="AF376" s="566"/>
      <c r="AG376" s="566"/>
      <c r="AH376" s="566"/>
      <c r="AI376" s="572"/>
      <c r="AJ376" s="572"/>
      <c r="AK376" s="572"/>
      <c r="AL376" s="578"/>
      <c r="AM376" s="579"/>
    </row>
    <row r="377" spans="1:39" s="649" customFormat="1" x14ac:dyDescent="0.3">
      <c r="A377" s="565"/>
      <c r="B377" s="565"/>
      <c r="C377" s="566"/>
      <c r="D377" s="566"/>
      <c r="E377" s="567"/>
      <c r="F377" s="567"/>
      <c r="G377" s="567"/>
      <c r="H377" s="568"/>
      <c r="I377" s="568"/>
      <c r="J377" s="569"/>
      <c r="K377" s="568"/>
      <c r="L377" s="570"/>
      <c r="M377" s="571"/>
      <c r="N377" s="571"/>
      <c r="O377" s="572"/>
      <c r="P377" s="566"/>
      <c r="Q377" s="566"/>
      <c r="R377" s="566"/>
      <c r="S377" s="581"/>
      <c r="T377" s="582"/>
      <c r="U377" s="565"/>
      <c r="V377" s="576"/>
      <c r="W377" s="576"/>
      <c r="X377" s="577"/>
      <c r="Y377" s="577"/>
      <c r="Z377" s="577"/>
      <c r="AA377" s="577"/>
      <c r="AB377" s="566"/>
      <c r="AC377" s="566"/>
      <c r="AD377" s="566"/>
      <c r="AE377" s="566"/>
      <c r="AF377" s="566"/>
      <c r="AG377" s="566"/>
      <c r="AH377" s="566"/>
      <c r="AI377" s="572"/>
      <c r="AJ377" s="572"/>
      <c r="AK377" s="572"/>
      <c r="AL377" s="578"/>
      <c r="AM377" s="579"/>
    </row>
    <row r="378" spans="1:39" s="649" customFormat="1" x14ac:dyDescent="0.3">
      <c r="A378" s="565"/>
      <c r="B378" s="565"/>
      <c r="C378" s="566"/>
      <c r="D378" s="566"/>
      <c r="E378" s="567"/>
      <c r="F378" s="567"/>
      <c r="G378" s="567"/>
      <c r="H378" s="568"/>
      <c r="I378" s="568"/>
      <c r="J378" s="569"/>
      <c r="K378" s="568"/>
      <c r="L378" s="570"/>
      <c r="M378" s="571"/>
      <c r="N378" s="571"/>
      <c r="O378" s="572"/>
      <c r="P378" s="566"/>
      <c r="Q378" s="566"/>
      <c r="R378" s="566"/>
      <c r="S378" s="581"/>
      <c r="T378" s="582"/>
      <c r="U378" s="565"/>
      <c r="V378" s="576"/>
      <c r="W378" s="576"/>
      <c r="X378" s="577"/>
      <c r="Y378" s="577"/>
      <c r="Z378" s="577"/>
      <c r="AA378" s="577"/>
      <c r="AB378" s="566"/>
      <c r="AC378" s="566"/>
      <c r="AD378" s="566"/>
      <c r="AE378" s="566"/>
      <c r="AF378" s="566"/>
      <c r="AG378" s="566"/>
      <c r="AH378" s="566"/>
      <c r="AI378" s="572"/>
      <c r="AJ378" s="572"/>
      <c r="AK378" s="572"/>
      <c r="AL378" s="578"/>
      <c r="AM378" s="579"/>
    </row>
    <row r="379" spans="1:39" s="649" customFormat="1" x14ac:dyDescent="0.3">
      <c r="A379" s="565"/>
      <c r="B379" s="565"/>
      <c r="C379" s="566"/>
      <c r="D379" s="566"/>
      <c r="E379" s="567"/>
      <c r="F379" s="567"/>
      <c r="G379" s="567"/>
      <c r="H379" s="568"/>
      <c r="I379" s="568"/>
      <c r="J379" s="569"/>
      <c r="K379" s="568"/>
      <c r="L379" s="570"/>
      <c r="M379" s="571"/>
      <c r="N379" s="571"/>
      <c r="O379" s="572"/>
      <c r="P379" s="566"/>
      <c r="Q379" s="566"/>
      <c r="R379" s="566"/>
      <c r="S379" s="581"/>
      <c r="T379" s="582"/>
      <c r="U379" s="565"/>
      <c r="V379" s="576"/>
      <c r="W379" s="576"/>
      <c r="X379" s="577"/>
      <c r="Y379" s="577"/>
      <c r="Z379" s="577"/>
      <c r="AA379" s="577"/>
      <c r="AB379" s="566"/>
      <c r="AC379" s="566"/>
      <c r="AD379" s="566"/>
      <c r="AE379" s="566"/>
      <c r="AF379" s="566"/>
      <c r="AG379" s="566"/>
      <c r="AH379" s="566"/>
      <c r="AI379" s="572"/>
      <c r="AJ379" s="572"/>
      <c r="AK379" s="572"/>
      <c r="AL379" s="578"/>
      <c r="AM379" s="579"/>
    </row>
    <row r="380" spans="1:39" s="649" customFormat="1" x14ac:dyDescent="0.3">
      <c r="A380" s="565"/>
      <c r="B380" s="565"/>
      <c r="C380" s="566"/>
      <c r="D380" s="566"/>
      <c r="E380" s="567"/>
      <c r="F380" s="567"/>
      <c r="G380" s="567"/>
      <c r="H380" s="568"/>
      <c r="I380" s="568"/>
      <c r="J380" s="569"/>
      <c r="K380" s="568"/>
      <c r="L380" s="570"/>
      <c r="M380" s="571"/>
      <c r="N380" s="571"/>
      <c r="O380" s="572"/>
      <c r="P380" s="566"/>
      <c r="Q380" s="566"/>
      <c r="R380" s="566"/>
      <c r="S380" s="581"/>
      <c r="T380" s="582"/>
      <c r="U380" s="565"/>
      <c r="V380" s="576"/>
      <c r="W380" s="576"/>
      <c r="X380" s="577"/>
      <c r="Y380" s="577"/>
      <c r="Z380" s="577"/>
      <c r="AA380" s="577"/>
      <c r="AB380" s="566"/>
      <c r="AC380" s="566"/>
      <c r="AD380" s="566"/>
      <c r="AE380" s="566"/>
      <c r="AF380" s="566"/>
      <c r="AG380" s="566"/>
      <c r="AH380" s="566"/>
      <c r="AI380" s="572"/>
      <c r="AJ380" s="572"/>
      <c r="AK380" s="572"/>
      <c r="AL380" s="578"/>
      <c r="AM380" s="579"/>
    </row>
    <row r="381" spans="1:39" s="649" customFormat="1" x14ac:dyDescent="0.3">
      <c r="A381" s="565"/>
      <c r="B381" s="565"/>
      <c r="C381" s="566"/>
      <c r="D381" s="566"/>
      <c r="E381" s="567"/>
      <c r="F381" s="567"/>
      <c r="G381" s="567"/>
      <c r="H381" s="568"/>
      <c r="I381" s="568"/>
      <c r="J381" s="569"/>
      <c r="K381" s="568"/>
      <c r="L381" s="570"/>
      <c r="M381" s="571"/>
      <c r="N381" s="571"/>
      <c r="O381" s="572"/>
      <c r="P381" s="566"/>
      <c r="Q381" s="566"/>
      <c r="R381" s="566"/>
      <c r="S381" s="581"/>
      <c r="T381" s="582"/>
      <c r="U381" s="565"/>
      <c r="V381" s="576"/>
      <c r="W381" s="576"/>
      <c r="X381" s="577"/>
      <c r="Y381" s="577"/>
      <c r="Z381" s="577"/>
      <c r="AA381" s="577"/>
      <c r="AB381" s="566"/>
      <c r="AC381" s="566"/>
      <c r="AD381" s="566"/>
      <c r="AE381" s="566"/>
      <c r="AF381" s="566"/>
      <c r="AG381" s="566"/>
      <c r="AH381" s="566"/>
      <c r="AI381" s="572"/>
      <c r="AJ381" s="572"/>
      <c r="AK381" s="572"/>
      <c r="AL381" s="578"/>
      <c r="AM381" s="579"/>
    </row>
    <row r="382" spans="1:39" s="649" customFormat="1" x14ac:dyDescent="0.3">
      <c r="A382" s="565"/>
      <c r="B382" s="565"/>
      <c r="C382" s="566"/>
      <c r="D382" s="566"/>
      <c r="E382" s="567"/>
      <c r="F382" s="567"/>
      <c r="G382" s="567"/>
      <c r="H382" s="568"/>
      <c r="I382" s="568"/>
      <c r="J382" s="569"/>
      <c r="K382" s="568"/>
      <c r="L382" s="570"/>
      <c r="M382" s="571"/>
      <c r="N382" s="571"/>
      <c r="O382" s="572"/>
      <c r="P382" s="566"/>
      <c r="Q382" s="566"/>
      <c r="R382" s="566"/>
      <c r="S382" s="581"/>
      <c r="T382" s="582"/>
      <c r="U382" s="565"/>
      <c r="V382" s="576"/>
      <c r="W382" s="576"/>
      <c r="X382" s="577"/>
      <c r="Y382" s="577"/>
      <c r="Z382" s="577"/>
      <c r="AA382" s="577"/>
      <c r="AB382" s="566"/>
      <c r="AC382" s="566"/>
      <c r="AD382" s="566"/>
      <c r="AE382" s="566"/>
      <c r="AF382" s="566"/>
      <c r="AG382" s="566"/>
      <c r="AH382" s="566"/>
      <c r="AI382" s="572"/>
      <c r="AJ382" s="572"/>
      <c r="AK382" s="572"/>
      <c r="AL382" s="578"/>
      <c r="AM382" s="579"/>
    </row>
    <row r="383" spans="1:39" s="649" customFormat="1" x14ac:dyDescent="0.3">
      <c r="A383" s="565"/>
      <c r="B383" s="565"/>
      <c r="C383" s="566"/>
      <c r="D383" s="566"/>
      <c r="E383" s="567"/>
      <c r="F383" s="567"/>
      <c r="G383" s="567"/>
      <c r="H383" s="568"/>
      <c r="I383" s="568"/>
      <c r="J383" s="569"/>
      <c r="K383" s="568"/>
      <c r="L383" s="570"/>
      <c r="M383" s="571"/>
      <c r="N383" s="571"/>
      <c r="O383" s="572"/>
      <c r="P383" s="566"/>
      <c r="Q383" s="566"/>
      <c r="R383" s="566"/>
      <c r="S383" s="581"/>
      <c r="T383" s="582"/>
      <c r="U383" s="565"/>
      <c r="V383" s="576"/>
      <c r="W383" s="576"/>
      <c r="X383" s="577"/>
      <c r="Y383" s="577"/>
      <c r="Z383" s="577"/>
      <c r="AA383" s="577"/>
      <c r="AB383" s="566"/>
      <c r="AC383" s="566"/>
      <c r="AD383" s="566"/>
      <c r="AE383" s="566"/>
      <c r="AF383" s="566"/>
      <c r="AG383" s="566"/>
      <c r="AH383" s="566"/>
      <c r="AI383" s="572"/>
      <c r="AJ383" s="572"/>
      <c r="AK383" s="572"/>
      <c r="AL383" s="578"/>
      <c r="AM383" s="579"/>
    </row>
    <row r="384" spans="1:39" s="649" customFormat="1" x14ac:dyDescent="0.3">
      <c r="A384" s="565"/>
      <c r="B384" s="565"/>
      <c r="C384" s="566"/>
      <c r="D384" s="566"/>
      <c r="E384" s="567"/>
      <c r="F384" s="567"/>
      <c r="G384" s="567"/>
      <c r="H384" s="568"/>
      <c r="I384" s="568"/>
      <c r="J384" s="569"/>
      <c r="K384" s="568"/>
      <c r="L384" s="570"/>
      <c r="M384" s="571"/>
      <c r="N384" s="571"/>
      <c r="O384" s="572"/>
      <c r="P384" s="566"/>
      <c r="Q384" s="566"/>
      <c r="R384" s="566"/>
      <c r="S384" s="581"/>
      <c r="T384" s="582"/>
      <c r="U384" s="565"/>
      <c r="V384" s="576"/>
      <c r="W384" s="576"/>
      <c r="X384" s="577"/>
      <c r="Y384" s="577"/>
      <c r="Z384" s="577"/>
      <c r="AA384" s="577"/>
      <c r="AB384" s="566"/>
      <c r="AC384" s="566"/>
      <c r="AD384" s="566"/>
      <c r="AE384" s="566"/>
      <c r="AF384" s="566"/>
      <c r="AG384" s="566"/>
      <c r="AH384" s="566"/>
      <c r="AI384" s="572"/>
      <c r="AJ384" s="572"/>
      <c r="AK384" s="572"/>
      <c r="AL384" s="578"/>
      <c r="AM384" s="579"/>
    </row>
    <row r="385" spans="1:39" s="649" customFormat="1" x14ac:dyDescent="0.3">
      <c r="A385" s="565"/>
      <c r="B385" s="565"/>
      <c r="C385" s="566"/>
      <c r="D385" s="566"/>
      <c r="E385" s="567"/>
      <c r="F385" s="567"/>
      <c r="G385" s="567"/>
      <c r="H385" s="568"/>
      <c r="I385" s="568"/>
      <c r="J385" s="569"/>
      <c r="K385" s="568"/>
      <c r="L385" s="570"/>
      <c r="M385" s="571"/>
      <c r="N385" s="571"/>
      <c r="O385" s="572"/>
      <c r="P385" s="566"/>
      <c r="Q385" s="566"/>
      <c r="R385" s="566"/>
      <c r="S385" s="581"/>
      <c r="T385" s="582"/>
      <c r="U385" s="565"/>
      <c r="V385" s="576"/>
      <c r="W385" s="576"/>
      <c r="X385" s="577"/>
      <c r="Y385" s="577"/>
      <c r="Z385" s="577"/>
      <c r="AA385" s="577"/>
      <c r="AB385" s="566"/>
      <c r="AC385" s="566"/>
      <c r="AD385" s="566"/>
      <c r="AE385" s="566"/>
      <c r="AF385" s="566"/>
      <c r="AG385" s="566"/>
      <c r="AH385" s="566"/>
      <c r="AI385" s="572"/>
      <c r="AJ385" s="572"/>
      <c r="AK385" s="572"/>
      <c r="AL385" s="578"/>
      <c r="AM385" s="579"/>
    </row>
    <row r="386" spans="1:39" s="649" customFormat="1" x14ac:dyDescent="0.3">
      <c r="A386" s="565"/>
      <c r="B386" s="565"/>
      <c r="C386" s="566"/>
      <c r="D386" s="566"/>
      <c r="E386" s="567"/>
      <c r="F386" s="567"/>
      <c r="G386" s="567"/>
      <c r="H386" s="568"/>
      <c r="I386" s="568"/>
      <c r="J386" s="569"/>
      <c r="K386" s="568"/>
      <c r="L386" s="570"/>
      <c r="M386" s="571"/>
      <c r="N386" s="571"/>
      <c r="O386" s="572"/>
      <c r="P386" s="566"/>
      <c r="Q386" s="566"/>
      <c r="R386" s="566"/>
      <c r="S386" s="581"/>
      <c r="T386" s="582"/>
      <c r="U386" s="565"/>
      <c r="V386" s="576"/>
      <c r="W386" s="576"/>
      <c r="X386" s="577"/>
      <c r="Y386" s="577"/>
      <c r="Z386" s="577"/>
      <c r="AA386" s="577"/>
      <c r="AB386" s="566"/>
      <c r="AC386" s="566"/>
      <c r="AD386" s="566"/>
      <c r="AE386" s="566"/>
      <c r="AF386" s="566"/>
      <c r="AG386" s="566"/>
      <c r="AH386" s="566"/>
      <c r="AI386" s="572"/>
      <c r="AJ386" s="572"/>
      <c r="AK386" s="572"/>
      <c r="AL386" s="578"/>
      <c r="AM386" s="579"/>
    </row>
    <row r="387" spans="1:39" s="649" customFormat="1" x14ac:dyDescent="0.3">
      <c r="A387" s="565"/>
      <c r="B387" s="565"/>
      <c r="C387" s="566"/>
      <c r="D387" s="566"/>
      <c r="E387" s="567"/>
      <c r="F387" s="567"/>
      <c r="G387" s="567"/>
      <c r="H387" s="568"/>
      <c r="I387" s="568"/>
      <c r="J387" s="569"/>
      <c r="K387" s="568"/>
      <c r="L387" s="570"/>
      <c r="M387" s="571"/>
      <c r="N387" s="571"/>
      <c r="O387" s="572"/>
      <c r="P387" s="566"/>
      <c r="Q387" s="566"/>
      <c r="R387" s="566"/>
      <c r="S387" s="581"/>
      <c r="T387" s="582"/>
      <c r="U387" s="565"/>
      <c r="V387" s="576"/>
      <c r="W387" s="576"/>
      <c r="X387" s="577"/>
      <c r="Y387" s="577"/>
      <c r="Z387" s="577"/>
      <c r="AA387" s="577"/>
      <c r="AB387" s="566"/>
      <c r="AC387" s="566"/>
      <c r="AD387" s="566"/>
      <c r="AE387" s="566"/>
      <c r="AF387" s="566"/>
      <c r="AG387" s="566"/>
      <c r="AH387" s="566"/>
      <c r="AI387" s="572"/>
      <c r="AJ387" s="572"/>
      <c r="AK387" s="572"/>
      <c r="AL387" s="578"/>
      <c r="AM387" s="579"/>
    </row>
    <row r="388" spans="1:39" s="649" customFormat="1" x14ac:dyDescent="0.3">
      <c r="A388" s="565"/>
      <c r="B388" s="565"/>
      <c r="C388" s="566"/>
      <c r="D388" s="566"/>
      <c r="E388" s="567"/>
      <c r="F388" s="567"/>
      <c r="G388" s="567"/>
      <c r="H388" s="568"/>
      <c r="I388" s="568"/>
      <c r="J388" s="569"/>
      <c r="K388" s="568"/>
      <c r="L388" s="570"/>
      <c r="M388" s="571"/>
      <c r="N388" s="571"/>
      <c r="O388" s="572"/>
      <c r="P388" s="566"/>
      <c r="Q388" s="566"/>
      <c r="R388" s="566"/>
      <c r="S388" s="581"/>
      <c r="T388" s="582"/>
      <c r="U388" s="565"/>
      <c r="V388" s="576"/>
      <c r="W388" s="576"/>
      <c r="X388" s="577"/>
      <c r="Y388" s="577"/>
      <c r="Z388" s="577"/>
      <c r="AA388" s="577"/>
      <c r="AB388" s="566"/>
      <c r="AC388" s="566"/>
      <c r="AD388" s="566"/>
      <c r="AE388" s="566"/>
      <c r="AF388" s="566"/>
      <c r="AG388" s="566"/>
      <c r="AH388" s="566"/>
      <c r="AI388" s="572"/>
      <c r="AJ388" s="572"/>
      <c r="AK388" s="572"/>
      <c r="AL388" s="578"/>
      <c r="AM388" s="579"/>
    </row>
    <row r="389" spans="1:39" s="649" customFormat="1" x14ac:dyDescent="0.3">
      <c r="A389" s="565"/>
      <c r="B389" s="565"/>
      <c r="C389" s="566"/>
      <c r="D389" s="566"/>
      <c r="E389" s="567"/>
      <c r="F389" s="567"/>
      <c r="G389" s="567"/>
      <c r="H389" s="568"/>
      <c r="I389" s="568"/>
      <c r="J389" s="569"/>
      <c r="K389" s="568"/>
      <c r="L389" s="570"/>
      <c r="M389" s="571"/>
      <c r="N389" s="571"/>
      <c r="O389" s="572"/>
      <c r="P389" s="566"/>
      <c r="Q389" s="566"/>
      <c r="R389" s="566"/>
      <c r="S389" s="581"/>
      <c r="T389" s="582"/>
      <c r="U389" s="565"/>
      <c r="V389" s="576"/>
      <c r="W389" s="576"/>
      <c r="X389" s="577"/>
      <c r="Y389" s="577"/>
      <c r="Z389" s="577"/>
      <c r="AA389" s="577"/>
      <c r="AB389" s="566"/>
      <c r="AC389" s="566"/>
      <c r="AD389" s="566"/>
      <c r="AE389" s="566"/>
      <c r="AF389" s="566"/>
      <c r="AG389" s="566"/>
      <c r="AH389" s="566"/>
      <c r="AI389" s="572"/>
      <c r="AJ389" s="572"/>
      <c r="AK389" s="572"/>
      <c r="AL389" s="578"/>
      <c r="AM389" s="579"/>
    </row>
    <row r="390" spans="1:39" s="649" customFormat="1" x14ac:dyDescent="0.3">
      <c r="A390" s="565"/>
      <c r="B390" s="565"/>
      <c r="C390" s="566"/>
      <c r="D390" s="566"/>
      <c r="E390" s="567"/>
      <c r="F390" s="567"/>
      <c r="G390" s="567"/>
      <c r="H390" s="568"/>
      <c r="I390" s="568"/>
      <c r="J390" s="569"/>
      <c r="K390" s="568"/>
      <c r="L390" s="570"/>
      <c r="M390" s="571"/>
      <c r="N390" s="571"/>
      <c r="O390" s="572"/>
      <c r="P390" s="566"/>
      <c r="Q390" s="566"/>
      <c r="R390" s="566"/>
      <c r="S390" s="581"/>
      <c r="T390" s="582"/>
      <c r="U390" s="565"/>
      <c r="V390" s="576"/>
      <c r="W390" s="576"/>
      <c r="X390" s="577"/>
      <c r="Y390" s="577"/>
      <c r="Z390" s="577"/>
      <c r="AA390" s="577"/>
      <c r="AB390" s="566"/>
      <c r="AC390" s="566"/>
      <c r="AD390" s="566"/>
      <c r="AE390" s="566"/>
      <c r="AF390" s="566"/>
      <c r="AG390" s="566"/>
      <c r="AH390" s="566"/>
      <c r="AI390" s="572"/>
      <c r="AJ390" s="572"/>
      <c r="AK390" s="572"/>
      <c r="AL390" s="578"/>
      <c r="AM390" s="579"/>
    </row>
    <row r="391" spans="1:39" s="649" customFormat="1" x14ac:dyDescent="0.3">
      <c r="A391" s="565"/>
      <c r="B391" s="565"/>
      <c r="C391" s="566"/>
      <c r="D391" s="566"/>
      <c r="E391" s="567"/>
      <c r="F391" s="567"/>
      <c r="G391" s="567"/>
      <c r="H391" s="568"/>
      <c r="I391" s="568"/>
      <c r="J391" s="569"/>
      <c r="K391" s="568"/>
      <c r="L391" s="570"/>
      <c r="M391" s="571"/>
      <c r="N391" s="571"/>
      <c r="O391" s="572"/>
      <c r="P391" s="566"/>
      <c r="Q391" s="566"/>
      <c r="R391" s="566"/>
      <c r="S391" s="581"/>
      <c r="T391" s="582"/>
      <c r="U391" s="565"/>
      <c r="V391" s="576"/>
      <c r="W391" s="576"/>
      <c r="X391" s="577"/>
      <c r="Y391" s="577"/>
      <c r="Z391" s="577"/>
      <c r="AA391" s="577"/>
      <c r="AB391" s="566"/>
      <c r="AC391" s="566"/>
      <c r="AD391" s="566"/>
      <c r="AE391" s="566"/>
      <c r="AF391" s="566"/>
      <c r="AG391" s="566"/>
      <c r="AH391" s="566"/>
      <c r="AI391" s="572"/>
      <c r="AJ391" s="572"/>
      <c r="AK391" s="572"/>
      <c r="AL391" s="578"/>
      <c r="AM391" s="579"/>
    </row>
    <row r="392" spans="1:39" s="649" customFormat="1" x14ac:dyDescent="0.3">
      <c r="A392" s="565"/>
      <c r="B392" s="565"/>
      <c r="C392" s="566"/>
      <c r="D392" s="566"/>
      <c r="E392" s="567"/>
      <c r="F392" s="567"/>
      <c r="G392" s="567"/>
      <c r="H392" s="568"/>
      <c r="I392" s="568"/>
      <c r="J392" s="569"/>
      <c r="K392" s="568"/>
      <c r="L392" s="570"/>
      <c r="M392" s="571"/>
      <c r="N392" s="571"/>
      <c r="O392" s="572"/>
      <c r="P392" s="566"/>
      <c r="Q392" s="566"/>
      <c r="R392" s="566"/>
      <c r="S392" s="581"/>
      <c r="T392" s="582"/>
      <c r="U392" s="565"/>
      <c r="V392" s="576"/>
      <c r="W392" s="576"/>
      <c r="X392" s="577"/>
      <c r="Y392" s="577"/>
      <c r="Z392" s="577"/>
      <c r="AA392" s="577"/>
      <c r="AB392" s="566"/>
      <c r="AC392" s="566"/>
      <c r="AD392" s="566"/>
      <c r="AE392" s="566"/>
      <c r="AF392" s="566"/>
      <c r="AG392" s="566"/>
      <c r="AH392" s="566"/>
      <c r="AI392" s="572"/>
      <c r="AJ392" s="572"/>
      <c r="AK392" s="572"/>
      <c r="AL392" s="578"/>
      <c r="AM392" s="579"/>
    </row>
    <row r="393" spans="1:39" s="649" customFormat="1" x14ac:dyDescent="0.3">
      <c r="A393" s="565"/>
      <c r="B393" s="565"/>
      <c r="C393" s="566"/>
      <c r="D393" s="566"/>
      <c r="E393" s="567"/>
      <c r="F393" s="567"/>
      <c r="G393" s="567"/>
      <c r="H393" s="568"/>
      <c r="I393" s="568"/>
      <c r="J393" s="569"/>
      <c r="K393" s="568"/>
      <c r="L393" s="570"/>
      <c r="M393" s="571"/>
      <c r="N393" s="571"/>
      <c r="O393" s="572"/>
      <c r="P393" s="566"/>
      <c r="Q393" s="566"/>
      <c r="R393" s="566"/>
      <c r="S393" s="581"/>
      <c r="T393" s="582"/>
      <c r="U393" s="565"/>
      <c r="V393" s="576"/>
      <c r="W393" s="576"/>
      <c r="X393" s="577"/>
      <c r="Y393" s="577"/>
      <c r="Z393" s="577"/>
      <c r="AA393" s="577"/>
      <c r="AB393" s="566"/>
      <c r="AC393" s="566"/>
      <c r="AD393" s="566"/>
      <c r="AE393" s="566"/>
      <c r="AF393" s="566"/>
      <c r="AG393" s="566"/>
      <c r="AH393" s="566"/>
      <c r="AI393" s="572"/>
      <c r="AJ393" s="572"/>
      <c r="AK393" s="572"/>
      <c r="AL393" s="578"/>
      <c r="AM393" s="579"/>
    </row>
    <row r="394" spans="1:39" s="649" customFormat="1" x14ac:dyDescent="0.3">
      <c r="A394" s="565"/>
      <c r="B394" s="565"/>
      <c r="C394" s="566"/>
      <c r="D394" s="566"/>
      <c r="E394" s="567"/>
      <c r="F394" s="567"/>
      <c r="G394" s="567"/>
      <c r="H394" s="568"/>
      <c r="I394" s="568"/>
      <c r="J394" s="569"/>
      <c r="K394" s="568"/>
      <c r="L394" s="570"/>
      <c r="M394" s="571"/>
      <c r="N394" s="571"/>
      <c r="O394" s="572"/>
      <c r="P394" s="566"/>
      <c r="Q394" s="566"/>
      <c r="R394" s="566"/>
      <c r="S394" s="581"/>
      <c r="T394" s="582"/>
      <c r="U394" s="565"/>
      <c r="V394" s="576"/>
      <c r="W394" s="576"/>
      <c r="X394" s="577"/>
      <c r="Y394" s="577"/>
      <c r="Z394" s="577"/>
      <c r="AA394" s="577"/>
      <c r="AB394" s="566"/>
      <c r="AC394" s="566"/>
      <c r="AD394" s="566"/>
      <c r="AE394" s="566"/>
      <c r="AF394" s="566"/>
      <c r="AG394" s="566"/>
      <c r="AH394" s="566"/>
      <c r="AI394" s="572"/>
      <c r="AJ394" s="572"/>
      <c r="AK394" s="572"/>
      <c r="AL394" s="578"/>
      <c r="AM394" s="579"/>
    </row>
    <row r="395" spans="1:39" s="649" customFormat="1" x14ac:dyDescent="0.3">
      <c r="A395" s="565"/>
      <c r="B395" s="565"/>
      <c r="C395" s="566"/>
      <c r="D395" s="566"/>
      <c r="E395" s="567"/>
      <c r="F395" s="567"/>
      <c r="G395" s="567"/>
      <c r="H395" s="568"/>
      <c r="I395" s="568"/>
      <c r="J395" s="569"/>
      <c r="K395" s="568"/>
      <c r="L395" s="570"/>
      <c r="M395" s="571"/>
      <c r="N395" s="571"/>
      <c r="O395" s="572"/>
      <c r="P395" s="566"/>
      <c r="Q395" s="566"/>
      <c r="R395" s="566"/>
      <c r="S395" s="581"/>
      <c r="T395" s="582"/>
      <c r="U395" s="565"/>
      <c r="V395" s="576"/>
      <c r="W395" s="576"/>
      <c r="X395" s="577"/>
      <c r="Y395" s="577"/>
      <c r="Z395" s="577"/>
      <c r="AA395" s="577"/>
      <c r="AB395" s="566"/>
      <c r="AC395" s="566"/>
      <c r="AD395" s="566"/>
      <c r="AE395" s="566"/>
      <c r="AF395" s="566"/>
      <c r="AG395" s="566"/>
      <c r="AH395" s="566"/>
      <c r="AI395" s="572"/>
      <c r="AJ395" s="572"/>
      <c r="AK395" s="572"/>
      <c r="AL395" s="578"/>
      <c r="AM395" s="579"/>
    </row>
    <row r="396" spans="1:39" s="649" customFormat="1" x14ac:dyDescent="0.3">
      <c r="A396" s="565"/>
      <c r="B396" s="565"/>
      <c r="C396" s="566"/>
      <c r="D396" s="566"/>
      <c r="E396" s="567"/>
      <c r="F396" s="567"/>
      <c r="G396" s="567"/>
      <c r="H396" s="568"/>
      <c r="I396" s="568"/>
      <c r="J396" s="569"/>
      <c r="K396" s="568"/>
      <c r="L396" s="570"/>
      <c r="M396" s="571"/>
      <c r="N396" s="571"/>
      <c r="O396" s="572"/>
      <c r="P396" s="566"/>
      <c r="Q396" s="566"/>
      <c r="R396" s="566"/>
      <c r="S396" s="581"/>
      <c r="T396" s="582"/>
      <c r="U396" s="565"/>
      <c r="V396" s="576"/>
      <c r="W396" s="576"/>
      <c r="X396" s="577"/>
      <c r="Y396" s="577"/>
      <c r="Z396" s="577"/>
      <c r="AA396" s="577"/>
      <c r="AB396" s="566"/>
      <c r="AC396" s="566"/>
      <c r="AD396" s="566"/>
      <c r="AE396" s="566"/>
      <c r="AF396" s="566"/>
      <c r="AG396" s="566"/>
      <c r="AH396" s="566"/>
      <c r="AI396" s="572"/>
      <c r="AJ396" s="572"/>
      <c r="AK396" s="572"/>
      <c r="AL396" s="578"/>
      <c r="AM396" s="579"/>
    </row>
    <row r="397" spans="1:39" s="649" customFormat="1" x14ac:dyDescent="0.3">
      <c r="A397" s="565"/>
      <c r="B397" s="565"/>
      <c r="C397" s="566"/>
      <c r="D397" s="566"/>
      <c r="E397" s="567"/>
      <c r="F397" s="567"/>
      <c r="G397" s="567"/>
      <c r="H397" s="568"/>
      <c r="I397" s="568"/>
      <c r="J397" s="569"/>
      <c r="K397" s="568"/>
      <c r="L397" s="570"/>
      <c r="M397" s="571"/>
      <c r="N397" s="571"/>
      <c r="O397" s="572"/>
      <c r="P397" s="566"/>
      <c r="Q397" s="566"/>
      <c r="R397" s="566"/>
      <c r="S397" s="581"/>
      <c r="T397" s="582"/>
      <c r="U397" s="565"/>
      <c r="V397" s="576"/>
      <c r="W397" s="576"/>
      <c r="X397" s="577"/>
      <c r="Y397" s="577"/>
      <c r="Z397" s="577"/>
      <c r="AA397" s="577"/>
      <c r="AB397" s="566"/>
      <c r="AC397" s="566"/>
      <c r="AD397" s="566"/>
      <c r="AE397" s="566"/>
      <c r="AF397" s="566"/>
      <c r="AG397" s="566"/>
      <c r="AH397" s="566"/>
      <c r="AI397" s="572"/>
      <c r="AJ397" s="572"/>
      <c r="AK397" s="572"/>
      <c r="AL397" s="578"/>
      <c r="AM397" s="579"/>
    </row>
    <row r="398" spans="1:39" s="649" customFormat="1" x14ac:dyDescent="0.3">
      <c r="A398" s="565"/>
      <c r="B398" s="565"/>
      <c r="C398" s="566"/>
      <c r="D398" s="566"/>
      <c r="E398" s="567"/>
      <c r="F398" s="567"/>
      <c r="G398" s="567"/>
      <c r="H398" s="568"/>
      <c r="I398" s="568"/>
      <c r="J398" s="569"/>
      <c r="K398" s="568"/>
      <c r="L398" s="570"/>
      <c r="M398" s="571"/>
      <c r="N398" s="571"/>
      <c r="O398" s="572"/>
      <c r="P398" s="566"/>
      <c r="Q398" s="566"/>
      <c r="R398" s="566"/>
      <c r="S398" s="581"/>
      <c r="T398" s="582"/>
      <c r="U398" s="565"/>
      <c r="V398" s="576"/>
      <c r="W398" s="576"/>
      <c r="X398" s="577"/>
      <c r="Y398" s="577"/>
      <c r="Z398" s="577"/>
      <c r="AA398" s="577"/>
      <c r="AB398" s="566"/>
      <c r="AC398" s="566"/>
      <c r="AD398" s="566"/>
      <c r="AE398" s="566"/>
      <c r="AF398" s="566"/>
      <c r="AG398" s="566"/>
      <c r="AH398" s="566"/>
      <c r="AI398" s="572"/>
      <c r="AJ398" s="572"/>
      <c r="AK398" s="572"/>
      <c r="AL398" s="578"/>
      <c r="AM398" s="579"/>
    </row>
    <row r="399" spans="1:39" s="649" customFormat="1" x14ac:dyDescent="0.3">
      <c r="A399" s="565"/>
      <c r="B399" s="565"/>
      <c r="C399" s="566"/>
      <c r="D399" s="566"/>
      <c r="E399" s="567"/>
      <c r="F399" s="567"/>
      <c r="G399" s="567"/>
      <c r="H399" s="568"/>
      <c r="I399" s="568"/>
      <c r="J399" s="569"/>
      <c r="K399" s="568"/>
      <c r="L399" s="570"/>
      <c r="M399" s="571"/>
      <c r="N399" s="571"/>
      <c r="O399" s="572"/>
      <c r="P399" s="566"/>
      <c r="Q399" s="566"/>
      <c r="R399" s="566"/>
      <c r="S399" s="581"/>
      <c r="T399" s="582"/>
      <c r="U399" s="565"/>
      <c r="V399" s="576"/>
      <c r="W399" s="576"/>
      <c r="X399" s="577"/>
      <c r="Y399" s="577"/>
      <c r="Z399" s="577"/>
      <c r="AA399" s="577"/>
      <c r="AB399" s="566"/>
      <c r="AC399" s="566"/>
      <c r="AD399" s="566"/>
      <c r="AE399" s="566"/>
      <c r="AF399" s="566"/>
      <c r="AG399" s="566"/>
      <c r="AH399" s="566"/>
      <c r="AI399" s="572"/>
      <c r="AJ399" s="572"/>
      <c r="AK399" s="572"/>
      <c r="AL399" s="578"/>
      <c r="AM399" s="579"/>
    </row>
    <row r="400" spans="1:39" s="649" customFormat="1" x14ac:dyDescent="0.3">
      <c r="A400" s="565"/>
      <c r="B400" s="565"/>
      <c r="C400" s="566"/>
      <c r="D400" s="566"/>
      <c r="E400" s="567"/>
      <c r="F400" s="567"/>
      <c r="G400" s="567"/>
      <c r="H400" s="568"/>
      <c r="I400" s="568"/>
      <c r="J400" s="569"/>
      <c r="K400" s="568"/>
      <c r="L400" s="570"/>
      <c r="M400" s="571"/>
      <c r="N400" s="571"/>
      <c r="O400" s="572"/>
      <c r="P400" s="566"/>
      <c r="Q400" s="566"/>
      <c r="R400" s="566"/>
      <c r="S400" s="581"/>
      <c r="T400" s="582"/>
      <c r="U400" s="565"/>
      <c r="V400" s="576"/>
      <c r="W400" s="576"/>
      <c r="X400" s="577"/>
      <c r="Y400" s="577"/>
      <c r="Z400" s="577"/>
      <c r="AA400" s="577"/>
      <c r="AB400" s="566"/>
      <c r="AC400" s="566"/>
      <c r="AD400" s="566"/>
      <c r="AE400" s="566"/>
      <c r="AF400" s="566"/>
      <c r="AG400" s="566"/>
      <c r="AH400" s="566"/>
      <c r="AI400" s="572"/>
      <c r="AJ400" s="572"/>
      <c r="AK400" s="572"/>
      <c r="AL400" s="578"/>
      <c r="AM400" s="579"/>
    </row>
    <row r="401" spans="1:39" s="649" customFormat="1" x14ac:dyDescent="0.3">
      <c r="A401" s="565"/>
      <c r="B401" s="565"/>
      <c r="C401" s="566"/>
      <c r="D401" s="566"/>
      <c r="E401" s="567"/>
      <c r="F401" s="567"/>
      <c r="G401" s="567"/>
      <c r="H401" s="568"/>
      <c r="I401" s="568"/>
      <c r="J401" s="569"/>
      <c r="K401" s="568"/>
      <c r="L401" s="570"/>
      <c r="M401" s="571"/>
      <c r="N401" s="571"/>
      <c r="O401" s="572"/>
      <c r="P401" s="566"/>
      <c r="Q401" s="566"/>
      <c r="R401" s="566"/>
      <c r="S401" s="581"/>
      <c r="T401" s="582"/>
      <c r="U401" s="565"/>
      <c r="V401" s="576"/>
      <c r="W401" s="576"/>
      <c r="X401" s="577"/>
      <c r="Y401" s="577"/>
      <c r="Z401" s="577"/>
      <c r="AA401" s="577"/>
      <c r="AB401" s="566"/>
      <c r="AC401" s="566"/>
      <c r="AD401" s="566"/>
      <c r="AE401" s="566"/>
      <c r="AF401" s="566"/>
      <c r="AG401" s="566"/>
      <c r="AH401" s="566"/>
      <c r="AI401" s="572"/>
      <c r="AJ401" s="572"/>
      <c r="AK401" s="572"/>
      <c r="AL401" s="578"/>
      <c r="AM401" s="579"/>
    </row>
    <row r="402" spans="1:39" s="649" customFormat="1" x14ac:dyDescent="0.3">
      <c r="A402" s="565"/>
      <c r="B402" s="565"/>
      <c r="C402" s="566"/>
      <c r="D402" s="566"/>
      <c r="E402" s="567"/>
      <c r="F402" s="567"/>
      <c r="G402" s="567"/>
      <c r="H402" s="568"/>
      <c r="I402" s="568"/>
      <c r="J402" s="569"/>
      <c r="K402" s="568"/>
      <c r="L402" s="570"/>
      <c r="M402" s="571"/>
      <c r="N402" s="571"/>
      <c r="O402" s="572"/>
      <c r="P402" s="566"/>
      <c r="Q402" s="566"/>
      <c r="R402" s="566"/>
      <c r="S402" s="581"/>
      <c r="T402" s="582"/>
      <c r="U402" s="565"/>
      <c r="V402" s="576"/>
      <c r="W402" s="576"/>
      <c r="X402" s="577"/>
      <c r="Y402" s="577"/>
      <c r="Z402" s="577"/>
      <c r="AA402" s="577"/>
      <c r="AB402" s="566"/>
      <c r="AC402" s="566"/>
      <c r="AD402" s="566"/>
      <c r="AE402" s="566"/>
      <c r="AF402" s="566"/>
      <c r="AG402" s="566"/>
      <c r="AH402" s="566"/>
      <c r="AI402" s="572"/>
      <c r="AJ402" s="572"/>
      <c r="AK402" s="572"/>
      <c r="AL402" s="578"/>
      <c r="AM402" s="579"/>
    </row>
    <row r="403" spans="1:39" s="649" customFormat="1" x14ac:dyDescent="0.3">
      <c r="A403" s="565"/>
      <c r="B403" s="565"/>
      <c r="C403" s="566"/>
      <c r="D403" s="566"/>
      <c r="E403" s="567"/>
      <c r="F403" s="567"/>
      <c r="G403" s="567"/>
      <c r="H403" s="568"/>
      <c r="I403" s="568"/>
      <c r="J403" s="569"/>
      <c r="K403" s="568"/>
      <c r="L403" s="570"/>
      <c r="M403" s="571"/>
      <c r="N403" s="571"/>
      <c r="O403" s="572"/>
      <c r="P403" s="566"/>
      <c r="Q403" s="566"/>
      <c r="R403" s="566"/>
      <c r="S403" s="581"/>
      <c r="T403" s="582"/>
      <c r="U403" s="565"/>
      <c r="V403" s="576"/>
      <c r="W403" s="576"/>
      <c r="X403" s="577"/>
      <c r="Y403" s="577"/>
      <c r="Z403" s="577"/>
      <c r="AA403" s="577"/>
      <c r="AB403" s="566"/>
      <c r="AC403" s="566"/>
      <c r="AD403" s="566"/>
      <c r="AE403" s="566"/>
      <c r="AF403" s="566"/>
      <c r="AG403" s="566"/>
      <c r="AH403" s="566"/>
      <c r="AI403" s="572"/>
      <c r="AJ403" s="572"/>
      <c r="AK403" s="572"/>
      <c r="AL403" s="578"/>
      <c r="AM403" s="579"/>
    </row>
    <row r="404" spans="1:39" s="649" customFormat="1" x14ac:dyDescent="0.3">
      <c r="A404" s="565"/>
      <c r="B404" s="565"/>
      <c r="C404" s="566"/>
      <c r="D404" s="566"/>
      <c r="E404" s="567"/>
      <c r="F404" s="567"/>
      <c r="G404" s="567"/>
      <c r="H404" s="568"/>
      <c r="I404" s="568"/>
      <c r="J404" s="569"/>
      <c r="K404" s="568"/>
      <c r="L404" s="570"/>
      <c r="M404" s="571"/>
      <c r="N404" s="571"/>
      <c r="O404" s="572"/>
      <c r="P404" s="566"/>
      <c r="Q404" s="566"/>
      <c r="R404" s="566"/>
      <c r="S404" s="581"/>
      <c r="T404" s="582"/>
      <c r="U404" s="565"/>
      <c r="V404" s="576"/>
      <c r="W404" s="576"/>
      <c r="X404" s="577"/>
      <c r="Y404" s="577"/>
      <c r="Z404" s="577"/>
      <c r="AA404" s="577"/>
      <c r="AB404" s="566"/>
      <c r="AC404" s="566"/>
      <c r="AD404" s="566"/>
      <c r="AE404" s="566"/>
      <c r="AF404" s="566"/>
      <c r="AG404" s="566"/>
      <c r="AH404" s="566"/>
      <c r="AI404" s="572"/>
      <c r="AJ404" s="572"/>
      <c r="AK404" s="572"/>
      <c r="AL404" s="578"/>
      <c r="AM404" s="579"/>
    </row>
    <row r="405" spans="1:39" s="649" customFormat="1" x14ac:dyDescent="0.3">
      <c r="A405" s="565"/>
      <c r="B405" s="565"/>
      <c r="C405" s="566"/>
      <c r="D405" s="566"/>
      <c r="E405" s="567"/>
      <c r="F405" s="567"/>
      <c r="G405" s="567"/>
      <c r="H405" s="568"/>
      <c r="I405" s="568"/>
      <c r="J405" s="569"/>
      <c r="K405" s="568"/>
      <c r="L405" s="570"/>
      <c r="M405" s="571"/>
      <c r="N405" s="571"/>
      <c r="O405" s="572"/>
      <c r="P405" s="566"/>
      <c r="Q405" s="566"/>
      <c r="R405" s="566"/>
      <c r="S405" s="581"/>
      <c r="T405" s="582"/>
      <c r="U405" s="565"/>
      <c r="V405" s="576"/>
      <c r="W405" s="576"/>
      <c r="X405" s="577"/>
      <c r="Y405" s="577"/>
      <c r="Z405" s="577"/>
      <c r="AA405" s="577"/>
      <c r="AB405" s="566"/>
      <c r="AC405" s="566"/>
      <c r="AD405" s="566"/>
      <c r="AE405" s="566"/>
      <c r="AF405" s="566"/>
      <c r="AG405" s="566"/>
      <c r="AH405" s="566"/>
      <c r="AI405" s="572"/>
      <c r="AJ405" s="572"/>
      <c r="AK405" s="572"/>
      <c r="AL405" s="578"/>
      <c r="AM405" s="579"/>
    </row>
    <row r="406" spans="1:39" s="649" customFormat="1" x14ac:dyDescent="0.3">
      <c r="A406" s="565"/>
      <c r="B406" s="565"/>
      <c r="C406" s="566"/>
      <c r="D406" s="566"/>
      <c r="E406" s="567"/>
      <c r="F406" s="567"/>
      <c r="G406" s="567"/>
      <c r="H406" s="568"/>
      <c r="I406" s="568"/>
      <c r="J406" s="569"/>
      <c r="K406" s="568"/>
      <c r="L406" s="570"/>
      <c r="M406" s="571"/>
      <c r="N406" s="571"/>
      <c r="O406" s="572"/>
      <c r="P406" s="566"/>
      <c r="Q406" s="566"/>
      <c r="R406" s="566"/>
      <c r="S406" s="581"/>
      <c r="T406" s="582"/>
      <c r="U406" s="565"/>
      <c r="V406" s="576"/>
      <c r="W406" s="576"/>
      <c r="X406" s="577"/>
      <c r="Y406" s="577"/>
      <c r="Z406" s="577"/>
      <c r="AA406" s="577"/>
      <c r="AB406" s="566"/>
      <c r="AC406" s="566"/>
      <c r="AD406" s="566"/>
      <c r="AE406" s="566"/>
      <c r="AF406" s="566"/>
      <c r="AG406" s="566"/>
      <c r="AH406" s="566"/>
      <c r="AI406" s="572"/>
      <c r="AJ406" s="572"/>
      <c r="AK406" s="572"/>
      <c r="AL406" s="578"/>
      <c r="AM406" s="579"/>
    </row>
    <row r="407" spans="1:39" s="649" customFormat="1" x14ac:dyDescent="0.3">
      <c r="A407" s="565"/>
      <c r="B407" s="565"/>
      <c r="C407" s="566"/>
      <c r="D407" s="566"/>
      <c r="E407" s="567"/>
      <c r="F407" s="567"/>
      <c r="G407" s="567"/>
      <c r="H407" s="568"/>
      <c r="I407" s="568"/>
      <c r="J407" s="569"/>
      <c r="K407" s="568"/>
      <c r="L407" s="570"/>
      <c r="M407" s="571"/>
      <c r="N407" s="571"/>
      <c r="O407" s="572"/>
      <c r="P407" s="566"/>
      <c r="Q407" s="566"/>
      <c r="R407" s="566"/>
      <c r="S407" s="581"/>
      <c r="T407" s="582"/>
      <c r="U407" s="565"/>
      <c r="V407" s="576"/>
      <c r="W407" s="576"/>
      <c r="X407" s="577"/>
      <c r="Y407" s="577"/>
      <c r="Z407" s="577"/>
      <c r="AA407" s="577"/>
      <c r="AB407" s="566"/>
      <c r="AC407" s="566"/>
      <c r="AD407" s="566"/>
      <c r="AE407" s="566"/>
      <c r="AF407" s="566"/>
      <c r="AG407" s="566"/>
      <c r="AH407" s="566"/>
      <c r="AI407" s="572"/>
      <c r="AJ407" s="572"/>
      <c r="AK407" s="572"/>
      <c r="AL407" s="578"/>
      <c r="AM407" s="579"/>
    </row>
    <row r="408" spans="1:39" s="649" customFormat="1" x14ac:dyDescent="0.3">
      <c r="A408" s="565"/>
      <c r="B408" s="565"/>
      <c r="C408" s="566"/>
      <c r="D408" s="566"/>
      <c r="E408" s="567"/>
      <c r="F408" s="567"/>
      <c r="G408" s="567"/>
      <c r="H408" s="568"/>
      <c r="I408" s="568"/>
      <c r="J408" s="569"/>
      <c r="K408" s="568"/>
      <c r="L408" s="570"/>
      <c r="M408" s="571"/>
      <c r="N408" s="571"/>
      <c r="O408" s="572"/>
      <c r="P408" s="566"/>
      <c r="Q408" s="566"/>
      <c r="R408" s="566"/>
      <c r="S408" s="581"/>
      <c r="T408" s="582"/>
      <c r="U408" s="565"/>
      <c r="V408" s="576"/>
      <c r="W408" s="576"/>
      <c r="X408" s="577"/>
      <c r="Y408" s="577"/>
      <c r="Z408" s="577"/>
      <c r="AA408" s="577"/>
      <c r="AB408" s="566"/>
      <c r="AC408" s="566"/>
      <c r="AD408" s="566"/>
      <c r="AE408" s="566"/>
      <c r="AF408" s="566"/>
      <c r="AG408" s="566"/>
      <c r="AH408" s="566"/>
      <c r="AI408" s="572"/>
      <c r="AJ408" s="572"/>
      <c r="AK408" s="572"/>
      <c r="AL408" s="578"/>
      <c r="AM408" s="579"/>
    </row>
    <row r="409" spans="1:39" s="649" customFormat="1" x14ac:dyDescent="0.3">
      <c r="A409" s="565"/>
      <c r="B409" s="565"/>
      <c r="C409" s="566"/>
      <c r="D409" s="566"/>
      <c r="E409" s="567"/>
      <c r="F409" s="567"/>
      <c r="G409" s="567"/>
      <c r="H409" s="568"/>
      <c r="I409" s="568"/>
      <c r="J409" s="569"/>
      <c r="K409" s="568"/>
      <c r="L409" s="570"/>
      <c r="M409" s="571"/>
      <c r="N409" s="571"/>
      <c r="O409" s="572"/>
      <c r="P409" s="566"/>
      <c r="Q409" s="566"/>
      <c r="R409" s="566"/>
      <c r="S409" s="581"/>
      <c r="T409" s="582"/>
      <c r="U409" s="565"/>
      <c r="V409" s="576"/>
      <c r="W409" s="576"/>
      <c r="X409" s="577"/>
      <c r="Y409" s="577"/>
      <c r="Z409" s="577"/>
      <c r="AA409" s="577"/>
      <c r="AB409" s="566"/>
      <c r="AC409" s="566"/>
      <c r="AD409" s="566"/>
      <c r="AE409" s="566"/>
      <c r="AF409" s="566"/>
      <c r="AG409" s="566"/>
      <c r="AH409" s="566"/>
      <c r="AI409" s="572"/>
      <c r="AJ409" s="572"/>
      <c r="AK409" s="572"/>
      <c r="AL409" s="578"/>
      <c r="AM409" s="579"/>
    </row>
    <row r="410" spans="1:39" s="649" customFormat="1" x14ac:dyDescent="0.3">
      <c r="A410" s="565"/>
      <c r="B410" s="565"/>
      <c r="C410" s="566"/>
      <c r="D410" s="566"/>
      <c r="E410" s="567"/>
      <c r="F410" s="567"/>
      <c r="G410" s="567"/>
      <c r="H410" s="568"/>
      <c r="I410" s="568"/>
      <c r="J410" s="569"/>
      <c r="K410" s="568"/>
      <c r="L410" s="570"/>
      <c r="M410" s="571"/>
      <c r="N410" s="571"/>
      <c r="O410" s="572"/>
      <c r="P410" s="566"/>
      <c r="Q410" s="566"/>
      <c r="R410" s="566"/>
      <c r="S410" s="581"/>
      <c r="T410" s="582"/>
      <c r="U410" s="565"/>
      <c r="V410" s="576"/>
      <c r="W410" s="576"/>
      <c r="X410" s="577"/>
      <c r="Y410" s="577"/>
      <c r="Z410" s="577"/>
      <c r="AA410" s="577"/>
      <c r="AB410" s="566"/>
      <c r="AC410" s="566"/>
      <c r="AD410" s="566"/>
      <c r="AE410" s="566"/>
      <c r="AF410" s="566"/>
      <c r="AG410" s="566"/>
      <c r="AH410" s="566"/>
      <c r="AI410" s="572"/>
      <c r="AJ410" s="572"/>
      <c r="AK410" s="572"/>
      <c r="AL410" s="578"/>
      <c r="AM410" s="579"/>
    </row>
    <row r="411" spans="1:39" s="649" customFormat="1" x14ac:dyDescent="0.3">
      <c r="A411" s="565"/>
      <c r="B411" s="565"/>
      <c r="C411" s="566"/>
      <c r="D411" s="566"/>
      <c r="E411" s="567"/>
      <c r="F411" s="567"/>
      <c r="G411" s="567"/>
      <c r="H411" s="568"/>
      <c r="I411" s="568"/>
      <c r="J411" s="569"/>
      <c r="K411" s="568"/>
      <c r="L411" s="570"/>
      <c r="M411" s="571"/>
      <c r="N411" s="571"/>
      <c r="O411" s="572"/>
      <c r="P411" s="566"/>
      <c r="Q411" s="566"/>
      <c r="R411" s="566"/>
      <c r="S411" s="581"/>
      <c r="T411" s="582"/>
      <c r="U411" s="565"/>
      <c r="V411" s="576"/>
      <c r="W411" s="576"/>
      <c r="X411" s="577"/>
      <c r="Y411" s="577"/>
      <c r="Z411" s="577"/>
      <c r="AA411" s="577"/>
      <c r="AB411" s="566"/>
      <c r="AC411" s="566"/>
      <c r="AD411" s="566"/>
      <c r="AE411" s="566"/>
      <c r="AF411" s="566"/>
      <c r="AG411" s="566"/>
      <c r="AH411" s="566"/>
      <c r="AI411" s="572"/>
      <c r="AJ411" s="572"/>
      <c r="AK411" s="572"/>
      <c r="AL411" s="578"/>
      <c r="AM411" s="579"/>
    </row>
    <row r="412" spans="1:39" s="649" customFormat="1" x14ac:dyDescent="0.3">
      <c r="A412" s="565"/>
      <c r="B412" s="565"/>
      <c r="C412" s="566"/>
      <c r="D412" s="566"/>
      <c r="E412" s="567"/>
      <c r="F412" s="567"/>
      <c r="G412" s="567"/>
      <c r="H412" s="568"/>
      <c r="I412" s="568"/>
      <c r="J412" s="569"/>
      <c r="K412" s="568"/>
      <c r="L412" s="570"/>
      <c r="M412" s="571"/>
      <c r="N412" s="571"/>
      <c r="O412" s="572"/>
      <c r="P412" s="566"/>
      <c r="Q412" s="566"/>
      <c r="R412" s="566"/>
      <c r="S412" s="581"/>
      <c r="T412" s="582"/>
      <c r="U412" s="565"/>
      <c r="V412" s="576"/>
      <c r="W412" s="576"/>
      <c r="X412" s="577"/>
      <c r="Y412" s="577"/>
      <c r="Z412" s="577"/>
      <c r="AA412" s="577"/>
      <c r="AB412" s="566"/>
      <c r="AC412" s="566"/>
      <c r="AD412" s="566"/>
      <c r="AE412" s="566"/>
      <c r="AF412" s="566"/>
      <c r="AG412" s="566"/>
      <c r="AH412" s="566"/>
      <c r="AI412" s="572"/>
      <c r="AJ412" s="572"/>
      <c r="AK412" s="572"/>
      <c r="AL412" s="578"/>
      <c r="AM412" s="579"/>
    </row>
    <row r="413" spans="1:39" s="649" customFormat="1" x14ac:dyDescent="0.3">
      <c r="A413" s="565"/>
      <c r="B413" s="565"/>
      <c r="C413" s="566"/>
      <c r="D413" s="566"/>
      <c r="E413" s="567"/>
      <c r="F413" s="567"/>
      <c r="G413" s="567"/>
      <c r="H413" s="568"/>
      <c r="I413" s="568"/>
      <c r="J413" s="569"/>
      <c r="K413" s="568"/>
      <c r="L413" s="570"/>
      <c r="M413" s="571"/>
      <c r="N413" s="571"/>
      <c r="O413" s="572"/>
      <c r="P413" s="566"/>
      <c r="Q413" s="566"/>
      <c r="R413" s="566"/>
      <c r="S413" s="581"/>
      <c r="T413" s="582"/>
      <c r="U413" s="565"/>
      <c r="V413" s="576"/>
      <c r="W413" s="576"/>
      <c r="X413" s="577"/>
      <c r="Y413" s="577"/>
      <c r="Z413" s="577"/>
      <c r="AA413" s="577"/>
      <c r="AB413" s="566"/>
      <c r="AC413" s="566"/>
      <c r="AD413" s="566"/>
      <c r="AE413" s="566"/>
      <c r="AF413" s="566"/>
      <c r="AG413" s="566"/>
      <c r="AH413" s="566"/>
      <c r="AI413" s="572"/>
      <c r="AJ413" s="572"/>
      <c r="AK413" s="572"/>
      <c r="AL413" s="578"/>
      <c r="AM413" s="579"/>
    </row>
    <row r="414" spans="1:39" s="649" customFormat="1" x14ac:dyDescent="0.3">
      <c r="A414" s="565"/>
      <c r="B414" s="565"/>
      <c r="C414" s="566"/>
      <c r="D414" s="566"/>
      <c r="E414" s="567"/>
      <c r="F414" s="567"/>
      <c r="G414" s="567"/>
      <c r="H414" s="568"/>
      <c r="I414" s="568"/>
      <c r="J414" s="569"/>
      <c r="K414" s="568"/>
      <c r="L414" s="570"/>
      <c r="M414" s="571"/>
      <c r="N414" s="571"/>
      <c r="O414" s="572"/>
      <c r="P414" s="566"/>
      <c r="Q414" s="566"/>
      <c r="R414" s="566"/>
      <c r="S414" s="581"/>
      <c r="T414" s="582"/>
      <c r="U414" s="565"/>
      <c r="V414" s="576"/>
      <c r="W414" s="576"/>
      <c r="X414" s="577"/>
      <c r="Y414" s="577"/>
      <c r="Z414" s="577"/>
      <c r="AA414" s="577"/>
      <c r="AB414" s="566"/>
      <c r="AC414" s="566"/>
      <c r="AD414" s="566"/>
      <c r="AE414" s="566"/>
      <c r="AF414" s="566"/>
      <c r="AG414" s="566"/>
      <c r="AH414" s="566"/>
      <c r="AI414" s="572"/>
      <c r="AJ414" s="572"/>
      <c r="AK414" s="572"/>
      <c r="AL414" s="578"/>
      <c r="AM414" s="579"/>
    </row>
    <row r="415" spans="1:39" s="649" customFormat="1" x14ac:dyDescent="0.3">
      <c r="A415" s="565"/>
      <c r="B415" s="565"/>
      <c r="C415" s="566"/>
      <c r="D415" s="566"/>
      <c r="E415" s="567"/>
      <c r="F415" s="567"/>
      <c r="G415" s="567"/>
      <c r="H415" s="568"/>
      <c r="I415" s="568"/>
      <c r="J415" s="569"/>
      <c r="K415" s="568"/>
      <c r="L415" s="570"/>
      <c r="M415" s="571"/>
      <c r="N415" s="571"/>
      <c r="O415" s="572"/>
      <c r="P415" s="566"/>
      <c r="Q415" s="566"/>
      <c r="R415" s="566"/>
      <c r="S415" s="581"/>
      <c r="T415" s="582"/>
      <c r="U415" s="565"/>
      <c r="V415" s="576"/>
      <c r="W415" s="576"/>
      <c r="X415" s="577"/>
      <c r="Y415" s="577"/>
      <c r="Z415" s="577"/>
      <c r="AA415" s="577"/>
      <c r="AB415" s="566"/>
      <c r="AC415" s="566"/>
      <c r="AD415" s="566"/>
      <c r="AE415" s="566"/>
      <c r="AF415" s="566"/>
      <c r="AG415" s="566"/>
      <c r="AH415" s="566"/>
      <c r="AI415" s="572"/>
      <c r="AJ415" s="572"/>
      <c r="AK415" s="572"/>
      <c r="AL415" s="578"/>
      <c r="AM415" s="579"/>
    </row>
    <row r="416" spans="1:39" s="649" customFormat="1" x14ac:dyDescent="0.3">
      <c r="A416" s="565"/>
      <c r="B416" s="565"/>
      <c r="C416" s="566"/>
      <c r="D416" s="566"/>
      <c r="E416" s="567"/>
      <c r="F416" s="567"/>
      <c r="G416" s="567"/>
      <c r="H416" s="568"/>
      <c r="I416" s="568"/>
      <c r="J416" s="569"/>
      <c r="K416" s="568"/>
      <c r="L416" s="570"/>
      <c r="M416" s="571"/>
      <c r="N416" s="571"/>
      <c r="O416" s="572"/>
      <c r="P416" s="566"/>
      <c r="Q416" s="566"/>
      <c r="R416" s="566"/>
      <c r="S416" s="581"/>
      <c r="T416" s="582"/>
      <c r="U416" s="565"/>
      <c r="V416" s="576"/>
      <c r="W416" s="576"/>
      <c r="X416" s="577"/>
      <c r="Y416" s="577"/>
      <c r="Z416" s="577"/>
      <c r="AA416" s="577"/>
      <c r="AB416" s="566"/>
      <c r="AC416" s="566"/>
      <c r="AD416" s="566"/>
      <c r="AE416" s="566"/>
      <c r="AF416" s="566"/>
      <c r="AG416" s="566"/>
      <c r="AH416" s="566"/>
      <c r="AI416" s="572"/>
      <c r="AJ416" s="572"/>
      <c r="AK416" s="572"/>
      <c r="AL416" s="578"/>
      <c r="AM416" s="579"/>
    </row>
    <row r="417" spans="1:39" s="649" customFormat="1" x14ac:dyDescent="0.3">
      <c r="A417" s="565"/>
      <c r="B417" s="565"/>
      <c r="C417" s="566"/>
      <c r="D417" s="566"/>
      <c r="E417" s="567"/>
      <c r="F417" s="567"/>
      <c r="G417" s="567"/>
      <c r="H417" s="568"/>
      <c r="I417" s="568"/>
      <c r="J417" s="569"/>
      <c r="K417" s="568"/>
      <c r="L417" s="570"/>
      <c r="M417" s="571"/>
      <c r="N417" s="571"/>
      <c r="O417" s="572"/>
      <c r="P417" s="566"/>
      <c r="Q417" s="566"/>
      <c r="R417" s="566"/>
      <c r="S417" s="581"/>
      <c r="T417" s="582"/>
      <c r="U417" s="565"/>
      <c r="V417" s="576"/>
      <c r="W417" s="576"/>
      <c r="X417" s="577"/>
      <c r="Y417" s="577"/>
      <c r="Z417" s="577"/>
      <c r="AA417" s="577"/>
      <c r="AB417" s="566"/>
      <c r="AC417" s="566"/>
      <c r="AD417" s="566"/>
      <c r="AE417" s="566"/>
      <c r="AF417" s="566"/>
      <c r="AG417" s="566"/>
      <c r="AH417" s="566"/>
      <c r="AI417" s="572"/>
      <c r="AJ417" s="572"/>
      <c r="AK417" s="572"/>
      <c r="AL417" s="578"/>
      <c r="AM417" s="579"/>
    </row>
    <row r="418" spans="1:39" s="649" customFormat="1" x14ac:dyDescent="0.3">
      <c r="A418" s="565"/>
      <c r="B418" s="565"/>
      <c r="C418" s="566"/>
      <c r="D418" s="566"/>
      <c r="E418" s="567"/>
      <c r="F418" s="567"/>
      <c r="G418" s="567"/>
      <c r="H418" s="568"/>
      <c r="I418" s="568"/>
      <c r="J418" s="569"/>
      <c r="K418" s="568"/>
      <c r="L418" s="570"/>
      <c r="M418" s="571"/>
      <c r="N418" s="571"/>
      <c r="O418" s="572"/>
      <c r="P418" s="566"/>
      <c r="Q418" s="566"/>
      <c r="R418" s="566"/>
      <c r="S418" s="581"/>
      <c r="T418" s="582"/>
      <c r="U418" s="565"/>
      <c r="V418" s="576"/>
      <c r="W418" s="576"/>
      <c r="X418" s="577"/>
      <c r="Y418" s="577"/>
      <c r="Z418" s="577"/>
      <c r="AA418" s="577"/>
      <c r="AB418" s="566"/>
      <c r="AC418" s="566"/>
      <c r="AD418" s="566"/>
      <c r="AE418" s="566"/>
      <c r="AF418" s="566"/>
      <c r="AG418" s="566"/>
      <c r="AH418" s="566"/>
      <c r="AI418" s="572"/>
      <c r="AJ418" s="572"/>
      <c r="AK418" s="572"/>
      <c r="AL418" s="578"/>
      <c r="AM418" s="579"/>
    </row>
    <row r="419" spans="1:39" s="649" customFormat="1" x14ac:dyDescent="0.3">
      <c r="A419" s="565"/>
      <c r="B419" s="565"/>
      <c r="C419" s="566"/>
      <c r="D419" s="566"/>
      <c r="E419" s="567"/>
      <c r="F419" s="567"/>
      <c r="G419" s="567"/>
      <c r="H419" s="568"/>
      <c r="I419" s="568"/>
      <c r="J419" s="569"/>
      <c r="K419" s="568"/>
      <c r="L419" s="570"/>
      <c r="M419" s="571"/>
      <c r="N419" s="571"/>
      <c r="O419" s="572"/>
      <c r="P419" s="566"/>
      <c r="Q419" s="566"/>
      <c r="R419" s="566"/>
      <c r="S419" s="581"/>
      <c r="T419" s="582"/>
      <c r="U419" s="565"/>
      <c r="V419" s="576"/>
      <c r="W419" s="576"/>
      <c r="X419" s="577"/>
      <c r="Y419" s="577"/>
      <c r="Z419" s="577"/>
      <c r="AA419" s="577"/>
      <c r="AB419" s="566"/>
      <c r="AC419" s="566"/>
      <c r="AD419" s="566"/>
      <c r="AE419" s="566"/>
      <c r="AF419" s="566"/>
      <c r="AG419" s="566"/>
      <c r="AH419" s="566"/>
      <c r="AI419" s="572"/>
      <c r="AJ419" s="572"/>
      <c r="AK419" s="572"/>
      <c r="AL419" s="578"/>
      <c r="AM419" s="579"/>
    </row>
    <row r="420" spans="1:39" s="649" customFormat="1" x14ac:dyDescent="0.3">
      <c r="A420" s="565"/>
      <c r="B420" s="565"/>
      <c r="C420" s="566"/>
      <c r="D420" s="566"/>
      <c r="E420" s="567"/>
      <c r="F420" s="567"/>
      <c r="G420" s="567"/>
      <c r="H420" s="568"/>
      <c r="I420" s="568"/>
      <c r="J420" s="569"/>
      <c r="K420" s="568"/>
      <c r="L420" s="570"/>
      <c r="M420" s="571"/>
      <c r="N420" s="571"/>
      <c r="O420" s="572"/>
      <c r="P420" s="566"/>
      <c r="Q420" s="566"/>
      <c r="R420" s="566"/>
      <c r="S420" s="581"/>
      <c r="T420" s="582"/>
      <c r="U420" s="565"/>
      <c r="V420" s="576"/>
      <c r="W420" s="576"/>
      <c r="X420" s="577"/>
      <c r="Y420" s="577"/>
      <c r="Z420" s="577"/>
      <c r="AA420" s="577"/>
      <c r="AB420" s="566"/>
      <c r="AC420" s="566"/>
      <c r="AD420" s="566"/>
      <c r="AE420" s="566"/>
      <c r="AF420" s="566"/>
      <c r="AG420" s="566"/>
      <c r="AH420" s="566"/>
      <c r="AI420" s="572"/>
      <c r="AJ420" s="572"/>
      <c r="AK420" s="572"/>
      <c r="AL420" s="578"/>
      <c r="AM420" s="579"/>
    </row>
    <row r="421" spans="1:39" s="649" customFormat="1" x14ac:dyDescent="0.3">
      <c r="A421" s="565"/>
      <c r="B421" s="565"/>
      <c r="C421" s="566"/>
      <c r="D421" s="566"/>
      <c r="E421" s="567"/>
      <c r="F421" s="567"/>
      <c r="G421" s="567"/>
      <c r="H421" s="568"/>
      <c r="I421" s="568"/>
      <c r="J421" s="569"/>
      <c r="K421" s="568"/>
      <c r="L421" s="570"/>
      <c r="M421" s="571"/>
      <c r="N421" s="571"/>
      <c r="O421" s="572"/>
      <c r="P421" s="566"/>
      <c r="Q421" s="566"/>
      <c r="R421" s="566"/>
      <c r="S421" s="581"/>
      <c r="T421" s="582"/>
      <c r="U421" s="565"/>
      <c r="V421" s="576"/>
      <c r="W421" s="576"/>
      <c r="X421" s="577"/>
      <c r="Y421" s="577"/>
      <c r="Z421" s="577"/>
      <c r="AA421" s="577"/>
      <c r="AB421" s="566"/>
      <c r="AC421" s="566"/>
      <c r="AD421" s="566"/>
      <c r="AE421" s="566"/>
      <c r="AF421" s="566"/>
      <c r="AG421" s="566"/>
      <c r="AH421" s="566"/>
      <c r="AI421" s="572"/>
      <c r="AJ421" s="572"/>
      <c r="AK421" s="572"/>
      <c r="AL421" s="578"/>
      <c r="AM421" s="579"/>
    </row>
    <row r="422" spans="1:39" s="649" customFormat="1" x14ac:dyDescent="0.3">
      <c r="A422" s="565"/>
      <c r="B422" s="565"/>
      <c r="C422" s="566"/>
      <c r="D422" s="566"/>
      <c r="E422" s="567"/>
      <c r="F422" s="567"/>
      <c r="G422" s="567"/>
      <c r="H422" s="568"/>
      <c r="I422" s="568"/>
      <c r="J422" s="569"/>
      <c r="K422" s="568"/>
      <c r="L422" s="570"/>
      <c r="M422" s="571"/>
      <c r="N422" s="571"/>
      <c r="O422" s="572"/>
      <c r="P422" s="566"/>
      <c r="Q422" s="566"/>
      <c r="R422" s="566"/>
      <c r="S422" s="581"/>
      <c r="T422" s="582"/>
      <c r="U422" s="565"/>
      <c r="V422" s="576"/>
      <c r="W422" s="576"/>
      <c r="X422" s="577"/>
      <c r="Y422" s="577"/>
      <c r="Z422" s="577"/>
      <c r="AA422" s="577"/>
      <c r="AB422" s="566"/>
      <c r="AC422" s="566"/>
      <c r="AD422" s="566"/>
      <c r="AE422" s="566"/>
      <c r="AF422" s="566"/>
      <c r="AG422" s="566"/>
      <c r="AH422" s="566"/>
      <c r="AI422" s="572"/>
      <c r="AJ422" s="572"/>
      <c r="AK422" s="572"/>
      <c r="AL422" s="578"/>
      <c r="AM422" s="579"/>
    </row>
    <row r="423" spans="1:39" s="649" customFormat="1" x14ac:dyDescent="0.3">
      <c r="A423" s="565"/>
      <c r="B423" s="565"/>
      <c r="C423" s="566"/>
      <c r="D423" s="566"/>
      <c r="E423" s="567"/>
      <c r="F423" s="567"/>
      <c r="G423" s="567"/>
      <c r="H423" s="568"/>
      <c r="I423" s="568"/>
      <c r="J423" s="569"/>
      <c r="K423" s="568"/>
      <c r="L423" s="570"/>
      <c r="M423" s="571"/>
      <c r="N423" s="571"/>
      <c r="O423" s="572"/>
      <c r="P423" s="566"/>
      <c r="Q423" s="566"/>
      <c r="R423" s="566"/>
      <c r="S423" s="581"/>
      <c r="T423" s="582"/>
      <c r="U423" s="565"/>
      <c r="V423" s="576"/>
      <c r="W423" s="576"/>
      <c r="X423" s="577"/>
      <c r="Y423" s="577"/>
      <c r="Z423" s="577"/>
      <c r="AA423" s="577"/>
      <c r="AB423" s="566"/>
      <c r="AC423" s="566"/>
      <c r="AD423" s="566"/>
      <c r="AE423" s="566"/>
      <c r="AF423" s="566"/>
      <c r="AG423" s="566"/>
      <c r="AH423" s="566"/>
      <c r="AI423" s="572"/>
      <c r="AJ423" s="572"/>
      <c r="AK423" s="572"/>
      <c r="AL423" s="578"/>
      <c r="AM423" s="579"/>
    </row>
    <row r="424" spans="1:39" s="649" customFormat="1" x14ac:dyDescent="0.3">
      <c r="A424" s="565"/>
      <c r="B424" s="565"/>
      <c r="C424" s="566"/>
      <c r="D424" s="566"/>
      <c r="E424" s="567"/>
      <c r="F424" s="567"/>
      <c r="G424" s="567"/>
      <c r="H424" s="568"/>
      <c r="I424" s="568"/>
      <c r="J424" s="569"/>
      <c r="K424" s="568"/>
      <c r="L424" s="570"/>
      <c r="M424" s="571"/>
      <c r="N424" s="571"/>
      <c r="O424" s="572"/>
      <c r="P424" s="566"/>
      <c r="Q424" s="566"/>
      <c r="R424" s="566"/>
      <c r="S424" s="581"/>
      <c r="T424" s="582"/>
      <c r="U424" s="565"/>
      <c r="V424" s="576"/>
      <c r="W424" s="576"/>
      <c r="X424" s="577"/>
      <c r="Y424" s="577"/>
      <c r="Z424" s="577"/>
      <c r="AA424" s="577"/>
      <c r="AB424" s="566"/>
      <c r="AC424" s="566"/>
      <c r="AD424" s="566"/>
      <c r="AE424" s="566"/>
      <c r="AF424" s="566"/>
      <c r="AG424" s="566"/>
      <c r="AH424" s="566"/>
      <c r="AI424" s="572"/>
      <c r="AJ424" s="572"/>
      <c r="AK424" s="572"/>
      <c r="AL424" s="578"/>
      <c r="AM424" s="579"/>
    </row>
    <row r="425" spans="1:39" s="649" customFormat="1" x14ac:dyDescent="0.3">
      <c r="A425" s="565"/>
      <c r="B425" s="565"/>
      <c r="C425" s="566"/>
      <c r="D425" s="566"/>
      <c r="E425" s="567"/>
      <c r="F425" s="567"/>
      <c r="G425" s="567"/>
      <c r="H425" s="568"/>
      <c r="I425" s="568"/>
      <c r="J425" s="569"/>
      <c r="K425" s="568"/>
      <c r="L425" s="570"/>
      <c r="M425" s="571"/>
      <c r="N425" s="571"/>
      <c r="O425" s="572"/>
      <c r="P425" s="566"/>
      <c r="Q425" s="566"/>
      <c r="R425" s="566"/>
      <c r="S425" s="581"/>
      <c r="T425" s="582"/>
      <c r="U425" s="565"/>
      <c r="V425" s="576"/>
      <c r="W425" s="576"/>
      <c r="X425" s="577"/>
      <c r="Y425" s="577"/>
      <c r="Z425" s="577"/>
      <c r="AA425" s="577"/>
      <c r="AB425" s="566"/>
      <c r="AC425" s="566"/>
      <c r="AD425" s="566"/>
      <c r="AE425" s="566"/>
      <c r="AF425" s="566"/>
      <c r="AG425" s="566"/>
      <c r="AH425" s="566"/>
      <c r="AI425" s="572"/>
      <c r="AJ425" s="572"/>
      <c r="AK425" s="572"/>
      <c r="AL425" s="578"/>
      <c r="AM425" s="579"/>
    </row>
    <row r="426" spans="1:39" s="649" customFormat="1" x14ac:dyDescent="0.3">
      <c r="A426" s="565"/>
      <c r="B426" s="565"/>
      <c r="C426" s="566"/>
      <c r="D426" s="566"/>
      <c r="E426" s="567"/>
      <c r="F426" s="567"/>
      <c r="G426" s="567"/>
      <c r="H426" s="568"/>
      <c r="I426" s="568"/>
      <c r="J426" s="569"/>
      <c r="K426" s="568"/>
      <c r="L426" s="570"/>
      <c r="M426" s="571"/>
      <c r="N426" s="571"/>
      <c r="O426" s="572"/>
      <c r="P426" s="566"/>
      <c r="Q426" s="566"/>
      <c r="R426" s="566"/>
      <c r="S426" s="581"/>
      <c r="T426" s="582"/>
      <c r="U426" s="565"/>
      <c r="V426" s="576"/>
      <c r="W426" s="576"/>
      <c r="X426" s="577"/>
      <c r="Y426" s="577"/>
      <c r="Z426" s="577"/>
      <c r="AA426" s="577"/>
      <c r="AB426" s="566"/>
      <c r="AC426" s="566"/>
      <c r="AD426" s="566"/>
      <c r="AE426" s="566"/>
      <c r="AF426" s="566"/>
      <c r="AG426" s="566"/>
      <c r="AH426" s="566"/>
      <c r="AI426" s="572"/>
      <c r="AJ426" s="572"/>
      <c r="AK426" s="572"/>
      <c r="AL426" s="578"/>
      <c r="AM426" s="579"/>
    </row>
    <row r="427" spans="1:39" s="649" customFormat="1" x14ac:dyDescent="0.3">
      <c r="A427" s="565"/>
      <c r="B427" s="565"/>
      <c r="C427" s="566"/>
      <c r="D427" s="566"/>
      <c r="E427" s="567"/>
      <c r="F427" s="567"/>
      <c r="G427" s="567"/>
      <c r="H427" s="568"/>
      <c r="I427" s="568"/>
      <c r="J427" s="569"/>
      <c r="K427" s="568"/>
      <c r="L427" s="570"/>
      <c r="M427" s="571"/>
      <c r="N427" s="571"/>
      <c r="O427" s="572"/>
      <c r="P427" s="566"/>
      <c r="Q427" s="566"/>
      <c r="R427" s="566"/>
      <c r="S427" s="581"/>
      <c r="T427" s="582"/>
      <c r="U427" s="565"/>
      <c r="V427" s="576"/>
      <c r="W427" s="576"/>
      <c r="X427" s="577"/>
      <c r="Y427" s="577"/>
      <c r="Z427" s="577"/>
      <c r="AA427" s="577"/>
      <c r="AB427" s="566"/>
      <c r="AC427" s="566"/>
      <c r="AD427" s="566"/>
      <c r="AE427" s="566"/>
      <c r="AF427" s="566"/>
      <c r="AG427" s="566"/>
      <c r="AH427" s="566"/>
      <c r="AI427" s="572"/>
      <c r="AJ427" s="572"/>
      <c r="AK427" s="572"/>
      <c r="AL427" s="578"/>
      <c r="AM427" s="579"/>
    </row>
    <row r="428" spans="1:39" s="649" customFormat="1" x14ac:dyDescent="0.3">
      <c r="A428" s="565"/>
      <c r="B428" s="565"/>
      <c r="C428" s="566"/>
      <c r="D428" s="566"/>
      <c r="E428" s="567"/>
      <c r="F428" s="567"/>
      <c r="G428" s="567"/>
      <c r="H428" s="568"/>
      <c r="I428" s="568"/>
      <c r="J428" s="569"/>
      <c r="K428" s="568"/>
      <c r="L428" s="570"/>
      <c r="M428" s="571"/>
      <c r="N428" s="571"/>
      <c r="O428" s="572"/>
      <c r="P428" s="566"/>
      <c r="Q428" s="566"/>
      <c r="R428" s="566"/>
      <c r="S428" s="581"/>
      <c r="T428" s="582"/>
      <c r="U428" s="565"/>
      <c r="V428" s="576"/>
      <c r="W428" s="576"/>
      <c r="X428" s="577"/>
      <c r="Y428" s="577"/>
      <c r="Z428" s="577"/>
      <c r="AA428" s="577"/>
      <c r="AB428" s="566"/>
      <c r="AC428" s="566"/>
      <c r="AD428" s="566"/>
      <c r="AE428" s="566"/>
      <c r="AF428" s="566"/>
      <c r="AG428" s="566"/>
      <c r="AH428" s="566"/>
      <c r="AI428" s="572"/>
      <c r="AJ428" s="572"/>
      <c r="AK428" s="572"/>
      <c r="AL428" s="578"/>
      <c r="AM428" s="579"/>
    </row>
    <row r="429" spans="1:39" s="649" customFormat="1" x14ac:dyDescent="0.3">
      <c r="A429" s="565"/>
      <c r="B429" s="565"/>
      <c r="C429" s="566"/>
      <c r="D429" s="566"/>
      <c r="E429" s="567"/>
      <c r="F429" s="567"/>
      <c r="G429" s="567"/>
      <c r="H429" s="568"/>
      <c r="I429" s="568"/>
      <c r="J429" s="569"/>
      <c r="K429" s="568"/>
      <c r="L429" s="570"/>
      <c r="M429" s="571"/>
      <c r="N429" s="571"/>
      <c r="O429" s="572"/>
      <c r="P429" s="566"/>
      <c r="Q429" s="566"/>
      <c r="R429" s="566"/>
      <c r="S429" s="581"/>
      <c r="T429" s="582"/>
      <c r="U429" s="565"/>
      <c r="V429" s="576"/>
      <c r="W429" s="576"/>
      <c r="X429" s="577"/>
      <c r="Y429" s="577"/>
      <c r="Z429" s="577"/>
      <c r="AA429" s="577"/>
      <c r="AB429" s="566"/>
      <c r="AC429" s="566"/>
      <c r="AD429" s="566"/>
      <c r="AE429" s="566"/>
      <c r="AF429" s="566"/>
      <c r="AG429" s="566"/>
      <c r="AH429" s="566"/>
      <c r="AI429" s="572"/>
      <c r="AJ429" s="572"/>
      <c r="AK429" s="572"/>
      <c r="AL429" s="578"/>
      <c r="AM429" s="579"/>
    </row>
    <row r="430" spans="1:39" s="649" customFormat="1" x14ac:dyDescent="0.3">
      <c r="A430" s="565"/>
      <c r="B430" s="565"/>
      <c r="C430" s="566"/>
      <c r="D430" s="566"/>
      <c r="E430" s="567"/>
      <c r="F430" s="567"/>
      <c r="G430" s="567"/>
      <c r="H430" s="568"/>
      <c r="I430" s="568"/>
      <c r="J430" s="569"/>
      <c r="K430" s="568"/>
      <c r="L430" s="570"/>
      <c r="M430" s="571"/>
      <c r="N430" s="571"/>
      <c r="O430" s="572"/>
      <c r="P430" s="566"/>
      <c r="Q430" s="566"/>
      <c r="R430" s="566"/>
      <c r="S430" s="581"/>
      <c r="T430" s="582"/>
      <c r="U430" s="565"/>
      <c r="V430" s="576"/>
      <c r="W430" s="576"/>
      <c r="X430" s="577"/>
      <c r="Y430" s="577"/>
      <c r="Z430" s="577"/>
      <c r="AA430" s="577"/>
      <c r="AB430" s="566"/>
      <c r="AC430" s="566"/>
      <c r="AD430" s="566"/>
      <c r="AE430" s="566"/>
      <c r="AF430" s="566"/>
      <c r="AG430" s="566"/>
      <c r="AH430" s="566"/>
      <c r="AI430" s="572"/>
      <c r="AJ430" s="572"/>
      <c r="AK430" s="572"/>
      <c r="AL430" s="578"/>
      <c r="AM430" s="579"/>
    </row>
    <row r="431" spans="1:39" s="649" customFormat="1" x14ac:dyDescent="0.3">
      <c r="A431" s="565"/>
      <c r="B431" s="565"/>
      <c r="C431" s="566"/>
      <c r="D431" s="566"/>
      <c r="E431" s="567"/>
      <c r="F431" s="567"/>
      <c r="G431" s="567"/>
      <c r="H431" s="568"/>
      <c r="I431" s="568"/>
      <c r="J431" s="569"/>
      <c r="K431" s="568"/>
      <c r="L431" s="570"/>
      <c r="M431" s="571"/>
      <c r="N431" s="571"/>
      <c r="O431" s="572"/>
      <c r="P431" s="566"/>
      <c r="Q431" s="566"/>
      <c r="R431" s="566"/>
      <c r="S431" s="581"/>
      <c r="T431" s="582"/>
      <c r="U431" s="565"/>
      <c r="V431" s="576"/>
      <c r="W431" s="576"/>
      <c r="X431" s="577"/>
      <c r="Y431" s="577"/>
      <c r="Z431" s="577"/>
      <c r="AA431" s="577"/>
      <c r="AB431" s="566"/>
      <c r="AC431" s="566"/>
      <c r="AD431" s="566"/>
      <c r="AE431" s="566"/>
      <c r="AF431" s="566"/>
      <c r="AG431" s="566"/>
      <c r="AH431" s="566"/>
      <c r="AI431" s="572"/>
      <c r="AJ431" s="572"/>
      <c r="AK431" s="572"/>
      <c r="AL431" s="578"/>
      <c r="AM431" s="579"/>
    </row>
    <row r="432" spans="1:39" s="649" customFormat="1" x14ac:dyDescent="0.3">
      <c r="A432" s="565"/>
      <c r="B432" s="565"/>
      <c r="C432" s="566"/>
      <c r="D432" s="566"/>
      <c r="E432" s="567"/>
      <c r="F432" s="567"/>
      <c r="G432" s="567"/>
      <c r="H432" s="568"/>
      <c r="I432" s="568"/>
      <c r="J432" s="569"/>
      <c r="K432" s="568"/>
      <c r="L432" s="570"/>
      <c r="M432" s="571"/>
      <c r="N432" s="571"/>
      <c r="O432" s="572"/>
      <c r="P432" s="566"/>
      <c r="Q432" s="566"/>
      <c r="R432" s="566"/>
      <c r="S432" s="581"/>
      <c r="T432" s="582"/>
      <c r="U432" s="565"/>
      <c r="V432" s="576"/>
      <c r="W432" s="576"/>
      <c r="X432" s="577"/>
      <c r="Y432" s="577"/>
      <c r="Z432" s="577"/>
      <c r="AA432" s="577"/>
      <c r="AB432" s="566"/>
      <c r="AC432" s="566"/>
      <c r="AD432" s="566"/>
      <c r="AE432" s="566"/>
      <c r="AF432" s="566"/>
      <c r="AG432" s="566"/>
      <c r="AH432" s="566"/>
      <c r="AI432" s="572"/>
      <c r="AJ432" s="572"/>
      <c r="AK432" s="572"/>
      <c r="AL432" s="578"/>
      <c r="AM432" s="579"/>
    </row>
    <row r="433" spans="1:39" s="649" customFormat="1" x14ac:dyDescent="0.3">
      <c r="A433" s="565"/>
      <c r="B433" s="565"/>
      <c r="C433" s="566"/>
      <c r="D433" s="566"/>
      <c r="E433" s="567"/>
      <c r="F433" s="567"/>
      <c r="G433" s="567"/>
      <c r="H433" s="568"/>
      <c r="I433" s="568"/>
      <c r="J433" s="569"/>
      <c r="K433" s="568"/>
      <c r="L433" s="570"/>
      <c r="M433" s="571"/>
      <c r="N433" s="571"/>
      <c r="O433" s="572"/>
      <c r="P433" s="566"/>
      <c r="Q433" s="566"/>
      <c r="R433" s="566"/>
      <c r="S433" s="581"/>
      <c r="T433" s="582"/>
      <c r="U433" s="565"/>
      <c r="V433" s="576"/>
      <c r="W433" s="576"/>
      <c r="X433" s="577"/>
      <c r="Y433" s="577"/>
      <c r="Z433" s="577"/>
      <c r="AA433" s="577"/>
      <c r="AB433" s="566"/>
      <c r="AC433" s="566"/>
      <c r="AD433" s="566"/>
      <c r="AE433" s="566"/>
      <c r="AF433" s="566"/>
      <c r="AG433" s="566"/>
      <c r="AH433" s="566"/>
      <c r="AI433" s="572"/>
      <c r="AJ433" s="572"/>
      <c r="AK433" s="572"/>
      <c r="AL433" s="578"/>
      <c r="AM433" s="579"/>
    </row>
    <row r="434" spans="1:39" s="649" customFormat="1" x14ac:dyDescent="0.3">
      <c r="A434" s="565"/>
      <c r="B434" s="565"/>
      <c r="C434" s="566"/>
      <c r="D434" s="566"/>
      <c r="E434" s="567"/>
      <c r="F434" s="567"/>
      <c r="G434" s="567"/>
      <c r="H434" s="568"/>
      <c r="I434" s="568"/>
      <c r="J434" s="569"/>
      <c r="K434" s="568"/>
      <c r="L434" s="570"/>
      <c r="M434" s="571"/>
      <c r="N434" s="571"/>
      <c r="O434" s="572"/>
      <c r="P434" s="566"/>
      <c r="Q434" s="566"/>
      <c r="R434" s="566"/>
      <c r="S434" s="581"/>
      <c r="T434" s="582"/>
      <c r="U434" s="565"/>
      <c r="V434" s="576"/>
      <c r="W434" s="576"/>
      <c r="X434" s="577"/>
      <c r="Y434" s="577"/>
      <c r="Z434" s="577"/>
      <c r="AA434" s="577"/>
      <c r="AB434" s="566"/>
      <c r="AC434" s="566"/>
      <c r="AD434" s="566"/>
      <c r="AE434" s="566"/>
      <c r="AF434" s="566"/>
      <c r="AG434" s="566"/>
      <c r="AH434" s="566"/>
      <c r="AI434" s="572"/>
      <c r="AJ434" s="572"/>
      <c r="AK434" s="572"/>
      <c r="AL434" s="578"/>
      <c r="AM434" s="579"/>
    </row>
    <row r="435" spans="1:39" s="649" customFormat="1" x14ac:dyDescent="0.3">
      <c r="A435" s="565"/>
      <c r="B435" s="565"/>
      <c r="C435" s="566"/>
      <c r="D435" s="566"/>
      <c r="E435" s="567"/>
      <c r="F435" s="567"/>
      <c r="G435" s="567"/>
      <c r="H435" s="568"/>
      <c r="I435" s="568"/>
      <c r="J435" s="569"/>
      <c r="K435" s="568"/>
      <c r="L435" s="570"/>
      <c r="M435" s="571"/>
      <c r="N435" s="571"/>
      <c r="O435" s="572"/>
      <c r="P435" s="566"/>
      <c r="Q435" s="566"/>
      <c r="R435" s="566"/>
      <c r="S435" s="581"/>
      <c r="T435" s="582"/>
      <c r="U435" s="565"/>
      <c r="V435" s="576"/>
      <c r="W435" s="576"/>
      <c r="X435" s="577"/>
      <c r="Y435" s="577"/>
      <c r="Z435" s="577"/>
      <c r="AA435" s="577"/>
      <c r="AB435" s="566"/>
      <c r="AC435" s="566"/>
      <c r="AD435" s="566"/>
      <c r="AE435" s="566"/>
      <c r="AF435" s="566"/>
      <c r="AG435" s="566"/>
      <c r="AH435" s="566"/>
      <c r="AI435" s="572"/>
      <c r="AJ435" s="572"/>
      <c r="AK435" s="572"/>
      <c r="AL435" s="578"/>
      <c r="AM435" s="579"/>
    </row>
    <row r="436" spans="1:39" s="649" customFormat="1" x14ac:dyDescent="0.3">
      <c r="A436" s="565"/>
      <c r="B436" s="565"/>
      <c r="C436" s="566"/>
      <c r="D436" s="566"/>
      <c r="E436" s="567"/>
      <c r="F436" s="567"/>
      <c r="G436" s="567"/>
      <c r="H436" s="568"/>
      <c r="I436" s="568"/>
      <c r="J436" s="569"/>
      <c r="K436" s="568"/>
      <c r="L436" s="570"/>
      <c r="M436" s="571"/>
      <c r="N436" s="571"/>
      <c r="O436" s="572"/>
      <c r="P436" s="566"/>
      <c r="Q436" s="566"/>
      <c r="R436" s="566"/>
      <c r="S436" s="581"/>
      <c r="T436" s="582"/>
      <c r="U436" s="565"/>
      <c r="V436" s="576"/>
      <c r="W436" s="576"/>
      <c r="X436" s="577"/>
      <c r="Y436" s="577"/>
      <c r="Z436" s="577"/>
      <c r="AA436" s="577"/>
      <c r="AB436" s="566"/>
      <c r="AC436" s="566"/>
      <c r="AD436" s="566"/>
      <c r="AE436" s="566"/>
      <c r="AF436" s="566"/>
      <c r="AG436" s="566"/>
      <c r="AH436" s="566"/>
      <c r="AI436" s="572"/>
      <c r="AJ436" s="572"/>
      <c r="AK436" s="572"/>
      <c r="AL436" s="578"/>
      <c r="AM436" s="579"/>
    </row>
    <row r="437" spans="1:39" s="649" customFormat="1" x14ac:dyDescent="0.3">
      <c r="A437" s="565"/>
      <c r="B437" s="565"/>
      <c r="C437" s="566"/>
      <c r="D437" s="566"/>
      <c r="E437" s="567"/>
      <c r="F437" s="567"/>
      <c r="G437" s="567"/>
      <c r="H437" s="568"/>
      <c r="I437" s="568"/>
      <c r="J437" s="569"/>
      <c r="K437" s="568"/>
      <c r="L437" s="570"/>
      <c r="M437" s="571"/>
      <c r="N437" s="571"/>
      <c r="O437" s="572"/>
      <c r="P437" s="566"/>
      <c r="Q437" s="566"/>
      <c r="R437" s="566"/>
      <c r="S437" s="581"/>
      <c r="T437" s="582"/>
      <c r="U437" s="565"/>
      <c r="V437" s="576"/>
      <c r="W437" s="576"/>
      <c r="X437" s="577"/>
      <c r="Y437" s="577"/>
      <c r="Z437" s="577"/>
      <c r="AA437" s="577"/>
      <c r="AB437" s="566"/>
      <c r="AC437" s="566"/>
      <c r="AD437" s="566"/>
      <c r="AE437" s="566"/>
      <c r="AF437" s="566"/>
      <c r="AG437" s="566"/>
      <c r="AH437" s="566"/>
      <c r="AI437" s="572"/>
      <c r="AJ437" s="572"/>
      <c r="AK437" s="572"/>
      <c r="AL437" s="578"/>
      <c r="AM437" s="579"/>
    </row>
    <row r="438" spans="1:39" s="649" customFormat="1" x14ac:dyDescent="0.3">
      <c r="A438" s="565"/>
      <c r="B438" s="565"/>
      <c r="C438" s="566"/>
      <c r="D438" s="566"/>
      <c r="E438" s="567"/>
      <c r="F438" s="567"/>
      <c r="G438" s="567"/>
      <c r="H438" s="568"/>
      <c r="I438" s="568"/>
      <c r="J438" s="569"/>
      <c r="K438" s="568"/>
      <c r="L438" s="570"/>
      <c r="M438" s="571"/>
      <c r="N438" s="571"/>
      <c r="O438" s="572"/>
      <c r="P438" s="566"/>
      <c r="Q438" s="566"/>
      <c r="R438" s="566"/>
      <c r="S438" s="581"/>
      <c r="T438" s="582"/>
      <c r="U438" s="565"/>
      <c r="V438" s="576"/>
      <c r="W438" s="576"/>
      <c r="X438" s="577"/>
      <c r="Y438" s="577"/>
      <c r="Z438" s="577"/>
      <c r="AA438" s="577"/>
      <c r="AB438" s="566"/>
      <c r="AC438" s="566"/>
      <c r="AD438" s="566"/>
      <c r="AE438" s="566"/>
      <c r="AF438" s="566"/>
      <c r="AG438" s="566"/>
      <c r="AH438" s="566"/>
      <c r="AI438" s="572"/>
      <c r="AJ438" s="572"/>
      <c r="AK438" s="572"/>
      <c r="AL438" s="578"/>
      <c r="AM438" s="579"/>
    </row>
    <row r="439" spans="1:39" s="649" customFormat="1" x14ac:dyDescent="0.3">
      <c r="A439" s="565"/>
      <c r="B439" s="565"/>
      <c r="C439" s="566"/>
      <c r="D439" s="566"/>
      <c r="E439" s="567"/>
      <c r="F439" s="567"/>
      <c r="G439" s="567"/>
      <c r="H439" s="568"/>
      <c r="I439" s="568"/>
      <c r="J439" s="569"/>
      <c r="K439" s="568"/>
      <c r="L439" s="570"/>
      <c r="M439" s="571"/>
      <c r="N439" s="571"/>
      <c r="O439" s="572"/>
      <c r="P439" s="566"/>
      <c r="Q439" s="566"/>
      <c r="R439" s="566"/>
      <c r="S439" s="581"/>
      <c r="T439" s="582"/>
      <c r="U439" s="565"/>
      <c r="V439" s="576"/>
      <c r="W439" s="576"/>
      <c r="X439" s="577"/>
      <c r="Y439" s="577"/>
      <c r="Z439" s="577"/>
      <c r="AA439" s="577"/>
      <c r="AB439" s="566"/>
      <c r="AC439" s="566"/>
      <c r="AD439" s="566"/>
      <c r="AE439" s="566"/>
      <c r="AF439" s="566"/>
      <c r="AG439" s="566"/>
      <c r="AH439" s="566"/>
      <c r="AI439" s="572"/>
      <c r="AJ439" s="572"/>
      <c r="AK439" s="572"/>
      <c r="AL439" s="578"/>
      <c r="AM439" s="579"/>
    </row>
    <row r="440" spans="1:39" s="649" customFormat="1" x14ac:dyDescent="0.3">
      <c r="A440" s="565"/>
      <c r="B440" s="565"/>
      <c r="C440" s="566"/>
      <c r="D440" s="566"/>
      <c r="E440" s="567"/>
      <c r="F440" s="567"/>
      <c r="G440" s="567"/>
      <c r="H440" s="568"/>
      <c r="I440" s="568"/>
      <c r="J440" s="569"/>
      <c r="K440" s="568"/>
      <c r="L440" s="570"/>
      <c r="M440" s="571"/>
      <c r="N440" s="571"/>
      <c r="O440" s="572"/>
      <c r="P440" s="566"/>
      <c r="Q440" s="566"/>
      <c r="R440" s="566"/>
      <c r="S440" s="581"/>
      <c r="T440" s="582"/>
      <c r="U440" s="565"/>
      <c r="V440" s="576"/>
      <c r="W440" s="576"/>
      <c r="X440" s="577"/>
      <c r="Y440" s="577"/>
      <c r="Z440" s="577"/>
      <c r="AA440" s="577"/>
      <c r="AB440" s="566"/>
      <c r="AC440" s="566"/>
      <c r="AD440" s="566"/>
      <c r="AE440" s="566"/>
      <c r="AF440" s="566"/>
      <c r="AG440" s="566"/>
      <c r="AH440" s="566"/>
      <c r="AI440" s="572"/>
      <c r="AJ440" s="572"/>
      <c r="AK440" s="572"/>
      <c r="AL440" s="578"/>
      <c r="AM440" s="579"/>
    </row>
    <row r="441" spans="1:39" s="649" customFormat="1" x14ac:dyDescent="0.3">
      <c r="A441" s="565"/>
      <c r="B441" s="565"/>
      <c r="C441" s="566"/>
      <c r="D441" s="566"/>
      <c r="E441" s="567"/>
      <c r="F441" s="567"/>
      <c r="G441" s="567"/>
      <c r="H441" s="568"/>
      <c r="I441" s="568"/>
      <c r="J441" s="569"/>
      <c r="K441" s="568"/>
      <c r="L441" s="570"/>
      <c r="M441" s="571"/>
      <c r="N441" s="571"/>
      <c r="O441" s="572"/>
      <c r="P441" s="566"/>
      <c r="Q441" s="566"/>
      <c r="R441" s="566"/>
      <c r="S441" s="581"/>
      <c r="T441" s="582"/>
      <c r="U441" s="565"/>
      <c r="V441" s="576"/>
      <c r="W441" s="576"/>
      <c r="X441" s="577"/>
      <c r="Y441" s="577"/>
      <c r="Z441" s="577"/>
      <c r="AA441" s="577"/>
      <c r="AB441" s="566"/>
      <c r="AC441" s="566"/>
      <c r="AD441" s="566"/>
      <c r="AE441" s="566"/>
      <c r="AF441" s="566"/>
      <c r="AG441" s="566"/>
      <c r="AH441" s="566"/>
      <c r="AI441" s="572"/>
      <c r="AJ441" s="572"/>
      <c r="AK441" s="572"/>
      <c r="AL441" s="578"/>
      <c r="AM441" s="579"/>
    </row>
    <row r="442" spans="1:39" s="649" customFormat="1" x14ac:dyDescent="0.3">
      <c r="A442" s="565"/>
      <c r="B442" s="565"/>
      <c r="C442" s="566"/>
      <c r="D442" s="566"/>
      <c r="E442" s="567"/>
      <c r="F442" s="567"/>
      <c r="G442" s="567"/>
      <c r="H442" s="568"/>
      <c r="I442" s="568"/>
      <c r="J442" s="569"/>
      <c r="K442" s="568"/>
      <c r="L442" s="570"/>
      <c r="M442" s="571"/>
      <c r="N442" s="571"/>
      <c r="O442" s="572"/>
      <c r="P442" s="566"/>
      <c r="Q442" s="566"/>
      <c r="R442" s="566"/>
      <c r="S442" s="581"/>
      <c r="T442" s="582"/>
      <c r="U442" s="565"/>
      <c r="V442" s="576"/>
      <c r="W442" s="576"/>
      <c r="X442" s="577"/>
      <c r="Y442" s="577"/>
      <c r="Z442" s="577"/>
      <c r="AA442" s="577"/>
      <c r="AB442" s="566"/>
      <c r="AC442" s="566"/>
      <c r="AD442" s="566"/>
      <c r="AE442" s="566"/>
      <c r="AF442" s="566"/>
      <c r="AG442" s="566"/>
      <c r="AH442" s="566"/>
      <c r="AI442" s="572"/>
      <c r="AJ442" s="572"/>
      <c r="AK442" s="572"/>
      <c r="AL442" s="578"/>
      <c r="AM442" s="579"/>
    </row>
    <row r="443" spans="1:39" s="649" customFormat="1" x14ac:dyDescent="0.3">
      <c r="A443" s="565"/>
      <c r="B443" s="565"/>
      <c r="C443" s="566"/>
      <c r="D443" s="566"/>
      <c r="E443" s="567"/>
      <c r="F443" s="567"/>
      <c r="G443" s="567"/>
      <c r="H443" s="568"/>
      <c r="I443" s="568"/>
      <c r="J443" s="569"/>
      <c r="K443" s="568"/>
      <c r="L443" s="570"/>
      <c r="M443" s="571"/>
      <c r="N443" s="571"/>
      <c r="O443" s="572"/>
      <c r="P443" s="566"/>
      <c r="Q443" s="566"/>
      <c r="R443" s="566"/>
      <c r="S443" s="581"/>
      <c r="T443" s="582"/>
      <c r="U443" s="565"/>
      <c r="V443" s="576"/>
      <c r="W443" s="576"/>
      <c r="X443" s="577"/>
      <c r="Y443" s="577"/>
      <c r="Z443" s="577"/>
      <c r="AA443" s="577"/>
      <c r="AB443" s="566"/>
      <c r="AC443" s="566"/>
      <c r="AD443" s="566"/>
      <c r="AE443" s="566"/>
      <c r="AF443" s="566"/>
      <c r="AG443" s="566"/>
      <c r="AH443" s="566"/>
      <c r="AI443" s="572"/>
      <c r="AJ443" s="572"/>
      <c r="AK443" s="572"/>
      <c r="AL443" s="578"/>
      <c r="AM443" s="579"/>
    </row>
    <row r="444" spans="1:39" s="649" customFormat="1" x14ac:dyDescent="0.3">
      <c r="A444" s="565"/>
      <c r="B444" s="565"/>
      <c r="C444" s="566"/>
      <c r="D444" s="566"/>
      <c r="E444" s="567"/>
      <c r="F444" s="567"/>
      <c r="G444" s="567"/>
      <c r="H444" s="568"/>
      <c r="I444" s="568"/>
      <c r="J444" s="569"/>
      <c r="K444" s="568"/>
      <c r="L444" s="570"/>
      <c r="M444" s="571"/>
      <c r="N444" s="571"/>
      <c r="O444" s="572"/>
      <c r="P444" s="566"/>
      <c r="Q444" s="566"/>
      <c r="R444" s="566"/>
      <c r="S444" s="581"/>
      <c r="T444" s="582"/>
      <c r="U444" s="565"/>
      <c r="V444" s="576"/>
      <c r="W444" s="576"/>
      <c r="X444" s="577"/>
      <c r="Y444" s="577"/>
      <c r="Z444" s="577"/>
      <c r="AA444" s="577"/>
      <c r="AB444" s="566"/>
      <c r="AC444" s="566"/>
      <c r="AD444" s="566"/>
      <c r="AE444" s="566"/>
      <c r="AF444" s="566"/>
      <c r="AG444" s="566"/>
      <c r="AH444" s="566"/>
      <c r="AI444" s="572"/>
      <c r="AJ444" s="572"/>
      <c r="AK444" s="572"/>
      <c r="AL444" s="578"/>
      <c r="AM444" s="579"/>
    </row>
    <row r="445" spans="1:39" s="649" customFormat="1" x14ac:dyDescent="0.3">
      <c r="A445" s="565"/>
      <c r="B445" s="565"/>
      <c r="C445" s="566"/>
      <c r="D445" s="566"/>
      <c r="E445" s="567"/>
      <c r="F445" s="567"/>
      <c r="G445" s="567"/>
      <c r="H445" s="568"/>
      <c r="I445" s="568"/>
      <c r="J445" s="569"/>
      <c r="K445" s="568"/>
      <c r="L445" s="570"/>
      <c r="M445" s="571"/>
      <c r="N445" s="571"/>
      <c r="O445" s="572"/>
      <c r="P445" s="566"/>
      <c r="Q445" s="566"/>
      <c r="R445" s="566"/>
      <c r="S445" s="581"/>
      <c r="T445" s="582"/>
      <c r="U445" s="565"/>
      <c r="V445" s="576"/>
      <c r="W445" s="576"/>
      <c r="X445" s="577"/>
      <c r="Y445" s="577"/>
      <c r="Z445" s="577"/>
      <c r="AA445" s="577"/>
      <c r="AB445" s="566"/>
      <c r="AC445" s="566"/>
      <c r="AD445" s="566"/>
      <c r="AE445" s="566"/>
      <c r="AF445" s="566"/>
      <c r="AG445" s="566"/>
      <c r="AH445" s="566"/>
      <c r="AI445" s="572"/>
      <c r="AJ445" s="572"/>
      <c r="AK445" s="572"/>
      <c r="AL445" s="578"/>
      <c r="AM445" s="579"/>
    </row>
    <row r="446" spans="1:39" s="649" customFormat="1" x14ac:dyDescent="0.3">
      <c r="A446" s="565"/>
      <c r="B446" s="565"/>
      <c r="C446" s="566"/>
      <c r="D446" s="566"/>
      <c r="E446" s="567"/>
      <c r="F446" s="567"/>
      <c r="G446" s="567"/>
      <c r="H446" s="568"/>
      <c r="I446" s="568"/>
      <c r="J446" s="569"/>
      <c r="K446" s="568"/>
      <c r="L446" s="570"/>
      <c r="M446" s="571"/>
      <c r="N446" s="571"/>
      <c r="O446" s="572"/>
      <c r="P446" s="566"/>
      <c r="Q446" s="566"/>
      <c r="R446" s="566"/>
      <c r="S446" s="581"/>
      <c r="T446" s="582"/>
      <c r="U446" s="565"/>
      <c r="V446" s="576"/>
      <c r="W446" s="576"/>
      <c r="X446" s="577"/>
      <c r="Y446" s="577"/>
      <c r="Z446" s="577"/>
      <c r="AA446" s="577"/>
      <c r="AB446" s="566"/>
      <c r="AC446" s="566"/>
      <c r="AD446" s="566"/>
      <c r="AE446" s="566"/>
      <c r="AF446" s="566"/>
      <c r="AG446" s="566"/>
      <c r="AH446" s="566"/>
      <c r="AI446" s="572"/>
      <c r="AJ446" s="572"/>
      <c r="AK446" s="572"/>
      <c r="AL446" s="578"/>
      <c r="AM446" s="579"/>
    </row>
    <row r="447" spans="1:39" s="649" customFormat="1" x14ac:dyDescent="0.3">
      <c r="A447" s="565"/>
      <c r="B447" s="565"/>
      <c r="C447" s="566"/>
      <c r="D447" s="566"/>
      <c r="E447" s="567"/>
      <c r="F447" s="567"/>
      <c r="G447" s="567"/>
      <c r="H447" s="568"/>
      <c r="I447" s="568"/>
      <c r="J447" s="569"/>
      <c r="K447" s="568"/>
      <c r="L447" s="570"/>
      <c r="M447" s="571"/>
      <c r="N447" s="571"/>
      <c r="O447" s="572"/>
      <c r="P447" s="566"/>
      <c r="Q447" s="566"/>
      <c r="R447" s="566"/>
      <c r="S447" s="581"/>
      <c r="T447" s="582"/>
      <c r="U447" s="565"/>
      <c r="V447" s="576"/>
      <c r="W447" s="576"/>
      <c r="X447" s="577"/>
      <c r="Y447" s="577"/>
      <c r="Z447" s="577"/>
      <c r="AA447" s="577"/>
      <c r="AB447" s="566"/>
      <c r="AC447" s="566"/>
      <c r="AD447" s="566"/>
      <c r="AE447" s="566"/>
      <c r="AF447" s="566"/>
      <c r="AG447" s="566"/>
      <c r="AH447" s="566"/>
      <c r="AI447" s="572"/>
      <c r="AJ447" s="572"/>
      <c r="AK447" s="572"/>
      <c r="AL447" s="578"/>
      <c r="AM447" s="579"/>
    </row>
    <row r="448" spans="1:39" s="649" customFormat="1" x14ac:dyDescent="0.3">
      <c r="A448" s="565"/>
      <c r="B448" s="565"/>
      <c r="C448" s="566"/>
      <c r="D448" s="566"/>
      <c r="E448" s="567"/>
      <c r="F448" s="567"/>
      <c r="G448" s="567"/>
      <c r="H448" s="568"/>
      <c r="I448" s="568"/>
      <c r="J448" s="569"/>
      <c r="K448" s="568"/>
      <c r="L448" s="570"/>
      <c r="M448" s="571"/>
      <c r="N448" s="571"/>
      <c r="O448" s="572"/>
      <c r="P448" s="566"/>
      <c r="Q448" s="566"/>
      <c r="R448" s="566"/>
      <c r="S448" s="581"/>
      <c r="T448" s="582"/>
      <c r="U448" s="565"/>
      <c r="V448" s="576"/>
      <c r="W448" s="576"/>
      <c r="X448" s="577"/>
      <c r="Y448" s="577"/>
      <c r="Z448" s="577"/>
      <c r="AA448" s="577"/>
      <c r="AB448" s="566"/>
      <c r="AC448" s="566"/>
      <c r="AD448" s="566"/>
      <c r="AE448" s="566"/>
      <c r="AF448" s="566"/>
      <c r="AG448" s="566"/>
      <c r="AH448" s="566"/>
      <c r="AI448" s="572"/>
      <c r="AJ448" s="572"/>
      <c r="AK448" s="572"/>
      <c r="AL448" s="578"/>
      <c r="AM448" s="579"/>
    </row>
    <row r="449" spans="1:39" s="649" customFormat="1" x14ac:dyDescent="0.3">
      <c r="A449" s="565"/>
      <c r="B449" s="565"/>
      <c r="C449" s="566"/>
      <c r="D449" s="566"/>
      <c r="E449" s="567"/>
      <c r="F449" s="567"/>
      <c r="G449" s="567"/>
      <c r="H449" s="568"/>
      <c r="I449" s="568"/>
      <c r="J449" s="569"/>
      <c r="K449" s="568"/>
      <c r="L449" s="570"/>
      <c r="M449" s="571"/>
      <c r="N449" s="571"/>
      <c r="O449" s="572"/>
      <c r="P449" s="566"/>
      <c r="Q449" s="566"/>
      <c r="R449" s="566"/>
      <c r="S449" s="581"/>
      <c r="T449" s="582"/>
      <c r="U449" s="565"/>
      <c r="V449" s="576"/>
      <c r="W449" s="576"/>
      <c r="X449" s="577"/>
      <c r="Y449" s="577"/>
      <c r="Z449" s="577"/>
      <c r="AA449" s="577"/>
      <c r="AB449" s="566"/>
      <c r="AC449" s="566"/>
      <c r="AD449" s="566"/>
      <c r="AE449" s="566"/>
      <c r="AF449" s="566"/>
      <c r="AG449" s="566"/>
      <c r="AH449" s="566"/>
      <c r="AI449" s="572"/>
      <c r="AJ449" s="572"/>
      <c r="AK449" s="572"/>
      <c r="AL449" s="578"/>
      <c r="AM449" s="579"/>
    </row>
    <row r="450" spans="1:39" s="649" customFormat="1" x14ac:dyDescent="0.3">
      <c r="A450" s="565"/>
      <c r="B450" s="565"/>
      <c r="C450" s="566"/>
      <c r="D450" s="566"/>
      <c r="E450" s="567"/>
      <c r="F450" s="567"/>
      <c r="G450" s="567"/>
      <c r="H450" s="568"/>
      <c r="I450" s="568"/>
      <c r="J450" s="569"/>
      <c r="K450" s="568"/>
      <c r="L450" s="570"/>
      <c r="M450" s="571"/>
      <c r="N450" s="571"/>
      <c r="O450" s="572"/>
      <c r="P450" s="566"/>
      <c r="Q450" s="566"/>
      <c r="R450" s="566"/>
      <c r="S450" s="581"/>
      <c r="T450" s="582"/>
      <c r="U450" s="565"/>
      <c r="V450" s="576"/>
      <c r="W450" s="576"/>
      <c r="X450" s="577"/>
      <c r="Y450" s="577"/>
      <c r="Z450" s="577"/>
      <c r="AA450" s="577"/>
      <c r="AB450" s="566"/>
      <c r="AC450" s="566"/>
      <c r="AD450" s="566"/>
      <c r="AE450" s="566"/>
      <c r="AF450" s="566"/>
      <c r="AG450" s="566"/>
      <c r="AH450" s="566"/>
      <c r="AI450" s="572"/>
      <c r="AJ450" s="572"/>
      <c r="AK450" s="572"/>
      <c r="AL450" s="578"/>
      <c r="AM450" s="579"/>
    </row>
    <row r="451" spans="1:39" s="649" customFormat="1" x14ac:dyDescent="0.3">
      <c r="A451" s="565"/>
      <c r="B451" s="565"/>
      <c r="C451" s="566"/>
      <c r="D451" s="566"/>
      <c r="E451" s="567"/>
      <c r="F451" s="567"/>
      <c r="G451" s="567"/>
      <c r="H451" s="568"/>
      <c r="I451" s="568"/>
      <c r="J451" s="569"/>
      <c r="K451" s="568"/>
      <c r="L451" s="570"/>
      <c r="M451" s="571"/>
      <c r="N451" s="571"/>
      <c r="O451" s="572"/>
      <c r="P451" s="566"/>
      <c r="Q451" s="566"/>
      <c r="R451" s="566"/>
      <c r="S451" s="581"/>
      <c r="T451" s="582"/>
      <c r="U451" s="565"/>
      <c r="V451" s="576"/>
      <c r="W451" s="576"/>
      <c r="X451" s="577"/>
      <c r="Y451" s="577"/>
      <c r="Z451" s="577"/>
      <c r="AA451" s="577"/>
      <c r="AB451" s="566"/>
      <c r="AC451" s="566"/>
      <c r="AD451" s="566"/>
      <c r="AE451" s="566"/>
      <c r="AF451" s="566"/>
      <c r="AG451" s="566"/>
      <c r="AH451" s="566"/>
      <c r="AI451" s="572"/>
      <c r="AJ451" s="572"/>
      <c r="AK451" s="572"/>
      <c r="AL451" s="578"/>
      <c r="AM451" s="579"/>
    </row>
    <row r="452" spans="1:39" s="649" customFormat="1" x14ac:dyDescent="0.3">
      <c r="A452" s="565"/>
      <c r="B452" s="565"/>
      <c r="C452" s="566"/>
      <c r="D452" s="566"/>
      <c r="E452" s="567"/>
      <c r="F452" s="567"/>
      <c r="G452" s="567"/>
      <c r="H452" s="568"/>
      <c r="I452" s="568"/>
      <c r="J452" s="569"/>
      <c r="K452" s="568"/>
      <c r="L452" s="570"/>
      <c r="M452" s="571"/>
      <c r="N452" s="571"/>
      <c r="O452" s="572"/>
      <c r="P452" s="566"/>
      <c r="Q452" s="566"/>
      <c r="R452" s="566"/>
      <c r="S452" s="581"/>
      <c r="T452" s="582"/>
      <c r="U452" s="565"/>
      <c r="V452" s="576"/>
      <c r="W452" s="576"/>
      <c r="X452" s="577"/>
      <c r="Y452" s="577"/>
      <c r="Z452" s="577"/>
      <c r="AA452" s="577"/>
      <c r="AB452" s="566"/>
      <c r="AC452" s="566"/>
      <c r="AD452" s="566"/>
      <c r="AE452" s="566"/>
      <c r="AF452" s="566"/>
      <c r="AG452" s="566"/>
      <c r="AH452" s="566"/>
      <c r="AI452" s="572"/>
      <c r="AJ452" s="572"/>
      <c r="AK452" s="572"/>
      <c r="AL452" s="578"/>
      <c r="AM452" s="579"/>
    </row>
    <row r="453" spans="1:39" s="649" customFormat="1" x14ac:dyDescent="0.3">
      <c r="A453" s="565"/>
      <c r="B453" s="565"/>
      <c r="C453" s="566"/>
      <c r="D453" s="566"/>
      <c r="E453" s="567"/>
      <c r="F453" s="567"/>
      <c r="G453" s="567"/>
      <c r="H453" s="568"/>
      <c r="I453" s="568"/>
      <c r="J453" s="569"/>
      <c r="K453" s="568"/>
      <c r="L453" s="570"/>
      <c r="M453" s="571"/>
      <c r="N453" s="571"/>
      <c r="O453" s="572"/>
      <c r="P453" s="566"/>
      <c r="Q453" s="566"/>
      <c r="R453" s="566"/>
      <c r="S453" s="581"/>
      <c r="T453" s="582"/>
      <c r="U453" s="565"/>
      <c r="V453" s="576"/>
      <c r="W453" s="576"/>
      <c r="X453" s="577"/>
      <c r="Y453" s="577"/>
      <c r="Z453" s="577"/>
      <c r="AA453" s="577"/>
      <c r="AB453" s="566"/>
      <c r="AC453" s="566"/>
      <c r="AD453" s="566"/>
      <c r="AE453" s="566"/>
      <c r="AF453" s="566"/>
      <c r="AG453" s="566"/>
      <c r="AH453" s="566"/>
      <c r="AI453" s="572"/>
      <c r="AJ453" s="572"/>
      <c r="AK453" s="572"/>
      <c r="AL453" s="578"/>
      <c r="AM453" s="579"/>
    </row>
    <row r="454" spans="1:39" s="649" customFormat="1" x14ac:dyDescent="0.3">
      <c r="A454" s="565"/>
      <c r="B454" s="565"/>
      <c r="C454" s="566"/>
      <c r="D454" s="566"/>
      <c r="E454" s="567"/>
      <c r="F454" s="567"/>
      <c r="G454" s="567"/>
      <c r="H454" s="568"/>
      <c r="I454" s="568"/>
      <c r="J454" s="569"/>
      <c r="K454" s="568"/>
      <c r="L454" s="570"/>
      <c r="M454" s="571"/>
      <c r="N454" s="571"/>
      <c r="O454" s="572"/>
      <c r="P454" s="566"/>
      <c r="Q454" s="566"/>
      <c r="R454" s="566"/>
      <c r="S454" s="581"/>
      <c r="T454" s="582"/>
      <c r="U454" s="565"/>
      <c r="V454" s="576"/>
      <c r="W454" s="576"/>
      <c r="X454" s="577"/>
      <c r="Y454" s="577"/>
      <c r="Z454" s="577"/>
      <c r="AA454" s="577"/>
      <c r="AB454" s="566"/>
      <c r="AC454" s="566"/>
      <c r="AD454" s="566"/>
      <c r="AE454" s="566"/>
      <c r="AF454" s="566"/>
      <c r="AG454" s="566"/>
      <c r="AH454" s="566"/>
      <c r="AI454" s="572"/>
      <c r="AJ454" s="572"/>
      <c r="AK454" s="572"/>
      <c r="AL454" s="578"/>
      <c r="AM454" s="579"/>
    </row>
    <row r="455" spans="1:39" s="649" customFormat="1" x14ac:dyDescent="0.3">
      <c r="A455" s="565"/>
      <c r="B455" s="565"/>
      <c r="C455" s="566"/>
      <c r="D455" s="566"/>
      <c r="E455" s="567"/>
      <c r="F455" s="567"/>
      <c r="G455" s="567"/>
      <c r="H455" s="568"/>
      <c r="I455" s="568"/>
      <c r="J455" s="569"/>
      <c r="K455" s="568"/>
      <c r="L455" s="570"/>
      <c r="M455" s="571"/>
      <c r="N455" s="571"/>
      <c r="O455" s="572"/>
      <c r="P455" s="566"/>
      <c r="Q455" s="566"/>
      <c r="R455" s="566"/>
      <c r="S455" s="581"/>
      <c r="T455" s="582"/>
      <c r="U455" s="565"/>
      <c r="V455" s="576"/>
      <c r="W455" s="576"/>
      <c r="X455" s="577"/>
      <c r="Y455" s="577"/>
      <c r="Z455" s="577"/>
      <c r="AA455" s="577"/>
      <c r="AB455" s="566"/>
      <c r="AC455" s="566"/>
      <c r="AD455" s="566"/>
      <c r="AE455" s="566"/>
      <c r="AF455" s="566"/>
      <c r="AG455" s="566"/>
      <c r="AH455" s="566"/>
      <c r="AI455" s="572"/>
      <c r="AJ455" s="572"/>
      <c r="AK455" s="572"/>
      <c r="AL455" s="578"/>
      <c r="AM455" s="579"/>
    </row>
    <row r="456" spans="1:39" s="649" customFormat="1" x14ac:dyDescent="0.3">
      <c r="A456" s="565"/>
      <c r="B456" s="565"/>
      <c r="C456" s="566"/>
      <c r="D456" s="566"/>
      <c r="E456" s="567"/>
      <c r="F456" s="567"/>
      <c r="G456" s="567"/>
      <c r="H456" s="568"/>
      <c r="I456" s="568"/>
      <c r="J456" s="569"/>
      <c r="K456" s="568"/>
      <c r="L456" s="570"/>
      <c r="M456" s="571"/>
      <c r="N456" s="571"/>
      <c r="O456" s="572"/>
      <c r="P456" s="566"/>
      <c r="Q456" s="566"/>
      <c r="R456" s="566"/>
      <c r="S456" s="581"/>
      <c r="T456" s="582"/>
      <c r="U456" s="565"/>
      <c r="V456" s="576"/>
      <c r="W456" s="576"/>
      <c r="X456" s="577"/>
      <c r="Y456" s="577"/>
      <c r="Z456" s="577"/>
      <c r="AA456" s="577"/>
      <c r="AB456" s="566"/>
      <c r="AC456" s="566"/>
      <c r="AD456" s="566"/>
      <c r="AE456" s="566"/>
      <c r="AF456" s="566"/>
      <c r="AG456" s="566"/>
      <c r="AH456" s="566"/>
      <c r="AI456" s="572"/>
      <c r="AJ456" s="572"/>
      <c r="AK456" s="572"/>
      <c r="AL456" s="578"/>
      <c r="AM456" s="579"/>
    </row>
    <row r="457" spans="1:39" s="649" customFormat="1" x14ac:dyDescent="0.3">
      <c r="A457" s="565"/>
      <c r="B457" s="565"/>
      <c r="C457" s="566"/>
      <c r="D457" s="566"/>
      <c r="E457" s="567"/>
      <c r="F457" s="567"/>
      <c r="G457" s="567"/>
      <c r="H457" s="568"/>
      <c r="I457" s="568"/>
      <c r="J457" s="569"/>
      <c r="K457" s="568"/>
      <c r="L457" s="570"/>
      <c r="M457" s="571"/>
      <c r="N457" s="571"/>
      <c r="O457" s="572"/>
      <c r="P457" s="566"/>
      <c r="Q457" s="566"/>
      <c r="R457" s="566"/>
      <c r="S457" s="581"/>
      <c r="T457" s="582"/>
      <c r="U457" s="565"/>
      <c r="V457" s="576"/>
      <c r="W457" s="576"/>
      <c r="X457" s="577"/>
      <c r="Y457" s="577"/>
      <c r="Z457" s="577"/>
      <c r="AA457" s="577"/>
      <c r="AB457" s="566"/>
      <c r="AC457" s="566"/>
      <c r="AD457" s="566"/>
      <c r="AE457" s="566"/>
      <c r="AF457" s="566"/>
      <c r="AG457" s="566"/>
      <c r="AH457" s="566"/>
      <c r="AI457" s="572"/>
      <c r="AJ457" s="572"/>
      <c r="AK457" s="572"/>
      <c r="AL457" s="578"/>
      <c r="AM457" s="579"/>
    </row>
    <row r="458" spans="1:39" s="649" customFormat="1" x14ac:dyDescent="0.3">
      <c r="A458" s="565"/>
      <c r="B458" s="565"/>
      <c r="C458" s="566"/>
      <c r="D458" s="566"/>
      <c r="E458" s="567"/>
      <c r="F458" s="567"/>
      <c r="G458" s="567"/>
      <c r="H458" s="568"/>
      <c r="I458" s="568"/>
      <c r="J458" s="569"/>
      <c r="K458" s="568"/>
      <c r="L458" s="570"/>
      <c r="M458" s="571"/>
      <c r="N458" s="571"/>
      <c r="O458" s="572"/>
      <c r="P458" s="566"/>
      <c r="Q458" s="566"/>
      <c r="R458" s="566"/>
      <c r="S458" s="581"/>
      <c r="T458" s="582"/>
      <c r="U458" s="565"/>
      <c r="V458" s="576"/>
      <c r="W458" s="576"/>
      <c r="X458" s="577"/>
      <c r="Y458" s="577"/>
      <c r="Z458" s="577"/>
      <c r="AA458" s="577"/>
      <c r="AB458" s="566"/>
      <c r="AC458" s="566"/>
      <c r="AD458" s="566"/>
      <c r="AE458" s="566"/>
      <c r="AF458" s="566"/>
      <c r="AG458" s="566"/>
      <c r="AH458" s="566"/>
      <c r="AI458" s="572"/>
      <c r="AJ458" s="572"/>
      <c r="AK458" s="572"/>
      <c r="AL458" s="578"/>
      <c r="AM458" s="579"/>
    </row>
    <row r="459" spans="1:39" s="649" customFormat="1" x14ac:dyDescent="0.3">
      <c r="A459" s="565"/>
      <c r="B459" s="565"/>
      <c r="C459" s="566"/>
      <c r="D459" s="566"/>
      <c r="E459" s="567"/>
      <c r="F459" s="567"/>
      <c r="G459" s="567"/>
      <c r="H459" s="568"/>
      <c r="I459" s="568"/>
      <c r="J459" s="569"/>
      <c r="K459" s="568"/>
      <c r="L459" s="570"/>
      <c r="M459" s="571"/>
      <c r="N459" s="571"/>
      <c r="O459" s="572"/>
      <c r="P459" s="566"/>
      <c r="Q459" s="566"/>
      <c r="R459" s="566"/>
      <c r="S459" s="581"/>
      <c r="T459" s="582"/>
      <c r="U459" s="565"/>
      <c r="V459" s="576"/>
      <c r="W459" s="576"/>
      <c r="X459" s="577"/>
      <c r="Y459" s="577"/>
      <c r="Z459" s="577"/>
      <c r="AA459" s="577"/>
      <c r="AB459" s="566"/>
      <c r="AC459" s="566"/>
      <c r="AD459" s="566"/>
      <c r="AE459" s="566"/>
      <c r="AF459" s="566"/>
      <c r="AG459" s="566"/>
      <c r="AH459" s="566"/>
      <c r="AI459" s="572"/>
      <c r="AJ459" s="572"/>
      <c r="AK459" s="572"/>
      <c r="AL459" s="578"/>
      <c r="AM459" s="579"/>
    </row>
    <row r="460" spans="1:39" s="649" customFormat="1" x14ac:dyDescent="0.3">
      <c r="A460" s="565"/>
      <c r="B460" s="565"/>
      <c r="C460" s="566"/>
      <c r="D460" s="566"/>
      <c r="E460" s="567"/>
      <c r="F460" s="567"/>
      <c r="G460" s="567"/>
      <c r="H460" s="568"/>
      <c r="I460" s="568"/>
      <c r="J460" s="569"/>
      <c r="K460" s="568"/>
      <c r="L460" s="570"/>
      <c r="M460" s="571"/>
      <c r="N460" s="571"/>
      <c r="O460" s="572"/>
      <c r="P460" s="566"/>
      <c r="Q460" s="566"/>
      <c r="R460" s="566"/>
      <c r="S460" s="581"/>
      <c r="T460" s="582"/>
      <c r="U460" s="565"/>
      <c r="V460" s="576"/>
      <c r="W460" s="576"/>
      <c r="X460" s="577"/>
      <c r="Y460" s="577"/>
      <c r="Z460" s="577"/>
      <c r="AA460" s="577"/>
      <c r="AB460" s="566"/>
      <c r="AC460" s="566"/>
      <c r="AD460" s="566"/>
      <c r="AE460" s="566"/>
      <c r="AF460" s="566"/>
      <c r="AG460" s="566"/>
      <c r="AH460" s="566"/>
      <c r="AI460" s="572"/>
      <c r="AJ460" s="572"/>
      <c r="AK460" s="572"/>
      <c r="AL460" s="578"/>
      <c r="AM460" s="579"/>
    </row>
    <row r="461" spans="1:39" s="649" customFormat="1" x14ac:dyDescent="0.3">
      <c r="A461" s="565"/>
      <c r="B461" s="565"/>
      <c r="C461" s="566"/>
      <c r="D461" s="566"/>
      <c r="E461" s="567"/>
      <c r="F461" s="567"/>
      <c r="G461" s="567"/>
      <c r="H461" s="568"/>
      <c r="I461" s="568"/>
      <c r="J461" s="569"/>
      <c r="K461" s="568"/>
      <c r="L461" s="570"/>
      <c r="M461" s="571"/>
      <c r="N461" s="571"/>
      <c r="O461" s="572"/>
      <c r="P461" s="566"/>
      <c r="Q461" s="566"/>
      <c r="R461" s="566"/>
      <c r="S461" s="581"/>
      <c r="T461" s="582"/>
      <c r="U461" s="565"/>
      <c r="V461" s="576"/>
      <c r="W461" s="576"/>
      <c r="X461" s="577"/>
      <c r="Y461" s="577"/>
      <c r="Z461" s="577"/>
      <c r="AA461" s="577"/>
      <c r="AB461" s="566"/>
      <c r="AC461" s="566"/>
      <c r="AD461" s="566"/>
      <c r="AE461" s="566"/>
      <c r="AF461" s="566"/>
      <c r="AG461" s="566"/>
      <c r="AH461" s="566"/>
      <c r="AI461" s="572"/>
      <c r="AJ461" s="572"/>
      <c r="AK461" s="572"/>
      <c r="AL461" s="578"/>
      <c r="AM461" s="579"/>
    </row>
    <row r="462" spans="1:39" s="649" customFormat="1" x14ac:dyDescent="0.3">
      <c r="A462" s="565"/>
      <c r="B462" s="565"/>
      <c r="C462" s="566"/>
      <c r="D462" s="566"/>
      <c r="E462" s="567"/>
      <c r="F462" s="567"/>
      <c r="G462" s="567"/>
      <c r="H462" s="568"/>
      <c r="I462" s="568"/>
      <c r="J462" s="569"/>
      <c r="K462" s="568"/>
      <c r="L462" s="570"/>
      <c r="M462" s="571"/>
      <c r="N462" s="571"/>
      <c r="O462" s="572"/>
      <c r="P462" s="566"/>
      <c r="Q462" s="566"/>
      <c r="R462" s="566"/>
      <c r="S462" s="581"/>
      <c r="T462" s="582"/>
      <c r="U462" s="565"/>
      <c r="V462" s="576"/>
      <c r="W462" s="576"/>
      <c r="X462" s="577"/>
      <c r="Y462" s="577"/>
      <c r="Z462" s="577"/>
      <c r="AA462" s="577"/>
      <c r="AB462" s="566"/>
      <c r="AC462" s="566"/>
      <c r="AD462" s="566"/>
      <c r="AE462" s="566"/>
      <c r="AF462" s="566"/>
      <c r="AG462" s="566"/>
      <c r="AH462" s="566"/>
      <c r="AI462" s="572"/>
      <c r="AJ462" s="572"/>
      <c r="AK462" s="572"/>
      <c r="AL462" s="578"/>
      <c r="AM462" s="579"/>
    </row>
    <row r="463" spans="1:39" s="649" customFormat="1" x14ac:dyDescent="0.3">
      <c r="A463" s="565"/>
      <c r="B463" s="565"/>
      <c r="C463" s="566"/>
      <c r="D463" s="566"/>
      <c r="E463" s="567"/>
      <c r="F463" s="567"/>
      <c r="G463" s="567"/>
      <c r="H463" s="568"/>
      <c r="I463" s="568"/>
      <c r="J463" s="569"/>
      <c r="K463" s="568"/>
      <c r="L463" s="570"/>
      <c r="M463" s="571"/>
      <c r="N463" s="571"/>
      <c r="O463" s="572"/>
      <c r="P463" s="566"/>
      <c r="Q463" s="566"/>
      <c r="R463" s="566"/>
      <c r="S463" s="581"/>
      <c r="T463" s="582"/>
      <c r="U463" s="565"/>
      <c r="V463" s="576"/>
      <c r="W463" s="576"/>
      <c r="X463" s="577"/>
      <c r="Y463" s="577"/>
      <c r="Z463" s="577"/>
      <c r="AA463" s="577"/>
      <c r="AB463" s="566"/>
      <c r="AC463" s="566"/>
      <c r="AD463" s="566"/>
      <c r="AE463" s="566"/>
      <c r="AF463" s="566"/>
      <c r="AG463" s="566"/>
      <c r="AH463" s="566"/>
      <c r="AI463" s="572"/>
      <c r="AJ463" s="572"/>
      <c r="AK463" s="572"/>
      <c r="AL463" s="578"/>
      <c r="AM463" s="579"/>
    </row>
    <row r="464" spans="1:39" s="649" customFormat="1" x14ac:dyDescent="0.3">
      <c r="A464" s="565"/>
      <c r="B464" s="565"/>
      <c r="C464" s="566"/>
      <c r="D464" s="566"/>
      <c r="E464" s="567"/>
      <c r="F464" s="567"/>
      <c r="G464" s="567"/>
      <c r="H464" s="568"/>
      <c r="I464" s="568"/>
      <c r="J464" s="569"/>
      <c r="K464" s="568"/>
      <c r="L464" s="570"/>
      <c r="M464" s="571"/>
      <c r="N464" s="571"/>
      <c r="O464" s="572"/>
      <c r="P464" s="566"/>
      <c r="Q464" s="566"/>
      <c r="R464" s="566"/>
      <c r="S464" s="581"/>
      <c r="T464" s="582"/>
      <c r="U464" s="565"/>
      <c r="V464" s="576"/>
      <c r="W464" s="576"/>
      <c r="X464" s="577"/>
      <c r="Y464" s="577"/>
      <c r="Z464" s="577"/>
      <c r="AA464" s="577"/>
      <c r="AB464" s="566"/>
      <c r="AC464" s="566"/>
      <c r="AD464" s="566"/>
      <c r="AE464" s="566"/>
      <c r="AF464" s="566"/>
      <c r="AG464" s="566"/>
      <c r="AH464" s="566"/>
      <c r="AI464" s="572"/>
      <c r="AJ464" s="572"/>
      <c r="AK464" s="572"/>
      <c r="AL464" s="578"/>
      <c r="AM464" s="579"/>
    </row>
    <row r="465" spans="1:39" s="649" customFormat="1" x14ac:dyDescent="0.3">
      <c r="A465" s="565"/>
      <c r="B465" s="565"/>
      <c r="C465" s="566"/>
      <c r="D465" s="566"/>
      <c r="E465" s="567"/>
      <c r="F465" s="567"/>
      <c r="G465" s="567"/>
      <c r="H465" s="568"/>
      <c r="I465" s="568"/>
      <c r="J465" s="569"/>
      <c r="K465" s="568"/>
      <c r="L465" s="570"/>
      <c r="M465" s="571"/>
      <c r="N465" s="571"/>
      <c r="O465" s="572"/>
      <c r="P465" s="566"/>
      <c r="Q465" s="566"/>
      <c r="R465" s="566"/>
      <c r="S465" s="581"/>
      <c r="T465" s="582"/>
      <c r="U465" s="565"/>
      <c r="V465" s="576"/>
      <c r="W465" s="576"/>
      <c r="X465" s="577"/>
      <c r="Y465" s="577"/>
      <c r="Z465" s="577"/>
      <c r="AA465" s="577"/>
      <c r="AB465" s="566"/>
      <c r="AC465" s="566"/>
      <c r="AD465" s="566"/>
      <c r="AE465" s="566"/>
      <c r="AF465" s="566"/>
      <c r="AG465" s="566"/>
      <c r="AH465" s="566"/>
      <c r="AI465" s="572"/>
      <c r="AJ465" s="572"/>
      <c r="AK465" s="572"/>
      <c r="AL465" s="578"/>
      <c r="AM465" s="579"/>
    </row>
    <row r="466" spans="1:39" s="649" customFormat="1" x14ac:dyDescent="0.3">
      <c r="A466" s="565"/>
      <c r="B466" s="565"/>
      <c r="C466" s="566"/>
      <c r="D466" s="566"/>
      <c r="E466" s="567"/>
      <c r="F466" s="567"/>
      <c r="G466" s="567"/>
      <c r="H466" s="568"/>
      <c r="I466" s="568"/>
      <c r="J466" s="569"/>
      <c r="K466" s="568"/>
      <c r="L466" s="570"/>
      <c r="M466" s="571"/>
      <c r="N466" s="571"/>
      <c r="O466" s="572"/>
      <c r="P466" s="566"/>
      <c r="Q466" s="566"/>
      <c r="R466" s="566"/>
      <c r="S466" s="581"/>
      <c r="T466" s="582"/>
      <c r="U466" s="565"/>
      <c r="V466" s="576"/>
      <c r="W466" s="576"/>
      <c r="X466" s="577"/>
      <c r="Y466" s="577"/>
      <c r="Z466" s="577"/>
      <c r="AA466" s="577"/>
      <c r="AB466" s="566"/>
      <c r="AC466" s="566"/>
      <c r="AD466" s="566"/>
      <c r="AE466" s="566"/>
      <c r="AF466" s="566"/>
      <c r="AG466" s="566"/>
      <c r="AH466" s="566"/>
      <c r="AI466" s="572"/>
      <c r="AJ466" s="572"/>
      <c r="AK466" s="572"/>
      <c r="AL466" s="578"/>
      <c r="AM466" s="579"/>
    </row>
    <row r="467" spans="1:39" s="649" customFormat="1" x14ac:dyDescent="0.3">
      <c r="A467" s="565"/>
      <c r="B467" s="565"/>
      <c r="C467" s="566"/>
      <c r="D467" s="566"/>
      <c r="E467" s="567"/>
      <c r="F467" s="567"/>
      <c r="G467" s="567"/>
      <c r="H467" s="568"/>
      <c r="I467" s="568"/>
      <c r="J467" s="569"/>
      <c r="K467" s="568"/>
      <c r="L467" s="570"/>
      <c r="M467" s="571"/>
      <c r="N467" s="571"/>
      <c r="O467" s="572"/>
      <c r="P467" s="566"/>
      <c r="Q467" s="566"/>
      <c r="R467" s="566"/>
      <c r="S467" s="581"/>
      <c r="T467" s="582"/>
      <c r="U467" s="565"/>
      <c r="V467" s="576"/>
      <c r="W467" s="576"/>
      <c r="X467" s="577"/>
      <c r="Y467" s="577"/>
      <c r="Z467" s="577"/>
      <c r="AA467" s="577"/>
      <c r="AB467" s="566"/>
      <c r="AC467" s="566"/>
      <c r="AD467" s="566"/>
      <c r="AE467" s="566"/>
      <c r="AF467" s="566"/>
      <c r="AG467" s="566"/>
      <c r="AH467" s="566"/>
      <c r="AI467" s="572"/>
      <c r="AJ467" s="572"/>
      <c r="AK467" s="572"/>
      <c r="AL467" s="578"/>
      <c r="AM467" s="579"/>
    </row>
    <row r="468" spans="1:39" s="649" customFormat="1" x14ac:dyDescent="0.3">
      <c r="A468" s="565"/>
      <c r="B468" s="565"/>
      <c r="C468" s="566"/>
      <c r="D468" s="566"/>
      <c r="E468" s="567"/>
      <c r="F468" s="567"/>
      <c r="G468" s="567"/>
      <c r="H468" s="568"/>
      <c r="I468" s="568"/>
      <c r="J468" s="569"/>
      <c r="K468" s="568"/>
      <c r="L468" s="570"/>
      <c r="M468" s="571"/>
      <c r="N468" s="571"/>
      <c r="O468" s="572"/>
      <c r="P468" s="566"/>
      <c r="Q468" s="566"/>
      <c r="R468" s="566"/>
      <c r="S468" s="581"/>
      <c r="T468" s="582"/>
      <c r="U468" s="565"/>
      <c r="V468" s="576"/>
      <c r="W468" s="576"/>
      <c r="X468" s="577"/>
      <c r="Y468" s="577"/>
      <c r="Z468" s="577"/>
      <c r="AA468" s="577"/>
      <c r="AB468" s="566"/>
      <c r="AC468" s="566"/>
      <c r="AD468" s="566"/>
      <c r="AE468" s="566"/>
      <c r="AF468" s="566"/>
      <c r="AG468" s="566"/>
      <c r="AH468" s="566"/>
      <c r="AI468" s="572"/>
      <c r="AJ468" s="572"/>
      <c r="AK468" s="572"/>
      <c r="AL468" s="578"/>
      <c r="AM468" s="579"/>
    </row>
    <row r="469" spans="1:39" s="649" customFormat="1" x14ac:dyDescent="0.3">
      <c r="A469" s="565"/>
      <c r="B469" s="565"/>
      <c r="C469" s="566"/>
      <c r="D469" s="566"/>
      <c r="E469" s="567"/>
      <c r="F469" s="567"/>
      <c r="G469" s="567"/>
      <c r="H469" s="568"/>
      <c r="I469" s="568"/>
      <c r="J469" s="569"/>
      <c r="K469" s="568"/>
      <c r="L469" s="570"/>
      <c r="M469" s="571"/>
      <c r="N469" s="571"/>
      <c r="O469" s="572"/>
      <c r="P469" s="566"/>
      <c r="Q469" s="566"/>
      <c r="R469" s="566"/>
      <c r="S469" s="581"/>
      <c r="T469" s="582"/>
      <c r="U469" s="565"/>
      <c r="V469" s="576"/>
      <c r="W469" s="576"/>
      <c r="X469" s="577"/>
      <c r="Y469" s="577"/>
      <c r="Z469" s="577"/>
      <c r="AA469" s="577"/>
      <c r="AB469" s="566"/>
      <c r="AC469" s="566"/>
      <c r="AD469" s="566"/>
      <c r="AE469" s="566"/>
      <c r="AF469" s="566"/>
      <c r="AG469" s="566"/>
      <c r="AH469" s="566"/>
      <c r="AI469" s="572"/>
      <c r="AJ469" s="572"/>
      <c r="AK469" s="572"/>
      <c r="AL469" s="578"/>
      <c r="AM469" s="579"/>
    </row>
    <row r="470" spans="1:39" s="649" customFormat="1" x14ac:dyDescent="0.3">
      <c r="A470" s="565"/>
      <c r="B470" s="565"/>
      <c r="C470" s="566"/>
      <c r="D470" s="566"/>
      <c r="E470" s="567"/>
      <c r="F470" s="567"/>
      <c r="G470" s="567"/>
      <c r="H470" s="568"/>
      <c r="I470" s="568"/>
      <c r="J470" s="569"/>
      <c r="K470" s="568"/>
      <c r="L470" s="570"/>
      <c r="M470" s="571"/>
      <c r="N470" s="571"/>
      <c r="O470" s="572"/>
      <c r="P470" s="566"/>
      <c r="Q470" s="566"/>
      <c r="R470" s="566"/>
      <c r="S470" s="581"/>
      <c r="T470" s="582"/>
      <c r="U470" s="565"/>
      <c r="V470" s="576"/>
      <c r="W470" s="576"/>
      <c r="X470" s="577"/>
      <c r="Y470" s="577"/>
      <c r="Z470" s="577"/>
      <c r="AA470" s="577"/>
      <c r="AB470" s="566"/>
      <c r="AC470" s="566"/>
      <c r="AD470" s="566"/>
      <c r="AE470" s="566"/>
      <c r="AF470" s="566"/>
      <c r="AG470" s="566"/>
      <c r="AH470" s="566"/>
      <c r="AI470" s="572"/>
      <c r="AJ470" s="572"/>
      <c r="AK470" s="572"/>
      <c r="AL470" s="578"/>
      <c r="AM470" s="579"/>
    </row>
    <row r="471" spans="1:39" s="649" customFormat="1" x14ac:dyDescent="0.3">
      <c r="A471" s="565"/>
      <c r="B471" s="565"/>
      <c r="C471" s="566"/>
      <c r="D471" s="566"/>
      <c r="E471" s="567"/>
      <c r="F471" s="567"/>
      <c r="G471" s="567"/>
      <c r="H471" s="568"/>
      <c r="I471" s="568"/>
      <c r="J471" s="569"/>
      <c r="K471" s="568"/>
      <c r="L471" s="570"/>
      <c r="M471" s="571"/>
      <c r="N471" s="571"/>
      <c r="O471" s="572"/>
      <c r="P471" s="566"/>
      <c r="Q471" s="566"/>
      <c r="R471" s="566"/>
      <c r="S471" s="581"/>
      <c r="T471" s="582"/>
      <c r="U471" s="565"/>
      <c r="V471" s="576"/>
      <c r="W471" s="576"/>
      <c r="X471" s="577"/>
      <c r="Y471" s="577"/>
      <c r="Z471" s="577"/>
      <c r="AA471" s="577"/>
      <c r="AB471" s="566"/>
      <c r="AC471" s="566"/>
      <c r="AD471" s="566"/>
      <c r="AE471" s="566"/>
      <c r="AF471" s="566"/>
      <c r="AG471" s="566"/>
      <c r="AH471" s="566"/>
      <c r="AI471" s="572"/>
      <c r="AJ471" s="572"/>
      <c r="AK471" s="572"/>
      <c r="AL471" s="578"/>
      <c r="AM471" s="579"/>
    </row>
    <row r="472" spans="1:39" s="649" customFormat="1" x14ac:dyDescent="0.3">
      <c r="A472" s="565"/>
      <c r="B472" s="565"/>
      <c r="C472" s="566"/>
      <c r="D472" s="566"/>
      <c r="E472" s="567"/>
      <c r="F472" s="567"/>
      <c r="G472" s="567"/>
      <c r="H472" s="568"/>
      <c r="I472" s="568"/>
      <c r="J472" s="569"/>
      <c r="K472" s="568"/>
      <c r="L472" s="570"/>
      <c r="M472" s="571"/>
      <c r="N472" s="571"/>
      <c r="O472" s="572"/>
      <c r="P472" s="566"/>
      <c r="Q472" s="566"/>
      <c r="R472" s="566"/>
      <c r="S472" s="581"/>
      <c r="T472" s="582"/>
      <c r="U472" s="565"/>
      <c r="V472" s="576"/>
      <c r="W472" s="576"/>
      <c r="X472" s="577"/>
      <c r="Y472" s="577"/>
      <c r="Z472" s="577"/>
      <c r="AA472" s="577"/>
      <c r="AB472" s="566"/>
      <c r="AC472" s="566"/>
      <c r="AD472" s="566"/>
      <c r="AE472" s="566"/>
      <c r="AF472" s="566"/>
      <c r="AG472" s="566"/>
      <c r="AH472" s="566"/>
      <c r="AI472" s="572"/>
      <c r="AJ472" s="572"/>
      <c r="AK472" s="572"/>
      <c r="AL472" s="578"/>
      <c r="AM472" s="579"/>
    </row>
    <row r="473" spans="1:39" s="649" customFormat="1" x14ac:dyDescent="0.3">
      <c r="A473" s="565"/>
      <c r="B473" s="565"/>
      <c r="C473" s="566"/>
      <c r="D473" s="566"/>
      <c r="E473" s="567"/>
      <c r="F473" s="567"/>
      <c r="G473" s="567"/>
      <c r="H473" s="568"/>
      <c r="I473" s="568"/>
      <c r="J473" s="569"/>
      <c r="K473" s="568"/>
      <c r="L473" s="570"/>
      <c r="M473" s="571"/>
      <c r="N473" s="571"/>
      <c r="O473" s="572"/>
      <c r="P473" s="566"/>
      <c r="Q473" s="566"/>
      <c r="R473" s="566"/>
      <c r="S473" s="581"/>
      <c r="T473" s="582"/>
      <c r="U473" s="565"/>
      <c r="V473" s="576"/>
      <c r="W473" s="576"/>
      <c r="X473" s="577"/>
      <c r="Y473" s="577"/>
      <c r="Z473" s="577"/>
      <c r="AA473" s="577"/>
      <c r="AB473" s="566"/>
      <c r="AC473" s="566"/>
      <c r="AD473" s="566"/>
      <c r="AE473" s="566"/>
      <c r="AF473" s="566"/>
      <c r="AG473" s="566"/>
      <c r="AH473" s="566"/>
      <c r="AI473" s="572"/>
      <c r="AJ473" s="572"/>
      <c r="AK473" s="572"/>
      <c r="AL473" s="578"/>
      <c r="AM473" s="579"/>
    </row>
    <row r="474" spans="1:39" s="649" customFormat="1" x14ac:dyDescent="0.3">
      <c r="A474" s="565"/>
      <c r="B474" s="565"/>
      <c r="C474" s="566"/>
      <c r="D474" s="566"/>
      <c r="E474" s="567"/>
      <c r="F474" s="567"/>
      <c r="G474" s="567"/>
      <c r="H474" s="568"/>
      <c r="I474" s="568"/>
      <c r="J474" s="569"/>
      <c r="K474" s="568"/>
      <c r="L474" s="570"/>
      <c r="M474" s="571"/>
      <c r="N474" s="571"/>
      <c r="O474" s="572"/>
      <c r="P474" s="566"/>
      <c r="Q474" s="566"/>
      <c r="R474" s="566"/>
      <c r="S474" s="581"/>
      <c r="T474" s="582"/>
      <c r="U474" s="565"/>
      <c r="V474" s="576"/>
      <c r="W474" s="576"/>
      <c r="X474" s="577"/>
      <c r="Y474" s="577"/>
      <c r="Z474" s="577"/>
      <c r="AA474" s="577"/>
      <c r="AB474" s="566"/>
      <c r="AC474" s="566"/>
      <c r="AD474" s="566"/>
      <c r="AE474" s="566"/>
      <c r="AF474" s="566"/>
      <c r="AG474" s="566"/>
      <c r="AH474" s="566"/>
      <c r="AI474" s="572"/>
      <c r="AJ474" s="572"/>
      <c r="AK474" s="572"/>
      <c r="AL474" s="578"/>
      <c r="AM474" s="579"/>
    </row>
    <row r="475" spans="1:39" s="649" customFormat="1" x14ac:dyDescent="0.3">
      <c r="A475" s="565"/>
      <c r="B475" s="565"/>
      <c r="C475" s="566"/>
      <c r="D475" s="566"/>
      <c r="E475" s="567"/>
      <c r="F475" s="567"/>
      <c r="G475" s="567"/>
      <c r="H475" s="568"/>
      <c r="I475" s="568"/>
      <c r="J475" s="569"/>
      <c r="K475" s="568"/>
      <c r="L475" s="570"/>
      <c r="M475" s="571"/>
      <c r="N475" s="571"/>
      <c r="O475" s="572"/>
      <c r="P475" s="566"/>
      <c r="Q475" s="566"/>
      <c r="R475" s="566"/>
      <c r="S475" s="581"/>
      <c r="T475" s="582"/>
      <c r="U475" s="565"/>
      <c r="V475" s="576"/>
      <c r="W475" s="576"/>
      <c r="X475" s="577"/>
      <c r="Y475" s="577"/>
      <c r="Z475" s="577"/>
      <c r="AA475" s="577"/>
      <c r="AB475" s="566"/>
      <c r="AC475" s="566"/>
      <c r="AD475" s="566"/>
      <c r="AE475" s="566"/>
      <c r="AF475" s="566"/>
      <c r="AG475" s="566"/>
      <c r="AH475" s="566"/>
      <c r="AI475" s="572"/>
      <c r="AJ475" s="572"/>
      <c r="AK475" s="572"/>
      <c r="AL475" s="578"/>
      <c r="AM475" s="579"/>
    </row>
    <row r="476" spans="1:39" s="649" customFormat="1" x14ac:dyDescent="0.3">
      <c r="A476" s="565"/>
      <c r="B476" s="565"/>
      <c r="C476" s="566"/>
      <c r="D476" s="566"/>
      <c r="E476" s="567"/>
      <c r="F476" s="567"/>
      <c r="G476" s="567"/>
      <c r="H476" s="568"/>
      <c r="I476" s="568"/>
      <c r="J476" s="569"/>
      <c r="K476" s="568"/>
      <c r="L476" s="570"/>
      <c r="M476" s="571"/>
      <c r="N476" s="571"/>
      <c r="O476" s="572"/>
      <c r="P476" s="566"/>
      <c r="Q476" s="566"/>
      <c r="R476" s="566"/>
      <c r="S476" s="581"/>
      <c r="T476" s="582"/>
      <c r="U476" s="565"/>
      <c r="V476" s="576"/>
      <c r="W476" s="576"/>
      <c r="X476" s="577"/>
      <c r="Y476" s="577"/>
      <c r="Z476" s="577"/>
      <c r="AA476" s="577"/>
      <c r="AB476" s="566"/>
      <c r="AC476" s="566"/>
      <c r="AD476" s="566"/>
      <c r="AE476" s="566"/>
      <c r="AF476" s="566"/>
      <c r="AG476" s="566"/>
      <c r="AH476" s="566"/>
      <c r="AI476" s="572"/>
      <c r="AJ476" s="572"/>
      <c r="AK476" s="572"/>
      <c r="AL476" s="578"/>
      <c r="AM476" s="579"/>
    </row>
    <row r="477" spans="1:39" s="649" customFormat="1" x14ac:dyDescent="0.3">
      <c r="A477" s="565"/>
      <c r="B477" s="565"/>
      <c r="C477" s="566"/>
      <c r="D477" s="566"/>
      <c r="E477" s="567"/>
      <c r="F477" s="567"/>
      <c r="G477" s="567"/>
      <c r="H477" s="568"/>
      <c r="I477" s="568"/>
      <c r="J477" s="569"/>
      <c r="K477" s="568"/>
      <c r="L477" s="570"/>
      <c r="M477" s="571"/>
      <c r="N477" s="571"/>
      <c r="O477" s="572"/>
      <c r="P477" s="566"/>
      <c r="Q477" s="566"/>
      <c r="R477" s="566"/>
      <c r="S477" s="581"/>
      <c r="T477" s="582"/>
      <c r="U477" s="565"/>
      <c r="V477" s="576"/>
      <c r="W477" s="576"/>
      <c r="X477" s="577"/>
      <c r="Y477" s="577"/>
      <c r="Z477" s="577"/>
      <c r="AA477" s="577"/>
      <c r="AB477" s="566"/>
      <c r="AC477" s="566"/>
      <c r="AD477" s="566"/>
      <c r="AE477" s="566"/>
      <c r="AF477" s="566"/>
      <c r="AG477" s="566"/>
      <c r="AH477" s="566"/>
      <c r="AI477" s="572"/>
      <c r="AJ477" s="572"/>
      <c r="AK477" s="572"/>
      <c r="AL477" s="578"/>
      <c r="AM477" s="579"/>
    </row>
    <row r="478" spans="1:39" s="649" customFormat="1" x14ac:dyDescent="0.3">
      <c r="A478" s="565"/>
      <c r="B478" s="565"/>
      <c r="C478" s="566"/>
      <c r="D478" s="566"/>
      <c r="E478" s="567"/>
      <c r="F478" s="567"/>
      <c r="G478" s="567"/>
      <c r="H478" s="568"/>
      <c r="I478" s="568"/>
      <c r="J478" s="569"/>
      <c r="K478" s="568"/>
      <c r="L478" s="570"/>
      <c r="M478" s="571"/>
      <c r="N478" s="571"/>
      <c r="O478" s="572"/>
      <c r="P478" s="566"/>
      <c r="Q478" s="566"/>
      <c r="R478" s="566"/>
      <c r="S478" s="581"/>
      <c r="T478" s="582"/>
      <c r="U478" s="565"/>
      <c r="V478" s="576"/>
      <c r="W478" s="576"/>
      <c r="X478" s="577"/>
      <c r="Y478" s="577"/>
      <c r="Z478" s="577"/>
      <c r="AA478" s="577"/>
      <c r="AB478" s="566"/>
      <c r="AC478" s="566"/>
      <c r="AD478" s="566"/>
      <c r="AE478" s="566"/>
      <c r="AF478" s="566"/>
      <c r="AG478" s="566"/>
      <c r="AH478" s="566"/>
      <c r="AI478" s="572"/>
      <c r="AJ478" s="572"/>
      <c r="AK478" s="572"/>
      <c r="AL478" s="578"/>
      <c r="AM478" s="579"/>
    </row>
    <row r="479" spans="1:39" s="649" customFormat="1" x14ac:dyDescent="0.3">
      <c r="A479" s="565"/>
      <c r="B479" s="565"/>
      <c r="C479" s="566"/>
      <c r="D479" s="566"/>
      <c r="E479" s="567"/>
      <c r="F479" s="567"/>
      <c r="G479" s="567"/>
      <c r="H479" s="568"/>
      <c r="I479" s="568"/>
      <c r="J479" s="569"/>
      <c r="K479" s="568"/>
      <c r="L479" s="570"/>
      <c r="M479" s="571"/>
      <c r="N479" s="571"/>
      <c r="O479" s="572"/>
      <c r="P479" s="566"/>
      <c r="Q479" s="566"/>
      <c r="R479" s="566"/>
      <c r="S479" s="581"/>
      <c r="T479" s="582"/>
      <c r="U479" s="565"/>
      <c r="V479" s="576"/>
      <c r="W479" s="576"/>
      <c r="X479" s="577"/>
      <c r="Y479" s="577"/>
      <c r="Z479" s="577"/>
      <c r="AA479" s="577"/>
      <c r="AB479" s="566"/>
      <c r="AC479" s="566"/>
      <c r="AD479" s="566"/>
      <c r="AE479" s="566"/>
      <c r="AF479" s="566"/>
      <c r="AG479" s="566"/>
      <c r="AH479" s="566"/>
      <c r="AI479" s="572"/>
      <c r="AJ479" s="572"/>
      <c r="AK479" s="572"/>
      <c r="AL479" s="578"/>
      <c r="AM479" s="579"/>
    </row>
    <row r="480" spans="1:39" s="649" customFormat="1" x14ac:dyDescent="0.3">
      <c r="A480" s="565"/>
      <c r="B480" s="565"/>
      <c r="C480" s="566"/>
      <c r="D480" s="566"/>
      <c r="E480" s="567"/>
      <c r="F480" s="567"/>
      <c r="G480" s="567"/>
      <c r="H480" s="568"/>
      <c r="I480" s="568"/>
      <c r="J480" s="569"/>
      <c r="K480" s="568"/>
      <c r="L480" s="570"/>
      <c r="M480" s="571"/>
      <c r="N480" s="571"/>
      <c r="O480" s="572"/>
      <c r="P480" s="566"/>
      <c r="Q480" s="566"/>
      <c r="R480" s="566"/>
      <c r="S480" s="581"/>
      <c r="T480" s="582"/>
      <c r="U480" s="565"/>
      <c r="V480" s="576"/>
      <c r="W480" s="576"/>
      <c r="X480" s="577"/>
      <c r="Y480" s="577"/>
      <c r="Z480" s="577"/>
      <c r="AA480" s="577"/>
      <c r="AB480" s="566"/>
      <c r="AC480" s="566"/>
      <c r="AD480" s="566"/>
      <c r="AE480" s="566"/>
      <c r="AF480" s="566"/>
      <c r="AG480" s="566"/>
      <c r="AH480" s="566"/>
      <c r="AI480" s="572"/>
      <c r="AJ480" s="572"/>
      <c r="AK480" s="572"/>
      <c r="AL480" s="578"/>
      <c r="AM480" s="579"/>
    </row>
    <row r="481" spans="1:39" s="649" customFormat="1" x14ac:dyDescent="0.3">
      <c r="A481" s="565"/>
      <c r="B481" s="565"/>
      <c r="C481" s="566"/>
      <c r="D481" s="566"/>
      <c r="E481" s="567"/>
      <c r="F481" s="567"/>
      <c r="G481" s="567"/>
      <c r="H481" s="568"/>
      <c r="I481" s="568"/>
      <c r="J481" s="569"/>
      <c r="K481" s="568"/>
      <c r="L481" s="570"/>
      <c r="M481" s="571"/>
      <c r="N481" s="571"/>
      <c r="O481" s="572"/>
      <c r="P481" s="566"/>
      <c r="Q481" s="566"/>
      <c r="R481" s="566"/>
      <c r="S481" s="581"/>
      <c r="T481" s="582"/>
      <c r="U481" s="565"/>
      <c r="V481" s="576"/>
      <c r="W481" s="576"/>
      <c r="X481" s="577"/>
      <c r="Y481" s="577"/>
      <c r="Z481" s="577"/>
      <c r="AA481" s="577"/>
      <c r="AB481" s="566"/>
      <c r="AC481" s="566"/>
      <c r="AD481" s="566"/>
      <c r="AE481" s="566"/>
      <c r="AF481" s="566"/>
      <c r="AG481" s="566"/>
      <c r="AH481" s="566"/>
      <c r="AI481" s="572"/>
      <c r="AJ481" s="572"/>
      <c r="AK481" s="572"/>
      <c r="AL481" s="578"/>
      <c r="AM481" s="579"/>
    </row>
    <row r="482" spans="1:39" s="649" customFormat="1" x14ac:dyDescent="0.3">
      <c r="A482" s="565"/>
      <c r="B482" s="565"/>
      <c r="C482" s="566"/>
      <c r="D482" s="566"/>
      <c r="E482" s="567"/>
      <c r="F482" s="567"/>
      <c r="G482" s="567"/>
      <c r="H482" s="568"/>
      <c r="I482" s="568"/>
      <c r="J482" s="569"/>
      <c r="K482" s="568"/>
      <c r="L482" s="570"/>
      <c r="M482" s="571"/>
      <c r="N482" s="571"/>
      <c r="O482" s="572"/>
      <c r="P482" s="566"/>
      <c r="Q482" s="566"/>
      <c r="R482" s="566"/>
      <c r="S482" s="581"/>
      <c r="T482" s="582"/>
      <c r="U482" s="565"/>
      <c r="V482" s="576"/>
      <c r="W482" s="576"/>
      <c r="X482" s="577"/>
      <c r="Y482" s="577"/>
      <c r="Z482" s="577"/>
      <c r="AA482" s="577"/>
      <c r="AB482" s="566"/>
      <c r="AC482" s="566"/>
      <c r="AD482" s="566"/>
      <c r="AE482" s="566"/>
      <c r="AF482" s="566"/>
      <c r="AG482" s="566"/>
      <c r="AH482" s="566"/>
      <c r="AI482" s="572"/>
      <c r="AJ482" s="572"/>
      <c r="AK482" s="572"/>
      <c r="AL482" s="578"/>
      <c r="AM482" s="579"/>
    </row>
    <row r="483" spans="1:39" s="649" customFormat="1" x14ac:dyDescent="0.3">
      <c r="A483" s="565"/>
      <c r="B483" s="565"/>
      <c r="C483" s="566"/>
      <c r="D483" s="566"/>
      <c r="E483" s="567"/>
      <c r="F483" s="567"/>
      <c r="G483" s="567"/>
      <c r="H483" s="568"/>
      <c r="I483" s="568"/>
      <c r="J483" s="569"/>
      <c r="K483" s="568"/>
      <c r="L483" s="570"/>
      <c r="M483" s="571"/>
      <c r="N483" s="571"/>
      <c r="O483" s="572"/>
      <c r="P483" s="566"/>
      <c r="Q483" s="566"/>
      <c r="R483" s="566"/>
      <c r="S483" s="581"/>
      <c r="T483" s="582"/>
      <c r="U483" s="565"/>
      <c r="V483" s="576"/>
      <c r="W483" s="576"/>
      <c r="X483" s="577"/>
      <c r="Y483" s="577"/>
      <c r="Z483" s="577"/>
      <c r="AA483" s="577"/>
      <c r="AB483" s="566"/>
      <c r="AC483" s="566"/>
      <c r="AD483" s="566"/>
      <c r="AE483" s="566"/>
      <c r="AF483" s="566"/>
      <c r="AG483" s="566"/>
      <c r="AH483" s="566"/>
      <c r="AI483" s="572"/>
      <c r="AJ483" s="572"/>
      <c r="AK483" s="572"/>
      <c r="AL483" s="578"/>
      <c r="AM483" s="579"/>
    </row>
    <row r="484" spans="1:39" s="649" customFormat="1" x14ac:dyDescent="0.3">
      <c r="A484" s="565"/>
      <c r="B484" s="565"/>
      <c r="C484" s="566"/>
      <c r="D484" s="566"/>
      <c r="E484" s="567"/>
      <c r="F484" s="567"/>
      <c r="G484" s="567"/>
      <c r="H484" s="568"/>
      <c r="I484" s="568"/>
      <c r="J484" s="569"/>
      <c r="K484" s="568"/>
      <c r="L484" s="570"/>
      <c r="M484" s="571"/>
      <c r="N484" s="571"/>
      <c r="O484" s="572"/>
      <c r="P484" s="566"/>
      <c r="Q484" s="566"/>
      <c r="R484" s="566"/>
      <c r="S484" s="581"/>
      <c r="T484" s="582"/>
      <c r="U484" s="565"/>
      <c r="V484" s="576"/>
      <c r="W484" s="576"/>
      <c r="X484" s="577"/>
      <c r="Y484" s="577"/>
      <c r="Z484" s="577"/>
      <c r="AA484" s="577"/>
      <c r="AB484" s="566"/>
      <c r="AC484" s="566"/>
      <c r="AD484" s="566"/>
      <c r="AE484" s="566"/>
      <c r="AF484" s="566"/>
      <c r="AG484" s="566"/>
      <c r="AH484" s="566"/>
      <c r="AI484" s="572"/>
      <c r="AJ484" s="572"/>
      <c r="AK484" s="572"/>
      <c r="AL484" s="578"/>
      <c r="AM484" s="579"/>
    </row>
    <row r="485" spans="1:39" s="649" customFormat="1" x14ac:dyDescent="0.3">
      <c r="A485" s="565"/>
      <c r="B485" s="565"/>
      <c r="C485" s="566"/>
      <c r="D485" s="566"/>
      <c r="E485" s="567"/>
      <c r="F485" s="567"/>
      <c r="G485" s="567"/>
      <c r="H485" s="568"/>
      <c r="I485" s="568"/>
      <c r="J485" s="569"/>
      <c r="K485" s="568"/>
      <c r="L485" s="570"/>
      <c r="M485" s="571"/>
      <c r="N485" s="571"/>
      <c r="O485" s="572"/>
      <c r="P485" s="566"/>
      <c r="Q485" s="566"/>
      <c r="R485" s="566"/>
      <c r="S485" s="581"/>
      <c r="T485" s="582"/>
      <c r="U485" s="565"/>
      <c r="V485" s="576"/>
      <c r="W485" s="576"/>
      <c r="X485" s="577"/>
      <c r="Y485" s="577"/>
      <c r="Z485" s="577"/>
      <c r="AA485" s="577"/>
      <c r="AB485" s="566"/>
      <c r="AC485" s="566"/>
      <c r="AD485" s="566"/>
      <c r="AE485" s="566"/>
      <c r="AF485" s="566"/>
      <c r="AG485" s="566"/>
      <c r="AH485" s="566"/>
      <c r="AI485" s="572"/>
      <c r="AJ485" s="572"/>
      <c r="AK485" s="572"/>
      <c r="AL485" s="578"/>
      <c r="AM485" s="579"/>
    </row>
    <row r="486" spans="1:39" s="649" customFormat="1" x14ac:dyDescent="0.3">
      <c r="A486" s="565"/>
      <c r="B486" s="565"/>
      <c r="C486" s="566"/>
      <c r="D486" s="566"/>
      <c r="E486" s="567"/>
      <c r="F486" s="567"/>
      <c r="G486" s="567"/>
      <c r="H486" s="568"/>
      <c r="I486" s="568"/>
      <c r="J486" s="569"/>
      <c r="K486" s="568"/>
      <c r="L486" s="570"/>
      <c r="M486" s="571"/>
      <c r="N486" s="571"/>
      <c r="O486" s="572"/>
      <c r="P486" s="566"/>
      <c r="Q486" s="566"/>
      <c r="R486" s="566"/>
      <c r="S486" s="581"/>
      <c r="T486" s="582"/>
      <c r="U486" s="565"/>
      <c r="V486" s="576"/>
      <c r="W486" s="576"/>
      <c r="X486" s="577"/>
      <c r="Y486" s="577"/>
      <c r="Z486" s="577"/>
      <c r="AA486" s="577"/>
      <c r="AB486" s="566"/>
      <c r="AC486" s="566"/>
      <c r="AD486" s="566"/>
      <c r="AE486" s="566"/>
      <c r="AF486" s="566"/>
      <c r="AG486" s="566"/>
      <c r="AH486" s="566"/>
      <c r="AI486" s="572"/>
      <c r="AJ486" s="572"/>
      <c r="AK486" s="572"/>
      <c r="AL486" s="578"/>
      <c r="AM486" s="579"/>
    </row>
    <row r="487" spans="1:39" s="649" customFormat="1" x14ac:dyDescent="0.3">
      <c r="A487" s="565"/>
      <c r="B487" s="565"/>
      <c r="C487" s="566"/>
      <c r="D487" s="566"/>
      <c r="E487" s="567"/>
      <c r="F487" s="567"/>
      <c r="G487" s="567"/>
      <c r="H487" s="568"/>
      <c r="I487" s="568"/>
      <c r="J487" s="569"/>
      <c r="K487" s="568"/>
      <c r="L487" s="570"/>
      <c r="M487" s="571"/>
      <c r="N487" s="571"/>
      <c r="O487" s="572"/>
      <c r="P487" s="566"/>
      <c r="Q487" s="566"/>
      <c r="R487" s="566"/>
      <c r="S487" s="581"/>
      <c r="T487" s="582"/>
      <c r="U487" s="565"/>
      <c r="V487" s="576"/>
      <c r="W487" s="576"/>
      <c r="X487" s="577"/>
      <c r="Y487" s="577"/>
      <c r="Z487" s="577"/>
      <c r="AA487" s="577"/>
      <c r="AB487" s="566"/>
      <c r="AC487" s="566"/>
      <c r="AD487" s="566"/>
      <c r="AE487" s="566"/>
      <c r="AF487" s="566"/>
      <c r="AG487" s="566"/>
      <c r="AH487" s="566"/>
      <c r="AI487" s="572"/>
      <c r="AJ487" s="572"/>
      <c r="AK487" s="572"/>
      <c r="AL487" s="578"/>
      <c r="AM487" s="579"/>
    </row>
    <row r="488" spans="1:39" s="649" customFormat="1" x14ac:dyDescent="0.3">
      <c r="A488" s="565"/>
      <c r="B488" s="565"/>
      <c r="C488" s="566"/>
      <c r="D488" s="566"/>
      <c r="E488" s="567"/>
      <c r="F488" s="567"/>
      <c r="G488" s="567"/>
      <c r="H488" s="568"/>
      <c r="I488" s="568"/>
      <c r="J488" s="569"/>
      <c r="K488" s="568"/>
      <c r="L488" s="570"/>
      <c r="M488" s="571"/>
      <c r="N488" s="571"/>
      <c r="O488" s="572"/>
      <c r="P488" s="566"/>
      <c r="Q488" s="566"/>
      <c r="R488" s="566"/>
      <c r="S488" s="581"/>
      <c r="T488" s="582"/>
      <c r="U488" s="565"/>
      <c r="V488" s="576"/>
      <c r="W488" s="576"/>
      <c r="X488" s="577"/>
      <c r="Y488" s="577"/>
      <c r="Z488" s="577"/>
      <c r="AA488" s="577"/>
      <c r="AB488" s="566"/>
      <c r="AC488" s="566"/>
      <c r="AD488" s="566"/>
      <c r="AE488" s="566"/>
      <c r="AF488" s="566"/>
      <c r="AG488" s="566"/>
      <c r="AH488" s="566"/>
      <c r="AI488" s="572"/>
      <c r="AJ488" s="572"/>
      <c r="AK488" s="572"/>
      <c r="AL488" s="578"/>
      <c r="AM488" s="579"/>
    </row>
    <row r="489" spans="1:39" s="649" customFormat="1" x14ac:dyDescent="0.3">
      <c r="A489" s="565"/>
      <c r="B489" s="565"/>
      <c r="C489" s="566"/>
      <c r="D489" s="566"/>
      <c r="E489" s="567"/>
      <c r="F489" s="567"/>
      <c r="G489" s="567"/>
      <c r="H489" s="568"/>
      <c r="I489" s="568"/>
      <c r="J489" s="569"/>
      <c r="K489" s="568"/>
      <c r="L489" s="570"/>
      <c r="M489" s="571"/>
      <c r="N489" s="571"/>
      <c r="O489" s="572"/>
      <c r="P489" s="566"/>
      <c r="Q489" s="566"/>
      <c r="R489" s="566"/>
      <c r="S489" s="581"/>
      <c r="T489" s="582"/>
      <c r="U489" s="565"/>
      <c r="V489" s="576"/>
      <c r="W489" s="576"/>
      <c r="X489" s="577"/>
      <c r="Y489" s="577"/>
      <c r="Z489" s="577"/>
      <c r="AA489" s="577"/>
      <c r="AB489" s="566"/>
      <c r="AC489" s="566"/>
      <c r="AD489" s="566"/>
      <c r="AE489" s="566"/>
      <c r="AF489" s="566"/>
      <c r="AG489" s="566"/>
      <c r="AH489" s="566"/>
      <c r="AI489" s="572"/>
      <c r="AJ489" s="572"/>
      <c r="AK489" s="572"/>
      <c r="AL489" s="578"/>
      <c r="AM489" s="579"/>
    </row>
    <row r="490" spans="1:39" s="649" customFormat="1" x14ac:dyDescent="0.3">
      <c r="A490" s="565"/>
      <c r="B490" s="565"/>
      <c r="C490" s="566"/>
      <c r="D490" s="566"/>
      <c r="E490" s="567"/>
      <c r="F490" s="567"/>
      <c r="G490" s="567"/>
      <c r="H490" s="568"/>
      <c r="I490" s="568"/>
      <c r="J490" s="569"/>
      <c r="K490" s="568"/>
      <c r="L490" s="570"/>
      <c r="M490" s="571"/>
      <c r="N490" s="571"/>
      <c r="O490" s="572"/>
      <c r="P490" s="566"/>
      <c r="Q490" s="566"/>
      <c r="R490" s="566"/>
      <c r="S490" s="581"/>
      <c r="T490" s="582"/>
      <c r="U490" s="565"/>
      <c r="V490" s="576"/>
      <c r="W490" s="576"/>
      <c r="X490" s="577"/>
      <c r="Y490" s="577"/>
      <c r="Z490" s="577"/>
      <c r="AA490" s="577"/>
      <c r="AB490" s="566"/>
      <c r="AC490" s="566"/>
      <c r="AD490" s="566"/>
      <c r="AE490" s="566"/>
      <c r="AF490" s="566"/>
      <c r="AG490" s="566"/>
      <c r="AH490" s="566"/>
      <c r="AI490" s="572"/>
      <c r="AJ490" s="572"/>
      <c r="AK490" s="572"/>
      <c r="AL490" s="578"/>
      <c r="AM490" s="579"/>
    </row>
    <row r="491" spans="1:39" s="649" customFormat="1" x14ac:dyDescent="0.3">
      <c r="A491" s="565"/>
      <c r="B491" s="565"/>
      <c r="C491" s="566"/>
      <c r="D491" s="566"/>
      <c r="E491" s="567"/>
      <c r="F491" s="567"/>
      <c r="G491" s="567"/>
      <c r="H491" s="568"/>
      <c r="I491" s="568"/>
      <c r="J491" s="569"/>
      <c r="K491" s="568"/>
      <c r="L491" s="570"/>
      <c r="M491" s="571"/>
      <c r="N491" s="571"/>
      <c r="O491" s="572"/>
      <c r="P491" s="566"/>
      <c r="Q491" s="566"/>
      <c r="R491" s="566"/>
      <c r="S491" s="581"/>
      <c r="T491" s="582"/>
      <c r="U491" s="565"/>
      <c r="V491" s="576"/>
      <c r="W491" s="576"/>
      <c r="X491" s="577"/>
      <c r="Y491" s="577"/>
      <c r="Z491" s="577"/>
      <c r="AA491" s="577"/>
      <c r="AB491" s="566"/>
      <c r="AC491" s="566"/>
      <c r="AD491" s="566"/>
      <c r="AE491" s="566"/>
      <c r="AF491" s="566"/>
      <c r="AG491" s="566"/>
      <c r="AH491" s="566"/>
      <c r="AI491" s="572"/>
      <c r="AJ491" s="572"/>
      <c r="AK491" s="572"/>
      <c r="AL491" s="578"/>
      <c r="AM491" s="579"/>
    </row>
    <row r="492" spans="1:39" s="649" customFormat="1" x14ac:dyDescent="0.3">
      <c r="A492" s="565"/>
      <c r="B492" s="565"/>
      <c r="C492" s="566"/>
      <c r="D492" s="566"/>
      <c r="E492" s="567"/>
      <c r="F492" s="567"/>
      <c r="G492" s="567"/>
      <c r="H492" s="568"/>
      <c r="I492" s="568"/>
      <c r="J492" s="569"/>
      <c r="K492" s="568"/>
      <c r="L492" s="570"/>
      <c r="M492" s="571"/>
      <c r="N492" s="571"/>
      <c r="O492" s="572"/>
      <c r="P492" s="566"/>
      <c r="Q492" s="566"/>
      <c r="R492" s="566"/>
      <c r="S492" s="581"/>
      <c r="T492" s="582"/>
      <c r="U492" s="565"/>
      <c r="V492" s="576"/>
      <c r="W492" s="576"/>
      <c r="X492" s="577"/>
      <c r="Y492" s="577"/>
      <c r="Z492" s="577"/>
      <c r="AA492" s="577"/>
      <c r="AB492" s="566"/>
      <c r="AC492" s="566"/>
      <c r="AD492" s="566"/>
      <c r="AE492" s="566"/>
      <c r="AF492" s="566"/>
      <c r="AG492" s="566"/>
      <c r="AH492" s="566"/>
      <c r="AI492" s="572"/>
      <c r="AJ492" s="572"/>
      <c r="AK492" s="572"/>
      <c r="AL492" s="578"/>
      <c r="AM492" s="579"/>
    </row>
    <row r="493" spans="1:39" s="649" customFormat="1" x14ac:dyDescent="0.3">
      <c r="A493" s="565"/>
      <c r="B493" s="565"/>
      <c r="C493" s="566"/>
      <c r="D493" s="566"/>
      <c r="E493" s="567"/>
      <c r="F493" s="567"/>
      <c r="G493" s="567"/>
      <c r="H493" s="568"/>
      <c r="I493" s="568"/>
      <c r="J493" s="569"/>
      <c r="K493" s="568"/>
      <c r="L493" s="570"/>
      <c r="M493" s="571"/>
      <c r="N493" s="571"/>
      <c r="O493" s="572"/>
      <c r="P493" s="566"/>
      <c r="Q493" s="566"/>
      <c r="R493" s="566"/>
      <c r="S493" s="581"/>
      <c r="T493" s="582"/>
      <c r="U493" s="565"/>
      <c r="V493" s="576"/>
      <c r="W493" s="576"/>
      <c r="X493" s="577"/>
      <c r="Y493" s="577"/>
      <c r="Z493" s="577"/>
      <c r="AA493" s="577"/>
      <c r="AB493" s="566"/>
      <c r="AC493" s="566"/>
      <c r="AD493" s="566"/>
      <c r="AE493" s="566"/>
      <c r="AF493" s="566"/>
      <c r="AG493" s="566"/>
      <c r="AH493" s="566"/>
      <c r="AI493" s="572"/>
      <c r="AJ493" s="572"/>
      <c r="AK493" s="572"/>
      <c r="AL493" s="578"/>
      <c r="AM493" s="579"/>
    </row>
    <row r="494" spans="1:39" s="649" customFormat="1" x14ac:dyDescent="0.3">
      <c r="A494" s="565"/>
      <c r="B494" s="565"/>
      <c r="C494" s="566"/>
      <c r="D494" s="566"/>
      <c r="E494" s="567"/>
      <c r="F494" s="567"/>
      <c r="G494" s="567"/>
      <c r="H494" s="568"/>
      <c r="I494" s="568"/>
      <c r="J494" s="569"/>
      <c r="K494" s="568"/>
      <c r="L494" s="570"/>
      <c r="M494" s="571"/>
      <c r="N494" s="571"/>
      <c r="O494" s="572"/>
      <c r="P494" s="566"/>
      <c r="Q494" s="566"/>
      <c r="R494" s="566"/>
      <c r="S494" s="581"/>
      <c r="T494" s="582"/>
      <c r="U494" s="565"/>
      <c r="V494" s="576"/>
      <c r="W494" s="576"/>
      <c r="X494" s="577"/>
      <c r="Y494" s="577"/>
      <c r="Z494" s="577"/>
      <c r="AA494" s="577"/>
      <c r="AB494" s="566"/>
      <c r="AC494" s="566"/>
      <c r="AD494" s="566"/>
      <c r="AE494" s="566"/>
      <c r="AF494" s="566"/>
      <c r="AG494" s="566"/>
      <c r="AH494" s="566"/>
      <c r="AI494" s="572"/>
      <c r="AJ494" s="572"/>
      <c r="AK494" s="572"/>
      <c r="AL494" s="578"/>
      <c r="AM494" s="579"/>
    </row>
    <row r="495" spans="1:39" s="649" customFormat="1" x14ac:dyDescent="0.3">
      <c r="A495" s="565"/>
      <c r="B495" s="565"/>
      <c r="C495" s="566"/>
      <c r="D495" s="566"/>
      <c r="E495" s="567"/>
      <c r="F495" s="567"/>
      <c r="G495" s="567"/>
      <c r="H495" s="568"/>
      <c r="I495" s="568"/>
      <c r="J495" s="569"/>
      <c r="K495" s="568"/>
      <c r="L495" s="570"/>
      <c r="M495" s="571"/>
      <c r="N495" s="571"/>
      <c r="O495" s="572"/>
      <c r="P495" s="566"/>
      <c r="Q495" s="566"/>
      <c r="R495" s="566"/>
      <c r="S495" s="581"/>
      <c r="T495" s="582"/>
      <c r="U495" s="565"/>
      <c r="V495" s="576"/>
      <c r="W495" s="576"/>
      <c r="X495" s="577"/>
      <c r="Y495" s="577"/>
      <c r="Z495" s="577"/>
      <c r="AA495" s="577"/>
      <c r="AB495" s="566"/>
      <c r="AC495" s="566"/>
      <c r="AD495" s="566"/>
      <c r="AE495" s="566"/>
      <c r="AF495" s="566"/>
      <c r="AG495" s="566"/>
      <c r="AH495" s="566"/>
      <c r="AI495" s="572"/>
      <c r="AJ495" s="572"/>
      <c r="AK495" s="572"/>
      <c r="AL495" s="578"/>
      <c r="AM495" s="579"/>
    </row>
    <row r="496" spans="1:39" s="649" customFormat="1" x14ac:dyDescent="0.3">
      <c r="A496" s="565"/>
      <c r="B496" s="565"/>
      <c r="C496" s="566"/>
      <c r="D496" s="566"/>
      <c r="E496" s="567"/>
      <c r="F496" s="567"/>
      <c r="G496" s="567"/>
      <c r="H496" s="568"/>
      <c r="I496" s="568"/>
      <c r="J496" s="569"/>
      <c r="K496" s="568"/>
      <c r="L496" s="570"/>
      <c r="M496" s="571"/>
      <c r="N496" s="571"/>
      <c r="O496" s="572"/>
      <c r="P496" s="566"/>
      <c r="Q496" s="566"/>
      <c r="R496" s="566"/>
      <c r="S496" s="581"/>
      <c r="T496" s="582"/>
      <c r="U496" s="565"/>
      <c r="V496" s="576"/>
      <c r="W496" s="576"/>
      <c r="X496" s="577"/>
      <c r="Y496" s="577"/>
      <c r="Z496" s="577"/>
      <c r="AA496" s="577"/>
      <c r="AB496" s="566"/>
      <c r="AC496" s="566"/>
      <c r="AD496" s="566"/>
      <c r="AE496" s="566"/>
      <c r="AF496" s="566"/>
      <c r="AG496" s="566"/>
      <c r="AH496" s="566"/>
      <c r="AI496" s="572"/>
      <c r="AJ496" s="572"/>
      <c r="AK496" s="572"/>
      <c r="AL496" s="578"/>
      <c r="AM496" s="579"/>
    </row>
    <row r="497" spans="1:39" s="649" customFormat="1" x14ac:dyDescent="0.3">
      <c r="A497" s="565"/>
      <c r="B497" s="565"/>
      <c r="C497" s="566"/>
      <c r="D497" s="566"/>
      <c r="E497" s="567"/>
      <c r="F497" s="567"/>
      <c r="G497" s="567"/>
      <c r="H497" s="568"/>
      <c r="I497" s="568"/>
      <c r="J497" s="569"/>
      <c r="K497" s="568"/>
      <c r="L497" s="570"/>
      <c r="M497" s="571"/>
      <c r="N497" s="571"/>
      <c r="O497" s="572"/>
      <c r="P497" s="566"/>
      <c r="Q497" s="566"/>
      <c r="R497" s="566"/>
      <c r="S497" s="581"/>
      <c r="T497" s="582"/>
      <c r="U497" s="565"/>
      <c r="V497" s="576"/>
      <c r="W497" s="576"/>
      <c r="X497" s="577"/>
      <c r="Y497" s="577"/>
      <c r="Z497" s="577"/>
      <c r="AA497" s="577"/>
      <c r="AB497" s="566"/>
      <c r="AC497" s="566"/>
      <c r="AD497" s="566"/>
      <c r="AE497" s="566"/>
      <c r="AF497" s="566"/>
      <c r="AG497" s="566"/>
      <c r="AH497" s="566"/>
      <c r="AI497" s="572"/>
      <c r="AJ497" s="572"/>
      <c r="AK497" s="572"/>
      <c r="AL497" s="578"/>
      <c r="AM497" s="579"/>
    </row>
    <row r="498" spans="1:39" s="649" customFormat="1" x14ac:dyDescent="0.3">
      <c r="A498" s="565"/>
      <c r="B498" s="565"/>
      <c r="C498" s="566"/>
      <c r="D498" s="566"/>
      <c r="E498" s="567"/>
      <c r="F498" s="567"/>
      <c r="G498" s="567"/>
      <c r="H498" s="568"/>
      <c r="I498" s="568"/>
      <c r="J498" s="569"/>
      <c r="K498" s="568"/>
      <c r="L498" s="570"/>
      <c r="M498" s="571"/>
      <c r="N498" s="571"/>
      <c r="O498" s="572"/>
      <c r="P498" s="566"/>
      <c r="Q498" s="566"/>
      <c r="R498" s="566"/>
      <c r="S498" s="581"/>
      <c r="T498" s="582"/>
      <c r="U498" s="565"/>
      <c r="V498" s="576"/>
      <c r="W498" s="576"/>
      <c r="X498" s="577"/>
      <c r="Y498" s="577"/>
      <c r="Z498" s="577"/>
      <c r="AA498" s="577"/>
      <c r="AB498" s="566"/>
      <c r="AC498" s="566"/>
      <c r="AD498" s="566"/>
      <c r="AE498" s="566"/>
      <c r="AF498" s="566"/>
      <c r="AG498" s="566"/>
      <c r="AH498" s="566"/>
      <c r="AI498" s="572"/>
      <c r="AJ498" s="572"/>
      <c r="AK498" s="572"/>
      <c r="AL498" s="578"/>
      <c r="AM498" s="579"/>
    </row>
    <row r="499" spans="1:39" s="649" customFormat="1" x14ac:dyDescent="0.3">
      <c r="A499" s="565"/>
      <c r="B499" s="565"/>
      <c r="C499" s="566"/>
      <c r="D499" s="566"/>
      <c r="E499" s="567"/>
      <c r="F499" s="567"/>
      <c r="G499" s="567"/>
      <c r="H499" s="568"/>
      <c r="I499" s="568"/>
      <c r="J499" s="569"/>
      <c r="K499" s="568"/>
      <c r="L499" s="570"/>
      <c r="M499" s="571"/>
      <c r="N499" s="571"/>
      <c r="O499" s="572"/>
      <c r="P499" s="566"/>
      <c r="Q499" s="566"/>
      <c r="R499" s="566"/>
      <c r="S499" s="581"/>
      <c r="T499" s="582"/>
      <c r="U499" s="565"/>
      <c r="V499" s="576"/>
      <c r="W499" s="576"/>
      <c r="X499" s="577"/>
      <c r="Y499" s="577"/>
      <c r="Z499" s="577"/>
      <c r="AA499" s="577"/>
      <c r="AB499" s="566"/>
      <c r="AC499" s="566"/>
      <c r="AD499" s="566"/>
      <c r="AE499" s="566"/>
      <c r="AF499" s="566"/>
      <c r="AG499" s="566"/>
      <c r="AH499" s="566"/>
      <c r="AI499" s="572"/>
      <c r="AJ499" s="572"/>
      <c r="AK499" s="572"/>
      <c r="AL499" s="578"/>
      <c r="AM499" s="579"/>
    </row>
    <row r="500" spans="1:39" s="649" customFormat="1" x14ac:dyDescent="0.3">
      <c r="A500" s="565"/>
      <c r="B500" s="565"/>
      <c r="C500" s="566"/>
      <c r="D500" s="566"/>
      <c r="E500" s="567"/>
      <c r="F500" s="567"/>
      <c r="G500" s="567"/>
      <c r="H500" s="568"/>
      <c r="I500" s="568"/>
      <c r="J500" s="569"/>
      <c r="K500" s="568"/>
      <c r="L500" s="570"/>
      <c r="M500" s="571"/>
      <c r="N500" s="571"/>
      <c r="O500" s="572"/>
      <c r="P500" s="566"/>
      <c r="Q500" s="566"/>
      <c r="R500" s="566"/>
      <c r="S500" s="581"/>
      <c r="T500" s="582"/>
      <c r="U500" s="565"/>
      <c r="V500" s="576"/>
      <c r="W500" s="576"/>
      <c r="X500" s="577"/>
      <c r="Y500" s="577"/>
      <c r="Z500" s="577"/>
      <c r="AA500" s="577"/>
      <c r="AB500" s="566"/>
      <c r="AC500" s="566"/>
      <c r="AD500" s="566"/>
      <c r="AE500" s="566"/>
      <c r="AF500" s="566"/>
      <c r="AG500" s="566"/>
      <c r="AH500" s="566"/>
      <c r="AI500" s="572"/>
      <c r="AJ500" s="572"/>
      <c r="AK500" s="572"/>
      <c r="AL500" s="578"/>
      <c r="AM500" s="579"/>
    </row>
    <row r="501" spans="1:39" s="649" customFormat="1" x14ac:dyDescent="0.3">
      <c r="A501" s="565"/>
      <c r="B501" s="565"/>
      <c r="C501" s="566"/>
      <c r="D501" s="566"/>
      <c r="E501" s="567"/>
      <c r="F501" s="567"/>
      <c r="G501" s="567"/>
      <c r="H501" s="568"/>
      <c r="I501" s="568"/>
      <c r="J501" s="569"/>
      <c r="K501" s="568"/>
      <c r="L501" s="570"/>
      <c r="M501" s="571"/>
      <c r="N501" s="571"/>
      <c r="O501" s="572"/>
      <c r="P501" s="566"/>
      <c r="Q501" s="566"/>
      <c r="R501" s="566"/>
      <c r="S501" s="581"/>
      <c r="T501" s="582"/>
      <c r="U501" s="565"/>
      <c r="V501" s="576"/>
      <c r="W501" s="576"/>
      <c r="X501" s="577"/>
      <c r="Y501" s="577"/>
      <c r="Z501" s="577"/>
      <c r="AA501" s="577"/>
      <c r="AB501" s="566"/>
      <c r="AC501" s="566"/>
      <c r="AD501" s="566"/>
      <c r="AE501" s="566"/>
      <c r="AF501" s="566"/>
      <c r="AG501" s="566"/>
      <c r="AH501" s="566"/>
      <c r="AI501" s="572"/>
      <c r="AJ501" s="572"/>
      <c r="AK501" s="572"/>
      <c r="AL501" s="578"/>
      <c r="AM501" s="579"/>
    </row>
    <row r="502" spans="1:39" s="649" customFormat="1" x14ac:dyDescent="0.3">
      <c r="A502" s="565"/>
      <c r="B502" s="565"/>
      <c r="C502" s="566"/>
      <c r="D502" s="566"/>
      <c r="E502" s="567"/>
      <c r="F502" s="567"/>
      <c r="G502" s="567"/>
      <c r="H502" s="568"/>
      <c r="I502" s="568"/>
      <c r="J502" s="569"/>
      <c r="K502" s="568"/>
      <c r="L502" s="570"/>
      <c r="M502" s="571"/>
      <c r="N502" s="571"/>
      <c r="O502" s="572"/>
      <c r="P502" s="566"/>
      <c r="Q502" s="566"/>
      <c r="R502" s="566"/>
      <c r="S502" s="581"/>
      <c r="T502" s="582"/>
      <c r="U502" s="565"/>
      <c r="V502" s="576"/>
      <c r="W502" s="576"/>
      <c r="X502" s="577"/>
      <c r="Y502" s="577"/>
      <c r="Z502" s="577"/>
      <c r="AA502" s="577"/>
      <c r="AB502" s="566"/>
      <c r="AC502" s="566"/>
      <c r="AD502" s="566"/>
      <c r="AE502" s="566"/>
      <c r="AF502" s="566"/>
      <c r="AG502" s="566"/>
      <c r="AH502" s="566"/>
      <c r="AI502" s="572"/>
      <c r="AJ502" s="572"/>
      <c r="AK502" s="572"/>
      <c r="AL502" s="578"/>
      <c r="AM502" s="579"/>
    </row>
    <row r="503" spans="1:39" s="649" customFormat="1" x14ac:dyDescent="0.3">
      <c r="A503" s="565"/>
      <c r="B503" s="565"/>
      <c r="C503" s="566"/>
      <c r="D503" s="566"/>
      <c r="E503" s="567"/>
      <c r="F503" s="567"/>
      <c r="G503" s="567"/>
      <c r="H503" s="568"/>
      <c r="I503" s="568"/>
      <c r="J503" s="569"/>
      <c r="K503" s="568"/>
      <c r="L503" s="570"/>
      <c r="M503" s="571"/>
      <c r="N503" s="571"/>
      <c r="O503" s="572"/>
      <c r="P503" s="566"/>
      <c r="Q503" s="566"/>
      <c r="R503" s="566"/>
      <c r="S503" s="581"/>
      <c r="T503" s="582"/>
      <c r="U503" s="565"/>
      <c r="V503" s="576"/>
      <c r="W503" s="576"/>
      <c r="X503" s="577"/>
      <c r="Y503" s="577"/>
      <c r="Z503" s="577"/>
      <c r="AA503" s="577"/>
      <c r="AB503" s="566"/>
      <c r="AC503" s="566"/>
      <c r="AD503" s="566"/>
      <c r="AE503" s="566"/>
      <c r="AF503" s="566"/>
      <c r="AG503" s="566"/>
      <c r="AH503" s="566"/>
      <c r="AI503" s="572"/>
      <c r="AJ503" s="572"/>
      <c r="AK503" s="572"/>
      <c r="AL503" s="578"/>
      <c r="AM503" s="579"/>
    </row>
    <row r="504" spans="1:39" s="649" customFormat="1" x14ac:dyDescent="0.3">
      <c r="A504" s="565"/>
      <c r="B504" s="565"/>
      <c r="C504" s="566"/>
      <c r="D504" s="566"/>
      <c r="E504" s="567"/>
      <c r="F504" s="567"/>
      <c r="G504" s="567"/>
      <c r="H504" s="568"/>
      <c r="I504" s="568"/>
      <c r="J504" s="569"/>
      <c r="K504" s="568"/>
      <c r="L504" s="570"/>
      <c r="M504" s="571"/>
      <c r="N504" s="571"/>
      <c r="O504" s="572"/>
      <c r="P504" s="566"/>
      <c r="Q504" s="566"/>
      <c r="R504" s="566"/>
      <c r="S504" s="581"/>
      <c r="T504" s="582"/>
      <c r="U504" s="565"/>
      <c r="V504" s="576"/>
      <c r="W504" s="576"/>
      <c r="X504" s="577"/>
      <c r="Y504" s="577"/>
      <c r="Z504" s="577"/>
      <c r="AA504" s="577"/>
      <c r="AB504" s="566"/>
      <c r="AC504" s="566"/>
      <c r="AD504" s="566"/>
      <c r="AE504" s="566"/>
      <c r="AF504" s="566"/>
      <c r="AG504" s="566"/>
      <c r="AH504" s="566"/>
      <c r="AI504" s="572"/>
      <c r="AJ504" s="572"/>
      <c r="AK504" s="572"/>
      <c r="AL504" s="578"/>
      <c r="AM504" s="579"/>
    </row>
    <row r="505" spans="1:39" s="649" customFormat="1" x14ac:dyDescent="0.3">
      <c r="A505" s="565"/>
      <c r="B505" s="565"/>
      <c r="C505" s="566"/>
      <c r="D505" s="566"/>
      <c r="E505" s="567"/>
      <c r="F505" s="567"/>
      <c r="G505" s="567"/>
      <c r="H505" s="568"/>
      <c r="I505" s="568"/>
      <c r="J505" s="569"/>
      <c r="K505" s="568"/>
      <c r="L505" s="570"/>
      <c r="M505" s="571"/>
      <c r="N505" s="571"/>
      <c r="O505" s="572"/>
      <c r="P505" s="566"/>
      <c r="Q505" s="566"/>
      <c r="R505" s="566"/>
      <c r="S505" s="581"/>
      <c r="T505" s="582"/>
      <c r="U505" s="565"/>
      <c r="V505" s="576"/>
      <c r="W505" s="576"/>
      <c r="X505" s="577"/>
      <c r="Y505" s="577"/>
      <c r="Z505" s="577"/>
      <c r="AA505" s="577"/>
      <c r="AB505" s="566"/>
      <c r="AC505" s="566"/>
      <c r="AD505" s="566"/>
      <c r="AE505" s="566"/>
      <c r="AF505" s="566"/>
      <c r="AG505" s="566"/>
      <c r="AH505" s="566"/>
      <c r="AI505" s="572"/>
      <c r="AJ505" s="572"/>
      <c r="AK505" s="572"/>
      <c r="AL505" s="578"/>
      <c r="AM505" s="579"/>
    </row>
    <row r="506" spans="1:39" s="649" customFormat="1" x14ac:dyDescent="0.3">
      <c r="A506" s="565"/>
      <c r="B506" s="565"/>
      <c r="C506" s="566"/>
      <c r="D506" s="566"/>
      <c r="E506" s="567"/>
      <c r="F506" s="567"/>
      <c r="G506" s="567"/>
      <c r="H506" s="568"/>
      <c r="I506" s="568"/>
      <c r="J506" s="569"/>
      <c r="K506" s="568"/>
      <c r="L506" s="570"/>
      <c r="M506" s="571"/>
      <c r="N506" s="571"/>
      <c r="O506" s="572"/>
      <c r="P506" s="566"/>
      <c r="Q506" s="566"/>
      <c r="R506" s="566"/>
      <c r="S506" s="581"/>
      <c r="T506" s="582"/>
      <c r="U506" s="565"/>
      <c r="V506" s="576"/>
      <c r="W506" s="576"/>
      <c r="X506" s="577"/>
      <c r="Y506" s="577"/>
      <c r="Z506" s="577"/>
      <c r="AA506" s="577"/>
      <c r="AB506" s="566"/>
      <c r="AC506" s="566"/>
      <c r="AD506" s="566"/>
      <c r="AE506" s="566"/>
      <c r="AF506" s="566"/>
      <c r="AG506" s="566"/>
      <c r="AH506" s="566"/>
      <c r="AI506" s="572"/>
      <c r="AJ506" s="572"/>
      <c r="AK506" s="572"/>
      <c r="AL506" s="578"/>
      <c r="AM506" s="579"/>
    </row>
    <row r="507" spans="1:39" s="649" customFormat="1" x14ac:dyDescent="0.3">
      <c r="A507" s="565"/>
      <c r="B507" s="565"/>
      <c r="C507" s="566"/>
      <c r="D507" s="566"/>
      <c r="E507" s="567"/>
      <c r="F507" s="567"/>
      <c r="G507" s="567"/>
      <c r="H507" s="568"/>
      <c r="I507" s="568"/>
      <c r="J507" s="569"/>
      <c r="K507" s="568"/>
      <c r="L507" s="570"/>
      <c r="M507" s="571"/>
      <c r="N507" s="571"/>
      <c r="O507" s="572"/>
      <c r="P507" s="566"/>
      <c r="Q507" s="566"/>
      <c r="R507" s="566"/>
      <c r="S507" s="581"/>
      <c r="T507" s="582"/>
      <c r="U507" s="565"/>
      <c r="V507" s="576"/>
      <c r="W507" s="576"/>
      <c r="X507" s="577"/>
      <c r="Y507" s="577"/>
      <c r="Z507" s="577"/>
      <c r="AA507" s="577"/>
      <c r="AB507" s="566"/>
      <c r="AC507" s="566"/>
      <c r="AD507" s="566"/>
      <c r="AE507" s="566"/>
      <c r="AF507" s="566"/>
      <c r="AG507" s="566"/>
      <c r="AH507" s="566"/>
      <c r="AI507" s="572"/>
      <c r="AJ507" s="572"/>
      <c r="AK507" s="572"/>
      <c r="AL507" s="578"/>
      <c r="AM507" s="579"/>
    </row>
    <row r="508" spans="1:39" s="649" customFormat="1" x14ac:dyDescent="0.3">
      <c r="A508" s="565"/>
      <c r="B508" s="565"/>
      <c r="C508" s="566"/>
      <c r="D508" s="566"/>
      <c r="E508" s="567"/>
      <c r="F508" s="567"/>
      <c r="G508" s="567"/>
      <c r="H508" s="568"/>
      <c r="I508" s="568"/>
      <c r="J508" s="569"/>
      <c r="K508" s="568"/>
      <c r="L508" s="570"/>
      <c r="M508" s="571"/>
      <c r="N508" s="571"/>
      <c r="O508" s="572"/>
      <c r="P508" s="566"/>
      <c r="Q508" s="566"/>
      <c r="R508" s="566"/>
      <c r="S508" s="581"/>
      <c r="T508" s="582"/>
      <c r="U508" s="565"/>
      <c r="V508" s="576"/>
      <c r="W508" s="576"/>
      <c r="X508" s="577"/>
      <c r="Y508" s="577"/>
      <c r="Z508" s="577"/>
      <c r="AA508" s="577"/>
      <c r="AB508" s="566"/>
      <c r="AC508" s="566"/>
      <c r="AD508" s="566"/>
      <c r="AE508" s="566"/>
      <c r="AF508" s="566"/>
      <c r="AG508" s="566"/>
      <c r="AH508" s="566"/>
      <c r="AI508" s="572"/>
      <c r="AJ508" s="572"/>
      <c r="AK508" s="572"/>
      <c r="AL508" s="578"/>
      <c r="AM508" s="579"/>
    </row>
    <row r="509" spans="1:39" s="649" customFormat="1" x14ac:dyDescent="0.3">
      <c r="A509" s="565"/>
      <c r="B509" s="565"/>
      <c r="C509" s="566"/>
      <c r="D509" s="566"/>
      <c r="E509" s="567"/>
      <c r="F509" s="567"/>
      <c r="G509" s="567"/>
      <c r="H509" s="568"/>
      <c r="I509" s="568"/>
      <c r="J509" s="569"/>
      <c r="K509" s="568"/>
      <c r="L509" s="570"/>
      <c r="M509" s="571"/>
      <c r="N509" s="571"/>
      <c r="O509" s="572"/>
      <c r="P509" s="566"/>
      <c r="Q509" s="566"/>
      <c r="R509" s="566"/>
      <c r="S509" s="581"/>
      <c r="T509" s="582"/>
      <c r="U509" s="565"/>
      <c r="V509" s="576"/>
      <c r="W509" s="576"/>
      <c r="X509" s="577"/>
      <c r="Y509" s="577"/>
      <c r="Z509" s="577"/>
      <c r="AA509" s="577"/>
      <c r="AB509" s="566"/>
      <c r="AC509" s="566"/>
      <c r="AD509" s="566"/>
      <c r="AE509" s="566"/>
      <c r="AF509" s="566"/>
      <c r="AG509" s="566"/>
      <c r="AH509" s="566"/>
      <c r="AI509" s="572"/>
      <c r="AJ509" s="572"/>
      <c r="AK509" s="572"/>
      <c r="AL509" s="578"/>
      <c r="AM509" s="579"/>
    </row>
    <row r="510" spans="1:39" s="649" customFormat="1" x14ac:dyDescent="0.3">
      <c r="A510" s="565"/>
      <c r="B510" s="565"/>
      <c r="C510" s="566"/>
      <c r="D510" s="566"/>
      <c r="E510" s="567"/>
      <c r="F510" s="567"/>
      <c r="G510" s="567"/>
      <c r="H510" s="568"/>
      <c r="I510" s="568"/>
      <c r="J510" s="569"/>
      <c r="K510" s="568"/>
      <c r="L510" s="570"/>
      <c r="M510" s="571"/>
      <c r="N510" s="571"/>
      <c r="O510" s="572"/>
      <c r="P510" s="566"/>
      <c r="Q510" s="566"/>
      <c r="R510" s="566"/>
      <c r="S510" s="581"/>
      <c r="T510" s="582"/>
      <c r="U510" s="565"/>
      <c r="V510" s="576"/>
      <c r="W510" s="576"/>
      <c r="X510" s="577"/>
      <c r="Y510" s="577"/>
      <c r="Z510" s="577"/>
      <c r="AA510" s="577"/>
      <c r="AB510" s="566"/>
      <c r="AC510" s="566"/>
      <c r="AD510" s="566"/>
      <c r="AE510" s="566"/>
      <c r="AF510" s="566"/>
      <c r="AG510" s="566"/>
      <c r="AH510" s="566"/>
      <c r="AI510" s="572"/>
      <c r="AJ510" s="572"/>
      <c r="AK510" s="572"/>
      <c r="AL510" s="578"/>
      <c r="AM510" s="579"/>
    </row>
    <row r="511" spans="1:39" s="649" customFormat="1" x14ac:dyDescent="0.3">
      <c r="A511" s="565"/>
      <c r="B511" s="565"/>
      <c r="C511" s="566"/>
      <c r="D511" s="566"/>
      <c r="E511" s="567"/>
      <c r="F511" s="567"/>
      <c r="G511" s="567"/>
      <c r="H511" s="568"/>
      <c r="I511" s="568"/>
      <c r="J511" s="569"/>
      <c r="K511" s="568"/>
      <c r="L511" s="570"/>
      <c r="M511" s="571"/>
      <c r="N511" s="571"/>
      <c r="O511" s="572"/>
      <c r="P511" s="566"/>
      <c r="Q511" s="566"/>
      <c r="R511" s="566"/>
      <c r="S511" s="581"/>
      <c r="T511" s="582"/>
      <c r="U511" s="565"/>
      <c r="V511" s="576"/>
      <c r="W511" s="576"/>
      <c r="X511" s="577"/>
      <c r="Y511" s="577"/>
      <c r="Z511" s="577"/>
      <c r="AA511" s="577"/>
      <c r="AB511" s="566"/>
      <c r="AC511" s="566"/>
      <c r="AD511" s="566"/>
      <c r="AE511" s="566"/>
      <c r="AF511" s="566"/>
      <c r="AG511" s="566"/>
      <c r="AH511" s="566"/>
      <c r="AI511" s="572"/>
      <c r="AJ511" s="572"/>
      <c r="AK511" s="572"/>
      <c r="AL511" s="578"/>
      <c r="AM511" s="579"/>
    </row>
    <row r="512" spans="1:39" s="649" customFormat="1" x14ac:dyDescent="0.3">
      <c r="A512" s="565"/>
      <c r="B512" s="565"/>
      <c r="C512" s="566"/>
      <c r="D512" s="566"/>
      <c r="E512" s="567"/>
      <c r="F512" s="567"/>
      <c r="G512" s="567"/>
      <c r="H512" s="568"/>
      <c r="I512" s="568"/>
      <c r="J512" s="569"/>
      <c r="K512" s="568"/>
      <c r="L512" s="570"/>
      <c r="M512" s="571"/>
      <c r="N512" s="571"/>
      <c r="O512" s="572"/>
      <c r="P512" s="566"/>
      <c r="Q512" s="566"/>
      <c r="R512" s="566"/>
      <c r="S512" s="581"/>
      <c r="T512" s="582"/>
      <c r="U512" s="565"/>
      <c r="V512" s="576"/>
      <c r="W512" s="576"/>
      <c r="X512" s="577"/>
      <c r="Y512" s="577"/>
      <c r="Z512" s="577"/>
      <c r="AA512" s="577"/>
      <c r="AB512" s="566"/>
      <c r="AC512" s="566"/>
      <c r="AD512" s="566"/>
      <c r="AE512" s="566"/>
      <c r="AF512" s="566"/>
      <c r="AG512" s="566"/>
      <c r="AH512" s="566"/>
      <c r="AI512" s="572"/>
      <c r="AJ512" s="572"/>
      <c r="AK512" s="572"/>
      <c r="AL512" s="578"/>
      <c r="AM512" s="579"/>
    </row>
    <row r="513" spans="1:39" s="649" customFormat="1" x14ac:dyDescent="0.3">
      <c r="A513" s="565"/>
      <c r="B513" s="565"/>
      <c r="C513" s="566"/>
      <c r="D513" s="566"/>
      <c r="E513" s="567"/>
      <c r="F513" s="567"/>
      <c r="G513" s="567"/>
      <c r="H513" s="568"/>
      <c r="I513" s="568"/>
      <c r="J513" s="569"/>
      <c r="K513" s="568"/>
      <c r="L513" s="570"/>
      <c r="M513" s="571"/>
      <c r="N513" s="571"/>
      <c r="O513" s="572"/>
      <c r="P513" s="566"/>
      <c r="Q513" s="566"/>
      <c r="R513" s="566"/>
      <c r="S513" s="581"/>
      <c r="T513" s="582"/>
      <c r="U513" s="565"/>
      <c r="V513" s="576"/>
      <c r="W513" s="576"/>
      <c r="X513" s="577"/>
      <c r="Y513" s="577"/>
      <c r="Z513" s="577"/>
      <c r="AA513" s="577"/>
      <c r="AB513" s="566"/>
      <c r="AC513" s="566"/>
      <c r="AD513" s="566"/>
      <c r="AE513" s="566"/>
      <c r="AF513" s="566"/>
      <c r="AG513" s="566"/>
      <c r="AH513" s="566"/>
      <c r="AI513" s="572"/>
      <c r="AJ513" s="572"/>
      <c r="AK513" s="572"/>
      <c r="AL513" s="578"/>
      <c r="AM513" s="579"/>
    </row>
    <row r="514" spans="1:39" s="649" customFormat="1" x14ac:dyDescent="0.3">
      <c r="A514" s="565"/>
      <c r="B514" s="565"/>
      <c r="C514" s="566"/>
      <c r="D514" s="566"/>
      <c r="E514" s="567"/>
      <c r="F514" s="567"/>
      <c r="G514" s="567"/>
      <c r="H514" s="568"/>
      <c r="I514" s="568"/>
      <c r="J514" s="569"/>
      <c r="K514" s="568"/>
      <c r="L514" s="570"/>
      <c r="M514" s="571"/>
      <c r="N514" s="571"/>
      <c r="O514" s="572"/>
      <c r="P514" s="566"/>
      <c r="Q514" s="566"/>
      <c r="R514" s="566"/>
      <c r="S514" s="581"/>
      <c r="T514" s="582"/>
      <c r="U514" s="565"/>
      <c r="V514" s="576"/>
      <c r="W514" s="576"/>
      <c r="X514" s="577"/>
      <c r="Y514" s="577"/>
      <c r="Z514" s="577"/>
      <c r="AA514" s="577"/>
      <c r="AB514" s="566"/>
      <c r="AC514" s="566"/>
      <c r="AD514" s="566"/>
      <c r="AE514" s="566"/>
      <c r="AF514" s="566"/>
      <c r="AG514" s="566"/>
      <c r="AH514" s="566"/>
      <c r="AI514" s="572"/>
      <c r="AJ514" s="572"/>
      <c r="AK514" s="572"/>
      <c r="AL514" s="578"/>
      <c r="AM514" s="579"/>
    </row>
    <row r="515" spans="1:39" s="649" customFormat="1" x14ac:dyDescent="0.3">
      <c r="A515" s="565"/>
      <c r="B515" s="565"/>
      <c r="C515" s="566"/>
      <c r="D515" s="566"/>
      <c r="E515" s="567"/>
      <c r="F515" s="567"/>
      <c r="G515" s="567"/>
      <c r="H515" s="568"/>
      <c r="I515" s="568"/>
      <c r="J515" s="569"/>
      <c r="K515" s="568"/>
      <c r="L515" s="570"/>
      <c r="M515" s="571"/>
      <c r="N515" s="571"/>
      <c r="O515" s="572"/>
      <c r="P515" s="566"/>
      <c r="Q515" s="566"/>
      <c r="R515" s="566"/>
      <c r="S515" s="581"/>
      <c r="T515" s="582"/>
      <c r="U515" s="565"/>
      <c r="V515" s="576"/>
      <c r="W515" s="576"/>
      <c r="X515" s="577"/>
      <c r="Y515" s="577"/>
      <c r="Z515" s="577"/>
      <c r="AA515" s="577"/>
      <c r="AB515" s="566"/>
      <c r="AC515" s="566"/>
      <c r="AD515" s="566"/>
      <c r="AE515" s="566"/>
      <c r="AF515" s="566"/>
      <c r="AG515" s="566"/>
      <c r="AH515" s="566"/>
      <c r="AI515" s="572"/>
      <c r="AJ515" s="572"/>
      <c r="AK515" s="572"/>
      <c r="AL515" s="578"/>
      <c r="AM515" s="579"/>
    </row>
    <row r="516" spans="1:39" s="649" customFormat="1" x14ac:dyDescent="0.3">
      <c r="A516" s="565"/>
      <c r="B516" s="565"/>
      <c r="C516" s="566"/>
      <c r="D516" s="566"/>
      <c r="E516" s="567"/>
      <c r="F516" s="567"/>
      <c r="G516" s="567"/>
      <c r="H516" s="568"/>
      <c r="I516" s="568"/>
      <c r="J516" s="569"/>
      <c r="K516" s="568"/>
      <c r="L516" s="570"/>
      <c r="M516" s="571"/>
      <c r="N516" s="571"/>
      <c r="O516" s="572"/>
      <c r="P516" s="566"/>
      <c r="Q516" s="566"/>
      <c r="R516" s="566"/>
      <c r="S516" s="581"/>
      <c r="T516" s="582"/>
      <c r="U516" s="565"/>
      <c r="V516" s="576"/>
      <c r="W516" s="576"/>
      <c r="X516" s="577"/>
      <c r="Y516" s="577"/>
      <c r="Z516" s="577"/>
      <c r="AA516" s="577"/>
      <c r="AB516" s="566"/>
      <c r="AC516" s="566"/>
      <c r="AD516" s="566"/>
      <c r="AE516" s="566"/>
      <c r="AF516" s="566"/>
      <c r="AG516" s="566"/>
      <c r="AH516" s="566"/>
      <c r="AI516" s="572"/>
      <c r="AJ516" s="572"/>
      <c r="AK516" s="572"/>
      <c r="AL516" s="578"/>
      <c r="AM516" s="579"/>
    </row>
    <row r="517" spans="1:39" s="649" customFormat="1" x14ac:dyDescent="0.3">
      <c r="A517" s="565"/>
      <c r="B517" s="565"/>
      <c r="C517" s="566"/>
      <c r="D517" s="566"/>
      <c r="E517" s="567"/>
      <c r="F517" s="567"/>
      <c r="G517" s="567"/>
      <c r="H517" s="568"/>
      <c r="I517" s="568"/>
      <c r="J517" s="569"/>
      <c r="K517" s="568"/>
      <c r="L517" s="570"/>
      <c r="M517" s="571"/>
      <c r="N517" s="571"/>
      <c r="O517" s="572"/>
      <c r="P517" s="566"/>
      <c r="Q517" s="566"/>
      <c r="R517" s="566"/>
      <c r="S517" s="581"/>
      <c r="T517" s="582"/>
      <c r="U517" s="565"/>
      <c r="V517" s="576"/>
      <c r="W517" s="576"/>
      <c r="X517" s="577"/>
      <c r="Y517" s="577"/>
      <c r="Z517" s="577"/>
      <c r="AA517" s="577"/>
      <c r="AB517" s="566"/>
      <c r="AC517" s="566"/>
      <c r="AD517" s="566"/>
      <c r="AE517" s="566"/>
      <c r="AF517" s="566"/>
      <c r="AG517" s="566"/>
      <c r="AH517" s="566"/>
      <c r="AI517" s="572"/>
      <c r="AJ517" s="572"/>
      <c r="AK517" s="572"/>
      <c r="AL517" s="578"/>
      <c r="AM517" s="579"/>
    </row>
    <row r="518" spans="1:39" s="649" customFormat="1" x14ac:dyDescent="0.3">
      <c r="A518" s="565"/>
      <c r="B518" s="565"/>
      <c r="C518" s="566"/>
      <c r="D518" s="566"/>
      <c r="E518" s="567"/>
      <c r="F518" s="567"/>
      <c r="G518" s="567"/>
      <c r="H518" s="568"/>
      <c r="I518" s="568"/>
      <c r="J518" s="569"/>
      <c r="K518" s="568"/>
      <c r="L518" s="570"/>
      <c r="M518" s="571"/>
      <c r="N518" s="571"/>
      <c r="O518" s="572"/>
      <c r="P518" s="566"/>
      <c r="Q518" s="566"/>
      <c r="R518" s="566"/>
      <c r="S518" s="581"/>
      <c r="T518" s="582"/>
      <c r="U518" s="565"/>
      <c r="V518" s="576"/>
      <c r="W518" s="576"/>
      <c r="X518" s="577"/>
      <c r="Y518" s="577"/>
      <c r="Z518" s="577"/>
      <c r="AA518" s="577"/>
      <c r="AB518" s="566"/>
      <c r="AC518" s="566"/>
      <c r="AD518" s="566"/>
      <c r="AE518" s="566"/>
      <c r="AF518" s="566"/>
      <c r="AG518" s="566"/>
      <c r="AH518" s="566"/>
      <c r="AI518" s="572"/>
      <c r="AJ518" s="572"/>
      <c r="AK518" s="572"/>
      <c r="AL518" s="578"/>
      <c r="AM518" s="579"/>
    </row>
    <row r="519" spans="1:39" s="649" customFormat="1" x14ac:dyDescent="0.3">
      <c r="A519" s="565"/>
      <c r="B519" s="565"/>
      <c r="C519" s="566"/>
      <c r="D519" s="566"/>
      <c r="E519" s="567"/>
      <c r="F519" s="567"/>
      <c r="G519" s="567"/>
      <c r="H519" s="568"/>
      <c r="I519" s="568"/>
      <c r="J519" s="569"/>
      <c r="K519" s="568"/>
      <c r="L519" s="570"/>
      <c r="M519" s="571"/>
      <c r="N519" s="571"/>
      <c r="O519" s="572"/>
      <c r="P519" s="566"/>
      <c r="Q519" s="566"/>
      <c r="R519" s="566"/>
      <c r="S519" s="581"/>
      <c r="T519" s="582"/>
      <c r="U519" s="565"/>
      <c r="V519" s="576"/>
      <c r="W519" s="576"/>
      <c r="X519" s="577"/>
      <c r="Y519" s="577"/>
      <c r="Z519" s="577"/>
      <c r="AA519" s="577"/>
      <c r="AB519" s="566"/>
      <c r="AC519" s="566"/>
      <c r="AD519" s="566"/>
      <c r="AE519" s="566"/>
      <c r="AF519" s="566"/>
      <c r="AG519" s="566"/>
      <c r="AH519" s="566"/>
      <c r="AI519" s="572"/>
      <c r="AJ519" s="572"/>
      <c r="AK519" s="572"/>
      <c r="AL519" s="578"/>
      <c r="AM519" s="579"/>
    </row>
    <row r="520" spans="1:39" s="649" customFormat="1" x14ac:dyDescent="0.3">
      <c r="A520" s="565"/>
      <c r="B520" s="565"/>
      <c r="C520" s="566"/>
      <c r="D520" s="566"/>
      <c r="E520" s="567"/>
      <c r="F520" s="567"/>
      <c r="G520" s="567"/>
      <c r="H520" s="568"/>
      <c r="I520" s="568"/>
      <c r="J520" s="569"/>
      <c r="K520" s="568"/>
      <c r="L520" s="570"/>
      <c r="M520" s="571"/>
      <c r="N520" s="571"/>
      <c r="O520" s="572"/>
      <c r="P520" s="566"/>
      <c r="Q520" s="566"/>
      <c r="R520" s="566"/>
      <c r="S520" s="581"/>
      <c r="T520" s="582"/>
      <c r="U520" s="565"/>
      <c r="V520" s="576"/>
      <c r="W520" s="576"/>
      <c r="X520" s="577"/>
      <c r="Y520" s="577"/>
      <c r="Z520" s="577"/>
      <c r="AA520" s="577"/>
      <c r="AB520" s="566"/>
      <c r="AC520" s="566"/>
      <c r="AD520" s="566"/>
      <c r="AE520" s="566"/>
      <c r="AF520" s="566"/>
      <c r="AG520" s="566"/>
      <c r="AH520" s="566"/>
      <c r="AI520" s="572"/>
      <c r="AJ520" s="572"/>
      <c r="AK520" s="572"/>
      <c r="AL520" s="578"/>
      <c r="AM520" s="579"/>
    </row>
    <row r="521" spans="1:39" s="649" customFormat="1" x14ac:dyDescent="0.3">
      <c r="A521" s="565"/>
      <c r="B521" s="565"/>
      <c r="C521" s="566"/>
      <c r="D521" s="566"/>
      <c r="E521" s="567"/>
      <c r="F521" s="567"/>
      <c r="G521" s="567"/>
      <c r="H521" s="568"/>
      <c r="I521" s="568"/>
      <c r="J521" s="569"/>
      <c r="K521" s="568"/>
      <c r="L521" s="570"/>
      <c r="M521" s="571"/>
      <c r="N521" s="571"/>
      <c r="O521" s="572"/>
      <c r="P521" s="566"/>
      <c r="Q521" s="566"/>
      <c r="R521" s="566"/>
      <c r="S521" s="581"/>
      <c r="T521" s="582"/>
      <c r="U521" s="565"/>
      <c r="V521" s="576"/>
      <c r="W521" s="576"/>
      <c r="X521" s="577"/>
      <c r="Y521" s="577"/>
      <c r="Z521" s="577"/>
      <c r="AA521" s="577"/>
      <c r="AB521" s="566"/>
      <c r="AC521" s="566"/>
      <c r="AD521" s="566"/>
      <c r="AE521" s="566"/>
      <c r="AF521" s="566"/>
      <c r="AG521" s="566"/>
      <c r="AH521" s="566"/>
      <c r="AI521" s="572"/>
      <c r="AJ521" s="572"/>
      <c r="AK521" s="572"/>
      <c r="AL521" s="578"/>
      <c r="AM521" s="579"/>
    </row>
    <row r="522" spans="1:39" s="649" customFormat="1" x14ac:dyDescent="0.3">
      <c r="A522" s="565"/>
      <c r="B522" s="565"/>
      <c r="C522" s="566"/>
      <c r="D522" s="566"/>
      <c r="E522" s="567"/>
      <c r="F522" s="567"/>
      <c r="G522" s="567"/>
      <c r="H522" s="568"/>
      <c r="I522" s="568"/>
      <c r="J522" s="569"/>
      <c r="K522" s="568"/>
      <c r="L522" s="570"/>
      <c r="M522" s="571"/>
      <c r="N522" s="571"/>
      <c r="O522" s="572"/>
      <c r="P522" s="566"/>
      <c r="Q522" s="566"/>
      <c r="R522" s="566"/>
      <c r="S522" s="581"/>
      <c r="T522" s="582"/>
      <c r="U522" s="565"/>
      <c r="V522" s="576"/>
      <c r="W522" s="576"/>
      <c r="X522" s="577"/>
      <c r="Y522" s="577"/>
      <c r="Z522" s="577"/>
      <c r="AA522" s="577"/>
      <c r="AB522" s="566"/>
      <c r="AC522" s="566"/>
      <c r="AD522" s="566"/>
      <c r="AE522" s="566"/>
      <c r="AF522" s="566"/>
      <c r="AG522" s="566"/>
      <c r="AH522" s="566"/>
      <c r="AI522" s="572"/>
      <c r="AJ522" s="572"/>
      <c r="AK522" s="572"/>
      <c r="AL522" s="578"/>
      <c r="AM522" s="579"/>
    </row>
    <row r="523" spans="1:39" s="649" customFormat="1" x14ac:dyDescent="0.3">
      <c r="A523" s="565"/>
      <c r="B523" s="565"/>
      <c r="C523" s="566"/>
      <c r="D523" s="566"/>
      <c r="E523" s="567"/>
      <c r="F523" s="567"/>
      <c r="G523" s="567"/>
      <c r="H523" s="568"/>
      <c r="I523" s="568"/>
      <c r="J523" s="569"/>
      <c r="K523" s="568"/>
      <c r="L523" s="570"/>
      <c r="M523" s="571"/>
      <c r="N523" s="571"/>
      <c r="O523" s="572"/>
      <c r="P523" s="566"/>
      <c r="Q523" s="566"/>
      <c r="R523" s="566"/>
      <c r="S523" s="581"/>
      <c r="T523" s="582"/>
      <c r="U523" s="565"/>
      <c r="V523" s="576"/>
      <c r="W523" s="576"/>
      <c r="X523" s="577"/>
      <c r="Y523" s="577"/>
      <c r="Z523" s="577"/>
      <c r="AA523" s="577"/>
      <c r="AB523" s="566"/>
      <c r="AC523" s="566"/>
      <c r="AD523" s="566"/>
      <c r="AE523" s="566"/>
      <c r="AF523" s="566"/>
      <c r="AG523" s="566"/>
      <c r="AH523" s="566"/>
      <c r="AI523" s="572"/>
      <c r="AJ523" s="572"/>
      <c r="AK523" s="572"/>
      <c r="AL523" s="578"/>
      <c r="AM523" s="579"/>
    </row>
    <row r="524" spans="1:39" s="649" customFormat="1" x14ac:dyDescent="0.3">
      <c r="A524" s="565"/>
      <c r="B524" s="565"/>
      <c r="C524" s="566"/>
      <c r="D524" s="566"/>
      <c r="E524" s="567"/>
      <c r="F524" s="567"/>
      <c r="G524" s="567"/>
      <c r="H524" s="568"/>
      <c r="I524" s="568"/>
      <c r="J524" s="569"/>
      <c r="K524" s="568"/>
      <c r="L524" s="570"/>
      <c r="M524" s="571"/>
      <c r="N524" s="571"/>
      <c r="O524" s="572"/>
      <c r="P524" s="566"/>
      <c r="Q524" s="566"/>
      <c r="R524" s="566"/>
      <c r="S524" s="581"/>
      <c r="T524" s="582"/>
      <c r="U524" s="565"/>
      <c r="V524" s="576"/>
      <c r="W524" s="576"/>
      <c r="X524" s="577"/>
      <c r="Y524" s="577"/>
      <c r="Z524" s="577"/>
      <c r="AA524" s="577"/>
      <c r="AB524" s="566"/>
      <c r="AC524" s="566"/>
      <c r="AD524" s="566"/>
      <c r="AE524" s="566"/>
      <c r="AF524" s="566"/>
      <c r="AG524" s="566"/>
      <c r="AH524" s="566"/>
      <c r="AI524" s="572"/>
      <c r="AJ524" s="572"/>
      <c r="AK524" s="572"/>
      <c r="AL524" s="578"/>
      <c r="AM524" s="579"/>
    </row>
    <row r="525" spans="1:39" s="649" customFormat="1" x14ac:dyDescent="0.3">
      <c r="A525" s="565"/>
      <c r="B525" s="565"/>
      <c r="C525" s="566"/>
      <c r="D525" s="566"/>
      <c r="E525" s="567"/>
      <c r="F525" s="567"/>
      <c r="G525" s="567"/>
      <c r="H525" s="568"/>
      <c r="I525" s="568"/>
      <c r="J525" s="569"/>
      <c r="K525" s="568"/>
      <c r="L525" s="570"/>
      <c r="M525" s="571"/>
      <c r="N525" s="571"/>
      <c r="O525" s="572"/>
      <c r="P525" s="566"/>
      <c r="Q525" s="566"/>
      <c r="R525" s="566"/>
      <c r="S525" s="581"/>
      <c r="T525" s="582"/>
      <c r="U525" s="565"/>
      <c r="V525" s="576"/>
      <c r="W525" s="576"/>
      <c r="X525" s="577"/>
      <c r="Y525" s="577"/>
      <c r="Z525" s="577"/>
      <c r="AA525" s="577"/>
      <c r="AB525" s="566"/>
      <c r="AC525" s="566"/>
      <c r="AD525" s="566"/>
      <c r="AE525" s="566"/>
      <c r="AF525" s="566"/>
      <c r="AG525" s="566"/>
      <c r="AH525" s="566"/>
      <c r="AI525" s="572"/>
      <c r="AJ525" s="572"/>
      <c r="AK525" s="572"/>
      <c r="AL525" s="578"/>
      <c r="AM525" s="579"/>
    </row>
    <row r="526" spans="1:39" s="649" customFormat="1" x14ac:dyDescent="0.3">
      <c r="A526" s="565"/>
      <c r="B526" s="565"/>
      <c r="C526" s="566"/>
      <c r="D526" s="566"/>
      <c r="E526" s="567"/>
      <c r="F526" s="567"/>
      <c r="G526" s="567"/>
      <c r="H526" s="568"/>
      <c r="I526" s="568"/>
      <c r="J526" s="569"/>
      <c r="K526" s="568"/>
      <c r="L526" s="570"/>
      <c r="M526" s="571"/>
      <c r="N526" s="571"/>
      <c r="O526" s="572"/>
      <c r="P526" s="566"/>
      <c r="Q526" s="566"/>
      <c r="R526" s="566"/>
      <c r="S526" s="581"/>
      <c r="T526" s="582"/>
      <c r="U526" s="565"/>
      <c r="V526" s="576"/>
      <c r="W526" s="576"/>
      <c r="X526" s="577"/>
      <c r="Y526" s="577"/>
      <c r="Z526" s="577"/>
      <c r="AA526" s="577"/>
      <c r="AB526" s="566"/>
      <c r="AC526" s="566"/>
      <c r="AD526" s="566"/>
      <c r="AE526" s="566"/>
      <c r="AF526" s="566"/>
      <c r="AG526" s="566"/>
      <c r="AH526" s="566"/>
      <c r="AI526" s="572"/>
      <c r="AJ526" s="572"/>
      <c r="AK526" s="572"/>
      <c r="AL526" s="578"/>
      <c r="AM526" s="579"/>
    </row>
    <row r="527" spans="1:39" s="649" customFormat="1" x14ac:dyDescent="0.3">
      <c r="A527" s="565"/>
      <c r="B527" s="565"/>
      <c r="C527" s="566"/>
      <c r="D527" s="566"/>
      <c r="E527" s="567"/>
      <c r="F527" s="567"/>
      <c r="G527" s="567"/>
      <c r="H527" s="568"/>
      <c r="I527" s="568"/>
      <c r="J527" s="569"/>
      <c r="K527" s="568"/>
      <c r="L527" s="570"/>
      <c r="M527" s="571"/>
      <c r="N527" s="571"/>
      <c r="O527" s="572"/>
      <c r="P527" s="566"/>
      <c r="Q527" s="566"/>
      <c r="R527" s="566"/>
      <c r="S527" s="581"/>
      <c r="T527" s="582"/>
      <c r="U527" s="565"/>
      <c r="V527" s="576"/>
      <c r="W527" s="576"/>
      <c r="X527" s="577"/>
      <c r="Y527" s="577"/>
      <c r="Z527" s="577"/>
      <c r="AA527" s="577"/>
      <c r="AB527" s="566"/>
      <c r="AC527" s="566"/>
      <c r="AD527" s="566"/>
      <c r="AE527" s="566"/>
      <c r="AF527" s="566"/>
      <c r="AG527" s="566"/>
      <c r="AH527" s="566"/>
      <c r="AI527" s="572"/>
      <c r="AJ527" s="572"/>
      <c r="AK527" s="572"/>
      <c r="AL527" s="578"/>
      <c r="AM527" s="579"/>
    </row>
    <row r="528" spans="1:39" s="649" customFormat="1" x14ac:dyDescent="0.3">
      <c r="A528" s="565"/>
      <c r="B528" s="565"/>
      <c r="C528" s="566"/>
      <c r="D528" s="566"/>
      <c r="E528" s="567"/>
      <c r="F528" s="567"/>
      <c r="G528" s="567"/>
      <c r="H528" s="568"/>
      <c r="I528" s="568"/>
      <c r="J528" s="569"/>
      <c r="K528" s="568"/>
      <c r="L528" s="570"/>
      <c r="M528" s="571"/>
      <c r="N528" s="571"/>
      <c r="O528" s="572"/>
      <c r="P528" s="566"/>
      <c r="Q528" s="566"/>
      <c r="R528" s="566"/>
      <c r="S528" s="581"/>
      <c r="T528" s="582"/>
      <c r="U528" s="565"/>
      <c r="V528" s="576"/>
      <c r="W528" s="576"/>
      <c r="X528" s="577"/>
      <c r="Y528" s="577"/>
      <c r="Z528" s="577"/>
      <c r="AA528" s="577"/>
      <c r="AB528" s="566"/>
      <c r="AC528" s="566"/>
      <c r="AD528" s="566"/>
      <c r="AE528" s="566"/>
      <c r="AF528" s="566"/>
      <c r="AG528" s="566"/>
      <c r="AH528" s="566"/>
      <c r="AI528" s="572"/>
      <c r="AJ528" s="572"/>
      <c r="AK528" s="572"/>
      <c r="AL528" s="578"/>
      <c r="AM528" s="579"/>
    </row>
    <row r="529" spans="1:39" s="649" customFormat="1" x14ac:dyDescent="0.3">
      <c r="A529" s="565"/>
      <c r="B529" s="565"/>
      <c r="C529" s="566"/>
      <c r="D529" s="566"/>
      <c r="E529" s="567"/>
      <c r="F529" s="567"/>
      <c r="G529" s="567"/>
      <c r="H529" s="568"/>
      <c r="I529" s="568"/>
      <c r="J529" s="569"/>
      <c r="K529" s="568"/>
      <c r="L529" s="570"/>
      <c r="M529" s="571"/>
      <c r="N529" s="571"/>
      <c r="O529" s="572"/>
      <c r="P529" s="566"/>
      <c r="Q529" s="566"/>
      <c r="R529" s="566"/>
      <c r="S529" s="581"/>
      <c r="T529" s="582"/>
      <c r="U529" s="565"/>
      <c r="V529" s="576"/>
      <c r="W529" s="576"/>
      <c r="X529" s="577"/>
      <c r="Y529" s="577"/>
      <c r="Z529" s="577"/>
      <c r="AA529" s="577"/>
      <c r="AB529" s="566"/>
      <c r="AC529" s="566"/>
      <c r="AD529" s="566"/>
      <c r="AE529" s="566"/>
      <c r="AF529" s="566"/>
      <c r="AG529" s="566"/>
      <c r="AH529" s="566"/>
      <c r="AI529" s="572"/>
      <c r="AJ529" s="572"/>
      <c r="AK529" s="572"/>
      <c r="AL529" s="578"/>
      <c r="AM529" s="579"/>
    </row>
    <row r="530" spans="1:39" s="649" customFormat="1" x14ac:dyDescent="0.3">
      <c r="A530" s="565"/>
      <c r="B530" s="565"/>
      <c r="C530" s="566"/>
      <c r="D530" s="566"/>
      <c r="E530" s="567"/>
      <c r="F530" s="567"/>
      <c r="G530" s="567"/>
      <c r="H530" s="568"/>
      <c r="I530" s="568"/>
      <c r="J530" s="569"/>
      <c r="K530" s="568"/>
      <c r="L530" s="570"/>
      <c r="M530" s="571"/>
      <c r="N530" s="571"/>
      <c r="O530" s="572"/>
      <c r="P530" s="566"/>
      <c r="Q530" s="566"/>
      <c r="R530" s="566"/>
      <c r="S530" s="581"/>
      <c r="T530" s="582"/>
      <c r="U530" s="565"/>
      <c r="V530" s="576"/>
      <c r="W530" s="576"/>
      <c r="X530" s="577"/>
      <c r="Y530" s="577"/>
      <c r="Z530" s="577"/>
      <c r="AA530" s="577"/>
      <c r="AB530" s="566"/>
      <c r="AC530" s="566"/>
      <c r="AD530" s="566"/>
      <c r="AE530" s="566"/>
      <c r="AF530" s="566"/>
      <c r="AG530" s="566"/>
      <c r="AH530" s="566"/>
      <c r="AI530" s="572"/>
      <c r="AJ530" s="572"/>
      <c r="AK530" s="572"/>
      <c r="AL530" s="578"/>
      <c r="AM530" s="579"/>
    </row>
    <row r="531" spans="1:39" s="649" customFormat="1" x14ac:dyDescent="0.3">
      <c r="A531" s="565"/>
      <c r="B531" s="565"/>
      <c r="C531" s="566"/>
      <c r="D531" s="566"/>
      <c r="E531" s="567"/>
      <c r="F531" s="567"/>
      <c r="G531" s="567"/>
      <c r="H531" s="568"/>
      <c r="I531" s="568"/>
      <c r="J531" s="569"/>
      <c r="K531" s="568"/>
      <c r="L531" s="570"/>
      <c r="M531" s="571"/>
      <c r="N531" s="571"/>
      <c r="O531" s="572"/>
      <c r="P531" s="566"/>
      <c r="Q531" s="566"/>
      <c r="R531" s="566"/>
      <c r="S531" s="581"/>
      <c r="T531" s="582"/>
      <c r="U531" s="565"/>
      <c r="V531" s="576"/>
      <c r="W531" s="576"/>
      <c r="X531" s="577"/>
      <c r="Y531" s="577"/>
      <c r="Z531" s="577"/>
      <c r="AA531" s="577"/>
      <c r="AB531" s="566"/>
      <c r="AC531" s="566"/>
      <c r="AD531" s="566"/>
      <c r="AE531" s="566"/>
      <c r="AF531" s="566"/>
      <c r="AG531" s="566"/>
      <c r="AH531" s="566"/>
      <c r="AI531" s="572"/>
      <c r="AJ531" s="572"/>
      <c r="AK531" s="572"/>
      <c r="AL531" s="578"/>
      <c r="AM531" s="579"/>
    </row>
    <row r="532" spans="1:39" s="649" customFormat="1" x14ac:dyDescent="0.3">
      <c r="A532" s="565"/>
      <c r="B532" s="565"/>
      <c r="C532" s="566"/>
      <c r="D532" s="566"/>
      <c r="E532" s="567"/>
      <c r="F532" s="567"/>
      <c r="G532" s="567"/>
      <c r="H532" s="568"/>
      <c r="I532" s="568"/>
      <c r="J532" s="569"/>
      <c r="K532" s="568"/>
      <c r="L532" s="570"/>
      <c r="M532" s="571"/>
      <c r="N532" s="571"/>
      <c r="O532" s="572"/>
      <c r="P532" s="566"/>
      <c r="Q532" s="566"/>
      <c r="R532" s="566"/>
      <c r="S532" s="581"/>
      <c r="T532" s="582"/>
      <c r="U532" s="565"/>
      <c r="V532" s="576"/>
      <c r="W532" s="576"/>
      <c r="X532" s="577"/>
      <c r="Y532" s="577"/>
      <c r="Z532" s="577"/>
      <c r="AA532" s="577"/>
      <c r="AB532" s="566"/>
      <c r="AC532" s="566"/>
      <c r="AD532" s="566"/>
      <c r="AE532" s="566"/>
      <c r="AF532" s="566"/>
      <c r="AG532" s="566"/>
      <c r="AH532" s="566"/>
      <c r="AI532" s="572"/>
      <c r="AJ532" s="572"/>
      <c r="AK532" s="572"/>
      <c r="AL532" s="578"/>
      <c r="AM532" s="579"/>
    </row>
    <row r="533" spans="1:39" s="649" customFormat="1" x14ac:dyDescent="0.3">
      <c r="A533" s="565"/>
      <c r="B533" s="565"/>
      <c r="C533" s="566"/>
      <c r="D533" s="566"/>
      <c r="E533" s="567"/>
      <c r="F533" s="567"/>
      <c r="G533" s="567"/>
      <c r="H533" s="568"/>
      <c r="I533" s="568"/>
      <c r="J533" s="569"/>
      <c r="K533" s="568"/>
      <c r="L533" s="570"/>
      <c r="M533" s="571"/>
      <c r="N533" s="571"/>
      <c r="O533" s="572"/>
      <c r="P533" s="566"/>
      <c r="Q533" s="566"/>
      <c r="R533" s="566"/>
      <c r="S533" s="581"/>
      <c r="T533" s="582"/>
      <c r="U533" s="565"/>
      <c r="V533" s="576"/>
      <c r="W533" s="576"/>
      <c r="X533" s="577"/>
      <c r="Y533" s="577"/>
      <c r="Z533" s="577"/>
      <c r="AA533" s="577"/>
      <c r="AB533" s="566"/>
      <c r="AC533" s="566"/>
      <c r="AD533" s="566"/>
      <c r="AE533" s="566"/>
      <c r="AF533" s="566"/>
      <c r="AG533" s="566"/>
      <c r="AH533" s="566"/>
      <c r="AI533" s="572"/>
      <c r="AJ533" s="572"/>
      <c r="AK533" s="572"/>
      <c r="AL533" s="578"/>
      <c r="AM533" s="579"/>
    </row>
    <row r="534" spans="1:39" s="649" customFormat="1" x14ac:dyDescent="0.3">
      <c r="A534" s="565"/>
      <c r="B534" s="565"/>
      <c r="C534" s="566"/>
      <c r="D534" s="566"/>
      <c r="E534" s="567"/>
      <c r="F534" s="567"/>
      <c r="G534" s="567"/>
      <c r="H534" s="568"/>
      <c r="I534" s="568"/>
      <c r="J534" s="569"/>
      <c r="K534" s="568"/>
      <c r="L534" s="570"/>
      <c r="M534" s="571"/>
      <c r="N534" s="571"/>
      <c r="O534" s="572"/>
      <c r="P534" s="566"/>
      <c r="Q534" s="566"/>
      <c r="R534" s="566"/>
      <c r="S534" s="581"/>
      <c r="T534" s="582"/>
      <c r="U534" s="565"/>
      <c r="V534" s="576"/>
      <c r="W534" s="576"/>
      <c r="X534" s="577"/>
      <c r="Y534" s="577"/>
      <c r="Z534" s="577"/>
      <c r="AA534" s="577"/>
      <c r="AB534" s="566"/>
      <c r="AC534" s="566"/>
      <c r="AD534" s="566"/>
      <c r="AE534" s="566"/>
      <c r="AF534" s="566"/>
      <c r="AG534" s="566"/>
      <c r="AH534" s="566"/>
      <c r="AI534" s="572"/>
      <c r="AJ534" s="572"/>
      <c r="AK534" s="572"/>
      <c r="AL534" s="578"/>
      <c r="AM534" s="579"/>
    </row>
    <row r="535" spans="1:39" s="649" customFormat="1" x14ac:dyDescent="0.3">
      <c r="A535" s="565"/>
      <c r="B535" s="565"/>
      <c r="C535" s="566"/>
      <c r="D535" s="566"/>
      <c r="E535" s="567"/>
      <c r="F535" s="567"/>
      <c r="G535" s="567"/>
      <c r="H535" s="568"/>
      <c r="I535" s="568"/>
      <c r="J535" s="569"/>
      <c r="K535" s="568"/>
      <c r="L535" s="570"/>
      <c r="M535" s="571"/>
      <c r="N535" s="571"/>
      <c r="O535" s="572"/>
      <c r="P535" s="566"/>
      <c r="Q535" s="566"/>
      <c r="R535" s="566"/>
      <c r="S535" s="581"/>
      <c r="T535" s="582"/>
      <c r="U535" s="565"/>
      <c r="V535" s="576"/>
      <c r="W535" s="576"/>
      <c r="X535" s="577"/>
      <c r="Y535" s="577"/>
      <c r="Z535" s="577"/>
      <c r="AA535" s="577"/>
      <c r="AB535" s="566"/>
      <c r="AC535" s="566"/>
      <c r="AD535" s="566"/>
      <c r="AE535" s="566"/>
      <c r="AF535" s="566"/>
      <c r="AG535" s="566"/>
      <c r="AH535" s="566"/>
      <c r="AI535" s="572"/>
      <c r="AJ535" s="572"/>
      <c r="AK535" s="572"/>
      <c r="AL535" s="578"/>
      <c r="AM535" s="579"/>
    </row>
    <row r="536" spans="1:39" s="649" customFormat="1" x14ac:dyDescent="0.3">
      <c r="A536" s="565"/>
      <c r="B536" s="565"/>
      <c r="C536" s="566"/>
      <c r="D536" s="566"/>
      <c r="E536" s="567"/>
      <c r="F536" s="567"/>
      <c r="G536" s="567"/>
      <c r="H536" s="568"/>
      <c r="I536" s="568"/>
      <c r="J536" s="569"/>
      <c r="K536" s="568"/>
      <c r="L536" s="570"/>
      <c r="M536" s="571"/>
      <c r="N536" s="571"/>
      <c r="O536" s="572"/>
      <c r="P536" s="566"/>
      <c r="Q536" s="566"/>
      <c r="R536" s="566"/>
      <c r="S536" s="581"/>
      <c r="T536" s="582"/>
      <c r="U536" s="565"/>
      <c r="V536" s="576"/>
      <c r="W536" s="576"/>
      <c r="X536" s="577"/>
      <c r="Y536" s="577"/>
      <c r="Z536" s="577"/>
      <c r="AA536" s="577"/>
      <c r="AB536" s="566"/>
      <c r="AC536" s="566"/>
      <c r="AD536" s="566"/>
      <c r="AE536" s="566"/>
      <c r="AF536" s="566"/>
      <c r="AG536" s="566"/>
      <c r="AH536" s="566"/>
      <c r="AI536" s="572"/>
      <c r="AJ536" s="572"/>
      <c r="AK536" s="572"/>
      <c r="AL536" s="578"/>
      <c r="AM536" s="579"/>
    </row>
    <row r="537" spans="1:39" s="649" customFormat="1" x14ac:dyDescent="0.3">
      <c r="A537" s="565"/>
      <c r="B537" s="565"/>
      <c r="C537" s="566"/>
      <c r="D537" s="566"/>
      <c r="E537" s="567"/>
      <c r="F537" s="567"/>
      <c r="G537" s="567"/>
      <c r="H537" s="568"/>
      <c r="I537" s="568"/>
      <c r="J537" s="569"/>
      <c r="K537" s="568"/>
      <c r="L537" s="570"/>
      <c r="M537" s="571"/>
      <c r="N537" s="571"/>
      <c r="O537" s="572"/>
      <c r="P537" s="566"/>
      <c r="Q537" s="566"/>
      <c r="R537" s="566"/>
      <c r="S537" s="581"/>
      <c r="T537" s="582"/>
      <c r="U537" s="565"/>
      <c r="V537" s="576"/>
      <c r="W537" s="576"/>
      <c r="X537" s="577"/>
      <c r="Y537" s="577"/>
      <c r="Z537" s="577"/>
      <c r="AA537" s="577"/>
      <c r="AB537" s="566"/>
      <c r="AC537" s="566"/>
      <c r="AD537" s="566"/>
      <c r="AE537" s="566"/>
      <c r="AF537" s="566"/>
      <c r="AG537" s="566"/>
      <c r="AH537" s="566"/>
      <c r="AI537" s="572"/>
      <c r="AJ537" s="572"/>
      <c r="AK537" s="572"/>
      <c r="AL537" s="578"/>
      <c r="AM537" s="579"/>
    </row>
    <row r="538" spans="1:39" s="649" customFormat="1" x14ac:dyDescent="0.3">
      <c r="A538" s="565"/>
      <c r="B538" s="565"/>
      <c r="C538" s="566"/>
      <c r="D538" s="566"/>
      <c r="E538" s="567"/>
      <c r="F538" s="567"/>
      <c r="G538" s="567"/>
      <c r="H538" s="568"/>
      <c r="I538" s="568"/>
      <c r="J538" s="569"/>
      <c r="K538" s="568"/>
      <c r="L538" s="570"/>
      <c r="M538" s="571"/>
      <c r="N538" s="571"/>
      <c r="O538" s="572"/>
      <c r="P538" s="566"/>
      <c r="Q538" s="566"/>
      <c r="R538" s="566"/>
      <c r="S538" s="581"/>
      <c r="T538" s="582"/>
      <c r="U538" s="565"/>
      <c r="V538" s="576"/>
      <c r="W538" s="576"/>
      <c r="X538" s="577"/>
      <c r="Y538" s="577"/>
      <c r="Z538" s="577"/>
      <c r="AA538" s="577"/>
      <c r="AB538" s="566"/>
      <c r="AC538" s="566"/>
      <c r="AD538" s="566"/>
      <c r="AE538" s="566"/>
      <c r="AF538" s="566"/>
      <c r="AG538" s="566"/>
      <c r="AH538" s="566"/>
      <c r="AI538" s="572"/>
      <c r="AJ538" s="572"/>
      <c r="AK538" s="572"/>
      <c r="AL538" s="578"/>
      <c r="AM538" s="579"/>
    </row>
    <row r="539" spans="1:39" s="649" customFormat="1" x14ac:dyDescent="0.3">
      <c r="A539" s="565"/>
      <c r="B539" s="565"/>
      <c r="C539" s="566"/>
      <c r="D539" s="566"/>
      <c r="E539" s="567"/>
      <c r="F539" s="567"/>
      <c r="G539" s="567"/>
      <c r="H539" s="568"/>
      <c r="I539" s="568"/>
      <c r="J539" s="569"/>
      <c r="K539" s="568"/>
      <c r="L539" s="570"/>
      <c r="M539" s="571"/>
      <c r="N539" s="571"/>
      <c r="O539" s="572"/>
      <c r="P539" s="566"/>
      <c r="Q539" s="566"/>
      <c r="R539" s="566"/>
      <c r="S539" s="581"/>
      <c r="T539" s="582"/>
      <c r="U539" s="565"/>
      <c r="V539" s="576"/>
      <c r="W539" s="576"/>
      <c r="X539" s="577"/>
      <c r="Y539" s="577"/>
      <c r="Z539" s="577"/>
      <c r="AA539" s="577"/>
      <c r="AB539" s="566"/>
      <c r="AC539" s="566"/>
      <c r="AD539" s="566"/>
      <c r="AE539" s="566"/>
      <c r="AF539" s="566"/>
      <c r="AG539" s="566"/>
      <c r="AH539" s="566"/>
      <c r="AI539" s="572"/>
      <c r="AJ539" s="572"/>
      <c r="AK539" s="572"/>
      <c r="AL539" s="578"/>
      <c r="AM539" s="579"/>
    </row>
    <row r="540" spans="1:39" s="649" customFormat="1" x14ac:dyDescent="0.3">
      <c r="A540" s="565"/>
      <c r="B540" s="565"/>
      <c r="C540" s="566"/>
      <c r="D540" s="566"/>
      <c r="E540" s="567"/>
      <c r="F540" s="567"/>
      <c r="G540" s="567"/>
      <c r="H540" s="568"/>
      <c r="I540" s="568"/>
      <c r="J540" s="569"/>
      <c r="K540" s="568"/>
      <c r="L540" s="570"/>
      <c r="M540" s="571"/>
      <c r="N540" s="571"/>
      <c r="O540" s="572"/>
      <c r="P540" s="566"/>
      <c r="Q540" s="566"/>
      <c r="R540" s="566"/>
      <c r="S540" s="581"/>
      <c r="T540" s="582"/>
      <c r="U540" s="565"/>
      <c r="V540" s="576"/>
      <c r="W540" s="576"/>
      <c r="X540" s="577"/>
      <c r="Y540" s="577"/>
      <c r="Z540" s="577"/>
      <c r="AA540" s="577"/>
      <c r="AB540" s="566"/>
      <c r="AC540" s="566"/>
      <c r="AD540" s="566"/>
      <c r="AE540" s="566"/>
      <c r="AF540" s="566"/>
      <c r="AG540" s="566"/>
      <c r="AH540" s="566"/>
      <c r="AI540" s="572"/>
      <c r="AJ540" s="572"/>
      <c r="AK540" s="572"/>
      <c r="AL540" s="578"/>
      <c r="AM540" s="579"/>
    </row>
    <row r="541" spans="1:39" s="649" customFormat="1" x14ac:dyDescent="0.3">
      <c r="A541" s="565"/>
      <c r="B541" s="565"/>
      <c r="C541" s="566"/>
      <c r="D541" s="566"/>
      <c r="E541" s="567"/>
      <c r="F541" s="567"/>
      <c r="G541" s="567"/>
      <c r="H541" s="568"/>
      <c r="I541" s="568"/>
      <c r="J541" s="569"/>
      <c r="K541" s="568"/>
      <c r="L541" s="570"/>
      <c r="M541" s="571"/>
      <c r="N541" s="571"/>
      <c r="O541" s="572"/>
      <c r="P541" s="566"/>
      <c r="Q541" s="566"/>
      <c r="R541" s="566"/>
      <c r="S541" s="581"/>
      <c r="T541" s="582"/>
      <c r="U541" s="565"/>
      <c r="V541" s="576"/>
      <c r="W541" s="576"/>
      <c r="X541" s="577"/>
      <c r="Y541" s="577"/>
      <c r="Z541" s="577"/>
      <c r="AA541" s="577"/>
      <c r="AB541" s="566"/>
      <c r="AC541" s="566"/>
      <c r="AD541" s="566"/>
      <c r="AE541" s="566"/>
      <c r="AF541" s="566"/>
      <c r="AG541" s="566"/>
      <c r="AH541" s="566"/>
      <c r="AI541" s="572"/>
      <c r="AJ541" s="572"/>
      <c r="AK541" s="572"/>
      <c r="AL541" s="578"/>
      <c r="AM541" s="579"/>
    </row>
    <row r="542" spans="1:39" s="649" customFormat="1" x14ac:dyDescent="0.3">
      <c r="A542" s="565"/>
      <c r="B542" s="565"/>
      <c r="C542" s="566"/>
      <c r="D542" s="566"/>
      <c r="E542" s="567"/>
      <c r="F542" s="567"/>
      <c r="G542" s="567"/>
      <c r="H542" s="568"/>
      <c r="I542" s="568"/>
      <c r="J542" s="569"/>
      <c r="K542" s="568"/>
      <c r="L542" s="570"/>
      <c r="M542" s="571"/>
      <c r="N542" s="571"/>
      <c r="O542" s="572"/>
      <c r="P542" s="566"/>
      <c r="Q542" s="566"/>
      <c r="R542" s="566"/>
      <c r="S542" s="581"/>
      <c r="T542" s="582"/>
      <c r="U542" s="565"/>
      <c r="V542" s="576"/>
      <c r="W542" s="576"/>
      <c r="X542" s="577"/>
      <c r="Y542" s="577"/>
      <c r="Z542" s="577"/>
      <c r="AA542" s="577"/>
      <c r="AB542" s="566"/>
      <c r="AC542" s="566"/>
      <c r="AD542" s="566"/>
      <c r="AE542" s="566"/>
      <c r="AF542" s="566"/>
      <c r="AG542" s="566"/>
      <c r="AH542" s="566"/>
      <c r="AI542" s="572"/>
      <c r="AJ542" s="572"/>
      <c r="AK542" s="572"/>
      <c r="AL542" s="578"/>
      <c r="AM542" s="579"/>
    </row>
    <row r="543" spans="1:39" s="649" customFormat="1" x14ac:dyDescent="0.3">
      <c r="A543" s="565"/>
      <c r="B543" s="565"/>
      <c r="C543" s="566"/>
      <c r="D543" s="566"/>
      <c r="E543" s="567"/>
      <c r="F543" s="567"/>
      <c r="G543" s="567"/>
      <c r="H543" s="568"/>
      <c r="I543" s="568"/>
      <c r="J543" s="569"/>
      <c r="K543" s="568"/>
      <c r="L543" s="570"/>
      <c r="M543" s="571"/>
      <c r="N543" s="571"/>
      <c r="O543" s="572"/>
      <c r="P543" s="566"/>
      <c r="Q543" s="566"/>
      <c r="R543" s="566"/>
      <c r="S543" s="581"/>
      <c r="T543" s="582"/>
      <c r="U543" s="565"/>
      <c r="V543" s="576"/>
      <c r="W543" s="576"/>
      <c r="X543" s="577"/>
      <c r="Y543" s="577"/>
      <c r="Z543" s="577"/>
      <c r="AA543" s="577"/>
      <c r="AB543" s="566"/>
      <c r="AC543" s="566"/>
      <c r="AD543" s="566"/>
      <c r="AE543" s="566"/>
      <c r="AF543" s="566"/>
      <c r="AG543" s="566"/>
      <c r="AH543" s="566"/>
      <c r="AI543" s="572"/>
      <c r="AJ543" s="572"/>
      <c r="AK543" s="572"/>
      <c r="AL543" s="578"/>
      <c r="AM543" s="579"/>
    </row>
    <row r="544" spans="1:39" s="649" customFormat="1" x14ac:dyDescent="0.3">
      <c r="A544" s="565"/>
      <c r="B544" s="565"/>
      <c r="C544" s="566"/>
      <c r="D544" s="566"/>
      <c r="E544" s="567"/>
      <c r="F544" s="567"/>
      <c r="G544" s="567"/>
      <c r="H544" s="568"/>
      <c r="I544" s="568"/>
      <c r="J544" s="569"/>
      <c r="K544" s="568"/>
      <c r="L544" s="570"/>
      <c r="M544" s="571"/>
      <c r="N544" s="571"/>
      <c r="O544" s="572"/>
      <c r="P544" s="566"/>
      <c r="Q544" s="566"/>
      <c r="R544" s="566"/>
      <c r="S544" s="581"/>
      <c r="T544" s="582"/>
      <c r="U544" s="565"/>
      <c r="V544" s="576"/>
      <c r="W544" s="576"/>
      <c r="X544" s="577"/>
      <c r="Y544" s="577"/>
      <c r="Z544" s="577"/>
      <c r="AA544" s="577"/>
      <c r="AB544" s="566"/>
      <c r="AC544" s="566"/>
      <c r="AD544" s="566"/>
      <c r="AE544" s="566"/>
      <c r="AF544" s="566"/>
      <c r="AG544" s="566"/>
      <c r="AH544" s="566"/>
      <c r="AI544" s="572"/>
      <c r="AJ544" s="572"/>
      <c r="AK544" s="572"/>
      <c r="AL544" s="578"/>
      <c r="AM544" s="579"/>
    </row>
    <row r="545" spans="1:39" s="649" customFormat="1" x14ac:dyDescent="0.3">
      <c r="A545" s="565"/>
      <c r="B545" s="565"/>
      <c r="C545" s="566"/>
      <c r="D545" s="566"/>
      <c r="E545" s="567"/>
      <c r="F545" s="567"/>
      <c r="G545" s="567"/>
      <c r="H545" s="568"/>
      <c r="I545" s="568"/>
      <c r="J545" s="569"/>
      <c r="K545" s="568"/>
      <c r="L545" s="570"/>
      <c r="M545" s="571"/>
      <c r="N545" s="571"/>
      <c r="O545" s="572"/>
      <c r="P545" s="566"/>
      <c r="Q545" s="566"/>
      <c r="R545" s="566"/>
      <c r="S545" s="581"/>
      <c r="T545" s="582"/>
      <c r="U545" s="565"/>
      <c r="V545" s="576"/>
      <c r="W545" s="576"/>
      <c r="X545" s="577"/>
      <c r="Y545" s="577"/>
      <c r="Z545" s="577"/>
      <c r="AA545" s="577"/>
      <c r="AB545" s="566"/>
      <c r="AC545" s="566"/>
      <c r="AD545" s="566"/>
      <c r="AE545" s="566"/>
      <c r="AF545" s="566"/>
      <c r="AG545" s="566"/>
      <c r="AH545" s="566"/>
      <c r="AI545" s="572"/>
      <c r="AJ545" s="572"/>
      <c r="AK545" s="572"/>
      <c r="AL545" s="578"/>
      <c r="AM545" s="579"/>
    </row>
    <row r="546" spans="1:39" s="649" customFormat="1" x14ac:dyDescent="0.3">
      <c r="A546" s="565"/>
      <c r="B546" s="565"/>
      <c r="C546" s="566"/>
      <c r="D546" s="566"/>
      <c r="E546" s="567"/>
      <c r="F546" s="567"/>
      <c r="G546" s="567"/>
      <c r="H546" s="568"/>
      <c r="I546" s="568"/>
      <c r="J546" s="569"/>
      <c r="K546" s="568"/>
      <c r="L546" s="570"/>
      <c r="M546" s="571"/>
      <c r="N546" s="571"/>
      <c r="O546" s="572"/>
      <c r="P546" s="566"/>
      <c r="Q546" s="566"/>
      <c r="R546" s="566"/>
      <c r="S546" s="581"/>
      <c r="T546" s="582"/>
      <c r="U546" s="565"/>
      <c r="V546" s="576"/>
      <c r="W546" s="576"/>
      <c r="X546" s="577"/>
      <c r="Y546" s="577"/>
      <c r="Z546" s="577"/>
      <c r="AA546" s="577"/>
      <c r="AB546" s="566"/>
      <c r="AC546" s="566"/>
      <c r="AD546" s="566"/>
      <c r="AE546" s="566"/>
      <c r="AF546" s="566"/>
      <c r="AG546" s="566"/>
      <c r="AH546" s="566"/>
      <c r="AI546" s="572"/>
      <c r="AJ546" s="572"/>
      <c r="AK546" s="572"/>
      <c r="AL546" s="578"/>
      <c r="AM546" s="579"/>
    </row>
    <row r="547" spans="1:39" s="649" customFormat="1" x14ac:dyDescent="0.3">
      <c r="A547" s="565"/>
      <c r="B547" s="565"/>
      <c r="C547" s="566"/>
      <c r="D547" s="566"/>
      <c r="E547" s="567"/>
      <c r="F547" s="567"/>
      <c r="G547" s="567"/>
      <c r="H547" s="568"/>
      <c r="I547" s="568"/>
      <c r="J547" s="569"/>
      <c r="K547" s="568"/>
      <c r="L547" s="570"/>
      <c r="M547" s="571"/>
      <c r="N547" s="571"/>
      <c r="O547" s="572"/>
      <c r="P547" s="566"/>
      <c r="Q547" s="566"/>
      <c r="R547" s="566"/>
      <c r="S547" s="581"/>
      <c r="T547" s="582"/>
      <c r="U547" s="565"/>
      <c r="V547" s="576"/>
      <c r="W547" s="576"/>
      <c r="X547" s="577"/>
      <c r="Y547" s="577"/>
      <c r="Z547" s="577"/>
      <c r="AA547" s="577"/>
      <c r="AB547" s="566"/>
      <c r="AC547" s="566"/>
      <c r="AD547" s="566"/>
      <c r="AE547" s="566"/>
      <c r="AF547" s="566"/>
      <c r="AG547" s="566"/>
      <c r="AH547" s="566"/>
      <c r="AI547" s="572"/>
      <c r="AJ547" s="572"/>
      <c r="AK547" s="572"/>
      <c r="AL547" s="578"/>
      <c r="AM547" s="579"/>
    </row>
    <row r="548" spans="1:39" s="649" customFormat="1" x14ac:dyDescent="0.3">
      <c r="A548" s="565"/>
      <c r="B548" s="565"/>
      <c r="C548" s="566"/>
      <c r="D548" s="566"/>
      <c r="E548" s="567"/>
      <c r="F548" s="567"/>
      <c r="G548" s="567"/>
      <c r="H548" s="568"/>
      <c r="I548" s="568"/>
      <c r="J548" s="569"/>
      <c r="K548" s="568"/>
      <c r="L548" s="570"/>
      <c r="M548" s="571"/>
      <c r="N548" s="571"/>
      <c r="O548" s="572"/>
      <c r="P548" s="566"/>
      <c r="Q548" s="566"/>
      <c r="R548" s="566"/>
      <c r="S548" s="581"/>
      <c r="T548" s="582"/>
      <c r="U548" s="565"/>
      <c r="V548" s="576"/>
      <c r="W548" s="576"/>
      <c r="X548" s="577"/>
      <c r="Y548" s="577"/>
      <c r="Z548" s="577"/>
      <c r="AA548" s="577"/>
      <c r="AB548" s="566"/>
      <c r="AC548" s="566"/>
      <c r="AD548" s="566"/>
      <c r="AE548" s="566"/>
      <c r="AF548" s="566"/>
      <c r="AG548" s="566"/>
      <c r="AH548" s="566"/>
      <c r="AI548" s="572"/>
      <c r="AJ548" s="572"/>
      <c r="AK548" s="572"/>
      <c r="AL548" s="578"/>
      <c r="AM548" s="579"/>
    </row>
    <row r="549" spans="1:39" s="649" customFormat="1" x14ac:dyDescent="0.3">
      <c r="A549" s="565"/>
      <c r="B549" s="565"/>
      <c r="C549" s="566"/>
      <c r="D549" s="566"/>
      <c r="E549" s="567"/>
      <c r="F549" s="567"/>
      <c r="G549" s="567"/>
      <c r="H549" s="568"/>
      <c r="I549" s="568"/>
      <c r="J549" s="569"/>
      <c r="K549" s="568"/>
      <c r="L549" s="570"/>
      <c r="M549" s="571"/>
      <c r="N549" s="571"/>
      <c r="O549" s="572"/>
      <c r="P549" s="566"/>
      <c r="Q549" s="566"/>
      <c r="R549" s="566"/>
      <c r="S549" s="581"/>
      <c r="T549" s="582"/>
      <c r="U549" s="565"/>
      <c r="V549" s="576"/>
      <c r="W549" s="576"/>
      <c r="X549" s="577"/>
      <c r="Y549" s="577"/>
      <c r="Z549" s="577"/>
      <c r="AA549" s="577"/>
      <c r="AB549" s="566"/>
      <c r="AC549" s="566"/>
      <c r="AD549" s="566"/>
      <c r="AE549" s="566"/>
      <c r="AF549" s="566"/>
      <c r="AG549" s="566"/>
      <c r="AH549" s="566"/>
      <c r="AI549" s="572"/>
      <c r="AJ549" s="572"/>
      <c r="AK549" s="572"/>
      <c r="AL549" s="578"/>
      <c r="AM549" s="579"/>
    </row>
    <row r="550" spans="1:39" s="649" customFormat="1" x14ac:dyDescent="0.3">
      <c r="A550" s="565"/>
      <c r="B550" s="565"/>
      <c r="C550" s="566"/>
      <c r="D550" s="566"/>
      <c r="E550" s="567"/>
      <c r="F550" s="567"/>
      <c r="G550" s="567"/>
      <c r="H550" s="568"/>
      <c r="I550" s="568"/>
      <c r="J550" s="569"/>
      <c r="K550" s="568"/>
      <c r="L550" s="570"/>
      <c r="M550" s="571"/>
      <c r="N550" s="571"/>
      <c r="O550" s="572"/>
      <c r="P550" s="566"/>
      <c r="Q550" s="566"/>
      <c r="R550" s="566"/>
      <c r="S550" s="581"/>
      <c r="T550" s="582"/>
      <c r="U550" s="565"/>
      <c r="V550" s="576"/>
      <c r="W550" s="576"/>
      <c r="X550" s="577"/>
      <c r="Y550" s="577"/>
      <c r="Z550" s="577"/>
      <c r="AA550" s="577"/>
      <c r="AB550" s="566"/>
      <c r="AC550" s="566"/>
      <c r="AD550" s="566"/>
      <c r="AE550" s="566"/>
      <c r="AF550" s="566"/>
      <c r="AG550" s="566"/>
      <c r="AH550" s="566"/>
      <c r="AI550" s="572"/>
      <c r="AJ550" s="572"/>
      <c r="AK550" s="572"/>
      <c r="AL550" s="578"/>
      <c r="AM550" s="579"/>
    </row>
    <row r="551" spans="1:39" s="649" customFormat="1" x14ac:dyDescent="0.3">
      <c r="A551" s="565"/>
      <c r="B551" s="565"/>
      <c r="C551" s="566"/>
      <c r="D551" s="566"/>
      <c r="E551" s="567"/>
      <c r="F551" s="567"/>
      <c r="G551" s="567"/>
      <c r="H551" s="568"/>
      <c r="I551" s="568"/>
      <c r="J551" s="569"/>
      <c r="K551" s="568"/>
      <c r="L551" s="570"/>
      <c r="M551" s="571"/>
      <c r="N551" s="571"/>
      <c r="O551" s="572"/>
      <c r="P551" s="566"/>
      <c r="Q551" s="566"/>
      <c r="R551" s="566"/>
      <c r="S551" s="581"/>
      <c r="T551" s="582"/>
      <c r="U551" s="565"/>
      <c r="V551" s="576"/>
      <c r="W551" s="576"/>
      <c r="X551" s="577"/>
      <c r="Y551" s="577"/>
      <c r="Z551" s="577"/>
      <c r="AA551" s="577"/>
      <c r="AB551" s="566"/>
      <c r="AC551" s="566"/>
      <c r="AD551" s="566"/>
      <c r="AE551" s="566"/>
      <c r="AF551" s="566"/>
      <c r="AG551" s="566"/>
      <c r="AH551" s="566"/>
      <c r="AI551" s="572"/>
      <c r="AJ551" s="572"/>
      <c r="AK551" s="572"/>
      <c r="AL551" s="578"/>
      <c r="AM551" s="579"/>
    </row>
    <row r="552" spans="1:39" s="649" customFormat="1" x14ac:dyDescent="0.3">
      <c r="A552" s="565"/>
      <c r="B552" s="565"/>
      <c r="C552" s="566"/>
      <c r="D552" s="566"/>
      <c r="E552" s="567"/>
      <c r="F552" s="567"/>
      <c r="G552" s="567"/>
      <c r="H552" s="568"/>
      <c r="I552" s="568"/>
      <c r="J552" s="569"/>
      <c r="K552" s="568"/>
      <c r="L552" s="570"/>
      <c r="M552" s="571"/>
      <c r="N552" s="571"/>
      <c r="O552" s="572"/>
      <c r="P552" s="566"/>
      <c r="Q552" s="566"/>
      <c r="R552" s="566"/>
      <c r="S552" s="581"/>
      <c r="T552" s="582"/>
      <c r="U552" s="565"/>
      <c r="V552" s="576"/>
      <c r="W552" s="576"/>
      <c r="X552" s="577"/>
      <c r="Y552" s="577"/>
      <c r="Z552" s="577"/>
      <c r="AA552" s="577"/>
      <c r="AB552" s="566"/>
      <c r="AC552" s="566"/>
      <c r="AD552" s="566"/>
      <c r="AE552" s="566"/>
      <c r="AF552" s="566"/>
      <c r="AG552" s="566"/>
      <c r="AH552" s="566"/>
      <c r="AI552" s="572"/>
      <c r="AJ552" s="572"/>
      <c r="AK552" s="572"/>
      <c r="AL552" s="578"/>
      <c r="AM552" s="579"/>
    </row>
    <row r="553" spans="1:39" s="649" customFormat="1" x14ac:dyDescent="0.3">
      <c r="A553" s="565"/>
      <c r="B553" s="565"/>
      <c r="C553" s="566"/>
      <c r="D553" s="566"/>
      <c r="E553" s="567"/>
      <c r="F553" s="567"/>
      <c r="G553" s="567"/>
      <c r="H553" s="568"/>
      <c r="I553" s="568"/>
      <c r="J553" s="569"/>
      <c r="K553" s="568"/>
      <c r="L553" s="570"/>
      <c r="M553" s="571"/>
      <c r="N553" s="571"/>
      <c r="O553" s="572"/>
      <c r="P553" s="566"/>
      <c r="Q553" s="566"/>
      <c r="R553" s="566"/>
      <c r="S553" s="581"/>
      <c r="T553" s="582"/>
      <c r="U553" s="565"/>
      <c r="V553" s="576"/>
      <c r="W553" s="576"/>
      <c r="X553" s="577"/>
      <c r="Y553" s="577"/>
      <c r="Z553" s="577"/>
      <c r="AA553" s="577"/>
      <c r="AB553" s="566"/>
      <c r="AC553" s="566"/>
      <c r="AD553" s="566"/>
      <c r="AE553" s="566"/>
      <c r="AF553" s="566"/>
      <c r="AG553" s="566"/>
      <c r="AH553" s="566"/>
      <c r="AI553" s="572"/>
      <c r="AJ553" s="572"/>
      <c r="AK553" s="572"/>
      <c r="AL553" s="578"/>
      <c r="AM553" s="579"/>
    </row>
    <row r="554" spans="1:39" s="649" customFormat="1" x14ac:dyDescent="0.3">
      <c r="A554" s="565"/>
      <c r="B554" s="565"/>
      <c r="C554" s="566"/>
      <c r="D554" s="566"/>
      <c r="E554" s="567"/>
      <c r="F554" s="567"/>
      <c r="G554" s="567"/>
      <c r="H554" s="568"/>
      <c r="I554" s="568"/>
      <c r="J554" s="569"/>
      <c r="K554" s="568"/>
      <c r="L554" s="570"/>
      <c r="M554" s="571"/>
      <c r="N554" s="571"/>
      <c r="O554" s="572"/>
      <c r="P554" s="566"/>
      <c r="Q554" s="566"/>
      <c r="R554" s="566"/>
      <c r="S554" s="581"/>
      <c r="T554" s="582"/>
      <c r="U554" s="565"/>
      <c r="V554" s="576"/>
      <c r="W554" s="576"/>
      <c r="X554" s="577"/>
      <c r="Y554" s="577"/>
      <c r="Z554" s="577"/>
      <c r="AA554" s="577"/>
      <c r="AB554" s="566"/>
      <c r="AC554" s="566"/>
      <c r="AD554" s="566"/>
      <c r="AE554" s="566"/>
      <c r="AF554" s="566"/>
      <c r="AG554" s="566"/>
      <c r="AH554" s="566"/>
      <c r="AI554" s="572"/>
      <c r="AJ554" s="572"/>
      <c r="AK554" s="572"/>
      <c r="AL554" s="578"/>
      <c r="AM554" s="579"/>
    </row>
    <row r="555" spans="1:39" s="649" customFormat="1" x14ac:dyDescent="0.3">
      <c r="A555" s="565"/>
      <c r="B555" s="565"/>
      <c r="C555" s="566"/>
      <c r="D555" s="566"/>
      <c r="E555" s="567"/>
      <c r="F555" s="567"/>
      <c r="G555" s="567"/>
      <c r="H555" s="568"/>
      <c r="I555" s="568"/>
      <c r="J555" s="569"/>
      <c r="K555" s="568"/>
      <c r="L555" s="570"/>
      <c r="M555" s="571"/>
      <c r="N555" s="571"/>
      <c r="O555" s="572"/>
      <c r="P555" s="566"/>
      <c r="Q555" s="566"/>
      <c r="R555" s="566"/>
      <c r="S555" s="581"/>
      <c r="T555" s="582"/>
      <c r="U555" s="565"/>
      <c r="V555" s="576"/>
      <c r="W555" s="576"/>
      <c r="X555" s="577"/>
      <c r="Y555" s="577"/>
      <c r="Z555" s="577"/>
      <c r="AA555" s="577"/>
      <c r="AB555" s="566"/>
      <c r="AC555" s="566"/>
      <c r="AD555" s="566"/>
      <c r="AE555" s="566"/>
      <c r="AF555" s="566"/>
      <c r="AG555" s="566"/>
      <c r="AH555" s="566"/>
      <c r="AI555" s="572"/>
      <c r="AJ555" s="572"/>
      <c r="AK555" s="572"/>
      <c r="AL555" s="578"/>
      <c r="AM555" s="579"/>
    </row>
    <row r="556" spans="1:39" s="649" customFormat="1" x14ac:dyDescent="0.3">
      <c r="A556" s="565"/>
      <c r="B556" s="565"/>
      <c r="C556" s="566"/>
      <c r="D556" s="566"/>
      <c r="E556" s="567"/>
      <c r="F556" s="567"/>
      <c r="G556" s="567"/>
      <c r="H556" s="568"/>
      <c r="I556" s="568"/>
      <c r="J556" s="569"/>
      <c r="K556" s="568"/>
      <c r="L556" s="570"/>
      <c r="M556" s="571"/>
      <c r="N556" s="571"/>
      <c r="O556" s="572"/>
      <c r="P556" s="566"/>
      <c r="Q556" s="566"/>
      <c r="R556" s="566"/>
      <c r="S556" s="581"/>
      <c r="T556" s="582"/>
      <c r="U556" s="565"/>
      <c r="V556" s="576"/>
      <c r="W556" s="576"/>
      <c r="X556" s="577"/>
      <c r="Y556" s="577"/>
      <c r="Z556" s="577"/>
      <c r="AA556" s="577"/>
      <c r="AB556" s="566"/>
      <c r="AC556" s="566"/>
      <c r="AD556" s="566"/>
      <c r="AE556" s="566"/>
      <c r="AF556" s="566"/>
      <c r="AG556" s="566"/>
      <c r="AH556" s="566"/>
      <c r="AI556" s="572"/>
      <c r="AJ556" s="572"/>
      <c r="AK556" s="572"/>
      <c r="AL556" s="578"/>
      <c r="AM556" s="579"/>
    </row>
    <row r="557" spans="1:39" s="649" customFormat="1" x14ac:dyDescent="0.3">
      <c r="A557" s="565"/>
      <c r="B557" s="565"/>
      <c r="C557" s="566"/>
      <c r="D557" s="566"/>
      <c r="E557" s="567"/>
      <c r="F557" s="567"/>
      <c r="G557" s="567"/>
      <c r="H557" s="568"/>
      <c r="I557" s="568"/>
      <c r="J557" s="569"/>
      <c r="K557" s="568"/>
      <c r="L557" s="570"/>
      <c r="M557" s="571"/>
      <c r="N557" s="571"/>
      <c r="O557" s="572"/>
      <c r="P557" s="566"/>
      <c r="Q557" s="566"/>
      <c r="R557" s="566"/>
      <c r="S557" s="581"/>
      <c r="T557" s="582"/>
      <c r="U557" s="565"/>
      <c r="V557" s="576"/>
      <c r="W557" s="576"/>
      <c r="X557" s="577"/>
      <c r="Y557" s="577"/>
      <c r="Z557" s="577"/>
      <c r="AA557" s="577"/>
      <c r="AB557" s="566"/>
      <c r="AC557" s="566"/>
      <c r="AD557" s="566"/>
      <c r="AE557" s="566"/>
      <c r="AF557" s="566"/>
      <c r="AG557" s="566"/>
      <c r="AH557" s="566"/>
      <c r="AI557" s="572"/>
      <c r="AJ557" s="572"/>
      <c r="AK557" s="572"/>
      <c r="AL557" s="578"/>
      <c r="AM557" s="579"/>
    </row>
    <row r="558" spans="1:39" s="649" customFormat="1" x14ac:dyDescent="0.3">
      <c r="A558" s="565"/>
      <c r="B558" s="565"/>
      <c r="C558" s="566"/>
      <c r="D558" s="566"/>
      <c r="E558" s="567"/>
      <c r="F558" s="567"/>
      <c r="G558" s="567"/>
      <c r="H558" s="568"/>
      <c r="I558" s="568"/>
      <c r="J558" s="569"/>
      <c r="K558" s="568"/>
      <c r="L558" s="570"/>
      <c r="M558" s="571"/>
      <c r="N558" s="571"/>
      <c r="O558" s="572"/>
      <c r="P558" s="566"/>
      <c r="Q558" s="566"/>
      <c r="R558" s="566"/>
      <c r="S558" s="581"/>
      <c r="T558" s="582"/>
      <c r="U558" s="565"/>
      <c r="V558" s="576"/>
      <c r="W558" s="576"/>
      <c r="X558" s="577"/>
      <c r="Y558" s="577"/>
      <c r="Z558" s="577"/>
      <c r="AA558" s="577"/>
      <c r="AB558" s="566"/>
      <c r="AC558" s="566"/>
      <c r="AD558" s="566"/>
      <c r="AE558" s="566"/>
      <c r="AF558" s="566"/>
      <c r="AG558" s="566"/>
      <c r="AH558" s="566"/>
      <c r="AI558" s="572"/>
      <c r="AJ558" s="572"/>
      <c r="AK558" s="572"/>
      <c r="AL558" s="578"/>
      <c r="AM558" s="579"/>
    </row>
    <row r="559" spans="1:39" s="649" customFormat="1" x14ac:dyDescent="0.3">
      <c r="A559" s="565"/>
      <c r="B559" s="565"/>
      <c r="C559" s="566"/>
      <c r="D559" s="566"/>
      <c r="E559" s="567"/>
      <c r="F559" s="567"/>
      <c r="G559" s="567"/>
      <c r="H559" s="568"/>
      <c r="I559" s="568"/>
      <c r="J559" s="569"/>
      <c r="K559" s="568"/>
      <c r="L559" s="570"/>
      <c r="M559" s="571"/>
      <c r="N559" s="571"/>
      <c r="O559" s="572"/>
      <c r="P559" s="566"/>
      <c r="Q559" s="566"/>
      <c r="R559" s="566"/>
      <c r="S559" s="581"/>
      <c r="T559" s="582"/>
      <c r="U559" s="565"/>
      <c r="V559" s="576"/>
      <c r="W559" s="576"/>
      <c r="X559" s="577"/>
      <c r="Y559" s="577"/>
      <c r="Z559" s="577"/>
      <c r="AA559" s="577"/>
      <c r="AB559" s="566"/>
      <c r="AC559" s="566"/>
      <c r="AD559" s="566"/>
      <c r="AE559" s="566"/>
      <c r="AF559" s="566"/>
      <c r="AG559" s="566"/>
      <c r="AH559" s="566"/>
      <c r="AI559" s="572"/>
      <c r="AJ559" s="572"/>
      <c r="AK559" s="572"/>
      <c r="AL559" s="578"/>
      <c r="AM559" s="579"/>
    </row>
    <row r="560" spans="1:39" s="649" customFormat="1" x14ac:dyDescent="0.3">
      <c r="A560" s="565"/>
      <c r="B560" s="565"/>
      <c r="C560" s="566"/>
      <c r="D560" s="566"/>
      <c r="E560" s="567"/>
      <c r="F560" s="567"/>
      <c r="G560" s="567"/>
      <c r="H560" s="568"/>
      <c r="I560" s="568"/>
      <c r="J560" s="569"/>
      <c r="K560" s="568"/>
      <c r="L560" s="570"/>
      <c r="M560" s="571"/>
      <c r="N560" s="571"/>
      <c r="O560" s="572"/>
      <c r="P560" s="566"/>
      <c r="Q560" s="566"/>
      <c r="R560" s="566"/>
      <c r="S560" s="581"/>
      <c r="T560" s="582"/>
      <c r="U560" s="565"/>
      <c r="V560" s="576"/>
      <c r="W560" s="576"/>
      <c r="X560" s="577"/>
      <c r="Y560" s="577"/>
      <c r="Z560" s="577"/>
      <c r="AA560" s="577"/>
      <c r="AB560" s="566"/>
      <c r="AC560" s="566"/>
      <c r="AD560" s="566"/>
      <c r="AE560" s="566"/>
      <c r="AF560" s="566"/>
      <c r="AG560" s="566"/>
      <c r="AH560" s="566"/>
      <c r="AI560" s="572"/>
      <c r="AJ560" s="572"/>
      <c r="AK560" s="572"/>
      <c r="AL560" s="578"/>
      <c r="AM560" s="579"/>
    </row>
    <row r="561" spans="1:39" s="649" customFormat="1" x14ac:dyDescent="0.3">
      <c r="A561" s="565"/>
      <c r="B561" s="565"/>
      <c r="C561" s="566"/>
      <c r="D561" s="566"/>
      <c r="E561" s="567"/>
      <c r="F561" s="567"/>
      <c r="G561" s="567"/>
      <c r="H561" s="568"/>
      <c r="I561" s="568"/>
      <c r="J561" s="569"/>
      <c r="K561" s="568"/>
      <c r="L561" s="570"/>
      <c r="M561" s="571"/>
      <c r="N561" s="571"/>
      <c r="O561" s="572"/>
      <c r="P561" s="566"/>
      <c r="Q561" s="566"/>
      <c r="R561" s="566"/>
      <c r="S561" s="581"/>
      <c r="T561" s="582"/>
      <c r="U561" s="565"/>
      <c r="V561" s="576"/>
      <c r="W561" s="576"/>
      <c r="X561" s="577"/>
      <c r="Y561" s="577"/>
      <c r="Z561" s="577"/>
      <c r="AA561" s="577"/>
      <c r="AB561" s="566"/>
      <c r="AC561" s="566"/>
      <c r="AD561" s="566"/>
      <c r="AE561" s="566"/>
      <c r="AF561" s="566"/>
      <c r="AG561" s="566"/>
      <c r="AH561" s="566"/>
      <c r="AI561" s="572"/>
      <c r="AJ561" s="572"/>
      <c r="AK561" s="572"/>
      <c r="AL561" s="578"/>
      <c r="AM561" s="579"/>
    </row>
    <row r="562" spans="1:39" s="649" customFormat="1" x14ac:dyDescent="0.3">
      <c r="A562" s="565"/>
      <c r="B562" s="565"/>
      <c r="C562" s="566"/>
      <c r="D562" s="566"/>
      <c r="E562" s="567"/>
      <c r="F562" s="567"/>
      <c r="G562" s="567"/>
      <c r="H562" s="568"/>
      <c r="I562" s="568"/>
      <c r="J562" s="569"/>
      <c r="K562" s="568"/>
      <c r="L562" s="570"/>
      <c r="M562" s="571"/>
      <c r="N562" s="571"/>
      <c r="O562" s="572"/>
      <c r="P562" s="566"/>
      <c r="Q562" s="566"/>
      <c r="R562" s="566"/>
      <c r="S562" s="581"/>
      <c r="T562" s="582"/>
      <c r="U562" s="565"/>
      <c r="V562" s="576"/>
      <c r="W562" s="576"/>
      <c r="X562" s="577"/>
      <c r="Y562" s="577"/>
      <c r="Z562" s="577"/>
      <c r="AA562" s="577"/>
      <c r="AB562" s="566"/>
      <c r="AC562" s="566"/>
      <c r="AD562" s="566"/>
      <c r="AE562" s="566"/>
      <c r="AF562" s="566"/>
      <c r="AG562" s="566"/>
      <c r="AH562" s="566"/>
      <c r="AI562" s="572"/>
      <c r="AJ562" s="572"/>
      <c r="AK562" s="572"/>
      <c r="AL562" s="578"/>
      <c r="AM562" s="579"/>
    </row>
    <row r="563" spans="1:39" s="649" customFormat="1" x14ac:dyDescent="0.3">
      <c r="A563" s="565"/>
      <c r="B563" s="565"/>
      <c r="C563" s="566"/>
      <c r="D563" s="566"/>
      <c r="E563" s="567"/>
      <c r="F563" s="567"/>
      <c r="G563" s="567"/>
      <c r="H563" s="568"/>
      <c r="I563" s="568"/>
      <c r="J563" s="569"/>
      <c r="K563" s="568"/>
      <c r="L563" s="570"/>
      <c r="M563" s="571"/>
      <c r="N563" s="571"/>
      <c r="O563" s="572"/>
      <c r="P563" s="566"/>
      <c r="Q563" s="566"/>
      <c r="R563" s="566"/>
      <c r="S563" s="581"/>
      <c r="T563" s="582"/>
      <c r="U563" s="565"/>
      <c r="V563" s="576"/>
      <c r="W563" s="576"/>
      <c r="X563" s="577"/>
      <c r="Y563" s="577"/>
      <c r="Z563" s="577"/>
      <c r="AA563" s="577"/>
      <c r="AB563" s="566"/>
      <c r="AC563" s="566"/>
      <c r="AD563" s="566"/>
      <c r="AE563" s="566"/>
      <c r="AF563" s="566"/>
      <c r="AG563" s="566"/>
      <c r="AH563" s="566"/>
      <c r="AI563" s="572"/>
      <c r="AJ563" s="572"/>
      <c r="AK563" s="572"/>
      <c r="AL563" s="578"/>
      <c r="AM563" s="579"/>
    </row>
    <row r="564" spans="1:39" s="649" customFormat="1" x14ac:dyDescent="0.3">
      <c r="A564" s="565"/>
      <c r="B564" s="565"/>
      <c r="C564" s="566"/>
      <c r="D564" s="566"/>
      <c r="E564" s="567"/>
      <c r="F564" s="567"/>
      <c r="G564" s="567"/>
      <c r="H564" s="568"/>
      <c r="I564" s="568"/>
      <c r="J564" s="569"/>
      <c r="K564" s="568"/>
      <c r="L564" s="570"/>
      <c r="M564" s="571"/>
      <c r="N564" s="571"/>
      <c r="O564" s="572"/>
      <c r="P564" s="566"/>
      <c r="Q564" s="566"/>
      <c r="R564" s="566"/>
      <c r="S564" s="581"/>
      <c r="T564" s="582"/>
      <c r="U564" s="565"/>
      <c r="V564" s="576"/>
      <c r="W564" s="576"/>
      <c r="X564" s="577"/>
      <c r="Y564" s="577"/>
      <c r="Z564" s="577"/>
      <c r="AA564" s="577"/>
      <c r="AB564" s="566"/>
      <c r="AC564" s="566"/>
      <c r="AD564" s="566"/>
      <c r="AE564" s="566"/>
      <c r="AF564" s="566"/>
      <c r="AG564" s="566"/>
      <c r="AH564" s="566"/>
      <c r="AI564" s="572"/>
      <c r="AJ564" s="572"/>
      <c r="AK564" s="572"/>
      <c r="AL564" s="578"/>
      <c r="AM564" s="579"/>
    </row>
    <row r="565" spans="1:39" s="649" customFormat="1" x14ac:dyDescent="0.3">
      <c r="A565" s="565"/>
      <c r="B565" s="565"/>
      <c r="C565" s="566"/>
      <c r="D565" s="566"/>
      <c r="E565" s="567"/>
      <c r="F565" s="567"/>
      <c r="G565" s="567"/>
      <c r="H565" s="568"/>
      <c r="I565" s="568"/>
      <c r="J565" s="569"/>
      <c r="K565" s="568"/>
      <c r="L565" s="570"/>
      <c r="M565" s="571"/>
      <c r="N565" s="571"/>
      <c r="O565" s="572"/>
      <c r="P565" s="566"/>
      <c r="Q565" s="566"/>
      <c r="R565" s="566"/>
      <c r="S565" s="581"/>
      <c r="T565" s="582"/>
      <c r="U565" s="565"/>
      <c r="V565" s="576"/>
      <c r="W565" s="576"/>
      <c r="X565" s="577"/>
      <c r="Y565" s="577"/>
      <c r="Z565" s="577"/>
      <c r="AA565" s="577"/>
      <c r="AB565" s="566"/>
      <c r="AC565" s="566"/>
      <c r="AD565" s="566"/>
      <c r="AE565" s="566"/>
      <c r="AF565" s="566"/>
      <c r="AG565" s="566"/>
      <c r="AH565" s="566"/>
      <c r="AI565" s="572"/>
      <c r="AJ565" s="572"/>
      <c r="AK565" s="572"/>
      <c r="AL565" s="578"/>
      <c r="AM565" s="579"/>
    </row>
    <row r="566" spans="1:39" s="649" customFormat="1" x14ac:dyDescent="0.3">
      <c r="A566" s="565"/>
      <c r="B566" s="565"/>
      <c r="C566" s="566"/>
      <c r="D566" s="566"/>
      <c r="E566" s="567"/>
      <c r="F566" s="567"/>
      <c r="G566" s="567"/>
      <c r="H566" s="568"/>
      <c r="I566" s="568"/>
      <c r="J566" s="569"/>
      <c r="K566" s="568"/>
      <c r="L566" s="570"/>
      <c r="M566" s="571"/>
      <c r="N566" s="571"/>
      <c r="O566" s="572"/>
      <c r="P566" s="566"/>
      <c r="Q566" s="566"/>
      <c r="R566" s="566"/>
      <c r="S566" s="581"/>
      <c r="T566" s="582"/>
      <c r="U566" s="565"/>
      <c r="V566" s="576"/>
      <c r="W566" s="576"/>
      <c r="X566" s="577"/>
      <c r="Y566" s="577"/>
      <c r="Z566" s="577"/>
      <c r="AA566" s="577"/>
      <c r="AB566" s="566"/>
      <c r="AC566" s="566"/>
      <c r="AD566" s="566"/>
      <c r="AE566" s="566"/>
      <c r="AF566" s="566"/>
      <c r="AG566" s="566"/>
      <c r="AH566" s="566"/>
      <c r="AI566" s="572"/>
      <c r="AJ566" s="572"/>
      <c r="AK566" s="572"/>
      <c r="AL566" s="578"/>
      <c r="AM566" s="579"/>
    </row>
    <row r="567" spans="1:39" s="649" customFormat="1" x14ac:dyDescent="0.3">
      <c r="A567" s="565"/>
      <c r="B567" s="565"/>
      <c r="C567" s="566"/>
      <c r="D567" s="566"/>
      <c r="E567" s="567"/>
      <c r="F567" s="567"/>
      <c r="G567" s="567"/>
      <c r="H567" s="568"/>
      <c r="I567" s="568"/>
      <c r="J567" s="569"/>
      <c r="K567" s="568"/>
      <c r="L567" s="570"/>
      <c r="M567" s="571"/>
      <c r="N567" s="571"/>
      <c r="O567" s="572"/>
      <c r="P567" s="566"/>
      <c r="Q567" s="566"/>
      <c r="R567" s="566"/>
      <c r="S567" s="581"/>
      <c r="T567" s="582"/>
      <c r="U567" s="565"/>
      <c r="V567" s="576"/>
      <c r="W567" s="576"/>
      <c r="X567" s="577"/>
      <c r="Y567" s="577"/>
      <c r="Z567" s="577"/>
      <c r="AA567" s="577"/>
      <c r="AB567" s="566"/>
      <c r="AC567" s="566"/>
      <c r="AD567" s="566"/>
      <c r="AE567" s="566"/>
      <c r="AF567" s="566"/>
      <c r="AG567" s="566"/>
      <c r="AH567" s="566"/>
      <c r="AI567" s="572"/>
      <c r="AJ567" s="572"/>
      <c r="AK567" s="572"/>
      <c r="AL567" s="578"/>
      <c r="AM567" s="579"/>
    </row>
    <row r="568" spans="1:39" s="649" customFormat="1" x14ac:dyDescent="0.3">
      <c r="A568" s="565"/>
      <c r="B568" s="565"/>
      <c r="C568" s="566"/>
      <c r="D568" s="566"/>
      <c r="E568" s="567"/>
      <c r="F568" s="567"/>
      <c r="G568" s="567"/>
      <c r="H568" s="568"/>
      <c r="I568" s="568"/>
      <c r="J568" s="569"/>
      <c r="K568" s="568"/>
      <c r="L568" s="570"/>
      <c r="M568" s="571"/>
      <c r="N568" s="571"/>
      <c r="O568" s="572"/>
      <c r="P568" s="566"/>
      <c r="Q568" s="566"/>
      <c r="R568" s="566"/>
      <c r="S568" s="581"/>
      <c r="T568" s="582"/>
      <c r="U568" s="565"/>
      <c r="V568" s="576"/>
      <c r="W568" s="576"/>
      <c r="X568" s="577"/>
      <c r="Y568" s="577"/>
      <c r="Z568" s="577"/>
      <c r="AA568" s="577"/>
      <c r="AB568" s="566"/>
      <c r="AC568" s="566"/>
      <c r="AD568" s="566"/>
      <c r="AE568" s="566"/>
      <c r="AF568" s="566"/>
      <c r="AG568" s="566"/>
      <c r="AH568" s="566"/>
      <c r="AI568" s="572"/>
      <c r="AJ568" s="572"/>
      <c r="AK568" s="572"/>
      <c r="AL568" s="578"/>
      <c r="AM568" s="579"/>
    </row>
    <row r="569" spans="1:39" s="649" customFormat="1" x14ac:dyDescent="0.3">
      <c r="A569" s="565"/>
      <c r="B569" s="565"/>
      <c r="C569" s="566"/>
      <c r="D569" s="566"/>
      <c r="E569" s="567"/>
      <c r="F569" s="567"/>
      <c r="G569" s="567"/>
      <c r="H569" s="568"/>
      <c r="I569" s="568"/>
      <c r="J569" s="569"/>
      <c r="K569" s="568"/>
      <c r="L569" s="570"/>
      <c r="M569" s="571"/>
      <c r="N569" s="571"/>
      <c r="O569" s="572"/>
      <c r="P569" s="566"/>
      <c r="Q569" s="566"/>
      <c r="R569" s="566"/>
      <c r="S569" s="581"/>
      <c r="T569" s="582"/>
      <c r="U569" s="565"/>
      <c r="V569" s="576"/>
      <c r="W569" s="576"/>
      <c r="X569" s="577"/>
      <c r="Y569" s="577"/>
      <c r="Z569" s="577"/>
      <c r="AA569" s="577"/>
      <c r="AB569" s="566"/>
      <c r="AC569" s="566"/>
      <c r="AD569" s="566"/>
      <c r="AE569" s="566"/>
      <c r="AF569" s="566"/>
      <c r="AG569" s="566"/>
      <c r="AH569" s="566"/>
      <c r="AI569" s="572"/>
      <c r="AJ569" s="572"/>
      <c r="AK569" s="572"/>
      <c r="AL569" s="578"/>
      <c r="AM569" s="579"/>
    </row>
    <row r="570" spans="1:39" s="649" customFormat="1" x14ac:dyDescent="0.3">
      <c r="A570" s="565"/>
      <c r="B570" s="565"/>
      <c r="C570" s="566"/>
      <c r="D570" s="566"/>
      <c r="E570" s="567"/>
      <c r="F570" s="567"/>
      <c r="G570" s="567"/>
      <c r="H570" s="568"/>
      <c r="I570" s="568"/>
      <c r="J570" s="569"/>
      <c r="K570" s="568"/>
      <c r="L570" s="570"/>
      <c r="M570" s="571"/>
      <c r="N570" s="571"/>
      <c r="O570" s="572"/>
      <c r="P570" s="566"/>
      <c r="Q570" s="566"/>
      <c r="R570" s="566"/>
      <c r="S570" s="581"/>
      <c r="T570" s="582"/>
      <c r="U570" s="565"/>
      <c r="V570" s="576"/>
      <c r="W570" s="576"/>
      <c r="X570" s="577"/>
      <c r="Y570" s="577"/>
      <c r="Z570" s="577"/>
      <c r="AA570" s="577"/>
      <c r="AB570" s="566"/>
      <c r="AC570" s="566"/>
      <c r="AD570" s="566"/>
      <c r="AE570" s="566"/>
      <c r="AF570" s="566"/>
      <c r="AG570" s="566"/>
      <c r="AH570" s="566"/>
      <c r="AI570" s="572"/>
      <c r="AJ570" s="572"/>
      <c r="AK570" s="572"/>
      <c r="AL570" s="578"/>
      <c r="AM570" s="579"/>
    </row>
    <row r="571" spans="1:39" s="649" customFormat="1" x14ac:dyDescent="0.3">
      <c r="A571" s="565"/>
      <c r="B571" s="565"/>
      <c r="C571" s="566"/>
      <c r="D571" s="566"/>
      <c r="E571" s="567"/>
      <c r="F571" s="567"/>
      <c r="G571" s="567"/>
      <c r="H571" s="568"/>
      <c r="I571" s="568"/>
      <c r="J571" s="569"/>
      <c r="K571" s="568"/>
      <c r="L571" s="570"/>
      <c r="M571" s="571"/>
      <c r="N571" s="571"/>
      <c r="O571" s="572"/>
      <c r="P571" s="566"/>
      <c r="Q571" s="566"/>
      <c r="R571" s="566"/>
      <c r="S571" s="581"/>
      <c r="T571" s="582"/>
      <c r="U571" s="565"/>
      <c r="V571" s="576"/>
      <c r="W571" s="576"/>
      <c r="X571" s="577"/>
      <c r="Y571" s="577"/>
      <c r="Z571" s="577"/>
      <c r="AA571" s="577"/>
      <c r="AB571" s="566"/>
      <c r="AC571" s="566"/>
      <c r="AD571" s="566"/>
      <c r="AE571" s="566"/>
      <c r="AF571" s="566"/>
      <c r="AG571" s="566"/>
      <c r="AH571" s="566"/>
      <c r="AI571" s="572"/>
      <c r="AJ571" s="572"/>
      <c r="AK571" s="572"/>
      <c r="AL571" s="578"/>
      <c r="AM571" s="579"/>
    </row>
    <row r="572" spans="1:39" s="649" customFormat="1" x14ac:dyDescent="0.3">
      <c r="A572" s="565"/>
      <c r="B572" s="565"/>
      <c r="C572" s="566"/>
      <c r="D572" s="566"/>
      <c r="E572" s="567"/>
      <c r="F572" s="567"/>
      <c r="G572" s="567"/>
      <c r="H572" s="568"/>
      <c r="I572" s="568"/>
      <c r="J572" s="569"/>
      <c r="K572" s="568"/>
      <c r="L572" s="570"/>
      <c r="M572" s="571"/>
      <c r="N572" s="571"/>
      <c r="O572" s="572"/>
      <c r="P572" s="566"/>
      <c r="Q572" s="566"/>
      <c r="R572" s="566"/>
      <c r="S572" s="581"/>
      <c r="T572" s="582"/>
      <c r="U572" s="565"/>
      <c r="V572" s="576"/>
      <c r="W572" s="576"/>
      <c r="X572" s="577"/>
      <c r="Y572" s="577"/>
      <c r="Z572" s="577"/>
      <c r="AA572" s="577"/>
      <c r="AB572" s="566"/>
      <c r="AC572" s="566"/>
      <c r="AD572" s="566"/>
      <c r="AE572" s="566"/>
      <c r="AF572" s="566"/>
      <c r="AG572" s="566"/>
      <c r="AH572" s="566"/>
      <c r="AI572" s="572"/>
      <c r="AJ572" s="572"/>
      <c r="AK572" s="572"/>
      <c r="AL572" s="578"/>
      <c r="AM572" s="579"/>
    </row>
    <row r="573" spans="1:39" s="649" customFormat="1" x14ac:dyDescent="0.3">
      <c r="A573" s="565"/>
      <c r="B573" s="565"/>
      <c r="C573" s="566"/>
      <c r="D573" s="566"/>
      <c r="E573" s="567"/>
      <c r="F573" s="567"/>
      <c r="G573" s="567"/>
      <c r="H573" s="568"/>
      <c r="I573" s="568"/>
      <c r="J573" s="569"/>
      <c r="K573" s="568"/>
      <c r="L573" s="570"/>
      <c r="M573" s="571"/>
      <c r="N573" s="571"/>
      <c r="O573" s="572"/>
      <c r="P573" s="566"/>
      <c r="Q573" s="566"/>
      <c r="R573" s="566"/>
      <c r="S573" s="581"/>
      <c r="T573" s="582"/>
      <c r="U573" s="565"/>
      <c r="V573" s="576"/>
      <c r="W573" s="576"/>
      <c r="X573" s="577"/>
      <c r="Y573" s="577"/>
      <c r="Z573" s="577"/>
      <c r="AA573" s="577"/>
      <c r="AB573" s="566"/>
      <c r="AC573" s="566"/>
      <c r="AD573" s="566"/>
      <c r="AE573" s="566"/>
      <c r="AF573" s="566"/>
      <c r="AG573" s="566"/>
      <c r="AH573" s="566"/>
      <c r="AI573" s="572"/>
      <c r="AJ573" s="572"/>
      <c r="AK573" s="572"/>
      <c r="AL573" s="578"/>
      <c r="AM573" s="579"/>
    </row>
    <row r="574" spans="1:39" s="649" customFormat="1" x14ac:dyDescent="0.3">
      <c r="A574" s="565"/>
      <c r="B574" s="565"/>
      <c r="C574" s="566"/>
      <c r="D574" s="566"/>
      <c r="E574" s="567"/>
      <c r="F574" s="567"/>
      <c r="G574" s="567"/>
      <c r="H574" s="568"/>
      <c r="I574" s="568"/>
      <c r="J574" s="569"/>
      <c r="K574" s="568"/>
      <c r="L574" s="570"/>
      <c r="M574" s="571"/>
      <c r="N574" s="571"/>
      <c r="O574" s="572"/>
      <c r="P574" s="566"/>
      <c r="Q574" s="566"/>
      <c r="R574" s="566"/>
      <c r="S574" s="581"/>
      <c r="T574" s="582"/>
      <c r="U574" s="565"/>
      <c r="V574" s="576"/>
      <c r="W574" s="576"/>
      <c r="X574" s="577"/>
      <c r="Y574" s="577"/>
      <c r="Z574" s="577"/>
      <c r="AA574" s="577"/>
      <c r="AB574" s="566"/>
      <c r="AC574" s="566"/>
      <c r="AD574" s="566"/>
      <c r="AE574" s="566"/>
      <c r="AF574" s="566"/>
      <c r="AG574" s="566"/>
      <c r="AH574" s="566"/>
      <c r="AI574" s="572"/>
      <c r="AJ574" s="572"/>
      <c r="AK574" s="572"/>
      <c r="AL574" s="578"/>
      <c r="AM574" s="579"/>
    </row>
    <row r="575" spans="1:39" s="649" customFormat="1" x14ac:dyDescent="0.3">
      <c r="A575" s="565"/>
      <c r="B575" s="565"/>
      <c r="C575" s="566"/>
      <c r="D575" s="566"/>
      <c r="E575" s="567"/>
      <c r="F575" s="567"/>
      <c r="G575" s="567"/>
      <c r="H575" s="568"/>
      <c r="I575" s="568"/>
      <c r="J575" s="569"/>
      <c r="K575" s="568"/>
      <c r="L575" s="570"/>
      <c r="M575" s="571"/>
      <c r="N575" s="571"/>
      <c r="O575" s="572"/>
      <c r="P575" s="566"/>
      <c r="Q575" s="566"/>
      <c r="R575" s="566"/>
      <c r="S575" s="581"/>
      <c r="T575" s="582"/>
      <c r="U575" s="565"/>
      <c r="V575" s="576"/>
      <c r="W575" s="576"/>
      <c r="X575" s="577"/>
      <c r="Y575" s="577"/>
      <c r="Z575" s="577"/>
      <c r="AA575" s="577"/>
      <c r="AB575" s="566"/>
      <c r="AC575" s="566"/>
      <c r="AD575" s="566"/>
      <c r="AE575" s="566"/>
      <c r="AF575" s="566"/>
      <c r="AG575" s="566"/>
      <c r="AH575" s="566"/>
      <c r="AI575" s="572"/>
      <c r="AJ575" s="572"/>
      <c r="AK575" s="572"/>
      <c r="AL575" s="578"/>
      <c r="AM575" s="579"/>
    </row>
    <row r="576" spans="1:39" s="649" customFormat="1" x14ac:dyDescent="0.3">
      <c r="A576" s="565"/>
      <c r="B576" s="565"/>
      <c r="C576" s="566"/>
      <c r="D576" s="566"/>
      <c r="E576" s="567"/>
      <c r="F576" s="567"/>
      <c r="G576" s="567"/>
      <c r="H576" s="568"/>
      <c r="I576" s="568"/>
      <c r="J576" s="569"/>
      <c r="K576" s="568"/>
      <c r="L576" s="570"/>
      <c r="M576" s="571"/>
      <c r="N576" s="571"/>
      <c r="O576" s="572"/>
      <c r="P576" s="566"/>
      <c r="Q576" s="566"/>
      <c r="R576" s="566"/>
      <c r="S576" s="581"/>
      <c r="T576" s="582"/>
      <c r="U576" s="565"/>
      <c r="V576" s="576"/>
      <c r="W576" s="576"/>
      <c r="X576" s="577"/>
      <c r="Y576" s="577"/>
      <c r="Z576" s="577"/>
      <c r="AA576" s="577"/>
      <c r="AB576" s="566"/>
      <c r="AC576" s="566"/>
      <c r="AD576" s="566"/>
      <c r="AE576" s="566"/>
      <c r="AF576" s="566"/>
      <c r="AG576" s="566"/>
      <c r="AH576" s="566"/>
      <c r="AI576" s="572"/>
      <c r="AJ576" s="572"/>
      <c r="AK576" s="572"/>
      <c r="AL576" s="578"/>
      <c r="AM576" s="579"/>
    </row>
    <row r="577" spans="1:39" s="649" customFormat="1" x14ac:dyDescent="0.3">
      <c r="A577" s="565"/>
      <c r="B577" s="565"/>
      <c r="C577" s="566"/>
      <c r="D577" s="566"/>
      <c r="E577" s="567"/>
      <c r="F577" s="567"/>
      <c r="G577" s="567"/>
      <c r="H577" s="568"/>
      <c r="I577" s="568"/>
      <c r="J577" s="569"/>
      <c r="K577" s="568"/>
      <c r="L577" s="570"/>
      <c r="M577" s="571"/>
      <c r="N577" s="571"/>
      <c r="O577" s="572"/>
      <c r="P577" s="566"/>
      <c r="Q577" s="566"/>
      <c r="R577" s="566"/>
      <c r="S577" s="581"/>
      <c r="T577" s="582"/>
      <c r="U577" s="565"/>
      <c r="V577" s="576"/>
      <c r="W577" s="576"/>
      <c r="X577" s="577"/>
      <c r="Y577" s="577"/>
      <c r="Z577" s="577"/>
      <c r="AA577" s="577"/>
      <c r="AB577" s="566"/>
      <c r="AC577" s="566"/>
      <c r="AD577" s="566"/>
      <c r="AE577" s="566"/>
      <c r="AF577" s="566"/>
      <c r="AG577" s="566"/>
      <c r="AH577" s="566"/>
      <c r="AI577" s="572"/>
      <c r="AJ577" s="572"/>
      <c r="AK577" s="572"/>
      <c r="AL577" s="578"/>
      <c r="AM577" s="579"/>
    </row>
    <row r="578" spans="1:39" s="649" customFormat="1" x14ac:dyDescent="0.3">
      <c r="A578" s="565"/>
      <c r="B578" s="565"/>
      <c r="C578" s="566"/>
      <c r="D578" s="566"/>
      <c r="E578" s="567"/>
      <c r="F578" s="567"/>
      <c r="G578" s="567"/>
      <c r="H578" s="568"/>
      <c r="I578" s="568"/>
      <c r="J578" s="569"/>
      <c r="K578" s="568"/>
      <c r="L578" s="570"/>
      <c r="M578" s="571"/>
      <c r="N578" s="571"/>
      <c r="O578" s="572"/>
      <c r="P578" s="566"/>
      <c r="Q578" s="566"/>
      <c r="R578" s="566"/>
      <c r="S578" s="581"/>
      <c r="T578" s="582"/>
      <c r="U578" s="565"/>
      <c r="V578" s="576"/>
      <c r="W578" s="576"/>
      <c r="X578" s="577"/>
      <c r="Y578" s="577"/>
      <c r="Z578" s="577"/>
      <c r="AA578" s="577"/>
      <c r="AB578" s="566"/>
      <c r="AC578" s="566"/>
      <c r="AD578" s="566"/>
      <c r="AE578" s="566"/>
      <c r="AF578" s="566"/>
      <c r="AG578" s="566"/>
      <c r="AH578" s="566"/>
      <c r="AI578" s="572"/>
      <c r="AJ578" s="572"/>
      <c r="AK578" s="572"/>
      <c r="AL578" s="578"/>
      <c r="AM578" s="579"/>
    </row>
    <row r="579" spans="1:39" s="649" customFormat="1" x14ac:dyDescent="0.3">
      <c r="A579" s="565"/>
      <c r="B579" s="565"/>
      <c r="C579" s="566"/>
      <c r="D579" s="566"/>
      <c r="E579" s="567"/>
      <c r="F579" s="567"/>
      <c r="G579" s="567"/>
      <c r="H579" s="568"/>
      <c r="I579" s="568"/>
      <c r="J579" s="569"/>
      <c r="K579" s="568"/>
      <c r="L579" s="570"/>
      <c r="M579" s="571"/>
      <c r="N579" s="571"/>
      <c r="O579" s="572"/>
      <c r="P579" s="566"/>
      <c r="Q579" s="566"/>
      <c r="R579" s="566"/>
      <c r="S579" s="581"/>
      <c r="T579" s="582"/>
      <c r="U579" s="565"/>
      <c r="V579" s="576"/>
      <c r="W579" s="576"/>
      <c r="X579" s="577"/>
      <c r="Y579" s="577"/>
      <c r="Z579" s="577"/>
      <c r="AA579" s="577"/>
      <c r="AB579" s="566"/>
      <c r="AC579" s="566"/>
      <c r="AD579" s="566"/>
      <c r="AE579" s="566"/>
      <c r="AF579" s="566"/>
      <c r="AG579" s="566"/>
      <c r="AH579" s="566"/>
      <c r="AI579" s="572"/>
      <c r="AJ579" s="572"/>
      <c r="AK579" s="572"/>
      <c r="AL579" s="578"/>
      <c r="AM579" s="579"/>
    </row>
    <row r="580" spans="1:39" s="649" customFormat="1" x14ac:dyDescent="0.3">
      <c r="A580" s="565"/>
      <c r="B580" s="565"/>
      <c r="C580" s="566"/>
      <c r="D580" s="566"/>
      <c r="E580" s="567"/>
      <c r="F580" s="567"/>
      <c r="G580" s="567"/>
      <c r="H580" s="568"/>
      <c r="I580" s="568"/>
      <c r="J580" s="569"/>
      <c r="K580" s="568"/>
      <c r="L580" s="570"/>
      <c r="M580" s="571"/>
      <c r="N580" s="571"/>
      <c r="O580" s="572"/>
      <c r="P580" s="566"/>
      <c r="Q580" s="566"/>
      <c r="R580" s="566"/>
      <c r="S580" s="581"/>
      <c r="T580" s="582"/>
      <c r="U580" s="565"/>
      <c r="V580" s="576"/>
      <c r="W580" s="576"/>
      <c r="X580" s="577"/>
      <c r="Y580" s="577"/>
      <c r="Z580" s="577"/>
      <c r="AA580" s="577"/>
      <c r="AB580" s="566"/>
      <c r="AC580" s="566"/>
      <c r="AD580" s="566"/>
      <c r="AE580" s="566"/>
      <c r="AF580" s="566"/>
      <c r="AG580" s="566"/>
      <c r="AH580" s="566"/>
      <c r="AI580" s="572"/>
      <c r="AJ580" s="572"/>
      <c r="AK580" s="572"/>
      <c r="AL580" s="578"/>
      <c r="AM580" s="579"/>
    </row>
    <row r="581" spans="1:39" s="649" customFormat="1" x14ac:dyDescent="0.3">
      <c r="A581" s="565"/>
      <c r="B581" s="565"/>
      <c r="C581" s="566"/>
      <c r="D581" s="566"/>
      <c r="E581" s="567"/>
      <c r="F581" s="567"/>
      <c r="G581" s="567"/>
      <c r="H581" s="568"/>
      <c r="I581" s="568"/>
      <c r="J581" s="569"/>
      <c r="K581" s="568"/>
      <c r="L581" s="570"/>
      <c r="M581" s="571"/>
      <c r="N581" s="571"/>
      <c r="O581" s="572"/>
      <c r="P581" s="566"/>
      <c r="Q581" s="566"/>
      <c r="R581" s="566"/>
      <c r="S581" s="581"/>
      <c r="T581" s="582"/>
      <c r="U581" s="565"/>
      <c r="V581" s="576"/>
      <c r="W581" s="576"/>
      <c r="X581" s="577"/>
      <c r="Y581" s="577"/>
      <c r="Z581" s="577"/>
      <c r="AA581" s="577"/>
      <c r="AB581" s="566"/>
      <c r="AC581" s="566"/>
      <c r="AD581" s="566"/>
      <c r="AE581" s="566"/>
      <c r="AF581" s="566"/>
      <c r="AG581" s="566"/>
      <c r="AH581" s="566"/>
      <c r="AI581" s="572"/>
      <c r="AJ581" s="572"/>
      <c r="AK581" s="572"/>
      <c r="AL581" s="578"/>
      <c r="AM581" s="579"/>
    </row>
    <row r="582" spans="1:39" s="649" customFormat="1" x14ac:dyDescent="0.3">
      <c r="A582" s="565"/>
      <c r="B582" s="565"/>
      <c r="C582" s="566"/>
      <c r="D582" s="566"/>
      <c r="E582" s="567"/>
      <c r="F582" s="567"/>
      <c r="G582" s="567"/>
      <c r="H582" s="568"/>
      <c r="I582" s="568"/>
      <c r="J582" s="569"/>
      <c r="K582" s="568"/>
      <c r="L582" s="570"/>
      <c r="M582" s="571"/>
      <c r="N582" s="571"/>
      <c r="O582" s="572"/>
      <c r="P582" s="566"/>
      <c r="Q582" s="566"/>
      <c r="R582" s="566"/>
      <c r="S582" s="581"/>
      <c r="T582" s="582"/>
      <c r="U582" s="565"/>
      <c r="V582" s="576"/>
      <c r="W582" s="576"/>
      <c r="X582" s="577"/>
      <c r="Y582" s="577"/>
      <c r="Z582" s="577"/>
      <c r="AA582" s="577"/>
      <c r="AB582" s="566"/>
      <c r="AC582" s="566"/>
      <c r="AD582" s="566"/>
      <c r="AE582" s="566"/>
      <c r="AF582" s="566"/>
      <c r="AG582" s="566"/>
      <c r="AH582" s="566"/>
      <c r="AI582" s="572"/>
      <c r="AJ582" s="572"/>
      <c r="AK582" s="572"/>
      <c r="AL582" s="578"/>
      <c r="AM582" s="579"/>
    </row>
    <row r="583" spans="1:39" s="649" customFormat="1" x14ac:dyDescent="0.3">
      <c r="A583" s="565"/>
      <c r="B583" s="565"/>
      <c r="C583" s="566"/>
      <c r="D583" s="566"/>
      <c r="E583" s="567"/>
      <c r="F583" s="567"/>
      <c r="G583" s="567"/>
      <c r="H583" s="568"/>
      <c r="I583" s="568"/>
      <c r="J583" s="569"/>
      <c r="K583" s="568"/>
      <c r="L583" s="570"/>
      <c r="M583" s="571"/>
      <c r="N583" s="571"/>
      <c r="O583" s="572"/>
      <c r="P583" s="566"/>
      <c r="Q583" s="566"/>
      <c r="R583" s="566"/>
      <c r="S583" s="581"/>
      <c r="T583" s="582"/>
      <c r="U583" s="565"/>
      <c r="V583" s="576"/>
      <c r="W583" s="576"/>
      <c r="X583" s="577"/>
      <c r="Y583" s="577"/>
      <c r="Z583" s="577"/>
      <c r="AA583" s="577"/>
      <c r="AB583" s="566"/>
      <c r="AC583" s="566"/>
      <c r="AD583" s="566"/>
      <c r="AE583" s="566"/>
      <c r="AF583" s="566"/>
      <c r="AG583" s="566"/>
      <c r="AH583" s="566"/>
      <c r="AI583" s="572"/>
      <c r="AJ583" s="572"/>
      <c r="AK583" s="572"/>
      <c r="AL583" s="578"/>
      <c r="AM583" s="579"/>
    </row>
    <row r="584" spans="1:39" s="649" customFormat="1" x14ac:dyDescent="0.3">
      <c r="A584" s="565"/>
      <c r="B584" s="565"/>
      <c r="C584" s="566"/>
      <c r="D584" s="566"/>
      <c r="E584" s="567"/>
      <c r="F584" s="567"/>
      <c r="G584" s="567"/>
      <c r="H584" s="568"/>
      <c r="I584" s="568"/>
      <c r="J584" s="569"/>
      <c r="K584" s="568"/>
      <c r="L584" s="570"/>
      <c r="M584" s="571"/>
      <c r="N584" s="571"/>
      <c r="O584" s="572"/>
      <c r="P584" s="566"/>
      <c r="Q584" s="566"/>
      <c r="R584" s="566"/>
      <c r="S584" s="581"/>
      <c r="T584" s="582"/>
      <c r="U584" s="565"/>
      <c r="V584" s="576"/>
      <c r="W584" s="576"/>
      <c r="X584" s="577"/>
      <c r="Y584" s="577"/>
      <c r="Z584" s="577"/>
      <c r="AA584" s="577"/>
      <c r="AB584" s="566"/>
      <c r="AC584" s="566"/>
      <c r="AD584" s="566"/>
      <c r="AE584" s="566"/>
      <c r="AF584" s="566"/>
      <c r="AG584" s="566"/>
      <c r="AH584" s="566"/>
      <c r="AI584" s="572"/>
      <c r="AJ584" s="572"/>
      <c r="AK584" s="572"/>
      <c r="AL584" s="578"/>
      <c r="AM584" s="579"/>
    </row>
    <row r="585" spans="1:39" s="649" customFormat="1" x14ac:dyDescent="0.3">
      <c r="A585" s="565"/>
      <c r="B585" s="565"/>
      <c r="C585" s="566"/>
      <c r="D585" s="566"/>
      <c r="E585" s="567"/>
      <c r="F585" s="567"/>
      <c r="G585" s="567"/>
      <c r="H585" s="568"/>
      <c r="I585" s="568"/>
      <c r="J585" s="569"/>
      <c r="K585" s="568"/>
      <c r="L585" s="570"/>
      <c r="M585" s="571"/>
      <c r="N585" s="571"/>
      <c r="O585" s="572"/>
      <c r="P585" s="566"/>
      <c r="Q585" s="566"/>
      <c r="R585" s="566"/>
      <c r="S585" s="581"/>
      <c r="T585" s="582"/>
      <c r="U585" s="565"/>
      <c r="V585" s="576"/>
      <c r="W585" s="576"/>
      <c r="X585" s="577"/>
      <c r="Y585" s="577"/>
      <c r="Z585" s="577"/>
      <c r="AA585" s="577"/>
      <c r="AB585" s="566"/>
      <c r="AC585" s="566"/>
      <c r="AD585" s="566"/>
      <c r="AE585" s="566"/>
      <c r="AF585" s="566"/>
      <c r="AG585" s="566"/>
      <c r="AH585" s="566"/>
      <c r="AI585" s="572"/>
      <c r="AJ585" s="572"/>
      <c r="AK585" s="572"/>
      <c r="AL585" s="578"/>
      <c r="AM585" s="579"/>
    </row>
    <row r="586" spans="1:39" s="649" customFormat="1" x14ac:dyDescent="0.3">
      <c r="A586" s="565"/>
      <c r="B586" s="565"/>
      <c r="C586" s="566"/>
      <c r="D586" s="566"/>
      <c r="E586" s="567"/>
      <c r="F586" s="567"/>
      <c r="G586" s="567"/>
      <c r="H586" s="568"/>
      <c r="I586" s="568"/>
      <c r="J586" s="569"/>
      <c r="K586" s="568"/>
      <c r="L586" s="570"/>
      <c r="M586" s="571"/>
      <c r="N586" s="571"/>
      <c r="O586" s="572"/>
      <c r="P586" s="566"/>
      <c r="Q586" s="566"/>
      <c r="R586" s="566"/>
      <c r="S586" s="581"/>
      <c r="T586" s="582"/>
      <c r="U586" s="565"/>
      <c r="V586" s="576"/>
      <c r="W586" s="576"/>
      <c r="X586" s="577"/>
      <c r="Y586" s="577"/>
      <c r="Z586" s="577"/>
      <c r="AA586" s="577"/>
      <c r="AB586" s="566"/>
      <c r="AC586" s="566"/>
      <c r="AD586" s="566"/>
      <c r="AE586" s="566"/>
      <c r="AF586" s="566"/>
      <c r="AG586" s="566"/>
      <c r="AH586" s="566"/>
      <c r="AI586" s="572"/>
      <c r="AJ586" s="572"/>
      <c r="AK586" s="572"/>
      <c r="AL586" s="578"/>
      <c r="AM586" s="579"/>
    </row>
    <row r="587" spans="1:39" s="649" customFormat="1" x14ac:dyDescent="0.3">
      <c r="A587" s="565"/>
      <c r="B587" s="565"/>
      <c r="C587" s="566"/>
      <c r="D587" s="566"/>
      <c r="E587" s="567"/>
      <c r="F587" s="567"/>
      <c r="G587" s="567"/>
      <c r="H587" s="568"/>
      <c r="I587" s="568"/>
      <c r="J587" s="569"/>
      <c r="K587" s="568"/>
      <c r="L587" s="570"/>
      <c r="M587" s="571"/>
      <c r="N587" s="571"/>
      <c r="O587" s="572"/>
      <c r="P587" s="566"/>
      <c r="Q587" s="566"/>
      <c r="R587" s="566"/>
      <c r="S587" s="581"/>
      <c r="T587" s="582"/>
      <c r="U587" s="565"/>
      <c r="V587" s="576"/>
      <c r="W587" s="576"/>
      <c r="X587" s="577"/>
      <c r="Y587" s="577"/>
      <c r="Z587" s="577"/>
      <c r="AA587" s="577"/>
      <c r="AB587" s="566"/>
      <c r="AC587" s="566"/>
      <c r="AD587" s="566"/>
      <c r="AE587" s="566"/>
      <c r="AF587" s="566"/>
      <c r="AG587" s="566"/>
      <c r="AH587" s="566"/>
      <c r="AI587" s="572"/>
      <c r="AJ587" s="572"/>
      <c r="AK587" s="572"/>
      <c r="AL587" s="578"/>
      <c r="AM587" s="579"/>
    </row>
    <row r="588" spans="1:39" s="649" customFormat="1" x14ac:dyDescent="0.3">
      <c r="A588" s="565"/>
      <c r="B588" s="565"/>
      <c r="C588" s="566"/>
      <c r="D588" s="566"/>
      <c r="E588" s="567"/>
      <c r="F588" s="567"/>
      <c r="G588" s="567"/>
      <c r="H588" s="568"/>
      <c r="I588" s="568"/>
      <c r="J588" s="569"/>
      <c r="K588" s="568"/>
      <c r="L588" s="570"/>
      <c r="M588" s="571"/>
      <c r="N588" s="571"/>
      <c r="O588" s="572"/>
      <c r="P588" s="566"/>
      <c r="Q588" s="566"/>
      <c r="R588" s="566"/>
      <c r="S588" s="581"/>
      <c r="T588" s="582"/>
      <c r="U588" s="565"/>
      <c r="V588" s="576"/>
      <c r="W588" s="576"/>
      <c r="X588" s="577"/>
      <c r="Y588" s="577"/>
      <c r="Z588" s="577"/>
      <c r="AA588" s="577"/>
      <c r="AB588" s="566"/>
      <c r="AC588" s="566"/>
      <c r="AD588" s="566"/>
      <c r="AE588" s="566"/>
      <c r="AF588" s="566"/>
      <c r="AG588" s="566"/>
      <c r="AH588" s="566"/>
      <c r="AI588" s="572"/>
      <c r="AJ588" s="572"/>
      <c r="AK588" s="572"/>
      <c r="AL588" s="578"/>
      <c r="AM588" s="579"/>
    </row>
    <row r="589" spans="1:39" s="649" customFormat="1" x14ac:dyDescent="0.3">
      <c r="A589" s="565"/>
      <c r="B589" s="565"/>
      <c r="C589" s="566"/>
      <c r="D589" s="566"/>
      <c r="E589" s="567"/>
      <c r="F589" s="567"/>
      <c r="G589" s="567"/>
      <c r="H589" s="568"/>
      <c r="I589" s="568"/>
      <c r="J589" s="569"/>
      <c r="K589" s="568"/>
      <c r="L589" s="570"/>
      <c r="M589" s="571"/>
      <c r="N589" s="571"/>
      <c r="O589" s="572"/>
      <c r="P589" s="566"/>
      <c r="Q589" s="566"/>
      <c r="R589" s="566"/>
      <c r="S589" s="581"/>
      <c r="T589" s="582"/>
      <c r="U589" s="565"/>
      <c r="V589" s="576"/>
      <c r="W589" s="576"/>
      <c r="X589" s="577"/>
      <c r="Y589" s="577"/>
      <c r="Z589" s="577"/>
      <c r="AA589" s="577"/>
      <c r="AB589" s="566"/>
      <c r="AC589" s="566"/>
      <c r="AD589" s="566"/>
      <c r="AE589" s="566"/>
      <c r="AF589" s="566"/>
      <c r="AG589" s="566"/>
      <c r="AH589" s="566"/>
      <c r="AI589" s="572"/>
      <c r="AJ589" s="572"/>
      <c r="AK589" s="572"/>
      <c r="AL589" s="578"/>
      <c r="AM589" s="579"/>
    </row>
    <row r="590" spans="1:39" s="649" customFormat="1" x14ac:dyDescent="0.3">
      <c r="A590" s="565"/>
      <c r="B590" s="565"/>
      <c r="C590" s="566"/>
      <c r="D590" s="566"/>
      <c r="E590" s="567"/>
      <c r="F590" s="567"/>
      <c r="G590" s="567"/>
      <c r="H590" s="568"/>
      <c r="I590" s="568"/>
      <c r="J590" s="569"/>
      <c r="K590" s="568"/>
      <c r="L590" s="570"/>
      <c r="M590" s="571"/>
      <c r="N590" s="571"/>
      <c r="O590" s="572"/>
      <c r="P590" s="566"/>
      <c r="Q590" s="566"/>
      <c r="R590" s="566"/>
      <c r="S590" s="581"/>
      <c r="T590" s="582"/>
      <c r="U590" s="565"/>
      <c r="V590" s="576"/>
      <c r="W590" s="576"/>
      <c r="X590" s="577"/>
      <c r="Y590" s="577"/>
      <c r="Z590" s="577"/>
      <c r="AA590" s="577"/>
      <c r="AB590" s="566"/>
      <c r="AC590" s="566"/>
      <c r="AD590" s="566"/>
      <c r="AE590" s="566"/>
      <c r="AF590" s="566"/>
      <c r="AG590" s="566"/>
      <c r="AH590" s="566"/>
      <c r="AI590" s="572"/>
      <c r="AJ590" s="572"/>
      <c r="AK590" s="572"/>
      <c r="AL590" s="578"/>
      <c r="AM590" s="579"/>
    </row>
    <row r="591" spans="1:39" s="649" customFormat="1" x14ac:dyDescent="0.3">
      <c r="A591" s="565"/>
      <c r="B591" s="565"/>
      <c r="C591" s="566"/>
      <c r="D591" s="566"/>
      <c r="E591" s="567"/>
      <c r="F591" s="567"/>
      <c r="G591" s="567"/>
      <c r="H591" s="568"/>
      <c r="I591" s="568"/>
      <c r="J591" s="569"/>
      <c r="K591" s="568"/>
      <c r="L591" s="570"/>
      <c r="M591" s="571"/>
      <c r="N591" s="571"/>
      <c r="O591" s="572"/>
      <c r="P591" s="566"/>
      <c r="Q591" s="566"/>
      <c r="R591" s="566"/>
      <c r="S591" s="581"/>
      <c r="T591" s="582"/>
      <c r="U591" s="565"/>
      <c r="V591" s="576"/>
      <c r="W591" s="576"/>
      <c r="X591" s="577"/>
      <c r="Y591" s="577"/>
      <c r="Z591" s="577"/>
      <c r="AA591" s="577"/>
      <c r="AB591" s="566"/>
      <c r="AC591" s="566"/>
      <c r="AD591" s="566"/>
      <c r="AE591" s="566"/>
      <c r="AF591" s="566"/>
      <c r="AG591" s="566"/>
      <c r="AH591" s="566"/>
      <c r="AI591" s="572"/>
      <c r="AJ591" s="572"/>
      <c r="AK591" s="572"/>
      <c r="AL591" s="578"/>
      <c r="AM591" s="579"/>
    </row>
    <row r="592" spans="1:39" s="649" customFormat="1" x14ac:dyDescent="0.3">
      <c r="A592" s="565"/>
      <c r="B592" s="565"/>
      <c r="C592" s="566"/>
      <c r="D592" s="566"/>
      <c r="E592" s="567"/>
      <c r="F592" s="567"/>
      <c r="G592" s="567"/>
      <c r="H592" s="568"/>
      <c r="I592" s="568"/>
      <c r="J592" s="569"/>
      <c r="K592" s="568"/>
      <c r="L592" s="570"/>
      <c r="M592" s="571"/>
      <c r="N592" s="571"/>
      <c r="O592" s="572"/>
      <c r="P592" s="566"/>
      <c r="Q592" s="566"/>
      <c r="R592" s="566"/>
      <c r="S592" s="581"/>
      <c r="T592" s="582"/>
      <c r="U592" s="565"/>
      <c r="V592" s="576"/>
      <c r="W592" s="576"/>
      <c r="X592" s="577"/>
      <c r="Y592" s="577"/>
      <c r="Z592" s="577"/>
      <c r="AA592" s="577"/>
      <c r="AB592" s="566"/>
      <c r="AC592" s="566"/>
      <c r="AD592" s="566"/>
      <c r="AE592" s="566"/>
      <c r="AF592" s="566"/>
      <c r="AG592" s="566"/>
      <c r="AH592" s="566"/>
      <c r="AI592" s="572"/>
      <c r="AJ592" s="572"/>
      <c r="AK592" s="572"/>
      <c r="AL592" s="578"/>
      <c r="AM592" s="579"/>
    </row>
    <row r="593" spans="1:39" s="649" customFormat="1" x14ac:dyDescent="0.3">
      <c r="A593" s="565"/>
      <c r="B593" s="565"/>
      <c r="C593" s="566"/>
      <c r="D593" s="566"/>
      <c r="E593" s="567"/>
      <c r="F593" s="567"/>
      <c r="G593" s="567"/>
      <c r="H593" s="568"/>
      <c r="I593" s="568"/>
      <c r="J593" s="569"/>
      <c r="K593" s="568"/>
      <c r="L593" s="570"/>
      <c r="M593" s="571"/>
      <c r="N593" s="571"/>
      <c r="O593" s="572"/>
      <c r="P593" s="566"/>
      <c r="Q593" s="566"/>
      <c r="R593" s="566"/>
      <c r="S593" s="581"/>
      <c r="T593" s="582"/>
      <c r="U593" s="565"/>
      <c r="V593" s="576"/>
      <c r="W593" s="576"/>
      <c r="X593" s="577"/>
      <c r="Y593" s="577"/>
      <c r="Z593" s="577"/>
      <c r="AA593" s="577"/>
      <c r="AB593" s="566"/>
      <c r="AC593" s="566"/>
      <c r="AD593" s="566"/>
      <c r="AE593" s="566"/>
      <c r="AF593" s="566"/>
      <c r="AG593" s="566"/>
      <c r="AH593" s="566"/>
      <c r="AI593" s="572"/>
      <c r="AJ593" s="572"/>
      <c r="AK593" s="572"/>
      <c r="AL593" s="578"/>
      <c r="AM593" s="579"/>
    </row>
    <row r="594" spans="1:39" s="649" customFormat="1" x14ac:dyDescent="0.3">
      <c r="A594" s="565"/>
      <c r="B594" s="565"/>
      <c r="C594" s="566"/>
      <c r="D594" s="566"/>
      <c r="E594" s="567"/>
      <c r="F594" s="567"/>
      <c r="G594" s="567"/>
      <c r="H594" s="568"/>
      <c r="I594" s="568"/>
      <c r="J594" s="569"/>
      <c r="K594" s="568"/>
      <c r="L594" s="570"/>
      <c r="M594" s="571"/>
      <c r="N594" s="571"/>
      <c r="O594" s="572"/>
      <c r="P594" s="566"/>
      <c r="Q594" s="566"/>
      <c r="R594" s="566"/>
      <c r="S594" s="581"/>
      <c r="T594" s="582"/>
      <c r="U594" s="565"/>
      <c r="V594" s="576"/>
      <c r="W594" s="576"/>
      <c r="X594" s="577"/>
      <c r="Y594" s="577"/>
      <c r="Z594" s="577"/>
      <c r="AA594" s="577"/>
      <c r="AB594" s="566"/>
      <c r="AC594" s="566"/>
      <c r="AD594" s="566"/>
      <c r="AE594" s="566"/>
      <c r="AF594" s="566"/>
      <c r="AG594" s="566"/>
      <c r="AH594" s="566"/>
      <c r="AI594" s="572"/>
      <c r="AJ594" s="572"/>
      <c r="AK594" s="572"/>
      <c r="AL594" s="578"/>
      <c r="AM594" s="579"/>
    </row>
    <row r="595" spans="1:39" s="649" customFormat="1" x14ac:dyDescent="0.3">
      <c r="A595" s="565"/>
      <c r="B595" s="565"/>
      <c r="C595" s="566"/>
      <c r="D595" s="566"/>
      <c r="E595" s="567"/>
      <c r="F595" s="567"/>
      <c r="G595" s="567"/>
      <c r="H595" s="568"/>
      <c r="I595" s="568"/>
      <c r="J595" s="569"/>
      <c r="K595" s="568"/>
      <c r="L595" s="570"/>
      <c r="M595" s="571"/>
      <c r="N595" s="571"/>
      <c r="O595" s="572"/>
      <c r="P595" s="566"/>
      <c r="Q595" s="566"/>
      <c r="R595" s="566"/>
      <c r="S595" s="581"/>
      <c r="T595" s="582"/>
      <c r="U595" s="565"/>
      <c r="V595" s="576"/>
      <c r="W595" s="576"/>
      <c r="X595" s="577"/>
      <c r="Y595" s="577"/>
      <c r="Z595" s="577"/>
      <c r="AA595" s="577"/>
      <c r="AB595" s="566"/>
      <c r="AC595" s="566"/>
      <c r="AD595" s="566"/>
      <c r="AE595" s="566"/>
      <c r="AF595" s="566"/>
      <c r="AG595" s="566"/>
      <c r="AH595" s="566"/>
      <c r="AI595" s="572"/>
      <c r="AJ595" s="572"/>
      <c r="AK595" s="572"/>
      <c r="AL595" s="578"/>
      <c r="AM595" s="579"/>
    </row>
    <row r="596" spans="1:39" s="649" customFormat="1" x14ac:dyDescent="0.3">
      <c r="A596" s="565"/>
      <c r="B596" s="565"/>
      <c r="C596" s="566"/>
      <c r="D596" s="566"/>
      <c r="E596" s="567"/>
      <c r="F596" s="567"/>
      <c r="G596" s="567"/>
      <c r="H596" s="568"/>
      <c r="I596" s="568"/>
      <c r="J596" s="569"/>
      <c r="K596" s="568"/>
      <c r="L596" s="570"/>
      <c r="M596" s="571"/>
      <c r="N596" s="571"/>
      <c r="O596" s="572"/>
      <c r="P596" s="566"/>
      <c r="Q596" s="566"/>
      <c r="R596" s="566"/>
      <c r="S596" s="581"/>
      <c r="T596" s="582"/>
      <c r="U596" s="565"/>
      <c r="V596" s="576"/>
      <c r="W596" s="576"/>
      <c r="X596" s="577"/>
      <c r="Y596" s="577"/>
      <c r="Z596" s="577"/>
      <c r="AA596" s="577"/>
      <c r="AB596" s="566"/>
      <c r="AC596" s="566"/>
      <c r="AD596" s="566"/>
      <c r="AE596" s="566"/>
      <c r="AF596" s="566"/>
      <c r="AG596" s="566"/>
      <c r="AH596" s="566"/>
      <c r="AI596" s="572"/>
      <c r="AJ596" s="572"/>
      <c r="AK596" s="572"/>
      <c r="AL596" s="578"/>
      <c r="AM596" s="579"/>
    </row>
    <row r="597" spans="1:39" s="649" customFormat="1" x14ac:dyDescent="0.3">
      <c r="A597" s="565"/>
      <c r="B597" s="565"/>
      <c r="C597" s="566"/>
      <c r="D597" s="566"/>
      <c r="E597" s="567"/>
      <c r="F597" s="567"/>
      <c r="G597" s="567"/>
      <c r="H597" s="568"/>
      <c r="I597" s="568"/>
      <c r="J597" s="569"/>
      <c r="K597" s="568"/>
      <c r="L597" s="570"/>
      <c r="M597" s="571"/>
      <c r="N597" s="571"/>
      <c r="O597" s="572"/>
      <c r="P597" s="566"/>
      <c r="Q597" s="566"/>
      <c r="R597" s="566"/>
      <c r="S597" s="581"/>
      <c r="T597" s="582"/>
      <c r="U597" s="565"/>
      <c r="V597" s="576"/>
      <c r="W597" s="576"/>
      <c r="X597" s="577"/>
      <c r="Y597" s="577"/>
      <c r="Z597" s="577"/>
      <c r="AA597" s="577"/>
      <c r="AB597" s="566"/>
      <c r="AC597" s="566"/>
      <c r="AD597" s="566"/>
      <c r="AE597" s="566"/>
      <c r="AF597" s="566"/>
      <c r="AG597" s="566"/>
      <c r="AH597" s="566"/>
      <c r="AI597" s="572"/>
      <c r="AJ597" s="572"/>
      <c r="AK597" s="572"/>
      <c r="AL597" s="578"/>
      <c r="AM597" s="579"/>
    </row>
    <row r="598" spans="1:39" s="649" customFormat="1" x14ac:dyDescent="0.3">
      <c r="A598" s="565"/>
      <c r="B598" s="565"/>
      <c r="C598" s="566"/>
      <c r="D598" s="566"/>
      <c r="E598" s="567"/>
      <c r="F598" s="567"/>
      <c r="G598" s="567"/>
      <c r="H598" s="568"/>
      <c r="I598" s="568"/>
      <c r="J598" s="569"/>
      <c r="K598" s="568"/>
      <c r="L598" s="570"/>
      <c r="M598" s="571"/>
      <c r="N598" s="571"/>
      <c r="O598" s="572"/>
      <c r="P598" s="566"/>
      <c r="Q598" s="566"/>
      <c r="R598" s="566"/>
      <c r="S598" s="581"/>
      <c r="T598" s="582"/>
      <c r="U598" s="565"/>
      <c r="V598" s="576"/>
      <c r="W598" s="576"/>
      <c r="X598" s="577"/>
      <c r="Y598" s="577"/>
      <c r="Z598" s="577"/>
      <c r="AA598" s="577"/>
      <c r="AB598" s="566"/>
      <c r="AC598" s="566"/>
      <c r="AD598" s="566"/>
      <c r="AE598" s="566"/>
      <c r="AF598" s="566"/>
      <c r="AG598" s="566"/>
      <c r="AH598" s="566"/>
      <c r="AI598" s="572"/>
      <c r="AJ598" s="572"/>
      <c r="AK598" s="572"/>
      <c r="AL598" s="578"/>
      <c r="AM598" s="579"/>
    </row>
    <row r="599" spans="1:39" s="649" customFormat="1" x14ac:dyDescent="0.3">
      <c r="A599" s="565"/>
      <c r="B599" s="565"/>
      <c r="C599" s="566"/>
      <c r="D599" s="566"/>
      <c r="E599" s="567"/>
      <c r="F599" s="567"/>
      <c r="G599" s="567"/>
      <c r="H599" s="568"/>
      <c r="I599" s="568"/>
      <c r="J599" s="569"/>
      <c r="K599" s="568"/>
      <c r="L599" s="570"/>
      <c r="M599" s="571"/>
      <c r="N599" s="571"/>
      <c r="O599" s="572"/>
      <c r="P599" s="566"/>
      <c r="Q599" s="566"/>
      <c r="R599" s="566"/>
      <c r="S599" s="581"/>
      <c r="T599" s="582"/>
      <c r="U599" s="565"/>
      <c r="V599" s="576"/>
      <c r="W599" s="576"/>
      <c r="X599" s="577"/>
      <c r="Y599" s="577"/>
      <c r="Z599" s="577"/>
      <c r="AA599" s="577"/>
      <c r="AB599" s="566"/>
      <c r="AC599" s="566"/>
      <c r="AD599" s="566"/>
      <c r="AE599" s="566"/>
      <c r="AF599" s="566"/>
      <c r="AG599" s="566"/>
      <c r="AH599" s="566"/>
      <c r="AI599" s="572"/>
      <c r="AJ599" s="572"/>
      <c r="AK599" s="572"/>
      <c r="AL599" s="578"/>
      <c r="AM599" s="579"/>
    </row>
    <row r="600" spans="1:39" s="649" customFormat="1" x14ac:dyDescent="0.3">
      <c r="A600" s="565"/>
      <c r="B600" s="565"/>
      <c r="C600" s="566"/>
      <c r="D600" s="566"/>
      <c r="E600" s="567"/>
      <c r="F600" s="567"/>
      <c r="G600" s="567"/>
      <c r="H600" s="568"/>
      <c r="I600" s="568"/>
      <c r="J600" s="569"/>
      <c r="K600" s="568"/>
      <c r="L600" s="570"/>
      <c r="M600" s="571"/>
      <c r="N600" s="571"/>
      <c r="O600" s="572"/>
      <c r="P600" s="566"/>
      <c r="Q600" s="566"/>
      <c r="R600" s="566"/>
      <c r="S600" s="581"/>
      <c r="T600" s="582"/>
      <c r="U600" s="565"/>
      <c r="V600" s="576"/>
      <c r="W600" s="576"/>
      <c r="X600" s="577"/>
      <c r="Y600" s="577"/>
      <c r="Z600" s="577"/>
      <c r="AA600" s="577"/>
      <c r="AB600" s="566"/>
      <c r="AC600" s="566"/>
      <c r="AD600" s="566"/>
      <c r="AE600" s="566"/>
      <c r="AF600" s="566"/>
      <c r="AG600" s="566"/>
      <c r="AH600" s="566"/>
      <c r="AI600" s="572"/>
      <c r="AJ600" s="572"/>
      <c r="AK600" s="572"/>
      <c r="AL600" s="578"/>
      <c r="AM600" s="579"/>
    </row>
    <row r="601" spans="1:39" s="649" customFormat="1" x14ac:dyDescent="0.3">
      <c r="A601" s="565"/>
      <c r="B601" s="565"/>
      <c r="C601" s="566"/>
      <c r="D601" s="566"/>
      <c r="E601" s="567"/>
      <c r="F601" s="567"/>
      <c r="G601" s="567"/>
      <c r="H601" s="568"/>
      <c r="I601" s="568"/>
      <c r="J601" s="569"/>
      <c r="K601" s="568"/>
      <c r="L601" s="570"/>
      <c r="M601" s="571"/>
      <c r="N601" s="571"/>
      <c r="O601" s="572"/>
      <c r="P601" s="566"/>
      <c r="Q601" s="566"/>
      <c r="R601" s="566"/>
      <c r="S601" s="581"/>
      <c r="T601" s="582"/>
      <c r="U601" s="565"/>
      <c r="V601" s="576"/>
      <c r="W601" s="576"/>
      <c r="X601" s="577"/>
      <c r="Y601" s="577"/>
      <c r="Z601" s="577"/>
      <c r="AA601" s="577"/>
      <c r="AB601" s="566"/>
      <c r="AC601" s="566"/>
      <c r="AD601" s="566"/>
      <c r="AE601" s="566"/>
      <c r="AF601" s="566"/>
      <c r="AG601" s="566"/>
      <c r="AH601" s="566"/>
      <c r="AI601" s="572"/>
      <c r="AJ601" s="572"/>
      <c r="AK601" s="572"/>
      <c r="AL601" s="578"/>
      <c r="AM601" s="579"/>
    </row>
    <row r="602" spans="1:39" s="649" customFormat="1" x14ac:dyDescent="0.3">
      <c r="A602" s="565"/>
      <c r="B602" s="565"/>
      <c r="C602" s="566"/>
      <c r="D602" s="566"/>
      <c r="E602" s="567"/>
      <c r="F602" s="567"/>
      <c r="G602" s="567"/>
      <c r="H602" s="568"/>
      <c r="I602" s="568"/>
      <c r="J602" s="569"/>
      <c r="K602" s="568"/>
      <c r="L602" s="570"/>
      <c r="M602" s="571"/>
      <c r="N602" s="571"/>
      <c r="O602" s="572"/>
      <c r="P602" s="566"/>
      <c r="Q602" s="566"/>
      <c r="R602" s="566"/>
      <c r="S602" s="581"/>
      <c r="T602" s="582"/>
      <c r="U602" s="565"/>
      <c r="V602" s="576"/>
      <c r="W602" s="576"/>
      <c r="X602" s="577"/>
      <c r="Y602" s="577"/>
      <c r="Z602" s="577"/>
      <c r="AA602" s="577"/>
      <c r="AB602" s="566"/>
      <c r="AC602" s="566"/>
      <c r="AD602" s="566"/>
      <c r="AE602" s="566"/>
      <c r="AF602" s="566"/>
      <c r="AG602" s="566"/>
      <c r="AH602" s="566"/>
      <c r="AI602" s="572"/>
      <c r="AJ602" s="572"/>
      <c r="AK602" s="572"/>
      <c r="AL602" s="578"/>
      <c r="AM602" s="579"/>
    </row>
    <row r="603" spans="1:39" s="649" customFormat="1" x14ac:dyDescent="0.3">
      <c r="A603" s="565"/>
      <c r="B603" s="565"/>
      <c r="C603" s="566"/>
      <c r="D603" s="566"/>
      <c r="E603" s="567"/>
      <c r="F603" s="567"/>
      <c r="G603" s="567"/>
      <c r="H603" s="568"/>
      <c r="I603" s="568"/>
      <c r="J603" s="569"/>
      <c r="K603" s="568"/>
      <c r="L603" s="570"/>
      <c r="M603" s="571"/>
      <c r="N603" s="571"/>
      <c r="O603" s="572"/>
      <c r="P603" s="566"/>
      <c r="Q603" s="566"/>
      <c r="R603" s="566"/>
      <c r="S603" s="581"/>
      <c r="T603" s="582"/>
      <c r="U603" s="565"/>
      <c r="V603" s="576"/>
      <c r="W603" s="576"/>
      <c r="X603" s="577"/>
      <c r="Y603" s="577"/>
      <c r="Z603" s="577"/>
      <c r="AA603" s="577"/>
      <c r="AB603" s="566"/>
      <c r="AC603" s="566"/>
      <c r="AD603" s="566"/>
      <c r="AE603" s="566"/>
      <c r="AF603" s="566"/>
      <c r="AG603" s="566"/>
      <c r="AH603" s="566"/>
      <c r="AI603" s="572"/>
      <c r="AJ603" s="572"/>
      <c r="AK603" s="572"/>
      <c r="AL603" s="578"/>
      <c r="AM603" s="579"/>
    </row>
    <row r="604" spans="1:39" s="649" customFormat="1" x14ac:dyDescent="0.3">
      <c r="A604" s="565"/>
      <c r="B604" s="565"/>
      <c r="C604" s="566"/>
      <c r="D604" s="566"/>
      <c r="E604" s="567"/>
      <c r="F604" s="567"/>
      <c r="G604" s="567"/>
      <c r="H604" s="568"/>
      <c r="I604" s="568"/>
      <c r="J604" s="569"/>
      <c r="K604" s="568"/>
      <c r="L604" s="570"/>
      <c r="M604" s="571"/>
      <c r="N604" s="571"/>
      <c r="O604" s="572"/>
      <c r="P604" s="566"/>
      <c r="Q604" s="566"/>
      <c r="R604" s="566"/>
      <c r="S604" s="581"/>
      <c r="T604" s="582"/>
      <c r="U604" s="565"/>
      <c r="V604" s="576"/>
      <c r="W604" s="576"/>
      <c r="X604" s="577"/>
      <c r="Y604" s="577"/>
      <c r="Z604" s="577"/>
      <c r="AA604" s="577"/>
      <c r="AB604" s="566"/>
      <c r="AC604" s="566"/>
      <c r="AD604" s="566"/>
      <c r="AE604" s="566"/>
      <c r="AF604" s="566"/>
      <c r="AG604" s="566"/>
      <c r="AH604" s="566"/>
      <c r="AI604" s="572"/>
      <c r="AJ604" s="572"/>
      <c r="AK604" s="572"/>
      <c r="AL604" s="578"/>
      <c r="AM604" s="579"/>
    </row>
    <row r="605" spans="1:39" s="649" customFormat="1" x14ac:dyDescent="0.3">
      <c r="A605" s="565"/>
      <c r="B605" s="565"/>
      <c r="C605" s="566"/>
      <c r="D605" s="566"/>
      <c r="E605" s="567"/>
      <c r="F605" s="567"/>
      <c r="G605" s="567"/>
      <c r="H605" s="568"/>
      <c r="I605" s="568"/>
      <c r="J605" s="569"/>
      <c r="K605" s="568"/>
      <c r="L605" s="570"/>
      <c r="M605" s="571"/>
      <c r="N605" s="571"/>
      <c r="O605" s="572"/>
      <c r="P605" s="566"/>
      <c r="Q605" s="566"/>
      <c r="R605" s="566"/>
      <c r="S605" s="581"/>
      <c r="T605" s="582"/>
      <c r="U605" s="565"/>
      <c r="V605" s="576"/>
      <c r="W605" s="576"/>
      <c r="X605" s="577"/>
      <c r="Y605" s="577"/>
      <c r="Z605" s="577"/>
      <c r="AA605" s="577"/>
      <c r="AB605" s="566"/>
      <c r="AC605" s="566"/>
      <c r="AD605" s="566"/>
      <c r="AE605" s="566"/>
      <c r="AF605" s="566"/>
      <c r="AG605" s="566"/>
      <c r="AH605" s="566"/>
      <c r="AI605" s="572"/>
      <c r="AJ605" s="572"/>
      <c r="AK605" s="572"/>
      <c r="AL605" s="578"/>
      <c r="AM605" s="579"/>
    </row>
    <row r="606" spans="1:39" s="649" customFormat="1" x14ac:dyDescent="0.3">
      <c r="A606" s="565"/>
      <c r="B606" s="565"/>
      <c r="C606" s="566"/>
      <c r="D606" s="566"/>
      <c r="E606" s="567"/>
      <c r="F606" s="567"/>
      <c r="G606" s="567"/>
      <c r="H606" s="568"/>
      <c r="I606" s="568"/>
      <c r="J606" s="569"/>
      <c r="K606" s="568"/>
      <c r="L606" s="570"/>
      <c r="M606" s="571"/>
      <c r="N606" s="571"/>
      <c r="O606" s="572"/>
      <c r="P606" s="566"/>
      <c r="Q606" s="566"/>
      <c r="R606" s="566"/>
      <c r="S606" s="581"/>
      <c r="T606" s="582"/>
      <c r="U606" s="565"/>
      <c r="V606" s="576"/>
      <c r="W606" s="576"/>
      <c r="X606" s="577"/>
      <c r="Y606" s="577"/>
      <c r="Z606" s="577"/>
      <c r="AA606" s="577"/>
      <c r="AB606" s="566"/>
      <c r="AC606" s="566"/>
      <c r="AD606" s="566"/>
      <c r="AE606" s="566"/>
      <c r="AF606" s="566"/>
      <c r="AG606" s="566"/>
      <c r="AH606" s="566"/>
      <c r="AI606" s="572"/>
      <c r="AJ606" s="572"/>
      <c r="AK606" s="572"/>
      <c r="AL606" s="578"/>
      <c r="AM606" s="579"/>
    </row>
    <row r="607" spans="1:39" s="649" customFormat="1" x14ac:dyDescent="0.3">
      <c r="A607" s="565"/>
      <c r="B607" s="565"/>
      <c r="C607" s="566"/>
      <c r="D607" s="566"/>
      <c r="E607" s="567"/>
      <c r="F607" s="567"/>
      <c r="G607" s="567"/>
      <c r="H607" s="568"/>
      <c r="I607" s="568"/>
      <c r="J607" s="569"/>
      <c r="K607" s="568"/>
      <c r="L607" s="570"/>
      <c r="M607" s="571"/>
      <c r="N607" s="571"/>
      <c r="O607" s="572"/>
      <c r="P607" s="566"/>
      <c r="Q607" s="566"/>
      <c r="R607" s="566"/>
      <c r="S607" s="581"/>
      <c r="T607" s="582"/>
      <c r="U607" s="565"/>
      <c r="V607" s="576"/>
      <c r="W607" s="576"/>
      <c r="X607" s="577"/>
      <c r="Y607" s="577"/>
      <c r="Z607" s="577"/>
      <c r="AA607" s="577"/>
      <c r="AB607" s="566"/>
      <c r="AC607" s="566"/>
      <c r="AD607" s="566"/>
      <c r="AE607" s="566"/>
      <c r="AF607" s="566"/>
      <c r="AG607" s="566"/>
      <c r="AH607" s="566"/>
      <c r="AI607" s="572"/>
      <c r="AJ607" s="572"/>
      <c r="AK607" s="572"/>
      <c r="AL607" s="578"/>
      <c r="AM607" s="579"/>
    </row>
    <row r="608" spans="1:39" s="649" customFormat="1" x14ac:dyDescent="0.3">
      <c r="A608" s="565"/>
      <c r="B608" s="565"/>
      <c r="C608" s="566"/>
      <c r="D608" s="566"/>
      <c r="E608" s="567"/>
      <c r="F608" s="567"/>
      <c r="G608" s="567"/>
      <c r="H608" s="568"/>
      <c r="I608" s="568"/>
      <c r="J608" s="569"/>
      <c r="K608" s="568"/>
      <c r="L608" s="570"/>
      <c r="M608" s="571"/>
      <c r="N608" s="571"/>
      <c r="O608" s="572"/>
      <c r="P608" s="566"/>
      <c r="Q608" s="566"/>
      <c r="R608" s="566"/>
      <c r="S608" s="581"/>
      <c r="T608" s="582"/>
      <c r="U608" s="565"/>
      <c r="V608" s="576"/>
      <c r="W608" s="576"/>
      <c r="X608" s="577"/>
      <c r="Y608" s="577"/>
      <c r="Z608" s="577"/>
      <c r="AA608" s="577"/>
      <c r="AB608" s="566"/>
      <c r="AC608" s="566"/>
      <c r="AD608" s="566"/>
      <c r="AE608" s="566"/>
      <c r="AF608" s="566"/>
      <c r="AG608" s="566"/>
      <c r="AH608" s="566"/>
      <c r="AI608" s="572"/>
      <c r="AJ608" s="572"/>
      <c r="AK608" s="572"/>
      <c r="AL608" s="578"/>
      <c r="AM608" s="579"/>
    </row>
    <row r="609" spans="1:39" s="649" customFormat="1" x14ac:dyDescent="0.3">
      <c r="A609" s="565"/>
      <c r="B609" s="565"/>
      <c r="C609" s="566"/>
      <c r="D609" s="566"/>
      <c r="E609" s="567"/>
      <c r="F609" s="567"/>
      <c r="G609" s="567"/>
      <c r="H609" s="568"/>
      <c r="I609" s="568"/>
      <c r="J609" s="569"/>
      <c r="K609" s="568"/>
      <c r="L609" s="570"/>
      <c r="M609" s="571"/>
      <c r="N609" s="571"/>
      <c r="O609" s="572"/>
      <c r="P609" s="566"/>
      <c r="Q609" s="566"/>
      <c r="R609" s="566"/>
      <c r="S609" s="581"/>
      <c r="T609" s="582"/>
      <c r="U609" s="565"/>
      <c r="V609" s="576"/>
      <c r="W609" s="576"/>
      <c r="X609" s="577"/>
      <c r="Y609" s="577"/>
      <c r="Z609" s="577"/>
      <c r="AA609" s="577"/>
      <c r="AB609" s="566"/>
      <c r="AC609" s="566"/>
      <c r="AD609" s="566"/>
      <c r="AE609" s="566"/>
      <c r="AF609" s="566"/>
      <c r="AG609" s="566"/>
      <c r="AH609" s="566"/>
      <c r="AI609" s="572"/>
      <c r="AJ609" s="572"/>
      <c r="AK609" s="572"/>
      <c r="AL609" s="578"/>
      <c r="AM609" s="579"/>
    </row>
    <row r="610" spans="1:39" s="649" customFormat="1" x14ac:dyDescent="0.3">
      <c r="A610" s="565"/>
      <c r="B610" s="565"/>
      <c r="C610" s="566"/>
      <c r="D610" s="566"/>
      <c r="E610" s="567"/>
      <c r="F610" s="567"/>
      <c r="G610" s="567"/>
      <c r="H610" s="568"/>
      <c r="I610" s="568"/>
      <c r="J610" s="569"/>
      <c r="K610" s="568"/>
      <c r="L610" s="570"/>
      <c r="M610" s="571"/>
      <c r="N610" s="571"/>
      <c r="O610" s="572"/>
      <c r="P610" s="566"/>
      <c r="Q610" s="566"/>
      <c r="R610" s="566"/>
      <c r="S610" s="581"/>
      <c r="T610" s="582"/>
      <c r="U610" s="565"/>
      <c r="V610" s="576"/>
      <c r="W610" s="576"/>
      <c r="X610" s="577"/>
      <c r="Y610" s="577"/>
      <c r="Z610" s="577"/>
      <c r="AA610" s="577"/>
      <c r="AB610" s="566"/>
      <c r="AC610" s="566"/>
      <c r="AD610" s="566"/>
      <c r="AE610" s="566"/>
      <c r="AF610" s="566"/>
      <c r="AG610" s="566"/>
      <c r="AH610" s="566"/>
      <c r="AI610" s="572"/>
      <c r="AJ610" s="572"/>
      <c r="AK610" s="572"/>
      <c r="AL610" s="578"/>
      <c r="AM610" s="579"/>
    </row>
    <row r="611" spans="1:39" s="649" customFormat="1" x14ac:dyDescent="0.3">
      <c r="A611" s="565"/>
      <c r="B611" s="565"/>
      <c r="C611" s="566"/>
      <c r="D611" s="566"/>
      <c r="E611" s="567"/>
      <c r="F611" s="567"/>
      <c r="G611" s="567"/>
      <c r="H611" s="568"/>
      <c r="I611" s="568"/>
      <c r="J611" s="569"/>
      <c r="K611" s="568"/>
      <c r="L611" s="570"/>
      <c r="M611" s="571"/>
      <c r="N611" s="571"/>
      <c r="O611" s="572"/>
      <c r="P611" s="566"/>
      <c r="Q611" s="566"/>
      <c r="R611" s="566"/>
      <c r="S611" s="581"/>
      <c r="T611" s="582"/>
      <c r="U611" s="565"/>
      <c r="V611" s="576"/>
      <c r="W611" s="576"/>
      <c r="X611" s="577"/>
      <c r="Y611" s="577"/>
      <c r="Z611" s="577"/>
      <c r="AA611" s="577"/>
      <c r="AB611" s="566"/>
      <c r="AC611" s="566"/>
      <c r="AD611" s="566"/>
      <c r="AE611" s="566"/>
      <c r="AF611" s="566"/>
      <c r="AG611" s="566"/>
      <c r="AH611" s="566"/>
      <c r="AI611" s="572"/>
      <c r="AJ611" s="572"/>
      <c r="AK611" s="572"/>
      <c r="AL611" s="578"/>
      <c r="AM611" s="579"/>
    </row>
    <row r="612" spans="1:39" s="649" customFormat="1" x14ac:dyDescent="0.3">
      <c r="A612" s="565"/>
      <c r="B612" s="565"/>
      <c r="C612" s="566"/>
      <c r="D612" s="566"/>
      <c r="E612" s="567"/>
      <c r="F612" s="567"/>
      <c r="G612" s="567"/>
      <c r="H612" s="568"/>
      <c r="I612" s="568"/>
      <c r="J612" s="569"/>
      <c r="K612" s="568"/>
      <c r="L612" s="570"/>
      <c r="M612" s="571"/>
      <c r="N612" s="571"/>
      <c r="O612" s="572"/>
      <c r="P612" s="566"/>
      <c r="Q612" s="566"/>
      <c r="R612" s="566"/>
      <c r="S612" s="581"/>
      <c r="T612" s="582"/>
      <c r="U612" s="565"/>
      <c r="V612" s="576"/>
      <c r="W612" s="576"/>
      <c r="X612" s="577"/>
      <c r="Y612" s="577"/>
      <c r="Z612" s="577"/>
      <c r="AA612" s="577"/>
      <c r="AB612" s="566"/>
      <c r="AC612" s="566"/>
      <c r="AD612" s="566"/>
      <c r="AE612" s="566"/>
      <c r="AF612" s="566"/>
      <c r="AG612" s="566"/>
      <c r="AH612" s="566"/>
      <c r="AI612" s="572"/>
      <c r="AJ612" s="572"/>
      <c r="AK612" s="572"/>
      <c r="AL612" s="578"/>
      <c r="AM612" s="579"/>
    </row>
    <row r="613" spans="1:39" s="649" customFormat="1" x14ac:dyDescent="0.3">
      <c r="A613" s="565"/>
      <c r="B613" s="565"/>
      <c r="C613" s="566"/>
      <c r="D613" s="566"/>
      <c r="E613" s="567"/>
      <c r="F613" s="567"/>
      <c r="G613" s="567"/>
      <c r="H613" s="568"/>
      <c r="I613" s="568"/>
      <c r="J613" s="569"/>
      <c r="K613" s="568"/>
      <c r="L613" s="570"/>
      <c r="M613" s="571"/>
      <c r="N613" s="571"/>
      <c r="O613" s="572"/>
      <c r="P613" s="566"/>
      <c r="Q613" s="566"/>
      <c r="R613" s="566"/>
      <c r="S613" s="581"/>
      <c r="T613" s="582"/>
      <c r="U613" s="565"/>
      <c r="V613" s="576"/>
      <c r="W613" s="576"/>
      <c r="X613" s="577"/>
      <c r="Y613" s="577"/>
      <c r="Z613" s="577"/>
      <c r="AA613" s="577"/>
      <c r="AB613" s="566"/>
      <c r="AC613" s="566"/>
      <c r="AD613" s="566"/>
      <c r="AE613" s="566"/>
      <c r="AF613" s="566"/>
      <c r="AG613" s="566"/>
      <c r="AH613" s="566"/>
      <c r="AI613" s="572"/>
      <c r="AJ613" s="572"/>
      <c r="AK613" s="572"/>
      <c r="AL613" s="578"/>
      <c r="AM613" s="579"/>
    </row>
    <row r="614" spans="1:39" s="649" customFormat="1" x14ac:dyDescent="0.3">
      <c r="A614" s="565"/>
      <c r="B614" s="565"/>
      <c r="C614" s="566"/>
      <c r="D614" s="566"/>
      <c r="E614" s="567"/>
      <c r="F614" s="567"/>
      <c r="G614" s="567"/>
      <c r="H614" s="568"/>
      <c r="I614" s="568"/>
      <c r="J614" s="569"/>
      <c r="K614" s="568"/>
      <c r="L614" s="570"/>
      <c r="M614" s="571"/>
      <c r="N614" s="571"/>
      <c r="O614" s="572"/>
      <c r="P614" s="566"/>
      <c r="Q614" s="566"/>
      <c r="R614" s="566"/>
      <c r="S614" s="581"/>
      <c r="T614" s="582"/>
      <c r="U614" s="565"/>
      <c r="V614" s="576"/>
      <c r="W614" s="576"/>
      <c r="X614" s="577"/>
      <c r="Y614" s="577"/>
      <c r="Z614" s="577"/>
      <c r="AA614" s="577"/>
      <c r="AB614" s="566"/>
      <c r="AC614" s="566"/>
      <c r="AD614" s="566"/>
      <c r="AE614" s="566"/>
      <c r="AF614" s="566"/>
      <c r="AG614" s="566"/>
      <c r="AH614" s="566"/>
      <c r="AI614" s="572"/>
      <c r="AJ614" s="572"/>
      <c r="AK614" s="572"/>
      <c r="AL614" s="578"/>
      <c r="AM614" s="579"/>
    </row>
    <row r="615" spans="1:39" s="649" customFormat="1" x14ac:dyDescent="0.3">
      <c r="A615" s="565"/>
      <c r="B615" s="565"/>
      <c r="C615" s="566"/>
      <c r="D615" s="566"/>
      <c r="E615" s="567"/>
      <c r="F615" s="567"/>
      <c r="G615" s="567"/>
      <c r="H615" s="568"/>
      <c r="I615" s="568"/>
      <c r="J615" s="569"/>
      <c r="K615" s="568"/>
      <c r="L615" s="570"/>
      <c r="M615" s="571"/>
      <c r="N615" s="571"/>
      <c r="O615" s="572"/>
      <c r="P615" s="566"/>
      <c r="Q615" s="566"/>
      <c r="R615" s="566"/>
      <c r="S615" s="581"/>
      <c r="T615" s="582"/>
      <c r="U615" s="565"/>
      <c r="V615" s="576"/>
      <c r="W615" s="576"/>
      <c r="X615" s="577"/>
      <c r="Y615" s="577"/>
      <c r="Z615" s="577"/>
      <c r="AA615" s="577"/>
      <c r="AB615" s="566"/>
      <c r="AC615" s="566"/>
      <c r="AD615" s="566"/>
      <c r="AE615" s="566"/>
      <c r="AF615" s="566"/>
      <c r="AG615" s="566"/>
      <c r="AH615" s="566"/>
      <c r="AI615" s="572"/>
      <c r="AJ615" s="572"/>
      <c r="AK615" s="572"/>
      <c r="AL615" s="578"/>
      <c r="AM615" s="579"/>
    </row>
    <row r="616" spans="1:39" s="649" customFormat="1" x14ac:dyDescent="0.3">
      <c r="A616" s="565"/>
      <c r="B616" s="565"/>
      <c r="C616" s="566"/>
      <c r="D616" s="566"/>
      <c r="E616" s="567"/>
      <c r="F616" s="567"/>
      <c r="G616" s="567"/>
      <c r="H616" s="568"/>
      <c r="I616" s="568"/>
      <c r="J616" s="569"/>
      <c r="K616" s="568"/>
      <c r="L616" s="570"/>
      <c r="M616" s="571"/>
      <c r="N616" s="571"/>
      <c r="O616" s="572"/>
      <c r="P616" s="566"/>
      <c r="Q616" s="566"/>
      <c r="R616" s="566"/>
      <c r="S616" s="581"/>
      <c r="T616" s="582"/>
      <c r="U616" s="565"/>
      <c r="V616" s="576"/>
      <c r="W616" s="576"/>
      <c r="X616" s="577"/>
      <c r="Y616" s="577"/>
      <c r="Z616" s="577"/>
      <c r="AA616" s="577"/>
      <c r="AB616" s="566"/>
      <c r="AC616" s="566"/>
      <c r="AD616" s="566"/>
      <c r="AE616" s="566"/>
      <c r="AF616" s="566"/>
      <c r="AG616" s="566"/>
      <c r="AH616" s="566"/>
      <c r="AI616" s="572"/>
      <c r="AJ616" s="572"/>
      <c r="AK616" s="572"/>
      <c r="AL616" s="578"/>
      <c r="AM616" s="579"/>
    </row>
    <row r="617" spans="1:39" s="649" customFormat="1" x14ac:dyDescent="0.3">
      <c r="A617" s="565"/>
      <c r="B617" s="565"/>
      <c r="C617" s="566"/>
      <c r="D617" s="566"/>
      <c r="E617" s="567"/>
      <c r="F617" s="567"/>
      <c r="G617" s="567"/>
      <c r="H617" s="568"/>
      <c r="I617" s="568"/>
      <c r="J617" s="569"/>
      <c r="K617" s="568"/>
      <c r="L617" s="570"/>
      <c r="M617" s="571"/>
      <c r="N617" s="571"/>
      <c r="O617" s="572"/>
      <c r="P617" s="566"/>
      <c r="Q617" s="566"/>
      <c r="R617" s="566"/>
      <c r="S617" s="581"/>
      <c r="T617" s="582"/>
      <c r="U617" s="565"/>
      <c r="V617" s="576"/>
      <c r="W617" s="576"/>
      <c r="X617" s="577"/>
      <c r="Y617" s="577"/>
      <c r="Z617" s="577"/>
      <c r="AA617" s="577"/>
      <c r="AB617" s="566"/>
      <c r="AC617" s="566"/>
      <c r="AD617" s="566"/>
      <c r="AE617" s="566"/>
      <c r="AF617" s="566"/>
      <c r="AG617" s="566"/>
      <c r="AH617" s="566"/>
      <c r="AI617" s="572"/>
      <c r="AJ617" s="572"/>
      <c r="AK617" s="572"/>
      <c r="AL617" s="578"/>
      <c r="AM617" s="579"/>
    </row>
    <row r="618" spans="1:39" s="649" customFormat="1" x14ac:dyDescent="0.3">
      <c r="A618" s="565"/>
      <c r="B618" s="565"/>
      <c r="C618" s="566"/>
      <c r="D618" s="566"/>
      <c r="E618" s="567"/>
      <c r="F618" s="567"/>
      <c r="G618" s="567"/>
      <c r="H618" s="568"/>
      <c r="I618" s="568"/>
      <c r="J618" s="569"/>
      <c r="K618" s="568"/>
      <c r="L618" s="570"/>
      <c r="M618" s="571"/>
      <c r="N618" s="571"/>
      <c r="O618" s="572"/>
      <c r="P618" s="566"/>
      <c r="Q618" s="566"/>
      <c r="R618" s="566"/>
      <c r="S618" s="581"/>
      <c r="T618" s="582"/>
      <c r="U618" s="565"/>
      <c r="V618" s="576"/>
      <c r="W618" s="576"/>
      <c r="X618" s="577"/>
      <c r="Y618" s="577"/>
      <c r="Z618" s="577"/>
      <c r="AA618" s="577"/>
      <c r="AB618" s="566"/>
      <c r="AC618" s="566"/>
      <c r="AD618" s="566"/>
      <c r="AE618" s="566"/>
      <c r="AF618" s="566"/>
      <c r="AG618" s="566"/>
      <c r="AH618" s="566"/>
      <c r="AI618" s="572"/>
      <c r="AJ618" s="572"/>
      <c r="AK618" s="572"/>
      <c r="AL618" s="578"/>
      <c r="AM618" s="579"/>
    </row>
    <row r="619" spans="1:39" s="649" customFormat="1" x14ac:dyDescent="0.3">
      <c r="A619" s="565"/>
      <c r="B619" s="565"/>
      <c r="C619" s="566"/>
      <c r="D619" s="566"/>
      <c r="E619" s="567"/>
      <c r="F619" s="567"/>
      <c r="G619" s="567"/>
      <c r="H619" s="568"/>
      <c r="I619" s="568"/>
      <c r="J619" s="569"/>
      <c r="K619" s="568"/>
      <c r="L619" s="570"/>
      <c r="M619" s="571"/>
      <c r="N619" s="571"/>
      <c r="O619" s="572"/>
      <c r="P619" s="566"/>
      <c r="Q619" s="566"/>
      <c r="R619" s="566"/>
      <c r="S619" s="581"/>
      <c r="T619" s="582"/>
      <c r="U619" s="565"/>
      <c r="V619" s="576"/>
      <c r="W619" s="576"/>
      <c r="X619" s="577"/>
      <c r="Y619" s="577"/>
      <c r="Z619" s="577"/>
      <c r="AA619" s="577"/>
      <c r="AB619" s="566"/>
      <c r="AC619" s="566"/>
      <c r="AD619" s="566"/>
      <c r="AE619" s="566"/>
      <c r="AF619" s="566"/>
      <c r="AG619" s="566"/>
      <c r="AH619" s="566"/>
      <c r="AI619" s="572"/>
      <c r="AJ619" s="572"/>
      <c r="AK619" s="572"/>
      <c r="AL619" s="578"/>
      <c r="AM619" s="579"/>
    </row>
    <row r="620" spans="1:39" s="649" customFormat="1" x14ac:dyDescent="0.3">
      <c r="A620" s="565"/>
      <c r="B620" s="565"/>
      <c r="C620" s="566"/>
      <c r="D620" s="566"/>
      <c r="E620" s="567"/>
      <c r="F620" s="567"/>
      <c r="G620" s="567"/>
      <c r="H620" s="568"/>
      <c r="I620" s="568"/>
      <c r="J620" s="569"/>
      <c r="K620" s="568"/>
      <c r="L620" s="570"/>
      <c r="M620" s="571"/>
      <c r="N620" s="571"/>
      <c r="O620" s="572"/>
      <c r="P620" s="566"/>
      <c r="Q620" s="566"/>
      <c r="R620" s="566"/>
      <c r="S620" s="581"/>
      <c r="T620" s="582"/>
      <c r="U620" s="565"/>
      <c r="V620" s="576"/>
      <c r="W620" s="576"/>
      <c r="X620" s="577"/>
      <c r="Y620" s="577"/>
      <c r="Z620" s="577"/>
      <c r="AA620" s="577"/>
      <c r="AB620" s="566"/>
      <c r="AC620" s="566"/>
      <c r="AD620" s="566"/>
      <c r="AE620" s="566"/>
      <c r="AF620" s="566"/>
      <c r="AG620" s="566"/>
      <c r="AH620" s="566"/>
      <c r="AI620" s="572"/>
      <c r="AJ620" s="572"/>
      <c r="AK620" s="572"/>
      <c r="AL620" s="578"/>
      <c r="AM620" s="579"/>
    </row>
    <row r="621" spans="1:39" s="649" customFormat="1" x14ac:dyDescent="0.3">
      <c r="A621" s="565"/>
      <c r="B621" s="565"/>
      <c r="C621" s="566"/>
      <c r="D621" s="566"/>
      <c r="E621" s="567"/>
      <c r="F621" s="567"/>
      <c r="G621" s="567"/>
      <c r="H621" s="568"/>
      <c r="I621" s="568"/>
      <c r="J621" s="569"/>
      <c r="K621" s="568"/>
      <c r="L621" s="570"/>
      <c r="M621" s="571"/>
      <c r="N621" s="571"/>
      <c r="O621" s="572"/>
      <c r="P621" s="566"/>
      <c r="Q621" s="566"/>
      <c r="R621" s="566"/>
      <c r="S621" s="581"/>
      <c r="T621" s="582"/>
      <c r="U621" s="565"/>
      <c r="V621" s="576"/>
      <c r="W621" s="576"/>
      <c r="X621" s="577"/>
      <c r="Y621" s="577"/>
      <c r="Z621" s="577"/>
      <c r="AA621" s="577"/>
      <c r="AB621" s="566"/>
      <c r="AC621" s="566"/>
      <c r="AD621" s="566"/>
      <c r="AE621" s="566"/>
      <c r="AF621" s="566"/>
      <c r="AG621" s="566"/>
      <c r="AH621" s="566"/>
      <c r="AI621" s="572"/>
      <c r="AJ621" s="572"/>
      <c r="AK621" s="572"/>
      <c r="AL621" s="578"/>
      <c r="AM621" s="579"/>
    </row>
    <row r="622" spans="1:39" s="649" customFormat="1" x14ac:dyDescent="0.3">
      <c r="A622" s="565"/>
      <c r="B622" s="565"/>
      <c r="C622" s="566"/>
      <c r="D622" s="566"/>
      <c r="E622" s="567"/>
      <c r="F622" s="567"/>
      <c r="G622" s="567"/>
      <c r="H622" s="568"/>
      <c r="I622" s="568"/>
      <c r="J622" s="569"/>
      <c r="K622" s="568"/>
      <c r="L622" s="570"/>
      <c r="M622" s="571"/>
      <c r="N622" s="571"/>
      <c r="O622" s="572"/>
      <c r="P622" s="566"/>
      <c r="Q622" s="566"/>
      <c r="R622" s="566"/>
      <c r="S622" s="581"/>
      <c r="T622" s="582"/>
      <c r="U622" s="565"/>
      <c r="V622" s="576"/>
      <c r="W622" s="576"/>
      <c r="X622" s="577"/>
      <c r="Y622" s="577"/>
      <c r="Z622" s="577"/>
      <c r="AA622" s="577"/>
      <c r="AB622" s="566"/>
      <c r="AC622" s="566"/>
      <c r="AD622" s="566"/>
      <c r="AE622" s="566"/>
      <c r="AF622" s="566"/>
      <c r="AG622" s="566"/>
      <c r="AH622" s="566"/>
      <c r="AI622" s="572"/>
      <c r="AJ622" s="572"/>
      <c r="AK622" s="572"/>
      <c r="AL622" s="578"/>
      <c r="AM622" s="579"/>
    </row>
    <row r="623" spans="1:39" s="649" customFormat="1" x14ac:dyDescent="0.3">
      <c r="A623" s="565"/>
      <c r="B623" s="565"/>
      <c r="C623" s="566"/>
      <c r="D623" s="566"/>
      <c r="E623" s="567"/>
      <c r="F623" s="567"/>
      <c r="G623" s="567"/>
      <c r="H623" s="568"/>
      <c r="I623" s="568"/>
      <c r="J623" s="569"/>
      <c r="K623" s="568"/>
      <c r="L623" s="570"/>
      <c r="M623" s="571"/>
      <c r="N623" s="571"/>
      <c r="O623" s="572"/>
      <c r="P623" s="566"/>
      <c r="Q623" s="566"/>
      <c r="R623" s="566"/>
      <c r="S623" s="581"/>
      <c r="T623" s="582"/>
      <c r="U623" s="565"/>
      <c r="V623" s="576"/>
      <c r="W623" s="576"/>
      <c r="X623" s="577"/>
      <c r="Y623" s="577"/>
      <c r="Z623" s="577"/>
      <c r="AA623" s="577"/>
      <c r="AB623" s="566"/>
      <c r="AC623" s="566"/>
      <c r="AD623" s="566"/>
      <c r="AE623" s="566"/>
      <c r="AF623" s="566"/>
      <c r="AG623" s="566"/>
      <c r="AH623" s="566"/>
      <c r="AI623" s="572"/>
      <c r="AJ623" s="572"/>
      <c r="AK623" s="572"/>
      <c r="AL623" s="578"/>
      <c r="AM623" s="579"/>
    </row>
    <row r="624" spans="1:39" s="649" customFormat="1" x14ac:dyDescent="0.3">
      <c r="A624" s="565"/>
      <c r="B624" s="565"/>
      <c r="C624" s="566"/>
      <c r="D624" s="566"/>
      <c r="E624" s="567"/>
      <c r="F624" s="567"/>
      <c r="G624" s="567"/>
      <c r="H624" s="568"/>
      <c r="I624" s="568"/>
      <c r="J624" s="569"/>
      <c r="K624" s="568"/>
      <c r="L624" s="570"/>
      <c r="M624" s="571"/>
      <c r="N624" s="571"/>
      <c r="O624" s="572"/>
      <c r="P624" s="566"/>
      <c r="Q624" s="566"/>
      <c r="R624" s="566"/>
      <c r="S624" s="581"/>
      <c r="T624" s="582"/>
      <c r="U624" s="565"/>
      <c r="V624" s="576"/>
      <c r="W624" s="576"/>
      <c r="X624" s="577"/>
      <c r="Y624" s="577"/>
      <c r="Z624" s="577"/>
      <c r="AA624" s="577"/>
      <c r="AB624" s="566"/>
      <c r="AC624" s="566"/>
      <c r="AD624" s="566"/>
      <c r="AE624" s="566"/>
      <c r="AF624" s="566"/>
      <c r="AG624" s="566"/>
      <c r="AH624" s="566"/>
      <c r="AI624" s="572"/>
      <c r="AJ624" s="572"/>
      <c r="AK624" s="572"/>
      <c r="AL624" s="578"/>
      <c r="AM624" s="579"/>
    </row>
    <row r="625" spans="1:39" s="649" customFormat="1" x14ac:dyDescent="0.3">
      <c r="A625" s="565"/>
      <c r="B625" s="565"/>
      <c r="C625" s="566"/>
      <c r="D625" s="566"/>
      <c r="E625" s="567"/>
      <c r="F625" s="567"/>
      <c r="G625" s="567"/>
      <c r="H625" s="568"/>
      <c r="I625" s="568"/>
      <c r="J625" s="569"/>
      <c r="K625" s="568"/>
      <c r="L625" s="570"/>
      <c r="M625" s="571"/>
      <c r="N625" s="571"/>
      <c r="O625" s="572"/>
      <c r="P625" s="566"/>
      <c r="Q625" s="566"/>
      <c r="R625" s="566"/>
      <c r="S625" s="581"/>
      <c r="T625" s="582"/>
      <c r="U625" s="565"/>
      <c r="V625" s="576"/>
      <c r="W625" s="576"/>
      <c r="X625" s="577"/>
      <c r="Y625" s="577"/>
      <c r="Z625" s="577"/>
      <c r="AA625" s="577"/>
      <c r="AB625" s="566"/>
      <c r="AC625" s="566"/>
      <c r="AD625" s="566"/>
      <c r="AE625" s="566"/>
      <c r="AF625" s="566"/>
      <c r="AG625" s="566"/>
      <c r="AH625" s="566"/>
      <c r="AI625" s="572"/>
      <c r="AJ625" s="572"/>
      <c r="AK625" s="572"/>
      <c r="AL625" s="578"/>
      <c r="AM625" s="579"/>
    </row>
    <row r="626" spans="1:39" s="649" customFormat="1" x14ac:dyDescent="0.3">
      <c r="A626" s="565"/>
      <c r="B626" s="565"/>
      <c r="C626" s="566"/>
      <c r="D626" s="566"/>
      <c r="E626" s="567"/>
      <c r="F626" s="567"/>
      <c r="G626" s="567"/>
      <c r="H626" s="568"/>
      <c r="I626" s="568"/>
      <c r="J626" s="569"/>
      <c r="K626" s="568"/>
      <c r="L626" s="570"/>
      <c r="M626" s="571"/>
      <c r="N626" s="571"/>
      <c r="O626" s="572"/>
      <c r="P626" s="566"/>
      <c r="Q626" s="566"/>
      <c r="R626" s="566"/>
      <c r="S626" s="581"/>
      <c r="T626" s="582"/>
      <c r="U626" s="565"/>
      <c r="V626" s="576"/>
      <c r="W626" s="576"/>
      <c r="X626" s="577"/>
      <c r="Y626" s="577"/>
      <c r="Z626" s="577"/>
      <c r="AA626" s="577"/>
      <c r="AB626" s="566"/>
      <c r="AC626" s="566"/>
      <c r="AD626" s="566"/>
      <c r="AE626" s="566"/>
      <c r="AF626" s="566"/>
      <c r="AG626" s="566"/>
      <c r="AH626" s="566"/>
      <c r="AI626" s="572"/>
      <c r="AJ626" s="572"/>
      <c r="AK626" s="572"/>
      <c r="AL626" s="578"/>
      <c r="AM626" s="579"/>
    </row>
    <row r="627" spans="1:39" s="649" customFormat="1" x14ac:dyDescent="0.3">
      <c r="A627" s="565"/>
      <c r="B627" s="565"/>
      <c r="C627" s="566"/>
      <c r="D627" s="566"/>
      <c r="E627" s="567"/>
      <c r="F627" s="567"/>
      <c r="G627" s="567"/>
      <c r="H627" s="568"/>
      <c r="I627" s="568"/>
      <c r="J627" s="569"/>
      <c r="K627" s="568"/>
      <c r="L627" s="570"/>
      <c r="M627" s="571"/>
      <c r="N627" s="571"/>
      <c r="O627" s="572"/>
      <c r="P627" s="566"/>
      <c r="Q627" s="566"/>
      <c r="R627" s="566"/>
      <c r="S627" s="581"/>
      <c r="T627" s="582"/>
      <c r="U627" s="565"/>
      <c r="V627" s="576"/>
      <c r="W627" s="576"/>
      <c r="X627" s="577"/>
      <c r="Y627" s="577"/>
      <c r="Z627" s="577"/>
      <c r="AA627" s="577"/>
      <c r="AB627" s="566"/>
      <c r="AC627" s="566"/>
      <c r="AD627" s="566"/>
      <c r="AE627" s="566"/>
      <c r="AF627" s="566"/>
      <c r="AG627" s="566"/>
      <c r="AH627" s="566"/>
      <c r="AI627" s="572"/>
      <c r="AJ627" s="572"/>
      <c r="AK627" s="572"/>
      <c r="AL627" s="578"/>
      <c r="AM627" s="579"/>
    </row>
    <row r="628" spans="1:39" s="649" customFormat="1" x14ac:dyDescent="0.3">
      <c r="A628" s="565"/>
      <c r="B628" s="565"/>
      <c r="C628" s="566"/>
      <c r="D628" s="566"/>
      <c r="E628" s="567"/>
      <c r="F628" s="567"/>
      <c r="G628" s="567"/>
      <c r="H628" s="568"/>
      <c r="I628" s="568"/>
      <c r="J628" s="569"/>
      <c r="K628" s="568"/>
      <c r="L628" s="570"/>
      <c r="M628" s="571"/>
      <c r="N628" s="571"/>
      <c r="O628" s="572"/>
      <c r="P628" s="566"/>
      <c r="Q628" s="566"/>
      <c r="R628" s="566"/>
      <c r="S628" s="581"/>
      <c r="T628" s="582"/>
      <c r="U628" s="565"/>
      <c r="V628" s="576"/>
      <c r="W628" s="576"/>
      <c r="X628" s="577"/>
      <c r="Y628" s="577"/>
      <c r="Z628" s="577"/>
      <c r="AA628" s="577"/>
      <c r="AB628" s="566"/>
      <c r="AC628" s="566"/>
      <c r="AD628" s="566"/>
      <c r="AE628" s="566"/>
      <c r="AF628" s="566"/>
      <c r="AG628" s="566"/>
      <c r="AH628" s="566"/>
      <c r="AI628" s="572"/>
      <c r="AJ628" s="572"/>
      <c r="AK628" s="572"/>
      <c r="AL628" s="578"/>
      <c r="AM628" s="579"/>
    </row>
    <row r="629" spans="1:39" s="649" customFormat="1" x14ac:dyDescent="0.3">
      <c r="A629" s="565"/>
      <c r="B629" s="565"/>
      <c r="C629" s="566"/>
      <c r="D629" s="566"/>
      <c r="E629" s="567"/>
      <c r="F629" s="567"/>
      <c r="G629" s="567"/>
      <c r="H629" s="568"/>
      <c r="I629" s="568"/>
      <c r="J629" s="569"/>
      <c r="K629" s="568"/>
      <c r="L629" s="570"/>
      <c r="M629" s="571"/>
      <c r="N629" s="571"/>
      <c r="O629" s="572"/>
      <c r="P629" s="566"/>
      <c r="Q629" s="566"/>
      <c r="R629" s="566"/>
      <c r="S629" s="581"/>
      <c r="T629" s="582"/>
      <c r="U629" s="565"/>
      <c r="V629" s="576"/>
      <c r="W629" s="576"/>
      <c r="X629" s="577"/>
      <c r="Y629" s="577"/>
      <c r="Z629" s="577"/>
      <c r="AA629" s="577"/>
      <c r="AB629" s="566"/>
      <c r="AC629" s="566"/>
      <c r="AD629" s="566"/>
      <c r="AE629" s="566"/>
      <c r="AF629" s="566"/>
      <c r="AG629" s="566"/>
      <c r="AH629" s="566"/>
      <c r="AI629" s="572"/>
      <c r="AJ629" s="572"/>
      <c r="AK629" s="572"/>
      <c r="AL629" s="578"/>
      <c r="AM629" s="579"/>
    </row>
    <row r="630" spans="1:39" s="649" customFormat="1" x14ac:dyDescent="0.3">
      <c r="A630" s="565"/>
      <c r="B630" s="565"/>
      <c r="C630" s="566"/>
      <c r="D630" s="566"/>
      <c r="E630" s="567"/>
      <c r="F630" s="567"/>
      <c r="G630" s="567"/>
      <c r="H630" s="568"/>
      <c r="I630" s="568"/>
      <c r="J630" s="569"/>
      <c r="K630" s="568"/>
      <c r="L630" s="570"/>
      <c r="M630" s="571"/>
      <c r="N630" s="571"/>
      <c r="O630" s="572"/>
      <c r="P630" s="566"/>
      <c r="Q630" s="566"/>
      <c r="R630" s="566"/>
      <c r="S630" s="581"/>
      <c r="T630" s="582"/>
      <c r="U630" s="565"/>
      <c r="V630" s="576"/>
      <c r="W630" s="576"/>
      <c r="X630" s="577"/>
      <c r="Y630" s="577"/>
      <c r="Z630" s="577"/>
      <c r="AA630" s="577"/>
      <c r="AB630" s="566"/>
      <c r="AC630" s="566"/>
      <c r="AD630" s="566"/>
      <c r="AE630" s="566"/>
      <c r="AF630" s="566"/>
      <c r="AG630" s="566"/>
      <c r="AH630" s="566"/>
      <c r="AI630" s="572"/>
      <c r="AJ630" s="572"/>
      <c r="AK630" s="572"/>
      <c r="AL630" s="578"/>
      <c r="AM630" s="579"/>
    </row>
    <row r="631" spans="1:39" s="649" customFormat="1" x14ac:dyDescent="0.3">
      <c r="A631" s="565"/>
      <c r="B631" s="565"/>
      <c r="C631" s="566"/>
      <c r="D631" s="566"/>
      <c r="E631" s="567"/>
      <c r="F631" s="567"/>
      <c r="G631" s="567"/>
      <c r="H631" s="568"/>
      <c r="I631" s="568"/>
      <c r="J631" s="569"/>
      <c r="K631" s="568"/>
      <c r="L631" s="570"/>
      <c r="M631" s="571"/>
      <c r="N631" s="571"/>
      <c r="O631" s="572"/>
      <c r="P631" s="566"/>
      <c r="Q631" s="566"/>
      <c r="R631" s="566"/>
      <c r="S631" s="581"/>
      <c r="T631" s="582"/>
      <c r="U631" s="565"/>
      <c r="V631" s="576"/>
      <c r="W631" s="576"/>
      <c r="X631" s="577"/>
      <c r="Y631" s="577"/>
      <c r="Z631" s="577"/>
      <c r="AA631" s="577"/>
      <c r="AB631" s="566"/>
      <c r="AC631" s="566"/>
      <c r="AD631" s="566"/>
      <c r="AE631" s="566"/>
      <c r="AF631" s="566"/>
      <c r="AG631" s="566"/>
      <c r="AH631" s="566"/>
      <c r="AI631" s="572"/>
      <c r="AJ631" s="572"/>
      <c r="AK631" s="572"/>
      <c r="AL631" s="578"/>
      <c r="AM631" s="579"/>
    </row>
    <row r="632" spans="1:39" s="649" customFormat="1" x14ac:dyDescent="0.3">
      <c r="A632" s="565"/>
      <c r="B632" s="565"/>
      <c r="C632" s="566"/>
      <c r="D632" s="566"/>
      <c r="E632" s="567"/>
      <c r="F632" s="567"/>
      <c r="G632" s="567"/>
      <c r="H632" s="568"/>
      <c r="I632" s="568"/>
      <c r="J632" s="569"/>
      <c r="K632" s="568"/>
      <c r="L632" s="570"/>
      <c r="M632" s="571"/>
      <c r="N632" s="571"/>
      <c r="O632" s="572"/>
      <c r="P632" s="566"/>
      <c r="Q632" s="566"/>
      <c r="R632" s="566"/>
      <c r="S632" s="581"/>
      <c r="T632" s="582"/>
      <c r="U632" s="565"/>
      <c r="V632" s="576"/>
      <c r="W632" s="576"/>
      <c r="X632" s="577"/>
      <c r="Y632" s="577"/>
      <c r="Z632" s="577"/>
      <c r="AA632" s="577"/>
      <c r="AB632" s="566"/>
      <c r="AC632" s="566"/>
      <c r="AD632" s="566"/>
      <c r="AE632" s="566"/>
      <c r="AF632" s="566"/>
      <c r="AG632" s="566"/>
      <c r="AH632" s="566"/>
      <c r="AI632" s="572"/>
      <c r="AJ632" s="572"/>
      <c r="AK632" s="572"/>
      <c r="AL632" s="578"/>
      <c r="AM632" s="579"/>
    </row>
    <row r="633" spans="1:39" s="649" customFormat="1" x14ac:dyDescent="0.3">
      <c r="A633" s="565"/>
      <c r="B633" s="565"/>
      <c r="C633" s="566"/>
      <c r="D633" s="566"/>
      <c r="E633" s="567"/>
      <c r="F633" s="567"/>
      <c r="G633" s="567"/>
      <c r="H633" s="568"/>
      <c r="I633" s="568"/>
      <c r="J633" s="569"/>
      <c r="K633" s="568"/>
      <c r="L633" s="570"/>
      <c r="M633" s="571"/>
      <c r="N633" s="571"/>
      <c r="O633" s="572"/>
      <c r="P633" s="566"/>
      <c r="Q633" s="566"/>
      <c r="R633" s="566"/>
      <c r="S633" s="581"/>
      <c r="T633" s="582"/>
      <c r="U633" s="565"/>
      <c r="V633" s="576"/>
      <c r="W633" s="576"/>
      <c r="X633" s="577"/>
      <c r="Y633" s="577"/>
      <c r="Z633" s="577"/>
      <c r="AA633" s="577"/>
      <c r="AB633" s="566"/>
      <c r="AC633" s="566"/>
      <c r="AD633" s="566"/>
      <c r="AE633" s="566"/>
      <c r="AF633" s="566"/>
      <c r="AG633" s="566"/>
      <c r="AH633" s="566"/>
      <c r="AI633" s="572"/>
      <c r="AJ633" s="572"/>
      <c r="AK633" s="572"/>
      <c r="AL633" s="578"/>
      <c r="AM633" s="579"/>
    </row>
    <row r="634" spans="1:39" s="649" customFormat="1" x14ac:dyDescent="0.3">
      <c r="A634" s="565"/>
      <c r="B634" s="565"/>
      <c r="C634" s="566"/>
      <c r="D634" s="566"/>
      <c r="E634" s="567"/>
      <c r="F634" s="567"/>
      <c r="G634" s="567"/>
      <c r="H634" s="568"/>
      <c r="I634" s="568"/>
      <c r="J634" s="569"/>
      <c r="K634" s="568"/>
      <c r="L634" s="570"/>
      <c r="M634" s="571"/>
      <c r="N634" s="571"/>
      <c r="O634" s="572"/>
      <c r="P634" s="566"/>
      <c r="Q634" s="566"/>
      <c r="R634" s="566"/>
      <c r="S634" s="581"/>
      <c r="T634" s="582"/>
      <c r="U634" s="565"/>
      <c r="V634" s="576"/>
      <c r="W634" s="576"/>
      <c r="X634" s="577"/>
      <c r="Y634" s="577"/>
      <c r="Z634" s="577"/>
      <c r="AA634" s="577"/>
      <c r="AB634" s="566"/>
      <c r="AC634" s="566"/>
      <c r="AD634" s="566"/>
      <c r="AE634" s="566"/>
      <c r="AF634" s="566"/>
      <c r="AG634" s="566"/>
      <c r="AH634" s="566"/>
      <c r="AI634" s="572"/>
      <c r="AJ634" s="572"/>
      <c r="AK634" s="572"/>
      <c r="AL634" s="578"/>
      <c r="AM634" s="579"/>
    </row>
    <row r="635" spans="1:39" s="649" customFormat="1" x14ac:dyDescent="0.3">
      <c r="A635" s="565"/>
      <c r="B635" s="565"/>
      <c r="C635" s="566"/>
      <c r="D635" s="566"/>
      <c r="E635" s="567"/>
      <c r="F635" s="567"/>
      <c r="G635" s="567"/>
      <c r="H635" s="568"/>
      <c r="I635" s="568"/>
      <c r="J635" s="569"/>
      <c r="K635" s="568"/>
      <c r="L635" s="570"/>
      <c r="M635" s="571"/>
      <c r="N635" s="571"/>
      <c r="O635" s="572"/>
      <c r="P635" s="566"/>
      <c r="Q635" s="566"/>
      <c r="R635" s="566"/>
      <c r="S635" s="581"/>
      <c r="T635" s="582"/>
      <c r="U635" s="565"/>
      <c r="V635" s="576"/>
      <c r="W635" s="576"/>
      <c r="X635" s="577"/>
      <c r="Y635" s="577"/>
      <c r="Z635" s="577"/>
      <c r="AA635" s="577"/>
      <c r="AB635" s="566"/>
      <c r="AC635" s="566"/>
      <c r="AD635" s="566"/>
      <c r="AE635" s="566"/>
      <c r="AF635" s="566"/>
      <c r="AG635" s="566"/>
      <c r="AH635" s="566"/>
      <c r="AI635" s="572"/>
      <c r="AJ635" s="572"/>
      <c r="AK635" s="572"/>
      <c r="AL635" s="578"/>
      <c r="AM635" s="579"/>
    </row>
    <row r="636" spans="1:39" s="649" customFormat="1" x14ac:dyDescent="0.3">
      <c r="A636" s="565"/>
      <c r="B636" s="565"/>
      <c r="C636" s="566"/>
      <c r="D636" s="566"/>
      <c r="E636" s="567"/>
      <c r="F636" s="567"/>
      <c r="G636" s="567"/>
      <c r="H636" s="568"/>
      <c r="I636" s="568"/>
      <c r="J636" s="569"/>
      <c r="K636" s="568"/>
      <c r="L636" s="570"/>
      <c r="M636" s="571"/>
      <c r="N636" s="571"/>
      <c r="O636" s="572"/>
      <c r="P636" s="566"/>
      <c r="Q636" s="566"/>
      <c r="R636" s="566"/>
      <c r="S636" s="581"/>
      <c r="T636" s="582"/>
      <c r="U636" s="565"/>
      <c r="V636" s="576"/>
      <c r="W636" s="576"/>
      <c r="X636" s="577"/>
      <c r="Y636" s="577"/>
      <c r="Z636" s="577"/>
      <c r="AA636" s="577"/>
      <c r="AB636" s="566"/>
      <c r="AC636" s="566"/>
      <c r="AD636" s="566"/>
      <c r="AE636" s="566"/>
      <c r="AF636" s="566"/>
      <c r="AG636" s="566"/>
      <c r="AH636" s="566"/>
      <c r="AI636" s="572"/>
      <c r="AJ636" s="572"/>
      <c r="AK636" s="572"/>
      <c r="AL636" s="578"/>
      <c r="AM636" s="579"/>
    </row>
    <row r="637" spans="1:39" s="649" customFormat="1" x14ac:dyDescent="0.3">
      <c r="A637" s="565"/>
      <c r="B637" s="565"/>
      <c r="C637" s="566"/>
      <c r="D637" s="566"/>
      <c r="E637" s="567"/>
      <c r="F637" s="567"/>
      <c r="G637" s="567"/>
      <c r="H637" s="568"/>
      <c r="I637" s="568"/>
      <c r="J637" s="569"/>
      <c r="K637" s="568"/>
      <c r="L637" s="570"/>
      <c r="M637" s="571"/>
      <c r="N637" s="571"/>
      <c r="O637" s="572"/>
      <c r="P637" s="566"/>
      <c r="Q637" s="566"/>
      <c r="R637" s="566"/>
      <c r="S637" s="581"/>
      <c r="T637" s="582"/>
      <c r="U637" s="565"/>
      <c r="V637" s="576"/>
      <c r="W637" s="576"/>
      <c r="X637" s="577"/>
      <c r="Y637" s="577"/>
      <c r="Z637" s="577"/>
      <c r="AA637" s="577"/>
      <c r="AB637" s="566"/>
      <c r="AC637" s="566"/>
      <c r="AD637" s="566"/>
      <c r="AE637" s="566"/>
      <c r="AF637" s="566"/>
      <c r="AG637" s="566"/>
      <c r="AH637" s="566"/>
      <c r="AI637" s="572"/>
      <c r="AJ637" s="572"/>
      <c r="AK637" s="572"/>
      <c r="AL637" s="578"/>
      <c r="AM637" s="579"/>
    </row>
    <row r="638" spans="1:39" s="649" customFormat="1" x14ac:dyDescent="0.3">
      <c r="A638" s="565"/>
      <c r="B638" s="565"/>
      <c r="C638" s="566"/>
      <c r="D638" s="566"/>
      <c r="E638" s="567"/>
      <c r="F638" s="567"/>
      <c r="G638" s="567"/>
      <c r="H638" s="568"/>
      <c r="I638" s="568"/>
      <c r="J638" s="569"/>
      <c r="K638" s="568"/>
      <c r="L638" s="570"/>
      <c r="M638" s="571"/>
      <c r="N638" s="571"/>
      <c r="O638" s="572"/>
      <c r="P638" s="566"/>
      <c r="Q638" s="566"/>
      <c r="R638" s="566"/>
      <c r="S638" s="581"/>
      <c r="T638" s="582"/>
      <c r="U638" s="565"/>
      <c r="V638" s="576"/>
      <c r="W638" s="576"/>
      <c r="X638" s="577"/>
      <c r="Y638" s="577"/>
      <c r="Z638" s="577"/>
      <c r="AA638" s="577"/>
      <c r="AB638" s="566"/>
      <c r="AC638" s="566"/>
      <c r="AD638" s="566"/>
      <c r="AE638" s="566"/>
      <c r="AF638" s="566"/>
      <c r="AG638" s="566"/>
      <c r="AH638" s="566"/>
      <c r="AI638" s="572"/>
      <c r="AJ638" s="572"/>
      <c r="AK638" s="572"/>
      <c r="AL638" s="578"/>
      <c r="AM638" s="579"/>
    </row>
    <row r="639" spans="1:39" s="649" customFormat="1" x14ac:dyDescent="0.3">
      <c r="A639" s="565"/>
      <c r="B639" s="565"/>
      <c r="C639" s="566"/>
      <c r="D639" s="566"/>
      <c r="E639" s="567"/>
      <c r="F639" s="567"/>
      <c r="G639" s="567"/>
      <c r="H639" s="568"/>
      <c r="I639" s="568"/>
      <c r="J639" s="569"/>
      <c r="K639" s="568"/>
      <c r="L639" s="570"/>
      <c r="M639" s="571"/>
      <c r="N639" s="571"/>
      <c r="O639" s="572"/>
      <c r="P639" s="566"/>
      <c r="Q639" s="566"/>
      <c r="R639" s="566"/>
      <c r="S639" s="581"/>
      <c r="T639" s="582"/>
      <c r="U639" s="565"/>
      <c r="V639" s="576"/>
      <c r="W639" s="576"/>
      <c r="X639" s="577"/>
      <c r="Y639" s="577"/>
      <c r="Z639" s="577"/>
      <c r="AA639" s="577"/>
      <c r="AB639" s="566"/>
      <c r="AC639" s="566"/>
      <c r="AD639" s="566"/>
      <c r="AE639" s="566"/>
      <c r="AF639" s="566"/>
      <c r="AG639" s="566"/>
      <c r="AH639" s="566"/>
      <c r="AI639" s="572"/>
      <c r="AJ639" s="572"/>
      <c r="AK639" s="572"/>
      <c r="AL639" s="578"/>
      <c r="AM639" s="579"/>
    </row>
    <row r="640" spans="1:39" s="649" customFormat="1" x14ac:dyDescent="0.3">
      <c r="A640" s="565"/>
      <c r="B640" s="565"/>
      <c r="C640" s="566"/>
      <c r="D640" s="566"/>
      <c r="E640" s="567"/>
      <c r="F640" s="567"/>
      <c r="G640" s="567"/>
      <c r="H640" s="568"/>
      <c r="I640" s="568"/>
      <c r="J640" s="569"/>
      <c r="K640" s="568"/>
      <c r="L640" s="570"/>
      <c r="M640" s="571"/>
      <c r="N640" s="571"/>
      <c r="O640" s="572"/>
      <c r="P640" s="566"/>
      <c r="Q640" s="566"/>
      <c r="R640" s="566"/>
      <c r="S640" s="581"/>
      <c r="T640" s="582"/>
      <c r="U640" s="565"/>
      <c r="V640" s="576"/>
      <c r="W640" s="576"/>
      <c r="X640" s="577"/>
      <c r="Y640" s="577"/>
      <c r="Z640" s="577"/>
      <c r="AA640" s="577"/>
      <c r="AB640" s="566"/>
      <c r="AC640" s="566"/>
      <c r="AD640" s="566"/>
      <c r="AE640" s="566"/>
      <c r="AF640" s="566"/>
      <c r="AG640" s="566"/>
      <c r="AH640" s="566"/>
      <c r="AI640" s="572"/>
      <c r="AJ640" s="572"/>
      <c r="AK640" s="572"/>
      <c r="AL640" s="578"/>
      <c r="AM640" s="579"/>
    </row>
    <row r="641" spans="1:39" s="649" customFormat="1" x14ac:dyDescent="0.3">
      <c r="A641" s="565"/>
      <c r="B641" s="565"/>
      <c r="C641" s="566"/>
      <c r="D641" s="566"/>
      <c r="E641" s="567"/>
      <c r="F641" s="567"/>
      <c r="G641" s="567"/>
      <c r="H641" s="568"/>
      <c r="I641" s="568"/>
      <c r="J641" s="569"/>
      <c r="K641" s="568"/>
      <c r="L641" s="570"/>
      <c r="M641" s="571"/>
      <c r="N641" s="571"/>
      <c r="O641" s="572"/>
      <c r="P641" s="566"/>
      <c r="Q641" s="566"/>
      <c r="R641" s="566"/>
      <c r="S641" s="581"/>
      <c r="T641" s="582"/>
      <c r="U641" s="565"/>
      <c r="V641" s="576"/>
      <c r="W641" s="576"/>
      <c r="X641" s="577"/>
      <c r="Y641" s="577"/>
      <c r="Z641" s="577"/>
      <c r="AA641" s="577"/>
      <c r="AB641" s="566"/>
      <c r="AC641" s="566"/>
      <c r="AD641" s="566"/>
      <c r="AE641" s="566"/>
      <c r="AF641" s="566"/>
      <c r="AG641" s="566"/>
      <c r="AH641" s="566"/>
      <c r="AI641" s="572"/>
      <c r="AJ641" s="572"/>
      <c r="AK641" s="572"/>
      <c r="AL641" s="578"/>
      <c r="AM641" s="579"/>
    </row>
    <row r="642" spans="1:39" s="649" customFormat="1" x14ac:dyDescent="0.3">
      <c r="A642" s="565"/>
      <c r="B642" s="565"/>
      <c r="C642" s="566"/>
      <c r="D642" s="566"/>
      <c r="E642" s="567"/>
      <c r="F642" s="567"/>
      <c r="G642" s="567"/>
      <c r="H642" s="568"/>
      <c r="I642" s="568"/>
      <c r="J642" s="569"/>
      <c r="K642" s="568"/>
      <c r="L642" s="570"/>
      <c r="M642" s="571"/>
      <c r="N642" s="571"/>
      <c r="O642" s="572"/>
      <c r="P642" s="566"/>
      <c r="Q642" s="566"/>
      <c r="R642" s="566"/>
      <c r="S642" s="581"/>
      <c r="T642" s="582"/>
      <c r="U642" s="565"/>
      <c r="V642" s="576"/>
      <c r="W642" s="576"/>
      <c r="X642" s="577"/>
      <c r="Y642" s="577"/>
      <c r="Z642" s="577"/>
      <c r="AA642" s="577"/>
      <c r="AB642" s="566"/>
      <c r="AC642" s="566"/>
      <c r="AD642" s="566"/>
      <c r="AE642" s="566"/>
      <c r="AF642" s="566"/>
      <c r="AG642" s="566"/>
      <c r="AH642" s="566"/>
      <c r="AI642" s="572"/>
      <c r="AJ642" s="572"/>
      <c r="AK642" s="572"/>
      <c r="AL642" s="578"/>
      <c r="AM642" s="579"/>
    </row>
    <row r="643" spans="1:39" s="649" customFormat="1" x14ac:dyDescent="0.3">
      <c r="A643" s="565"/>
      <c r="B643" s="565"/>
      <c r="C643" s="566"/>
      <c r="D643" s="566"/>
      <c r="E643" s="567"/>
      <c r="F643" s="567"/>
      <c r="G643" s="567"/>
      <c r="H643" s="568"/>
      <c r="I643" s="568"/>
      <c r="J643" s="569"/>
      <c r="K643" s="568"/>
      <c r="L643" s="570"/>
      <c r="M643" s="571"/>
      <c r="N643" s="571"/>
      <c r="O643" s="572"/>
      <c r="P643" s="566"/>
      <c r="Q643" s="566"/>
      <c r="R643" s="566"/>
      <c r="S643" s="581"/>
      <c r="T643" s="582"/>
      <c r="U643" s="565"/>
      <c r="V643" s="576"/>
      <c r="W643" s="576"/>
      <c r="X643" s="577"/>
      <c r="Y643" s="577"/>
      <c r="Z643" s="577"/>
      <c r="AA643" s="577"/>
      <c r="AB643" s="566"/>
      <c r="AC643" s="566"/>
      <c r="AD643" s="566"/>
      <c r="AE643" s="566"/>
      <c r="AF643" s="566"/>
      <c r="AG643" s="566"/>
      <c r="AH643" s="566"/>
      <c r="AI643" s="572"/>
      <c r="AJ643" s="572"/>
      <c r="AK643" s="572"/>
      <c r="AL643" s="578"/>
      <c r="AM643" s="579"/>
    </row>
    <row r="644" spans="1:39" s="649" customFormat="1" x14ac:dyDescent="0.3">
      <c r="A644" s="565"/>
      <c r="B644" s="565"/>
      <c r="C644" s="566"/>
      <c r="D644" s="566"/>
      <c r="E644" s="567"/>
      <c r="F644" s="567"/>
      <c r="G644" s="567"/>
      <c r="H644" s="568"/>
      <c r="I644" s="568"/>
      <c r="J644" s="569"/>
      <c r="K644" s="568"/>
      <c r="L644" s="570"/>
      <c r="M644" s="571"/>
      <c r="N644" s="571"/>
      <c r="O644" s="572"/>
      <c r="P644" s="566"/>
      <c r="Q644" s="566"/>
      <c r="R644" s="566"/>
      <c r="S644" s="581"/>
      <c r="T644" s="582"/>
      <c r="U644" s="565"/>
      <c r="V644" s="576"/>
      <c r="W644" s="576"/>
      <c r="X644" s="577"/>
      <c r="Y644" s="577"/>
      <c r="Z644" s="577"/>
      <c r="AA644" s="577"/>
      <c r="AB644" s="566"/>
      <c r="AC644" s="566"/>
      <c r="AD644" s="566"/>
      <c r="AE644" s="566"/>
      <c r="AF644" s="566"/>
      <c r="AG644" s="566"/>
      <c r="AH644" s="566"/>
      <c r="AI644" s="572"/>
      <c r="AJ644" s="572"/>
      <c r="AK644" s="572"/>
      <c r="AL644" s="578"/>
      <c r="AM644" s="579"/>
    </row>
    <row r="645" spans="1:39" s="649" customFormat="1" x14ac:dyDescent="0.3">
      <c r="A645" s="565"/>
      <c r="B645" s="565"/>
      <c r="C645" s="566"/>
      <c r="D645" s="566"/>
      <c r="E645" s="567"/>
      <c r="F645" s="567"/>
      <c r="G645" s="567"/>
      <c r="H645" s="568"/>
      <c r="I645" s="568"/>
      <c r="J645" s="569"/>
      <c r="K645" s="568"/>
      <c r="L645" s="570"/>
      <c r="M645" s="571"/>
      <c r="N645" s="571"/>
      <c r="O645" s="572"/>
      <c r="P645" s="566"/>
      <c r="Q645" s="566"/>
      <c r="R645" s="566"/>
      <c r="S645" s="581"/>
      <c r="T645" s="582"/>
      <c r="U645" s="565"/>
      <c r="V645" s="576"/>
      <c r="W645" s="576"/>
      <c r="X645" s="577"/>
      <c r="Y645" s="577"/>
      <c r="Z645" s="577"/>
      <c r="AA645" s="577"/>
      <c r="AB645" s="566"/>
      <c r="AC645" s="566"/>
      <c r="AD645" s="566"/>
      <c r="AE645" s="566"/>
      <c r="AF645" s="566"/>
      <c r="AG645" s="566"/>
      <c r="AH645" s="566"/>
      <c r="AI645" s="572"/>
      <c r="AJ645" s="572"/>
      <c r="AK645" s="572"/>
      <c r="AL645" s="578"/>
      <c r="AM645" s="579"/>
    </row>
    <row r="646" spans="1:39" s="649" customFormat="1" x14ac:dyDescent="0.3">
      <c r="A646" s="565"/>
      <c r="B646" s="565"/>
      <c r="C646" s="566"/>
      <c r="D646" s="566"/>
      <c r="E646" s="567"/>
      <c r="F646" s="567"/>
      <c r="G646" s="567"/>
      <c r="H646" s="568"/>
      <c r="I646" s="568"/>
      <c r="J646" s="569"/>
      <c r="K646" s="568"/>
      <c r="L646" s="570"/>
      <c r="M646" s="571"/>
      <c r="N646" s="571"/>
      <c r="O646" s="572"/>
      <c r="P646" s="566"/>
      <c r="Q646" s="566"/>
      <c r="R646" s="566"/>
      <c r="S646" s="581"/>
      <c r="T646" s="582"/>
      <c r="U646" s="565"/>
      <c r="V646" s="576"/>
      <c r="W646" s="576"/>
      <c r="X646" s="577"/>
      <c r="Y646" s="577"/>
      <c r="Z646" s="577"/>
      <c r="AA646" s="577"/>
      <c r="AB646" s="566"/>
      <c r="AC646" s="566"/>
      <c r="AD646" s="566"/>
      <c r="AE646" s="566"/>
      <c r="AF646" s="566"/>
      <c r="AG646" s="566"/>
      <c r="AH646" s="566"/>
      <c r="AI646" s="572"/>
      <c r="AJ646" s="572"/>
      <c r="AK646" s="572"/>
      <c r="AL646" s="578"/>
      <c r="AM646" s="579"/>
    </row>
    <row r="647" spans="1:39" s="649" customFormat="1" x14ac:dyDescent="0.3">
      <c r="A647" s="565"/>
      <c r="B647" s="565"/>
      <c r="C647" s="566"/>
      <c r="D647" s="566"/>
      <c r="E647" s="567"/>
      <c r="F647" s="567"/>
      <c r="G647" s="567"/>
      <c r="H647" s="568"/>
      <c r="I647" s="568"/>
      <c r="J647" s="569"/>
      <c r="K647" s="568"/>
      <c r="L647" s="570"/>
      <c r="M647" s="571"/>
      <c r="N647" s="571"/>
      <c r="O647" s="572"/>
      <c r="P647" s="566"/>
      <c r="Q647" s="566"/>
      <c r="R647" s="566"/>
      <c r="S647" s="581"/>
      <c r="T647" s="582"/>
      <c r="U647" s="565"/>
      <c r="V647" s="576"/>
      <c r="W647" s="576"/>
      <c r="X647" s="577"/>
      <c r="Y647" s="577"/>
      <c r="Z647" s="577"/>
      <c r="AA647" s="577"/>
      <c r="AB647" s="566"/>
      <c r="AC647" s="566"/>
      <c r="AD647" s="566"/>
      <c r="AE647" s="566"/>
      <c r="AF647" s="566"/>
      <c r="AG647" s="566"/>
      <c r="AH647" s="566"/>
      <c r="AI647" s="572"/>
      <c r="AJ647" s="572"/>
      <c r="AK647" s="572"/>
      <c r="AL647" s="578"/>
      <c r="AM647" s="579"/>
    </row>
    <row r="648" spans="1:39" s="649" customFormat="1" x14ac:dyDescent="0.3">
      <c r="A648" s="565"/>
      <c r="B648" s="565"/>
      <c r="C648" s="566"/>
      <c r="D648" s="566"/>
      <c r="E648" s="567"/>
      <c r="F648" s="567"/>
      <c r="G648" s="567"/>
      <c r="H648" s="568"/>
      <c r="I648" s="568"/>
      <c r="J648" s="569"/>
      <c r="K648" s="568"/>
      <c r="L648" s="570"/>
      <c r="M648" s="571"/>
      <c r="N648" s="571"/>
      <c r="O648" s="572"/>
      <c r="P648" s="566"/>
      <c r="Q648" s="566"/>
      <c r="R648" s="566"/>
      <c r="S648" s="581"/>
      <c r="T648" s="582"/>
      <c r="U648" s="565"/>
      <c r="V648" s="576"/>
      <c r="W648" s="576"/>
      <c r="X648" s="577"/>
      <c r="Y648" s="577"/>
      <c r="Z648" s="577"/>
      <c r="AA648" s="577"/>
      <c r="AB648" s="566"/>
      <c r="AC648" s="566"/>
      <c r="AD648" s="566"/>
      <c r="AE648" s="566"/>
      <c r="AF648" s="566"/>
      <c r="AG648" s="566"/>
      <c r="AH648" s="566"/>
      <c r="AI648" s="572"/>
      <c r="AJ648" s="572"/>
      <c r="AK648" s="572"/>
      <c r="AL648" s="578"/>
      <c r="AM648" s="579"/>
    </row>
    <row r="649" spans="1:39" s="649" customFormat="1" x14ac:dyDescent="0.3">
      <c r="A649" s="565"/>
      <c r="B649" s="565"/>
      <c r="C649" s="566"/>
      <c r="D649" s="566"/>
      <c r="E649" s="567"/>
      <c r="F649" s="567"/>
      <c r="G649" s="567"/>
      <c r="H649" s="568"/>
      <c r="I649" s="568"/>
      <c r="J649" s="569"/>
      <c r="K649" s="568"/>
      <c r="L649" s="570"/>
      <c r="M649" s="571"/>
      <c r="N649" s="571"/>
      <c r="O649" s="572"/>
      <c r="P649" s="566"/>
      <c r="Q649" s="566"/>
      <c r="R649" s="566"/>
      <c r="S649" s="581"/>
      <c r="T649" s="582"/>
      <c r="U649" s="565"/>
      <c r="V649" s="576"/>
      <c r="W649" s="576"/>
      <c r="X649" s="577"/>
      <c r="Y649" s="577"/>
      <c r="Z649" s="577"/>
      <c r="AA649" s="577"/>
      <c r="AB649" s="566"/>
      <c r="AC649" s="566"/>
      <c r="AD649" s="566"/>
      <c r="AE649" s="566"/>
      <c r="AF649" s="566"/>
      <c r="AG649" s="566"/>
      <c r="AH649" s="566"/>
      <c r="AI649" s="572"/>
      <c r="AJ649" s="572"/>
      <c r="AK649" s="572"/>
      <c r="AL649" s="578"/>
      <c r="AM649" s="579"/>
    </row>
    <row r="650" spans="1:39" s="649" customFormat="1" x14ac:dyDescent="0.3">
      <c r="A650" s="565"/>
      <c r="B650" s="565"/>
      <c r="C650" s="566"/>
      <c r="D650" s="566"/>
      <c r="E650" s="567"/>
      <c r="F650" s="567"/>
      <c r="G650" s="567"/>
      <c r="H650" s="568"/>
      <c r="I650" s="568"/>
      <c r="J650" s="569"/>
      <c r="K650" s="568"/>
      <c r="L650" s="570"/>
      <c r="M650" s="571"/>
      <c r="N650" s="571"/>
      <c r="O650" s="572"/>
      <c r="P650" s="566"/>
      <c r="Q650" s="566"/>
      <c r="R650" s="566"/>
      <c r="S650" s="581"/>
      <c r="T650" s="582"/>
      <c r="U650" s="565"/>
      <c r="V650" s="576"/>
      <c r="W650" s="576"/>
      <c r="X650" s="577"/>
      <c r="Y650" s="577"/>
      <c r="Z650" s="577"/>
      <c r="AA650" s="577"/>
      <c r="AB650" s="566"/>
      <c r="AC650" s="566"/>
      <c r="AD650" s="566"/>
      <c r="AE650" s="566"/>
      <c r="AF650" s="566"/>
      <c r="AG650" s="566"/>
      <c r="AH650" s="566"/>
      <c r="AI650" s="572"/>
      <c r="AJ650" s="572"/>
      <c r="AK650" s="572"/>
      <c r="AL650" s="578"/>
      <c r="AM650" s="579"/>
    </row>
    <row r="651" spans="1:39" s="649" customFormat="1" x14ac:dyDescent="0.3">
      <c r="A651" s="565"/>
      <c r="B651" s="565"/>
      <c r="C651" s="566"/>
      <c r="D651" s="566"/>
      <c r="E651" s="567"/>
      <c r="F651" s="567"/>
      <c r="G651" s="567"/>
      <c r="H651" s="568"/>
      <c r="I651" s="568"/>
      <c r="J651" s="569"/>
      <c r="K651" s="568"/>
      <c r="L651" s="570"/>
      <c r="M651" s="571"/>
      <c r="N651" s="571"/>
      <c r="O651" s="572"/>
      <c r="P651" s="566"/>
      <c r="Q651" s="566"/>
      <c r="R651" s="566"/>
      <c r="S651" s="581"/>
      <c r="T651" s="582"/>
      <c r="U651" s="565"/>
      <c r="V651" s="576"/>
      <c r="W651" s="576"/>
      <c r="X651" s="577"/>
      <c r="Y651" s="577"/>
      <c r="Z651" s="577"/>
      <c r="AA651" s="577"/>
      <c r="AB651" s="566"/>
      <c r="AC651" s="566"/>
      <c r="AD651" s="566"/>
      <c r="AE651" s="566"/>
      <c r="AF651" s="566"/>
      <c r="AG651" s="566"/>
      <c r="AH651" s="566"/>
      <c r="AI651" s="572"/>
      <c r="AJ651" s="572"/>
      <c r="AK651" s="572"/>
      <c r="AL651" s="578"/>
      <c r="AM651" s="579"/>
    </row>
    <row r="652" spans="1:39" s="649" customFormat="1" x14ac:dyDescent="0.3">
      <c r="A652" s="565"/>
      <c r="B652" s="565"/>
      <c r="C652" s="566"/>
      <c r="D652" s="566"/>
      <c r="E652" s="567"/>
      <c r="F652" s="567"/>
      <c r="G652" s="567"/>
      <c r="H652" s="568"/>
      <c r="I652" s="568"/>
      <c r="J652" s="569"/>
      <c r="K652" s="568"/>
      <c r="L652" s="570"/>
      <c r="M652" s="571"/>
      <c r="N652" s="571"/>
      <c r="O652" s="572"/>
      <c r="P652" s="566"/>
      <c r="Q652" s="566"/>
      <c r="R652" s="566"/>
      <c r="S652" s="581"/>
      <c r="T652" s="582"/>
      <c r="U652" s="565"/>
      <c r="V652" s="576"/>
      <c r="W652" s="576"/>
      <c r="X652" s="577"/>
      <c r="Y652" s="577"/>
      <c r="Z652" s="577"/>
      <c r="AA652" s="577"/>
      <c r="AB652" s="566"/>
      <c r="AC652" s="566"/>
      <c r="AD652" s="566"/>
      <c r="AE652" s="566"/>
      <c r="AF652" s="566"/>
      <c r="AG652" s="566"/>
      <c r="AH652" s="566"/>
      <c r="AI652" s="572"/>
      <c r="AJ652" s="572"/>
      <c r="AK652" s="572"/>
      <c r="AL652" s="578"/>
      <c r="AM652" s="579"/>
    </row>
    <row r="653" spans="1:39" s="649" customFormat="1" x14ac:dyDescent="0.3">
      <c r="A653" s="565"/>
      <c r="B653" s="565"/>
      <c r="C653" s="566"/>
      <c r="D653" s="566"/>
      <c r="E653" s="567"/>
      <c r="F653" s="567"/>
      <c r="G653" s="567"/>
      <c r="H653" s="568"/>
      <c r="I653" s="568"/>
      <c r="J653" s="569"/>
      <c r="K653" s="568"/>
      <c r="L653" s="570"/>
      <c r="M653" s="571"/>
      <c r="N653" s="571"/>
      <c r="O653" s="572"/>
      <c r="P653" s="566"/>
      <c r="Q653" s="566"/>
      <c r="R653" s="566"/>
      <c r="S653" s="581"/>
      <c r="T653" s="582"/>
      <c r="U653" s="565"/>
      <c r="V653" s="576"/>
      <c r="W653" s="576"/>
      <c r="X653" s="577"/>
      <c r="Y653" s="577"/>
      <c r="Z653" s="577"/>
      <c r="AA653" s="577"/>
      <c r="AB653" s="566"/>
      <c r="AC653" s="566"/>
      <c r="AD653" s="566"/>
      <c r="AE653" s="566"/>
      <c r="AF653" s="566"/>
      <c r="AG653" s="566"/>
      <c r="AH653" s="566"/>
      <c r="AI653" s="572"/>
      <c r="AJ653" s="572"/>
      <c r="AK653" s="572"/>
      <c r="AL653" s="578"/>
      <c r="AM653" s="579"/>
    </row>
    <row r="654" spans="1:39" s="649" customFormat="1" x14ac:dyDescent="0.3">
      <c r="A654" s="565"/>
      <c r="B654" s="565"/>
      <c r="C654" s="566"/>
      <c r="D654" s="566"/>
      <c r="E654" s="567"/>
      <c r="F654" s="567"/>
      <c r="G654" s="567"/>
      <c r="H654" s="568"/>
      <c r="I654" s="568"/>
      <c r="J654" s="569"/>
      <c r="K654" s="568"/>
      <c r="L654" s="570"/>
      <c r="M654" s="571"/>
      <c r="N654" s="571"/>
      <c r="O654" s="572"/>
      <c r="P654" s="566"/>
      <c r="Q654" s="566"/>
      <c r="R654" s="566"/>
      <c r="S654" s="581"/>
      <c r="T654" s="582"/>
      <c r="U654" s="565"/>
      <c r="V654" s="576"/>
      <c r="W654" s="576"/>
      <c r="X654" s="577"/>
      <c r="Y654" s="577"/>
      <c r="Z654" s="577"/>
      <c r="AA654" s="577"/>
      <c r="AB654" s="566"/>
      <c r="AC654" s="566"/>
      <c r="AD654" s="566"/>
      <c r="AE654" s="566"/>
      <c r="AF654" s="566"/>
      <c r="AG654" s="566"/>
      <c r="AH654" s="566"/>
      <c r="AI654" s="572"/>
      <c r="AJ654" s="572"/>
      <c r="AK654" s="572"/>
      <c r="AL654" s="578"/>
      <c r="AM654" s="579"/>
    </row>
    <row r="655" spans="1:39" s="649" customFormat="1" x14ac:dyDescent="0.3">
      <c r="A655" s="565"/>
      <c r="B655" s="565"/>
      <c r="C655" s="566"/>
      <c r="D655" s="566"/>
      <c r="E655" s="567"/>
      <c r="F655" s="567"/>
      <c r="G655" s="567"/>
      <c r="H655" s="568"/>
      <c r="I655" s="568"/>
      <c r="J655" s="569"/>
      <c r="K655" s="568"/>
      <c r="L655" s="570"/>
      <c r="M655" s="571"/>
      <c r="N655" s="571"/>
      <c r="O655" s="572"/>
      <c r="P655" s="566"/>
      <c r="Q655" s="566"/>
      <c r="R655" s="566"/>
      <c r="S655" s="581"/>
      <c r="T655" s="582"/>
      <c r="U655" s="565"/>
      <c r="V655" s="576"/>
      <c r="W655" s="576"/>
      <c r="X655" s="577"/>
      <c r="Y655" s="577"/>
      <c r="Z655" s="577"/>
      <c r="AA655" s="577"/>
      <c r="AB655" s="566"/>
      <c r="AC655" s="566"/>
      <c r="AD655" s="566"/>
      <c r="AE655" s="566"/>
      <c r="AF655" s="566"/>
      <c r="AG655" s="566"/>
      <c r="AH655" s="566"/>
      <c r="AI655" s="572"/>
      <c r="AJ655" s="572"/>
      <c r="AK655" s="572"/>
      <c r="AL655" s="578"/>
      <c r="AM655" s="579"/>
    </row>
    <row r="656" spans="1:39" s="649" customFormat="1" x14ac:dyDescent="0.3">
      <c r="A656" s="565"/>
      <c r="B656" s="565"/>
      <c r="C656" s="566"/>
      <c r="D656" s="566"/>
      <c r="E656" s="567"/>
      <c r="F656" s="567"/>
      <c r="G656" s="567"/>
      <c r="H656" s="568"/>
      <c r="I656" s="568"/>
      <c r="J656" s="569"/>
      <c r="K656" s="568"/>
      <c r="L656" s="570"/>
      <c r="M656" s="571"/>
      <c r="N656" s="571"/>
      <c r="O656" s="572"/>
      <c r="P656" s="566"/>
      <c r="Q656" s="566"/>
      <c r="R656" s="566"/>
      <c r="S656" s="581"/>
      <c r="T656" s="582"/>
      <c r="U656" s="565"/>
      <c r="V656" s="576"/>
      <c r="W656" s="576"/>
      <c r="X656" s="577"/>
      <c r="Y656" s="577"/>
      <c r="Z656" s="577"/>
      <c r="AA656" s="577"/>
      <c r="AB656" s="566"/>
      <c r="AC656" s="566"/>
      <c r="AD656" s="566"/>
      <c r="AE656" s="566"/>
      <c r="AF656" s="566"/>
      <c r="AG656" s="566"/>
      <c r="AH656" s="566"/>
      <c r="AI656" s="572"/>
      <c r="AJ656" s="572"/>
      <c r="AK656" s="572"/>
      <c r="AL656" s="578"/>
      <c r="AM656" s="579"/>
    </row>
    <row r="657" spans="1:39" s="649" customFormat="1" x14ac:dyDescent="0.3">
      <c r="A657" s="565"/>
      <c r="B657" s="565"/>
      <c r="C657" s="566"/>
      <c r="D657" s="566"/>
      <c r="E657" s="567"/>
      <c r="F657" s="567"/>
      <c r="G657" s="567"/>
      <c r="H657" s="568"/>
      <c r="I657" s="568"/>
      <c r="J657" s="569"/>
      <c r="K657" s="568"/>
      <c r="L657" s="570"/>
      <c r="M657" s="571"/>
      <c r="N657" s="571"/>
      <c r="O657" s="572"/>
      <c r="P657" s="566"/>
      <c r="Q657" s="566"/>
      <c r="R657" s="566"/>
      <c r="S657" s="581"/>
      <c r="T657" s="582"/>
      <c r="U657" s="565"/>
      <c r="V657" s="576"/>
      <c r="W657" s="576"/>
      <c r="X657" s="577"/>
      <c r="Y657" s="577"/>
      <c r="Z657" s="577"/>
      <c r="AA657" s="577"/>
      <c r="AB657" s="566"/>
      <c r="AC657" s="566"/>
      <c r="AD657" s="566"/>
      <c r="AE657" s="566"/>
      <c r="AF657" s="566"/>
      <c r="AG657" s="566"/>
      <c r="AH657" s="566"/>
      <c r="AI657" s="572"/>
      <c r="AJ657" s="572"/>
      <c r="AK657" s="572"/>
      <c r="AL657" s="578"/>
      <c r="AM657" s="579"/>
    </row>
    <row r="658" spans="1:39" s="649" customFormat="1" x14ac:dyDescent="0.3">
      <c r="A658" s="565"/>
      <c r="B658" s="565"/>
      <c r="C658" s="566"/>
      <c r="D658" s="566"/>
      <c r="E658" s="567"/>
      <c r="F658" s="567"/>
      <c r="G658" s="567"/>
      <c r="H658" s="568"/>
      <c r="I658" s="568"/>
      <c r="J658" s="569"/>
      <c r="K658" s="568"/>
      <c r="L658" s="570"/>
      <c r="M658" s="571"/>
      <c r="N658" s="571"/>
      <c r="O658" s="572"/>
      <c r="P658" s="566"/>
      <c r="Q658" s="566"/>
      <c r="R658" s="566"/>
      <c r="S658" s="581"/>
      <c r="T658" s="582"/>
      <c r="U658" s="565"/>
      <c r="V658" s="576"/>
      <c r="W658" s="576"/>
      <c r="X658" s="577"/>
      <c r="Y658" s="577"/>
      <c r="Z658" s="577"/>
      <c r="AA658" s="577"/>
      <c r="AB658" s="566"/>
      <c r="AC658" s="566"/>
      <c r="AD658" s="566"/>
      <c r="AE658" s="566"/>
      <c r="AF658" s="566"/>
      <c r="AG658" s="566"/>
      <c r="AH658" s="566"/>
      <c r="AI658" s="572"/>
      <c r="AJ658" s="572"/>
      <c r="AK658" s="572"/>
      <c r="AL658" s="578"/>
      <c r="AM658" s="579"/>
    </row>
    <row r="659" spans="1:39" s="649" customFormat="1" x14ac:dyDescent="0.3">
      <c r="A659" s="565"/>
      <c r="B659" s="565"/>
      <c r="C659" s="566"/>
      <c r="D659" s="566"/>
      <c r="E659" s="567"/>
      <c r="F659" s="567"/>
      <c r="G659" s="567"/>
      <c r="H659" s="568"/>
      <c r="I659" s="568"/>
      <c r="J659" s="569"/>
      <c r="K659" s="568"/>
      <c r="L659" s="570"/>
      <c r="M659" s="571"/>
      <c r="N659" s="571"/>
      <c r="O659" s="572"/>
      <c r="P659" s="566"/>
      <c r="Q659" s="566"/>
      <c r="R659" s="566"/>
      <c r="S659" s="581"/>
      <c r="T659" s="582"/>
      <c r="U659" s="565"/>
      <c r="V659" s="576"/>
      <c r="W659" s="576"/>
      <c r="X659" s="577"/>
      <c r="Y659" s="577"/>
      <c r="Z659" s="577"/>
      <c r="AA659" s="577"/>
      <c r="AB659" s="566"/>
      <c r="AC659" s="566"/>
      <c r="AD659" s="566"/>
      <c r="AE659" s="566"/>
      <c r="AF659" s="566"/>
      <c r="AG659" s="566"/>
      <c r="AH659" s="566"/>
      <c r="AI659" s="572"/>
      <c r="AJ659" s="572"/>
      <c r="AK659" s="572"/>
      <c r="AL659" s="578"/>
      <c r="AM659" s="579"/>
    </row>
    <row r="660" spans="1:39" s="649" customFormat="1" x14ac:dyDescent="0.3">
      <c r="A660" s="565"/>
      <c r="B660" s="565"/>
      <c r="C660" s="566"/>
      <c r="D660" s="566"/>
      <c r="E660" s="567"/>
      <c r="F660" s="567"/>
      <c r="G660" s="567"/>
      <c r="H660" s="568"/>
      <c r="I660" s="568"/>
      <c r="J660" s="569"/>
      <c r="K660" s="568"/>
      <c r="L660" s="570"/>
      <c r="M660" s="571"/>
      <c r="N660" s="571"/>
      <c r="O660" s="572"/>
      <c r="P660" s="566"/>
      <c r="Q660" s="566"/>
      <c r="R660" s="566"/>
      <c r="S660" s="581"/>
      <c r="T660" s="582"/>
      <c r="U660" s="565"/>
      <c r="V660" s="576"/>
      <c r="W660" s="576"/>
      <c r="X660" s="577"/>
      <c r="Y660" s="577"/>
      <c r="Z660" s="577"/>
      <c r="AA660" s="577"/>
      <c r="AB660" s="566"/>
      <c r="AC660" s="566"/>
      <c r="AD660" s="566"/>
      <c r="AE660" s="566"/>
      <c r="AF660" s="566"/>
      <c r="AG660" s="566"/>
      <c r="AH660" s="566"/>
      <c r="AI660" s="572"/>
      <c r="AJ660" s="572"/>
      <c r="AK660" s="572"/>
      <c r="AL660" s="578"/>
      <c r="AM660" s="579"/>
    </row>
    <row r="661" spans="1:39" s="649" customFormat="1" x14ac:dyDescent="0.3">
      <c r="A661" s="565"/>
      <c r="B661" s="565"/>
      <c r="C661" s="566"/>
      <c r="D661" s="566"/>
      <c r="E661" s="567"/>
      <c r="F661" s="567"/>
      <c r="G661" s="567"/>
      <c r="H661" s="568"/>
      <c r="I661" s="568"/>
      <c r="J661" s="569"/>
      <c r="K661" s="568"/>
      <c r="L661" s="570"/>
      <c r="M661" s="571"/>
      <c r="N661" s="571"/>
      <c r="O661" s="572"/>
      <c r="P661" s="566"/>
      <c r="Q661" s="566"/>
      <c r="R661" s="566"/>
      <c r="S661" s="581"/>
      <c r="T661" s="582"/>
      <c r="U661" s="565"/>
      <c r="V661" s="576"/>
      <c r="W661" s="576"/>
      <c r="X661" s="577"/>
      <c r="Y661" s="577"/>
      <c r="Z661" s="577"/>
      <c r="AA661" s="577"/>
      <c r="AB661" s="566"/>
      <c r="AC661" s="566"/>
      <c r="AD661" s="566"/>
      <c r="AE661" s="566"/>
      <c r="AF661" s="566"/>
      <c r="AG661" s="566"/>
      <c r="AH661" s="566"/>
      <c r="AI661" s="572"/>
      <c r="AJ661" s="572"/>
      <c r="AK661" s="572"/>
      <c r="AL661" s="578"/>
      <c r="AM661" s="579"/>
    </row>
    <row r="662" spans="1:39" s="649" customFormat="1" x14ac:dyDescent="0.3">
      <c r="A662" s="565"/>
      <c r="B662" s="565"/>
      <c r="C662" s="566"/>
      <c r="D662" s="566"/>
      <c r="E662" s="567"/>
      <c r="F662" s="567"/>
      <c r="G662" s="567"/>
      <c r="H662" s="568"/>
      <c r="I662" s="568"/>
      <c r="J662" s="569"/>
      <c r="K662" s="568"/>
      <c r="L662" s="570"/>
      <c r="M662" s="571"/>
      <c r="N662" s="571"/>
      <c r="O662" s="572"/>
      <c r="P662" s="566"/>
      <c r="Q662" s="566"/>
      <c r="R662" s="566"/>
      <c r="S662" s="581"/>
      <c r="T662" s="582"/>
      <c r="U662" s="565"/>
      <c r="V662" s="576"/>
      <c r="W662" s="576"/>
      <c r="X662" s="577"/>
      <c r="Y662" s="577"/>
      <c r="Z662" s="577"/>
      <c r="AA662" s="577"/>
      <c r="AB662" s="566"/>
      <c r="AC662" s="566"/>
      <c r="AD662" s="566"/>
      <c r="AE662" s="566"/>
      <c r="AF662" s="566"/>
      <c r="AG662" s="566"/>
      <c r="AH662" s="566"/>
      <c r="AI662" s="572"/>
      <c r="AJ662" s="572"/>
      <c r="AK662" s="572"/>
      <c r="AL662" s="578"/>
      <c r="AM662" s="579"/>
    </row>
    <row r="663" spans="1:39" s="649" customFormat="1" x14ac:dyDescent="0.3">
      <c r="A663" s="565"/>
      <c r="B663" s="565"/>
      <c r="C663" s="566"/>
      <c r="D663" s="566"/>
      <c r="E663" s="567"/>
      <c r="F663" s="567"/>
      <c r="G663" s="567"/>
      <c r="H663" s="568"/>
      <c r="I663" s="568"/>
      <c r="J663" s="569"/>
      <c r="K663" s="568"/>
      <c r="L663" s="570"/>
      <c r="M663" s="571"/>
      <c r="N663" s="571"/>
      <c r="O663" s="572"/>
      <c r="P663" s="566"/>
      <c r="Q663" s="566"/>
      <c r="R663" s="566"/>
      <c r="S663" s="581"/>
      <c r="T663" s="582"/>
      <c r="U663" s="565"/>
      <c r="V663" s="576"/>
      <c r="W663" s="576"/>
      <c r="X663" s="577"/>
      <c r="Y663" s="577"/>
      <c r="Z663" s="577"/>
      <c r="AA663" s="577"/>
      <c r="AB663" s="566"/>
      <c r="AC663" s="566"/>
      <c r="AD663" s="566"/>
      <c r="AE663" s="566"/>
      <c r="AF663" s="566"/>
      <c r="AG663" s="566"/>
      <c r="AH663" s="566"/>
      <c r="AI663" s="572"/>
      <c r="AJ663" s="572"/>
      <c r="AK663" s="572"/>
      <c r="AL663" s="578"/>
      <c r="AM663" s="579"/>
    </row>
    <row r="664" spans="1:39" s="649" customFormat="1" x14ac:dyDescent="0.3">
      <c r="A664" s="565"/>
      <c r="B664" s="565"/>
      <c r="C664" s="566"/>
      <c r="D664" s="566"/>
      <c r="E664" s="567"/>
      <c r="F664" s="567"/>
      <c r="G664" s="567"/>
      <c r="H664" s="568"/>
      <c r="I664" s="568"/>
      <c r="J664" s="569"/>
      <c r="K664" s="568"/>
      <c r="L664" s="570"/>
      <c r="M664" s="571"/>
      <c r="N664" s="571"/>
      <c r="O664" s="572"/>
      <c r="P664" s="566"/>
      <c r="Q664" s="566"/>
      <c r="R664" s="566"/>
      <c r="S664" s="581"/>
      <c r="T664" s="582"/>
      <c r="U664" s="565"/>
      <c r="V664" s="576"/>
      <c r="W664" s="576"/>
      <c r="X664" s="577"/>
      <c r="Y664" s="577"/>
      <c r="Z664" s="577"/>
      <c r="AA664" s="577"/>
      <c r="AB664" s="566"/>
      <c r="AC664" s="566"/>
      <c r="AD664" s="566"/>
      <c r="AE664" s="566"/>
      <c r="AF664" s="566"/>
      <c r="AG664" s="566"/>
      <c r="AH664" s="566"/>
      <c r="AI664" s="572"/>
      <c r="AJ664" s="572"/>
      <c r="AK664" s="572"/>
      <c r="AL664" s="578"/>
      <c r="AM664" s="579"/>
    </row>
    <row r="665" spans="1:39" s="649" customFormat="1" x14ac:dyDescent="0.3">
      <c r="A665" s="565"/>
      <c r="B665" s="565"/>
      <c r="C665" s="566"/>
      <c r="D665" s="566"/>
      <c r="E665" s="567"/>
      <c r="F665" s="567"/>
      <c r="G665" s="567"/>
      <c r="H665" s="568"/>
      <c r="I665" s="568"/>
      <c r="J665" s="569"/>
      <c r="K665" s="568"/>
      <c r="L665" s="570"/>
      <c r="M665" s="571"/>
      <c r="N665" s="571"/>
      <c r="O665" s="572"/>
      <c r="P665" s="566"/>
      <c r="Q665" s="566"/>
      <c r="R665" s="566"/>
      <c r="S665" s="581"/>
      <c r="T665" s="582"/>
      <c r="U665" s="565"/>
      <c r="V665" s="576"/>
      <c r="W665" s="576"/>
      <c r="X665" s="577"/>
      <c r="Y665" s="577"/>
      <c r="Z665" s="577"/>
      <c r="AA665" s="577"/>
      <c r="AB665" s="566"/>
      <c r="AC665" s="566"/>
      <c r="AD665" s="566"/>
      <c r="AE665" s="566"/>
      <c r="AF665" s="566"/>
      <c r="AG665" s="566"/>
      <c r="AH665" s="566"/>
      <c r="AI665" s="572"/>
      <c r="AJ665" s="572"/>
      <c r="AK665" s="572"/>
      <c r="AL665" s="578"/>
      <c r="AM665" s="579"/>
    </row>
    <row r="666" spans="1:39" s="649" customFormat="1" x14ac:dyDescent="0.3">
      <c r="A666" s="565"/>
      <c r="B666" s="565"/>
      <c r="C666" s="566"/>
      <c r="D666" s="566"/>
      <c r="E666" s="567"/>
      <c r="F666" s="567"/>
      <c r="G666" s="567"/>
      <c r="H666" s="568"/>
      <c r="I666" s="568"/>
      <c r="J666" s="569"/>
      <c r="K666" s="568"/>
      <c r="L666" s="570"/>
      <c r="M666" s="571"/>
      <c r="N666" s="571"/>
      <c r="O666" s="572"/>
      <c r="P666" s="566"/>
      <c r="Q666" s="566"/>
      <c r="R666" s="566"/>
      <c r="S666" s="581"/>
      <c r="T666" s="582"/>
      <c r="U666" s="565"/>
      <c r="V666" s="576"/>
      <c r="W666" s="576"/>
      <c r="X666" s="577"/>
      <c r="Y666" s="577"/>
      <c r="Z666" s="577"/>
      <c r="AA666" s="577"/>
      <c r="AB666" s="566"/>
      <c r="AC666" s="566"/>
      <c r="AD666" s="566"/>
      <c r="AE666" s="566"/>
      <c r="AF666" s="566"/>
      <c r="AG666" s="566"/>
      <c r="AH666" s="566"/>
      <c r="AI666" s="572"/>
      <c r="AJ666" s="572"/>
      <c r="AK666" s="572"/>
      <c r="AL666" s="578"/>
      <c r="AM666" s="579"/>
    </row>
    <row r="667" spans="1:39" s="649" customFormat="1" x14ac:dyDescent="0.3">
      <c r="A667" s="565"/>
      <c r="B667" s="565"/>
      <c r="C667" s="566"/>
      <c r="D667" s="566"/>
      <c r="E667" s="567"/>
      <c r="F667" s="567"/>
      <c r="G667" s="567"/>
      <c r="H667" s="568"/>
      <c r="I667" s="568"/>
      <c r="J667" s="569"/>
      <c r="K667" s="568"/>
      <c r="L667" s="570"/>
      <c r="M667" s="571"/>
      <c r="N667" s="571"/>
      <c r="O667" s="572"/>
      <c r="P667" s="566"/>
      <c r="Q667" s="566"/>
      <c r="R667" s="566"/>
      <c r="S667" s="581"/>
      <c r="T667" s="582"/>
      <c r="U667" s="565"/>
      <c r="V667" s="576"/>
      <c r="W667" s="576"/>
      <c r="X667" s="577"/>
      <c r="Y667" s="577"/>
      <c r="Z667" s="577"/>
      <c r="AA667" s="577"/>
      <c r="AB667" s="566"/>
      <c r="AC667" s="566"/>
      <c r="AD667" s="566"/>
      <c r="AE667" s="566"/>
      <c r="AF667" s="566"/>
      <c r="AG667" s="566"/>
      <c r="AH667" s="566"/>
      <c r="AI667" s="572"/>
      <c r="AJ667" s="572"/>
      <c r="AK667" s="572"/>
      <c r="AL667" s="578"/>
      <c r="AM667" s="579"/>
    </row>
    <row r="668" spans="1:39" s="649" customFormat="1" x14ac:dyDescent="0.3">
      <c r="A668" s="565"/>
      <c r="B668" s="565"/>
      <c r="C668" s="566"/>
      <c r="D668" s="566"/>
      <c r="E668" s="567"/>
      <c r="F668" s="567"/>
      <c r="G668" s="567"/>
      <c r="H668" s="568"/>
      <c r="I668" s="568"/>
      <c r="J668" s="569"/>
      <c r="K668" s="568"/>
      <c r="L668" s="570"/>
      <c r="M668" s="571"/>
      <c r="N668" s="571"/>
      <c r="O668" s="572"/>
      <c r="P668" s="566"/>
      <c r="Q668" s="566"/>
      <c r="R668" s="566"/>
      <c r="S668" s="581"/>
      <c r="T668" s="582"/>
      <c r="U668" s="565"/>
      <c r="V668" s="576"/>
      <c r="W668" s="576"/>
      <c r="X668" s="577"/>
      <c r="Y668" s="577"/>
      <c r="Z668" s="577"/>
      <c r="AA668" s="577"/>
      <c r="AB668" s="566"/>
      <c r="AC668" s="566"/>
      <c r="AD668" s="566"/>
      <c r="AE668" s="566"/>
      <c r="AF668" s="566"/>
      <c r="AG668" s="566"/>
      <c r="AH668" s="566"/>
      <c r="AI668" s="572"/>
      <c r="AJ668" s="572"/>
      <c r="AK668" s="572"/>
      <c r="AL668" s="578"/>
      <c r="AM668" s="579"/>
    </row>
    <row r="669" spans="1:39" s="649" customFormat="1" x14ac:dyDescent="0.3">
      <c r="A669" s="565"/>
      <c r="B669" s="565"/>
      <c r="C669" s="566"/>
      <c r="D669" s="566"/>
      <c r="E669" s="567"/>
      <c r="F669" s="567"/>
      <c r="G669" s="567"/>
      <c r="H669" s="568"/>
      <c r="I669" s="568"/>
      <c r="J669" s="569"/>
      <c r="K669" s="568"/>
      <c r="L669" s="570"/>
      <c r="M669" s="571"/>
      <c r="N669" s="571"/>
      <c r="O669" s="572"/>
      <c r="P669" s="566"/>
      <c r="Q669" s="566"/>
      <c r="R669" s="566"/>
      <c r="S669" s="581"/>
      <c r="T669" s="582"/>
      <c r="U669" s="565"/>
      <c r="V669" s="576"/>
      <c r="W669" s="576"/>
      <c r="X669" s="577"/>
      <c r="Y669" s="577"/>
      <c r="Z669" s="577"/>
      <c r="AA669" s="577"/>
      <c r="AB669" s="566"/>
      <c r="AC669" s="566"/>
      <c r="AD669" s="566"/>
      <c r="AE669" s="566"/>
      <c r="AF669" s="566"/>
      <c r="AG669" s="566"/>
      <c r="AH669" s="566"/>
      <c r="AI669" s="572"/>
      <c r="AJ669" s="572"/>
      <c r="AK669" s="572"/>
      <c r="AL669" s="578"/>
      <c r="AM669" s="579"/>
    </row>
    <row r="670" spans="1:39" s="649" customFormat="1" x14ac:dyDescent="0.3">
      <c r="A670" s="565"/>
      <c r="B670" s="565"/>
      <c r="C670" s="566"/>
      <c r="D670" s="566"/>
      <c r="E670" s="567"/>
      <c r="F670" s="567"/>
      <c r="G670" s="567"/>
      <c r="H670" s="568"/>
      <c r="I670" s="568"/>
      <c r="J670" s="569"/>
      <c r="K670" s="568"/>
      <c r="L670" s="570"/>
      <c r="M670" s="571"/>
      <c r="N670" s="571"/>
      <c r="O670" s="572"/>
      <c r="P670" s="566"/>
      <c r="Q670" s="566"/>
      <c r="R670" s="566"/>
      <c r="S670" s="581"/>
      <c r="T670" s="582"/>
      <c r="U670" s="565"/>
      <c r="V670" s="576"/>
      <c r="W670" s="576"/>
      <c r="X670" s="577"/>
      <c r="Y670" s="577"/>
      <c r="Z670" s="577"/>
      <c r="AA670" s="577"/>
      <c r="AB670" s="566"/>
      <c r="AC670" s="566"/>
      <c r="AD670" s="566"/>
      <c r="AE670" s="566"/>
      <c r="AF670" s="566"/>
      <c r="AG670" s="566"/>
      <c r="AH670" s="566"/>
      <c r="AI670" s="572"/>
      <c r="AJ670" s="572"/>
      <c r="AK670" s="572"/>
      <c r="AL670" s="578"/>
      <c r="AM670" s="579"/>
    </row>
    <row r="671" spans="1:39" s="649" customFormat="1" x14ac:dyDescent="0.3">
      <c r="A671" s="565"/>
      <c r="B671" s="565"/>
      <c r="C671" s="566"/>
      <c r="D671" s="566"/>
      <c r="E671" s="567"/>
      <c r="F671" s="567"/>
      <c r="G671" s="567"/>
      <c r="H671" s="568"/>
      <c r="I671" s="568"/>
      <c r="J671" s="569"/>
      <c r="K671" s="568"/>
      <c r="L671" s="570"/>
      <c r="M671" s="571"/>
      <c r="N671" s="571"/>
      <c r="O671" s="572"/>
      <c r="P671" s="566"/>
      <c r="Q671" s="566"/>
      <c r="R671" s="566"/>
      <c r="S671" s="581"/>
      <c r="T671" s="582"/>
      <c r="U671" s="565"/>
      <c r="V671" s="576"/>
      <c r="W671" s="576"/>
      <c r="X671" s="577"/>
      <c r="Y671" s="577"/>
      <c r="Z671" s="577"/>
      <c r="AA671" s="577"/>
      <c r="AB671" s="566"/>
      <c r="AC671" s="566"/>
      <c r="AD671" s="566"/>
      <c r="AE671" s="566"/>
      <c r="AF671" s="566"/>
      <c r="AG671" s="566"/>
      <c r="AH671" s="566"/>
      <c r="AI671" s="572"/>
      <c r="AJ671" s="572"/>
      <c r="AK671" s="572"/>
      <c r="AL671" s="578"/>
      <c r="AM671" s="579"/>
    </row>
    <row r="672" spans="1:39" s="649" customFormat="1" x14ac:dyDescent="0.3">
      <c r="A672" s="565"/>
      <c r="B672" s="565"/>
      <c r="C672" s="566"/>
      <c r="D672" s="566"/>
      <c r="E672" s="567"/>
      <c r="F672" s="567"/>
      <c r="G672" s="567"/>
      <c r="H672" s="568"/>
      <c r="I672" s="568"/>
      <c r="J672" s="569"/>
      <c r="K672" s="568"/>
      <c r="L672" s="570"/>
      <c r="M672" s="571"/>
      <c r="N672" s="571"/>
      <c r="O672" s="572"/>
      <c r="P672" s="566"/>
      <c r="Q672" s="566"/>
      <c r="R672" s="566"/>
      <c r="S672" s="581"/>
      <c r="T672" s="582"/>
      <c r="U672" s="565"/>
      <c r="V672" s="576"/>
      <c r="W672" s="576"/>
      <c r="X672" s="577"/>
      <c r="Y672" s="577"/>
      <c r="Z672" s="577"/>
      <c r="AA672" s="577"/>
      <c r="AB672" s="566"/>
      <c r="AC672" s="566"/>
      <c r="AD672" s="566"/>
      <c r="AE672" s="566"/>
      <c r="AF672" s="566"/>
      <c r="AG672" s="566"/>
      <c r="AH672" s="566"/>
      <c r="AI672" s="572"/>
      <c r="AJ672" s="572"/>
      <c r="AK672" s="572"/>
      <c r="AL672" s="578"/>
      <c r="AM672" s="579"/>
    </row>
    <row r="673" spans="1:39" s="649" customFormat="1" x14ac:dyDescent="0.3">
      <c r="A673" s="565"/>
      <c r="B673" s="565"/>
      <c r="C673" s="566"/>
      <c r="D673" s="566"/>
      <c r="E673" s="567"/>
      <c r="F673" s="567"/>
      <c r="G673" s="567"/>
      <c r="H673" s="568"/>
      <c r="I673" s="568"/>
      <c r="J673" s="569"/>
      <c r="K673" s="568"/>
      <c r="L673" s="570"/>
      <c r="M673" s="571"/>
      <c r="N673" s="571"/>
      <c r="O673" s="572"/>
      <c r="P673" s="566"/>
      <c r="Q673" s="566"/>
      <c r="R673" s="566"/>
      <c r="S673" s="581"/>
      <c r="T673" s="582"/>
      <c r="U673" s="565"/>
      <c r="V673" s="576"/>
      <c r="W673" s="576"/>
      <c r="X673" s="577"/>
      <c r="Y673" s="577"/>
      <c r="Z673" s="577"/>
      <c r="AA673" s="577"/>
      <c r="AB673" s="566"/>
      <c r="AC673" s="566"/>
      <c r="AD673" s="566"/>
      <c r="AE673" s="566"/>
      <c r="AF673" s="566"/>
      <c r="AG673" s="566"/>
      <c r="AH673" s="566"/>
      <c r="AI673" s="572"/>
      <c r="AJ673" s="572"/>
      <c r="AK673" s="572"/>
      <c r="AL673" s="578"/>
      <c r="AM673" s="579"/>
    </row>
    <row r="674" spans="1:39" s="649" customFormat="1" x14ac:dyDescent="0.3">
      <c r="A674" s="565"/>
      <c r="B674" s="565"/>
      <c r="C674" s="566"/>
      <c r="D674" s="566"/>
      <c r="E674" s="567"/>
      <c r="F674" s="567"/>
      <c r="G674" s="567"/>
      <c r="H674" s="568"/>
      <c r="I674" s="568"/>
      <c r="J674" s="569"/>
      <c r="K674" s="568"/>
      <c r="L674" s="570"/>
      <c r="M674" s="571"/>
      <c r="N674" s="571"/>
      <c r="O674" s="572"/>
      <c r="P674" s="566"/>
      <c r="Q674" s="566"/>
      <c r="R674" s="566"/>
      <c r="S674" s="581"/>
      <c r="T674" s="582"/>
      <c r="U674" s="565"/>
      <c r="V674" s="576"/>
      <c r="W674" s="576"/>
      <c r="X674" s="577"/>
      <c r="Y674" s="577"/>
      <c r="Z674" s="577"/>
      <c r="AA674" s="577"/>
      <c r="AB674" s="566"/>
      <c r="AC674" s="566"/>
      <c r="AD674" s="566"/>
      <c r="AE674" s="566"/>
      <c r="AF674" s="566"/>
      <c r="AG674" s="566"/>
      <c r="AH674" s="566"/>
      <c r="AI674" s="572"/>
      <c r="AJ674" s="572"/>
      <c r="AK674" s="572"/>
      <c r="AL674" s="578"/>
      <c r="AM674" s="579"/>
    </row>
    <row r="675" spans="1:39" s="649" customFormat="1" x14ac:dyDescent="0.3">
      <c r="A675" s="565"/>
      <c r="B675" s="565"/>
      <c r="C675" s="566"/>
      <c r="D675" s="566"/>
      <c r="E675" s="567"/>
      <c r="F675" s="567"/>
      <c r="G675" s="567"/>
      <c r="H675" s="568"/>
      <c r="I675" s="568"/>
      <c r="J675" s="569"/>
      <c r="K675" s="568"/>
      <c r="L675" s="570"/>
      <c r="M675" s="571"/>
      <c r="N675" s="571"/>
      <c r="O675" s="572"/>
      <c r="P675" s="566"/>
      <c r="Q675" s="566"/>
      <c r="R675" s="566"/>
      <c r="S675" s="581"/>
      <c r="T675" s="582"/>
      <c r="U675" s="565"/>
      <c r="V675" s="576"/>
      <c r="W675" s="576"/>
      <c r="X675" s="577"/>
      <c r="Y675" s="577"/>
      <c r="Z675" s="577"/>
      <c r="AA675" s="577"/>
      <c r="AB675" s="566"/>
      <c r="AC675" s="566"/>
      <c r="AD675" s="566"/>
      <c r="AE675" s="566"/>
      <c r="AF675" s="566"/>
      <c r="AG675" s="566"/>
      <c r="AH675" s="566"/>
      <c r="AI675" s="572"/>
      <c r="AJ675" s="572"/>
      <c r="AK675" s="572"/>
      <c r="AL675" s="578"/>
      <c r="AM675" s="579"/>
    </row>
    <row r="676" spans="1:39" s="649" customFormat="1" x14ac:dyDescent="0.3">
      <c r="A676" s="565"/>
      <c r="B676" s="565"/>
      <c r="C676" s="566"/>
      <c r="D676" s="566"/>
      <c r="E676" s="567"/>
      <c r="F676" s="567"/>
      <c r="G676" s="567"/>
      <c r="H676" s="568"/>
      <c r="I676" s="568"/>
      <c r="J676" s="569"/>
      <c r="K676" s="568"/>
      <c r="L676" s="570"/>
      <c r="M676" s="571"/>
      <c r="N676" s="571"/>
      <c r="O676" s="572"/>
      <c r="P676" s="566"/>
      <c r="Q676" s="566"/>
      <c r="R676" s="566"/>
      <c r="S676" s="581"/>
      <c r="T676" s="582"/>
      <c r="U676" s="565"/>
      <c r="V676" s="576"/>
      <c r="W676" s="576"/>
      <c r="X676" s="577"/>
      <c r="Y676" s="577"/>
      <c r="Z676" s="577"/>
      <c r="AA676" s="577"/>
      <c r="AB676" s="566"/>
      <c r="AC676" s="566"/>
      <c r="AD676" s="566"/>
      <c r="AE676" s="566"/>
      <c r="AF676" s="566"/>
      <c r="AG676" s="566"/>
      <c r="AH676" s="566"/>
      <c r="AI676" s="572"/>
      <c r="AJ676" s="572"/>
      <c r="AK676" s="572"/>
      <c r="AL676" s="578"/>
      <c r="AM676" s="579"/>
    </row>
    <row r="677" spans="1:39" s="649" customFormat="1" x14ac:dyDescent="0.3">
      <c r="A677" s="565"/>
      <c r="B677" s="565"/>
      <c r="C677" s="566"/>
      <c r="D677" s="566"/>
      <c r="E677" s="567"/>
      <c r="F677" s="567"/>
      <c r="G677" s="567"/>
      <c r="H677" s="568"/>
      <c r="I677" s="568"/>
      <c r="J677" s="569"/>
      <c r="K677" s="568"/>
      <c r="L677" s="570"/>
      <c r="M677" s="571"/>
      <c r="N677" s="571"/>
      <c r="O677" s="572"/>
      <c r="P677" s="566"/>
      <c r="Q677" s="566"/>
      <c r="R677" s="566"/>
      <c r="S677" s="581"/>
      <c r="T677" s="582"/>
      <c r="U677" s="565"/>
      <c r="V677" s="576"/>
      <c r="W677" s="576"/>
      <c r="X677" s="577"/>
      <c r="Y677" s="577"/>
      <c r="Z677" s="577"/>
      <c r="AA677" s="577"/>
      <c r="AB677" s="566"/>
      <c r="AC677" s="566"/>
      <c r="AD677" s="566"/>
      <c r="AE677" s="566"/>
      <c r="AF677" s="566"/>
      <c r="AG677" s="566"/>
      <c r="AH677" s="566"/>
      <c r="AI677" s="572"/>
      <c r="AJ677" s="572"/>
      <c r="AK677" s="572"/>
      <c r="AL677" s="578"/>
      <c r="AM677" s="579"/>
    </row>
    <row r="678" spans="1:39" s="649" customFormat="1" x14ac:dyDescent="0.3">
      <c r="A678" s="565"/>
      <c r="B678" s="565"/>
      <c r="C678" s="566"/>
      <c r="D678" s="566"/>
      <c r="E678" s="567"/>
      <c r="F678" s="567"/>
      <c r="G678" s="567"/>
      <c r="H678" s="568"/>
      <c r="I678" s="568"/>
      <c r="J678" s="569"/>
      <c r="K678" s="568"/>
      <c r="L678" s="570"/>
      <c r="M678" s="571"/>
      <c r="N678" s="571"/>
      <c r="O678" s="572"/>
      <c r="P678" s="566"/>
      <c r="Q678" s="566"/>
      <c r="R678" s="566"/>
      <c r="S678" s="581"/>
      <c r="T678" s="582"/>
      <c r="U678" s="565"/>
      <c r="V678" s="576"/>
      <c r="W678" s="576"/>
      <c r="X678" s="577"/>
      <c r="Y678" s="577"/>
      <c r="Z678" s="577"/>
      <c r="AA678" s="577"/>
      <c r="AB678" s="566"/>
      <c r="AC678" s="566"/>
      <c r="AD678" s="566"/>
      <c r="AE678" s="566"/>
      <c r="AF678" s="566"/>
      <c r="AG678" s="566"/>
      <c r="AH678" s="566"/>
      <c r="AI678" s="572"/>
      <c r="AJ678" s="572"/>
      <c r="AK678" s="572"/>
      <c r="AL678" s="578"/>
      <c r="AM678" s="579"/>
    </row>
    <row r="679" spans="1:39" s="649" customFormat="1" x14ac:dyDescent="0.3">
      <c r="A679" s="565"/>
      <c r="B679" s="565"/>
      <c r="C679" s="566"/>
      <c r="D679" s="566"/>
      <c r="E679" s="567"/>
      <c r="F679" s="567"/>
      <c r="G679" s="567"/>
      <c r="H679" s="568"/>
      <c r="I679" s="568"/>
      <c r="J679" s="569"/>
      <c r="K679" s="568"/>
      <c r="L679" s="570"/>
      <c r="M679" s="571"/>
      <c r="N679" s="571"/>
      <c r="O679" s="572"/>
      <c r="P679" s="566"/>
      <c r="Q679" s="566"/>
      <c r="R679" s="566"/>
      <c r="S679" s="581"/>
      <c r="T679" s="582"/>
      <c r="U679" s="565"/>
      <c r="V679" s="576"/>
      <c r="W679" s="576"/>
      <c r="X679" s="577"/>
      <c r="Y679" s="577"/>
      <c r="Z679" s="577"/>
      <c r="AA679" s="577"/>
      <c r="AB679" s="566"/>
      <c r="AC679" s="566"/>
      <c r="AD679" s="566"/>
      <c r="AE679" s="566"/>
      <c r="AF679" s="566"/>
      <c r="AG679" s="566"/>
      <c r="AH679" s="566"/>
      <c r="AI679" s="572"/>
      <c r="AJ679" s="572"/>
      <c r="AK679" s="572"/>
      <c r="AL679" s="578"/>
      <c r="AM679" s="579"/>
    </row>
    <row r="680" spans="1:39" s="649" customFormat="1" x14ac:dyDescent="0.3">
      <c r="A680" s="565"/>
      <c r="B680" s="565"/>
      <c r="C680" s="566"/>
      <c r="D680" s="566"/>
      <c r="E680" s="567"/>
      <c r="F680" s="567"/>
      <c r="G680" s="567"/>
      <c r="H680" s="568"/>
      <c r="I680" s="568"/>
      <c r="J680" s="569"/>
      <c r="K680" s="568"/>
      <c r="L680" s="570"/>
      <c r="M680" s="571"/>
      <c r="N680" s="571"/>
      <c r="O680" s="572"/>
      <c r="P680" s="566"/>
      <c r="Q680" s="566"/>
      <c r="R680" s="566"/>
      <c r="S680" s="581"/>
      <c r="T680" s="582"/>
      <c r="U680" s="565"/>
      <c r="V680" s="576"/>
      <c r="W680" s="576"/>
      <c r="X680" s="577"/>
      <c r="Y680" s="577"/>
      <c r="Z680" s="577"/>
      <c r="AA680" s="577"/>
      <c r="AB680" s="566"/>
      <c r="AC680" s="566"/>
      <c r="AD680" s="566"/>
      <c r="AE680" s="566"/>
      <c r="AF680" s="566"/>
      <c r="AG680" s="566"/>
      <c r="AH680" s="566"/>
      <c r="AI680" s="572"/>
      <c r="AJ680" s="572"/>
      <c r="AK680" s="572"/>
      <c r="AL680" s="578"/>
      <c r="AM680" s="579"/>
    </row>
    <row r="681" spans="1:39" s="649" customFormat="1" x14ac:dyDescent="0.3">
      <c r="A681" s="565"/>
      <c r="B681" s="565"/>
      <c r="C681" s="566"/>
      <c r="D681" s="566"/>
      <c r="E681" s="567"/>
      <c r="F681" s="567"/>
      <c r="G681" s="567"/>
      <c r="H681" s="568"/>
      <c r="I681" s="568"/>
      <c r="J681" s="569"/>
      <c r="K681" s="568"/>
      <c r="L681" s="570"/>
      <c r="M681" s="571"/>
      <c r="N681" s="571"/>
      <c r="O681" s="572"/>
      <c r="P681" s="566"/>
      <c r="Q681" s="566"/>
      <c r="R681" s="566"/>
      <c r="S681" s="581"/>
      <c r="T681" s="582"/>
      <c r="U681" s="565"/>
      <c r="V681" s="576"/>
      <c r="W681" s="576"/>
      <c r="X681" s="577"/>
      <c r="Y681" s="577"/>
      <c r="Z681" s="577"/>
      <c r="AA681" s="577"/>
      <c r="AB681" s="566"/>
      <c r="AC681" s="566"/>
      <c r="AD681" s="566"/>
      <c r="AE681" s="566"/>
      <c r="AF681" s="566"/>
      <c r="AG681" s="566"/>
      <c r="AH681" s="566"/>
      <c r="AI681" s="572"/>
      <c r="AJ681" s="572"/>
      <c r="AK681" s="572"/>
      <c r="AL681" s="578"/>
      <c r="AM681" s="579"/>
    </row>
    <row r="682" spans="1:39" s="649" customFormat="1" x14ac:dyDescent="0.3">
      <c r="A682" s="565"/>
      <c r="B682" s="565"/>
      <c r="C682" s="566"/>
      <c r="D682" s="566"/>
      <c r="E682" s="567"/>
      <c r="F682" s="567"/>
      <c r="G682" s="567"/>
      <c r="H682" s="568"/>
      <c r="I682" s="568"/>
      <c r="J682" s="569"/>
      <c r="K682" s="568"/>
      <c r="L682" s="570"/>
      <c r="M682" s="571"/>
      <c r="N682" s="571"/>
      <c r="O682" s="572"/>
      <c r="P682" s="566"/>
      <c r="Q682" s="566"/>
      <c r="R682" s="566"/>
      <c r="S682" s="581"/>
      <c r="T682" s="582"/>
      <c r="U682" s="565"/>
      <c r="V682" s="576"/>
      <c r="W682" s="576"/>
      <c r="X682" s="577"/>
      <c r="Y682" s="577"/>
      <c r="Z682" s="577"/>
      <c r="AA682" s="577"/>
      <c r="AB682" s="566"/>
      <c r="AC682" s="566"/>
      <c r="AD682" s="566"/>
      <c r="AE682" s="566"/>
      <c r="AF682" s="566"/>
      <c r="AG682" s="566"/>
      <c r="AH682" s="566"/>
      <c r="AI682" s="572"/>
      <c r="AJ682" s="572"/>
      <c r="AK682" s="572"/>
      <c r="AL682" s="578"/>
      <c r="AM682" s="579"/>
    </row>
    <row r="683" spans="1:39" s="649" customFormat="1" x14ac:dyDescent="0.3">
      <c r="A683" s="565"/>
      <c r="B683" s="565"/>
      <c r="C683" s="566"/>
      <c r="D683" s="566"/>
      <c r="E683" s="567"/>
      <c r="F683" s="567"/>
      <c r="G683" s="567"/>
      <c r="H683" s="568"/>
      <c r="I683" s="568"/>
      <c r="J683" s="569"/>
      <c r="K683" s="568"/>
      <c r="L683" s="570"/>
      <c r="M683" s="571"/>
      <c r="N683" s="571"/>
      <c r="O683" s="572"/>
      <c r="P683" s="566"/>
      <c r="Q683" s="566"/>
      <c r="R683" s="566"/>
      <c r="S683" s="581"/>
      <c r="T683" s="582"/>
      <c r="U683" s="565"/>
      <c r="V683" s="576"/>
      <c r="W683" s="576"/>
      <c r="X683" s="577"/>
      <c r="Y683" s="577"/>
      <c r="Z683" s="577"/>
      <c r="AA683" s="577"/>
      <c r="AB683" s="566"/>
      <c r="AC683" s="566"/>
      <c r="AD683" s="566"/>
      <c r="AE683" s="566"/>
      <c r="AF683" s="566"/>
      <c r="AG683" s="566"/>
      <c r="AH683" s="566"/>
      <c r="AI683" s="572"/>
      <c r="AJ683" s="572"/>
      <c r="AK683" s="572"/>
      <c r="AL683" s="578"/>
      <c r="AM683" s="579"/>
    </row>
    <row r="684" spans="1:39" s="649" customFormat="1" x14ac:dyDescent="0.3">
      <c r="A684" s="565"/>
      <c r="B684" s="565"/>
      <c r="C684" s="566"/>
      <c r="D684" s="566"/>
      <c r="E684" s="567"/>
      <c r="F684" s="567"/>
      <c r="G684" s="567"/>
      <c r="H684" s="568"/>
      <c r="I684" s="568"/>
      <c r="J684" s="569"/>
      <c r="K684" s="568"/>
      <c r="L684" s="570"/>
      <c r="M684" s="571"/>
      <c r="N684" s="571"/>
      <c r="O684" s="572"/>
      <c r="P684" s="566"/>
      <c r="Q684" s="566"/>
      <c r="R684" s="566"/>
      <c r="S684" s="581"/>
      <c r="T684" s="582"/>
      <c r="U684" s="565"/>
      <c r="V684" s="576"/>
      <c r="W684" s="576"/>
      <c r="X684" s="577"/>
      <c r="Y684" s="577"/>
      <c r="Z684" s="577"/>
      <c r="AA684" s="577"/>
      <c r="AB684" s="566"/>
      <c r="AC684" s="566"/>
      <c r="AD684" s="566"/>
      <c r="AE684" s="566"/>
      <c r="AF684" s="566"/>
      <c r="AG684" s="566"/>
      <c r="AH684" s="566"/>
      <c r="AI684" s="572"/>
      <c r="AJ684" s="572"/>
      <c r="AK684" s="572"/>
      <c r="AL684" s="578"/>
      <c r="AM684" s="579"/>
    </row>
    <row r="685" spans="1:39" s="649" customFormat="1" x14ac:dyDescent="0.3">
      <c r="A685" s="565"/>
      <c r="B685" s="565"/>
      <c r="C685" s="566"/>
      <c r="D685" s="566"/>
      <c r="E685" s="567"/>
      <c r="F685" s="567"/>
      <c r="G685" s="567"/>
      <c r="H685" s="568"/>
      <c r="I685" s="568"/>
      <c r="J685" s="569"/>
      <c r="K685" s="568"/>
      <c r="L685" s="570"/>
      <c r="M685" s="571"/>
      <c r="N685" s="571"/>
      <c r="O685" s="572"/>
      <c r="P685" s="566"/>
      <c r="Q685" s="566"/>
      <c r="R685" s="566"/>
      <c r="S685" s="581"/>
      <c r="T685" s="582"/>
      <c r="U685" s="565"/>
      <c r="V685" s="576"/>
      <c r="W685" s="576"/>
      <c r="X685" s="577"/>
      <c r="Y685" s="577"/>
      <c r="Z685" s="577"/>
      <c r="AA685" s="577"/>
      <c r="AB685" s="566"/>
      <c r="AC685" s="566"/>
      <c r="AD685" s="566"/>
      <c r="AE685" s="566"/>
      <c r="AF685" s="566"/>
      <c r="AG685" s="566"/>
      <c r="AH685" s="566"/>
      <c r="AI685" s="572"/>
      <c r="AJ685" s="572"/>
      <c r="AK685" s="572"/>
      <c r="AL685" s="578"/>
      <c r="AM685" s="579"/>
    </row>
    <row r="686" spans="1:39" s="649" customFormat="1" x14ac:dyDescent="0.3">
      <c r="A686" s="565"/>
      <c r="B686" s="565"/>
      <c r="C686" s="566"/>
      <c r="D686" s="566"/>
      <c r="E686" s="567"/>
      <c r="F686" s="567"/>
      <c r="G686" s="567"/>
      <c r="H686" s="568"/>
      <c r="I686" s="568"/>
      <c r="J686" s="569"/>
      <c r="K686" s="568"/>
      <c r="L686" s="570"/>
      <c r="M686" s="571"/>
      <c r="N686" s="571"/>
      <c r="O686" s="572"/>
      <c r="P686" s="566"/>
      <c r="Q686" s="566"/>
      <c r="R686" s="566"/>
      <c r="S686" s="581"/>
      <c r="T686" s="582"/>
      <c r="U686" s="565"/>
      <c r="V686" s="576"/>
      <c r="W686" s="576"/>
      <c r="X686" s="577"/>
      <c r="Y686" s="577"/>
      <c r="Z686" s="577"/>
      <c r="AA686" s="577"/>
      <c r="AB686" s="566"/>
      <c r="AC686" s="566"/>
      <c r="AD686" s="566"/>
      <c r="AE686" s="566"/>
      <c r="AF686" s="566"/>
      <c r="AG686" s="566"/>
      <c r="AH686" s="566"/>
      <c r="AI686" s="572"/>
      <c r="AJ686" s="572"/>
      <c r="AK686" s="572"/>
      <c r="AL686" s="578"/>
      <c r="AM686" s="579"/>
    </row>
    <row r="687" spans="1:39" s="649" customFormat="1" x14ac:dyDescent="0.3">
      <c r="A687" s="565"/>
      <c r="B687" s="565"/>
      <c r="C687" s="566"/>
      <c r="D687" s="566"/>
      <c r="E687" s="567"/>
      <c r="F687" s="567"/>
      <c r="G687" s="567"/>
      <c r="H687" s="568"/>
      <c r="I687" s="568"/>
      <c r="J687" s="569"/>
      <c r="K687" s="568"/>
      <c r="L687" s="570"/>
      <c r="M687" s="571"/>
      <c r="N687" s="571"/>
      <c r="O687" s="572"/>
      <c r="P687" s="566"/>
      <c r="Q687" s="566"/>
      <c r="R687" s="566"/>
      <c r="S687" s="581"/>
      <c r="T687" s="582"/>
      <c r="U687" s="565"/>
      <c r="V687" s="576"/>
      <c r="W687" s="576"/>
      <c r="X687" s="577"/>
      <c r="Y687" s="577"/>
      <c r="Z687" s="577"/>
      <c r="AA687" s="577"/>
      <c r="AB687" s="566"/>
      <c r="AC687" s="566"/>
      <c r="AD687" s="566"/>
      <c r="AE687" s="566"/>
      <c r="AF687" s="566"/>
      <c r="AG687" s="566"/>
      <c r="AH687" s="566"/>
      <c r="AI687" s="572"/>
      <c r="AJ687" s="572"/>
      <c r="AK687" s="572"/>
      <c r="AL687" s="578"/>
      <c r="AM687" s="579"/>
    </row>
    <row r="688" spans="1:39" s="649" customFormat="1" x14ac:dyDescent="0.3">
      <c r="A688" s="565"/>
      <c r="B688" s="565"/>
      <c r="C688" s="566"/>
      <c r="D688" s="566"/>
      <c r="E688" s="567"/>
      <c r="F688" s="567"/>
      <c r="G688" s="567"/>
      <c r="H688" s="568"/>
      <c r="I688" s="568"/>
      <c r="J688" s="569"/>
      <c r="K688" s="568"/>
      <c r="L688" s="570"/>
      <c r="M688" s="571"/>
      <c r="N688" s="571"/>
      <c r="O688" s="572"/>
      <c r="P688" s="566"/>
      <c r="Q688" s="566"/>
      <c r="R688" s="566"/>
      <c r="S688" s="581"/>
      <c r="T688" s="582"/>
      <c r="U688" s="565"/>
      <c r="V688" s="576"/>
      <c r="W688" s="576"/>
      <c r="X688" s="577"/>
      <c r="Y688" s="577"/>
      <c r="Z688" s="577"/>
      <c r="AA688" s="577"/>
      <c r="AB688" s="566"/>
      <c r="AC688" s="566"/>
      <c r="AD688" s="566"/>
      <c r="AE688" s="566"/>
      <c r="AF688" s="566"/>
      <c r="AG688" s="566"/>
      <c r="AH688" s="566"/>
      <c r="AI688" s="572"/>
      <c r="AJ688" s="572"/>
      <c r="AK688" s="572"/>
      <c r="AL688" s="578"/>
      <c r="AM688" s="579"/>
    </row>
    <row r="689" spans="1:39" s="649" customFormat="1" x14ac:dyDescent="0.3">
      <c r="A689" s="565"/>
      <c r="B689" s="565"/>
      <c r="C689" s="566"/>
      <c r="D689" s="566"/>
      <c r="E689" s="567"/>
      <c r="F689" s="567"/>
      <c r="G689" s="567"/>
      <c r="H689" s="568"/>
      <c r="I689" s="568"/>
      <c r="J689" s="569"/>
      <c r="K689" s="568"/>
      <c r="L689" s="570"/>
      <c r="M689" s="571"/>
      <c r="N689" s="571"/>
      <c r="O689" s="572"/>
      <c r="P689" s="566"/>
      <c r="Q689" s="566"/>
      <c r="R689" s="566"/>
      <c r="S689" s="581"/>
      <c r="T689" s="582"/>
      <c r="U689" s="565"/>
      <c r="V689" s="576"/>
      <c r="W689" s="576"/>
      <c r="X689" s="577"/>
      <c r="Y689" s="577"/>
      <c r="Z689" s="577"/>
      <c r="AA689" s="577"/>
      <c r="AB689" s="566"/>
      <c r="AC689" s="566"/>
      <c r="AD689" s="566"/>
      <c r="AE689" s="566"/>
      <c r="AF689" s="566"/>
      <c r="AG689" s="566"/>
      <c r="AH689" s="566"/>
      <c r="AI689" s="572"/>
      <c r="AJ689" s="572"/>
      <c r="AK689" s="572"/>
      <c r="AL689" s="578"/>
      <c r="AM689" s="579"/>
    </row>
    <row r="690" spans="1:39" s="649" customFormat="1" x14ac:dyDescent="0.3">
      <c r="A690" s="565"/>
      <c r="B690" s="565"/>
      <c r="C690" s="566"/>
      <c r="D690" s="566"/>
      <c r="E690" s="567"/>
      <c r="F690" s="567"/>
      <c r="G690" s="567"/>
      <c r="H690" s="568"/>
      <c r="I690" s="568"/>
      <c r="J690" s="569"/>
      <c r="K690" s="568"/>
      <c r="L690" s="570"/>
      <c r="M690" s="571"/>
      <c r="N690" s="571"/>
      <c r="O690" s="572"/>
      <c r="P690" s="566"/>
      <c r="Q690" s="566"/>
      <c r="R690" s="566"/>
      <c r="S690" s="581"/>
      <c r="T690" s="582"/>
      <c r="U690" s="565"/>
      <c r="V690" s="576"/>
      <c r="W690" s="576"/>
      <c r="X690" s="577"/>
      <c r="Y690" s="577"/>
      <c r="Z690" s="577"/>
      <c r="AA690" s="577"/>
      <c r="AB690" s="566"/>
      <c r="AC690" s="566"/>
      <c r="AD690" s="566"/>
      <c r="AE690" s="566"/>
      <c r="AF690" s="566"/>
      <c r="AG690" s="566"/>
      <c r="AH690" s="566"/>
      <c r="AI690" s="572"/>
      <c r="AJ690" s="572"/>
      <c r="AK690" s="572"/>
      <c r="AL690" s="578"/>
      <c r="AM690" s="579"/>
    </row>
    <row r="691" spans="1:39" s="649" customFormat="1" x14ac:dyDescent="0.3">
      <c r="A691" s="565"/>
      <c r="B691" s="565"/>
      <c r="C691" s="566"/>
      <c r="D691" s="566"/>
      <c r="E691" s="567"/>
      <c r="F691" s="567"/>
      <c r="G691" s="567"/>
      <c r="H691" s="568"/>
      <c r="I691" s="568"/>
      <c r="J691" s="569"/>
      <c r="K691" s="568"/>
      <c r="L691" s="570"/>
      <c r="M691" s="571"/>
      <c r="N691" s="571"/>
      <c r="O691" s="572"/>
      <c r="P691" s="566"/>
      <c r="Q691" s="566"/>
      <c r="R691" s="566"/>
      <c r="S691" s="581"/>
      <c r="T691" s="582"/>
      <c r="U691" s="565"/>
      <c r="V691" s="576"/>
      <c r="W691" s="576"/>
      <c r="X691" s="577"/>
      <c r="Y691" s="577"/>
      <c r="Z691" s="577"/>
      <c r="AA691" s="577"/>
      <c r="AB691" s="566"/>
      <c r="AC691" s="566"/>
      <c r="AD691" s="566"/>
      <c r="AE691" s="566"/>
      <c r="AF691" s="566"/>
      <c r="AG691" s="566"/>
      <c r="AH691" s="566"/>
      <c r="AI691" s="572"/>
      <c r="AJ691" s="572"/>
      <c r="AK691" s="572"/>
      <c r="AL691" s="578"/>
      <c r="AM691" s="579"/>
    </row>
    <row r="692" spans="1:39" s="649" customFormat="1" x14ac:dyDescent="0.3">
      <c r="A692" s="565"/>
      <c r="B692" s="565"/>
      <c r="C692" s="566"/>
      <c r="D692" s="566"/>
      <c r="E692" s="567"/>
      <c r="F692" s="567"/>
      <c r="G692" s="567"/>
      <c r="H692" s="568"/>
      <c r="I692" s="568"/>
      <c r="J692" s="569"/>
      <c r="K692" s="568"/>
      <c r="L692" s="570"/>
      <c r="M692" s="571"/>
      <c r="N692" s="571"/>
      <c r="O692" s="572"/>
      <c r="P692" s="566"/>
      <c r="Q692" s="566"/>
      <c r="R692" s="566"/>
      <c r="S692" s="581"/>
      <c r="T692" s="582"/>
      <c r="U692" s="565"/>
      <c r="V692" s="576"/>
      <c r="W692" s="576"/>
      <c r="X692" s="577"/>
      <c r="Y692" s="577"/>
      <c r="Z692" s="577"/>
      <c r="AA692" s="577"/>
      <c r="AB692" s="566"/>
      <c r="AC692" s="566"/>
      <c r="AD692" s="566"/>
      <c r="AE692" s="566"/>
      <c r="AF692" s="566"/>
      <c r="AG692" s="566"/>
      <c r="AH692" s="566"/>
      <c r="AI692" s="572"/>
      <c r="AJ692" s="572"/>
      <c r="AK692" s="572"/>
      <c r="AL692" s="578"/>
      <c r="AM692" s="579"/>
    </row>
    <row r="693" spans="1:39" s="649" customFormat="1" x14ac:dyDescent="0.3">
      <c r="A693" s="565"/>
      <c r="B693" s="565"/>
      <c r="C693" s="566"/>
      <c r="D693" s="566"/>
      <c r="E693" s="567"/>
      <c r="F693" s="567"/>
      <c r="G693" s="567"/>
      <c r="H693" s="568"/>
      <c r="I693" s="568"/>
      <c r="J693" s="569"/>
      <c r="K693" s="568"/>
      <c r="L693" s="570"/>
      <c r="M693" s="571"/>
      <c r="N693" s="571"/>
      <c r="O693" s="572"/>
      <c r="P693" s="566"/>
      <c r="Q693" s="566"/>
      <c r="R693" s="566"/>
      <c r="S693" s="581"/>
      <c r="T693" s="582"/>
      <c r="U693" s="565"/>
      <c r="V693" s="576"/>
      <c r="W693" s="576"/>
      <c r="X693" s="577"/>
      <c r="Y693" s="577"/>
      <c r="Z693" s="577"/>
      <c r="AA693" s="577"/>
      <c r="AB693" s="566"/>
      <c r="AC693" s="566"/>
      <c r="AD693" s="566"/>
      <c r="AE693" s="566"/>
      <c r="AF693" s="566"/>
      <c r="AG693" s="566"/>
      <c r="AH693" s="566"/>
      <c r="AI693" s="572"/>
      <c r="AJ693" s="572"/>
      <c r="AK693" s="572"/>
      <c r="AL693" s="578"/>
      <c r="AM693" s="579"/>
    </row>
    <row r="694" spans="1:39" s="649" customFormat="1" x14ac:dyDescent="0.3">
      <c r="A694" s="565"/>
      <c r="B694" s="565"/>
      <c r="C694" s="566"/>
      <c r="D694" s="566"/>
      <c r="E694" s="567"/>
      <c r="F694" s="567"/>
      <c r="G694" s="567"/>
      <c r="H694" s="568"/>
      <c r="I694" s="568"/>
      <c r="J694" s="569"/>
      <c r="K694" s="568"/>
      <c r="L694" s="570"/>
      <c r="M694" s="571"/>
      <c r="N694" s="571"/>
      <c r="O694" s="572"/>
      <c r="P694" s="566"/>
      <c r="Q694" s="566"/>
      <c r="R694" s="566"/>
      <c r="S694" s="581"/>
      <c r="T694" s="582"/>
      <c r="U694" s="565"/>
      <c r="V694" s="576"/>
      <c r="W694" s="576"/>
      <c r="X694" s="577"/>
      <c r="Y694" s="577"/>
      <c r="Z694" s="577"/>
      <c r="AA694" s="577"/>
      <c r="AB694" s="566"/>
      <c r="AC694" s="566"/>
      <c r="AD694" s="566"/>
      <c r="AE694" s="566"/>
      <c r="AF694" s="566"/>
      <c r="AG694" s="566"/>
      <c r="AH694" s="566"/>
      <c r="AI694" s="572"/>
      <c r="AJ694" s="572"/>
      <c r="AK694" s="572"/>
      <c r="AL694" s="578"/>
      <c r="AM694" s="579"/>
    </row>
    <row r="695" spans="1:39" s="649" customFormat="1" x14ac:dyDescent="0.3">
      <c r="A695" s="565"/>
      <c r="B695" s="565"/>
      <c r="C695" s="566"/>
      <c r="D695" s="566"/>
      <c r="E695" s="567"/>
      <c r="F695" s="567"/>
      <c r="G695" s="567"/>
      <c r="H695" s="568"/>
      <c r="I695" s="568"/>
      <c r="J695" s="569"/>
      <c r="K695" s="568"/>
      <c r="L695" s="570"/>
      <c r="M695" s="571"/>
      <c r="N695" s="571"/>
      <c r="O695" s="572"/>
      <c r="P695" s="566"/>
      <c r="Q695" s="566"/>
      <c r="R695" s="566"/>
      <c r="S695" s="581"/>
      <c r="T695" s="582"/>
      <c r="U695" s="565"/>
      <c r="V695" s="576"/>
      <c r="W695" s="576"/>
      <c r="X695" s="577"/>
      <c r="Y695" s="577"/>
      <c r="Z695" s="577"/>
      <c r="AA695" s="577"/>
      <c r="AB695" s="566"/>
      <c r="AC695" s="566"/>
      <c r="AD695" s="566"/>
      <c r="AE695" s="566"/>
      <c r="AF695" s="566"/>
      <c r="AG695" s="566"/>
      <c r="AH695" s="566"/>
      <c r="AI695" s="572"/>
      <c r="AJ695" s="572"/>
      <c r="AK695" s="572"/>
      <c r="AL695" s="578"/>
      <c r="AM695" s="579"/>
    </row>
    <row r="696" spans="1:39" s="649" customFormat="1" x14ac:dyDescent="0.3">
      <c r="A696" s="565"/>
      <c r="B696" s="565"/>
      <c r="C696" s="566"/>
      <c r="D696" s="566"/>
      <c r="E696" s="567"/>
      <c r="F696" s="567"/>
      <c r="G696" s="567"/>
      <c r="H696" s="568"/>
      <c r="I696" s="568"/>
      <c r="J696" s="569"/>
      <c r="K696" s="568"/>
      <c r="L696" s="570"/>
      <c r="M696" s="571"/>
      <c r="N696" s="571"/>
      <c r="O696" s="572"/>
      <c r="P696" s="566"/>
      <c r="Q696" s="566"/>
      <c r="R696" s="566"/>
      <c r="S696" s="581"/>
      <c r="T696" s="582"/>
      <c r="U696" s="565"/>
      <c r="V696" s="576"/>
      <c r="W696" s="576"/>
      <c r="X696" s="577"/>
      <c r="Y696" s="577"/>
      <c r="Z696" s="577"/>
      <c r="AA696" s="577"/>
      <c r="AB696" s="566"/>
      <c r="AC696" s="566"/>
      <c r="AD696" s="566"/>
      <c r="AE696" s="566"/>
      <c r="AF696" s="566"/>
      <c r="AG696" s="566"/>
      <c r="AH696" s="566"/>
      <c r="AI696" s="572"/>
      <c r="AJ696" s="572"/>
      <c r="AK696" s="572"/>
      <c r="AL696" s="578"/>
      <c r="AM696" s="579"/>
    </row>
    <row r="697" spans="1:39" s="649" customFormat="1" x14ac:dyDescent="0.3">
      <c r="A697" s="565"/>
      <c r="B697" s="565"/>
      <c r="C697" s="566"/>
      <c r="D697" s="566"/>
      <c r="E697" s="567"/>
      <c r="F697" s="567"/>
      <c r="G697" s="567"/>
      <c r="H697" s="568"/>
      <c r="I697" s="568"/>
      <c r="J697" s="569"/>
      <c r="K697" s="568"/>
      <c r="L697" s="570"/>
      <c r="M697" s="571"/>
      <c r="N697" s="571"/>
      <c r="O697" s="572"/>
      <c r="P697" s="566"/>
      <c r="Q697" s="566"/>
      <c r="R697" s="566"/>
      <c r="S697" s="581"/>
      <c r="T697" s="582"/>
      <c r="U697" s="565"/>
      <c r="V697" s="576"/>
      <c r="W697" s="576"/>
      <c r="X697" s="577"/>
      <c r="Y697" s="577"/>
      <c r="Z697" s="577"/>
      <c r="AA697" s="577"/>
      <c r="AB697" s="566"/>
      <c r="AC697" s="566"/>
      <c r="AD697" s="566"/>
      <c r="AE697" s="566"/>
      <c r="AF697" s="566"/>
      <c r="AG697" s="566"/>
      <c r="AH697" s="566"/>
      <c r="AI697" s="572"/>
      <c r="AJ697" s="572"/>
      <c r="AK697" s="572"/>
      <c r="AL697" s="578"/>
      <c r="AM697" s="579"/>
    </row>
    <row r="698" spans="1:39" s="649" customFormat="1" x14ac:dyDescent="0.3">
      <c r="A698" s="565"/>
      <c r="B698" s="565"/>
      <c r="C698" s="566"/>
      <c r="D698" s="566"/>
      <c r="E698" s="567"/>
      <c r="F698" s="567"/>
      <c r="G698" s="567"/>
      <c r="H698" s="568"/>
      <c r="I698" s="568"/>
      <c r="J698" s="569"/>
      <c r="K698" s="568"/>
      <c r="L698" s="570"/>
      <c r="M698" s="571"/>
      <c r="N698" s="571"/>
      <c r="O698" s="572"/>
      <c r="P698" s="566"/>
      <c r="Q698" s="566"/>
      <c r="R698" s="566"/>
      <c r="S698" s="581"/>
      <c r="T698" s="582"/>
      <c r="U698" s="565"/>
      <c r="V698" s="576"/>
      <c r="W698" s="576"/>
      <c r="X698" s="577"/>
      <c r="Y698" s="577"/>
      <c r="Z698" s="577"/>
      <c r="AA698" s="577"/>
      <c r="AB698" s="566"/>
      <c r="AC698" s="566"/>
      <c r="AD698" s="566"/>
      <c r="AE698" s="566"/>
      <c r="AF698" s="566"/>
      <c r="AG698" s="566"/>
      <c r="AH698" s="566"/>
      <c r="AI698" s="572"/>
      <c r="AJ698" s="572"/>
      <c r="AK698" s="572"/>
      <c r="AL698" s="578"/>
      <c r="AM698" s="579"/>
    </row>
    <row r="699" spans="1:39" s="649" customFormat="1" x14ac:dyDescent="0.3">
      <c r="A699" s="565"/>
      <c r="B699" s="565"/>
      <c r="C699" s="566"/>
      <c r="D699" s="566"/>
      <c r="E699" s="567"/>
      <c r="F699" s="567"/>
      <c r="G699" s="567"/>
      <c r="H699" s="568"/>
      <c r="I699" s="568"/>
      <c r="J699" s="569"/>
      <c r="K699" s="568"/>
      <c r="L699" s="570"/>
      <c r="M699" s="571"/>
      <c r="N699" s="571"/>
      <c r="O699" s="572"/>
      <c r="P699" s="566"/>
      <c r="Q699" s="566"/>
      <c r="R699" s="566"/>
      <c r="S699" s="581"/>
      <c r="T699" s="582"/>
      <c r="U699" s="565"/>
      <c r="V699" s="576"/>
      <c r="W699" s="576"/>
      <c r="X699" s="577"/>
      <c r="Y699" s="577"/>
      <c r="Z699" s="577"/>
      <c r="AA699" s="577"/>
      <c r="AB699" s="566"/>
      <c r="AC699" s="566"/>
      <c r="AD699" s="566"/>
      <c r="AE699" s="566"/>
      <c r="AF699" s="566"/>
      <c r="AG699" s="566"/>
      <c r="AH699" s="566"/>
      <c r="AI699" s="572"/>
      <c r="AJ699" s="572"/>
      <c r="AK699" s="572"/>
      <c r="AL699" s="578"/>
      <c r="AM699" s="579"/>
    </row>
    <row r="700" spans="1:39" s="649" customFormat="1" x14ac:dyDescent="0.3">
      <c r="A700" s="565"/>
      <c r="B700" s="565"/>
      <c r="C700" s="566"/>
      <c r="D700" s="566"/>
      <c r="E700" s="567"/>
      <c r="F700" s="567"/>
      <c r="G700" s="567"/>
      <c r="H700" s="568"/>
      <c r="I700" s="568"/>
      <c r="J700" s="569"/>
      <c r="K700" s="568"/>
      <c r="L700" s="570"/>
      <c r="M700" s="571"/>
      <c r="N700" s="571"/>
      <c r="O700" s="572"/>
      <c r="P700" s="566"/>
      <c r="Q700" s="566"/>
      <c r="R700" s="566"/>
      <c r="S700" s="581"/>
      <c r="T700" s="582"/>
      <c r="U700" s="565"/>
      <c r="V700" s="576"/>
      <c r="W700" s="576"/>
      <c r="X700" s="577"/>
      <c r="Y700" s="577"/>
      <c r="Z700" s="577"/>
      <c r="AA700" s="577"/>
      <c r="AB700" s="566"/>
      <c r="AC700" s="566"/>
      <c r="AD700" s="566"/>
      <c r="AE700" s="566"/>
      <c r="AF700" s="566"/>
      <c r="AG700" s="566"/>
      <c r="AH700" s="566"/>
      <c r="AI700" s="572"/>
      <c r="AJ700" s="572"/>
      <c r="AK700" s="572"/>
      <c r="AL700" s="578"/>
      <c r="AM700" s="579"/>
    </row>
    <row r="701" spans="1:39" s="649" customFormat="1" x14ac:dyDescent="0.3">
      <c r="A701" s="565"/>
      <c r="B701" s="565"/>
      <c r="C701" s="566"/>
      <c r="D701" s="566"/>
      <c r="E701" s="567"/>
      <c r="F701" s="567"/>
      <c r="G701" s="567"/>
      <c r="H701" s="568"/>
      <c r="I701" s="568"/>
      <c r="J701" s="569"/>
      <c r="K701" s="568"/>
      <c r="L701" s="570"/>
      <c r="M701" s="571"/>
      <c r="N701" s="571"/>
      <c r="O701" s="572"/>
      <c r="P701" s="566"/>
      <c r="Q701" s="566"/>
      <c r="R701" s="566"/>
      <c r="S701" s="581"/>
      <c r="T701" s="582"/>
      <c r="U701" s="565"/>
      <c r="V701" s="576"/>
      <c r="W701" s="576"/>
      <c r="X701" s="577"/>
      <c r="Y701" s="577"/>
      <c r="Z701" s="577"/>
      <c r="AA701" s="577"/>
      <c r="AB701" s="566"/>
      <c r="AC701" s="566"/>
      <c r="AD701" s="566"/>
      <c r="AE701" s="566"/>
      <c r="AF701" s="566"/>
      <c r="AG701" s="566"/>
      <c r="AH701" s="566"/>
      <c r="AI701" s="572"/>
      <c r="AJ701" s="572"/>
      <c r="AK701" s="572"/>
      <c r="AL701" s="578"/>
      <c r="AM701" s="579"/>
    </row>
    <row r="702" spans="1:39" s="649" customFormat="1" x14ac:dyDescent="0.3">
      <c r="A702" s="565"/>
      <c r="B702" s="565"/>
      <c r="C702" s="566"/>
      <c r="D702" s="566"/>
      <c r="E702" s="567"/>
      <c r="F702" s="567"/>
      <c r="G702" s="567"/>
      <c r="H702" s="568"/>
      <c r="I702" s="568"/>
      <c r="J702" s="569"/>
      <c r="K702" s="568"/>
      <c r="L702" s="570"/>
      <c r="M702" s="571"/>
      <c r="N702" s="571"/>
      <c r="O702" s="572"/>
      <c r="P702" s="566"/>
      <c r="Q702" s="566"/>
      <c r="R702" s="566"/>
      <c r="S702" s="581"/>
      <c r="T702" s="582"/>
      <c r="U702" s="565"/>
      <c r="V702" s="576"/>
      <c r="W702" s="576"/>
      <c r="X702" s="577"/>
      <c r="Y702" s="577"/>
      <c r="Z702" s="577"/>
      <c r="AA702" s="577"/>
      <c r="AB702" s="566"/>
      <c r="AC702" s="566"/>
      <c r="AD702" s="566"/>
      <c r="AE702" s="566"/>
      <c r="AF702" s="566"/>
      <c r="AG702" s="566"/>
      <c r="AH702" s="566"/>
      <c r="AI702" s="572"/>
      <c r="AJ702" s="572"/>
      <c r="AK702" s="572"/>
      <c r="AL702" s="578"/>
      <c r="AM702" s="579"/>
    </row>
    <row r="703" spans="1:39" s="649" customFormat="1" x14ac:dyDescent="0.3">
      <c r="A703" s="565"/>
      <c r="B703" s="565"/>
      <c r="C703" s="566"/>
      <c r="D703" s="566"/>
      <c r="E703" s="567"/>
      <c r="F703" s="567"/>
      <c r="G703" s="567"/>
      <c r="H703" s="568"/>
      <c r="I703" s="568"/>
      <c r="J703" s="569"/>
      <c r="K703" s="568"/>
      <c r="L703" s="570"/>
      <c r="M703" s="571"/>
      <c r="N703" s="571"/>
      <c r="O703" s="572"/>
      <c r="P703" s="566"/>
      <c r="Q703" s="566"/>
      <c r="R703" s="566"/>
      <c r="S703" s="581"/>
      <c r="T703" s="582"/>
      <c r="U703" s="565"/>
      <c r="V703" s="576"/>
      <c r="W703" s="576"/>
      <c r="X703" s="577"/>
      <c r="Y703" s="577"/>
      <c r="Z703" s="577"/>
      <c r="AA703" s="577"/>
      <c r="AB703" s="566"/>
      <c r="AC703" s="566"/>
      <c r="AD703" s="566"/>
      <c r="AE703" s="566"/>
      <c r="AF703" s="566"/>
      <c r="AG703" s="566"/>
      <c r="AH703" s="566"/>
      <c r="AI703" s="572"/>
      <c r="AJ703" s="572"/>
      <c r="AK703" s="572"/>
      <c r="AL703" s="578"/>
      <c r="AM703" s="579"/>
    </row>
    <row r="704" spans="1:39" s="649" customFormat="1" x14ac:dyDescent="0.3">
      <c r="A704" s="565"/>
      <c r="B704" s="565"/>
      <c r="C704" s="566"/>
      <c r="D704" s="566"/>
      <c r="E704" s="567"/>
      <c r="F704" s="567"/>
      <c r="G704" s="567"/>
      <c r="H704" s="568"/>
      <c r="I704" s="568"/>
      <c r="J704" s="569"/>
      <c r="K704" s="568"/>
      <c r="L704" s="570"/>
      <c r="M704" s="571"/>
      <c r="N704" s="571"/>
      <c r="O704" s="572"/>
      <c r="P704" s="566"/>
      <c r="Q704" s="566"/>
      <c r="R704" s="566"/>
      <c r="S704" s="581"/>
      <c r="T704" s="582"/>
      <c r="U704" s="565"/>
      <c r="V704" s="576"/>
      <c r="W704" s="576"/>
      <c r="X704" s="577"/>
      <c r="Y704" s="577"/>
      <c r="Z704" s="577"/>
      <c r="AA704" s="577"/>
      <c r="AB704" s="566"/>
      <c r="AC704" s="566"/>
      <c r="AD704" s="566"/>
      <c r="AE704" s="566"/>
      <c r="AF704" s="566"/>
      <c r="AG704" s="566"/>
      <c r="AH704" s="566"/>
      <c r="AI704" s="572"/>
      <c r="AJ704" s="572"/>
      <c r="AK704" s="572"/>
      <c r="AL704" s="578"/>
      <c r="AM704" s="579"/>
    </row>
    <row r="705" spans="1:39" s="649" customFormat="1" x14ac:dyDescent="0.3">
      <c r="A705" s="565"/>
      <c r="B705" s="565"/>
      <c r="C705" s="566"/>
      <c r="D705" s="566"/>
      <c r="E705" s="567"/>
      <c r="F705" s="567"/>
      <c r="G705" s="567"/>
      <c r="H705" s="568"/>
      <c r="I705" s="568"/>
      <c r="J705" s="569"/>
      <c r="K705" s="568"/>
      <c r="L705" s="570"/>
      <c r="M705" s="571"/>
      <c r="N705" s="571"/>
      <c r="O705" s="572"/>
      <c r="P705" s="566"/>
      <c r="Q705" s="566"/>
      <c r="R705" s="566"/>
      <c r="S705" s="581"/>
      <c r="T705" s="582"/>
      <c r="U705" s="565"/>
      <c r="V705" s="576"/>
      <c r="W705" s="576"/>
      <c r="X705" s="577"/>
      <c r="Y705" s="577"/>
      <c r="Z705" s="577"/>
      <c r="AA705" s="577"/>
      <c r="AB705" s="566"/>
      <c r="AC705" s="566"/>
      <c r="AD705" s="566"/>
      <c r="AE705" s="566"/>
      <c r="AF705" s="566"/>
      <c r="AG705" s="566"/>
      <c r="AH705" s="566"/>
      <c r="AI705" s="572"/>
      <c r="AJ705" s="572"/>
      <c r="AK705" s="572"/>
      <c r="AL705" s="578"/>
      <c r="AM705" s="579"/>
    </row>
    <row r="706" spans="1:39" s="649" customFormat="1" x14ac:dyDescent="0.3">
      <c r="A706" s="565"/>
      <c r="B706" s="565"/>
      <c r="C706" s="566"/>
      <c r="D706" s="566"/>
      <c r="E706" s="567"/>
      <c r="F706" s="567"/>
      <c r="G706" s="567"/>
      <c r="H706" s="568"/>
      <c r="I706" s="568"/>
      <c r="J706" s="569"/>
      <c r="K706" s="568"/>
      <c r="L706" s="570"/>
      <c r="M706" s="571"/>
      <c r="N706" s="571"/>
      <c r="O706" s="572"/>
      <c r="P706" s="566"/>
      <c r="Q706" s="566"/>
      <c r="R706" s="566"/>
      <c r="S706" s="581"/>
      <c r="T706" s="582"/>
      <c r="U706" s="565"/>
      <c r="V706" s="576"/>
      <c r="W706" s="576"/>
      <c r="X706" s="577"/>
      <c r="Y706" s="577"/>
      <c r="Z706" s="577"/>
      <c r="AA706" s="577"/>
      <c r="AB706" s="566"/>
      <c r="AC706" s="566"/>
      <c r="AD706" s="566"/>
      <c r="AE706" s="566"/>
      <c r="AF706" s="566"/>
      <c r="AG706" s="566"/>
      <c r="AH706" s="566"/>
      <c r="AI706" s="572"/>
      <c r="AJ706" s="572"/>
      <c r="AK706" s="572"/>
      <c r="AL706" s="578"/>
      <c r="AM706" s="579"/>
    </row>
    <row r="707" spans="1:39" s="649" customFormat="1" x14ac:dyDescent="0.3">
      <c r="A707" s="565"/>
      <c r="B707" s="565"/>
      <c r="C707" s="566"/>
      <c r="D707" s="566"/>
      <c r="E707" s="567"/>
      <c r="F707" s="567"/>
      <c r="G707" s="567"/>
      <c r="H707" s="568"/>
      <c r="I707" s="568"/>
      <c r="J707" s="569"/>
      <c r="K707" s="568"/>
      <c r="L707" s="570"/>
      <c r="M707" s="571"/>
      <c r="N707" s="571"/>
      <c r="O707" s="572"/>
      <c r="P707" s="566"/>
      <c r="Q707" s="566"/>
      <c r="R707" s="566"/>
      <c r="S707" s="581"/>
      <c r="T707" s="582"/>
      <c r="U707" s="565"/>
      <c r="V707" s="576"/>
      <c r="W707" s="576"/>
      <c r="X707" s="577"/>
      <c r="Y707" s="577"/>
      <c r="Z707" s="577"/>
      <c r="AA707" s="577"/>
      <c r="AB707" s="566"/>
      <c r="AC707" s="566"/>
      <c r="AD707" s="566"/>
      <c r="AE707" s="566"/>
      <c r="AF707" s="566"/>
      <c r="AG707" s="566"/>
      <c r="AH707" s="566"/>
      <c r="AI707" s="572"/>
      <c r="AJ707" s="572"/>
      <c r="AK707" s="572"/>
      <c r="AL707" s="578"/>
      <c r="AM707" s="579"/>
    </row>
    <row r="708" spans="1:39" s="649" customFormat="1" x14ac:dyDescent="0.3">
      <c r="A708" s="565"/>
      <c r="B708" s="565"/>
      <c r="C708" s="566"/>
      <c r="D708" s="566"/>
      <c r="E708" s="567"/>
      <c r="F708" s="567"/>
      <c r="G708" s="567"/>
      <c r="H708" s="568"/>
      <c r="I708" s="568"/>
      <c r="J708" s="569"/>
      <c r="K708" s="568"/>
      <c r="L708" s="570"/>
      <c r="M708" s="571"/>
      <c r="N708" s="571"/>
      <c r="O708" s="572"/>
      <c r="P708" s="566"/>
      <c r="Q708" s="566"/>
      <c r="R708" s="566"/>
      <c r="S708" s="581"/>
      <c r="T708" s="582"/>
      <c r="U708" s="565"/>
      <c r="V708" s="576"/>
      <c r="W708" s="576"/>
      <c r="X708" s="577"/>
      <c r="Y708" s="577"/>
      <c r="Z708" s="577"/>
      <c r="AA708" s="577"/>
      <c r="AB708" s="566"/>
      <c r="AC708" s="566"/>
      <c r="AD708" s="566"/>
      <c r="AE708" s="566"/>
      <c r="AF708" s="566"/>
      <c r="AG708" s="566"/>
      <c r="AH708" s="566"/>
      <c r="AI708" s="572"/>
      <c r="AJ708" s="572"/>
      <c r="AK708" s="572"/>
      <c r="AL708" s="578"/>
      <c r="AM708" s="579"/>
    </row>
    <row r="709" spans="1:39" s="649" customFormat="1" x14ac:dyDescent="0.3">
      <c r="A709" s="565"/>
      <c r="B709" s="565"/>
      <c r="C709" s="566"/>
      <c r="D709" s="566"/>
      <c r="E709" s="567"/>
      <c r="F709" s="567"/>
      <c r="G709" s="567"/>
      <c r="H709" s="568"/>
      <c r="I709" s="568"/>
      <c r="J709" s="569"/>
      <c r="K709" s="568"/>
      <c r="L709" s="570"/>
      <c r="M709" s="571"/>
      <c r="N709" s="571"/>
      <c r="O709" s="572"/>
      <c r="P709" s="566"/>
      <c r="Q709" s="566"/>
      <c r="R709" s="566"/>
      <c r="S709" s="581"/>
      <c r="T709" s="582"/>
      <c r="U709" s="565"/>
      <c r="V709" s="576"/>
      <c r="W709" s="576"/>
      <c r="X709" s="577"/>
      <c r="Y709" s="577"/>
      <c r="Z709" s="577"/>
      <c r="AA709" s="577"/>
      <c r="AB709" s="566"/>
      <c r="AC709" s="566"/>
      <c r="AD709" s="566"/>
      <c r="AE709" s="566"/>
      <c r="AF709" s="566"/>
      <c r="AG709" s="566"/>
      <c r="AH709" s="566"/>
      <c r="AI709" s="572"/>
      <c r="AJ709" s="572"/>
      <c r="AK709" s="572"/>
      <c r="AL709" s="578"/>
      <c r="AM709" s="579"/>
    </row>
    <row r="710" spans="1:39" s="649" customFormat="1" x14ac:dyDescent="0.3">
      <c r="A710" s="565"/>
      <c r="B710" s="565"/>
      <c r="C710" s="566"/>
      <c r="D710" s="566"/>
      <c r="E710" s="567"/>
      <c r="F710" s="567"/>
      <c r="G710" s="567"/>
      <c r="H710" s="568"/>
      <c r="I710" s="568"/>
      <c r="J710" s="569"/>
      <c r="K710" s="568"/>
      <c r="L710" s="570"/>
      <c r="M710" s="571"/>
      <c r="N710" s="571"/>
      <c r="O710" s="572"/>
      <c r="P710" s="566"/>
      <c r="Q710" s="566"/>
      <c r="R710" s="566"/>
      <c r="S710" s="581"/>
      <c r="T710" s="582"/>
      <c r="U710" s="565"/>
      <c r="V710" s="576"/>
      <c r="W710" s="576"/>
      <c r="X710" s="577"/>
      <c r="Y710" s="577"/>
      <c r="Z710" s="577"/>
      <c r="AA710" s="577"/>
      <c r="AB710" s="566"/>
      <c r="AC710" s="566"/>
      <c r="AD710" s="566"/>
      <c r="AE710" s="566"/>
      <c r="AF710" s="566"/>
      <c r="AG710" s="566"/>
      <c r="AH710" s="566"/>
      <c r="AI710" s="572"/>
      <c r="AJ710" s="572"/>
      <c r="AK710" s="572"/>
      <c r="AL710" s="578"/>
      <c r="AM710" s="579"/>
    </row>
    <row r="711" spans="1:39" s="649" customFormat="1" x14ac:dyDescent="0.3">
      <c r="A711" s="565"/>
      <c r="B711" s="565"/>
      <c r="C711" s="566"/>
      <c r="D711" s="566"/>
      <c r="E711" s="567"/>
      <c r="F711" s="567"/>
      <c r="G711" s="567"/>
      <c r="H711" s="568"/>
      <c r="I711" s="568"/>
      <c r="J711" s="569"/>
      <c r="K711" s="568"/>
      <c r="L711" s="570"/>
      <c r="M711" s="571"/>
      <c r="N711" s="571"/>
      <c r="O711" s="572"/>
      <c r="P711" s="566"/>
      <c r="Q711" s="566"/>
      <c r="R711" s="566"/>
      <c r="S711" s="581"/>
      <c r="T711" s="582"/>
      <c r="U711" s="565"/>
      <c r="V711" s="576"/>
      <c r="W711" s="576"/>
      <c r="X711" s="577"/>
      <c r="Y711" s="577"/>
      <c r="Z711" s="577"/>
      <c r="AA711" s="577"/>
      <c r="AB711" s="566"/>
      <c r="AC711" s="566"/>
      <c r="AD711" s="566"/>
      <c r="AE711" s="566"/>
      <c r="AF711" s="566"/>
      <c r="AG711" s="566"/>
      <c r="AH711" s="566"/>
      <c r="AI711" s="572"/>
      <c r="AJ711" s="572"/>
      <c r="AK711" s="572"/>
      <c r="AL711" s="578"/>
      <c r="AM711" s="579"/>
    </row>
    <row r="712" spans="1:39" s="649" customFormat="1" x14ac:dyDescent="0.3">
      <c r="A712" s="565"/>
      <c r="B712" s="565"/>
      <c r="C712" s="566"/>
      <c r="D712" s="566"/>
      <c r="E712" s="567"/>
      <c r="F712" s="567"/>
      <c r="G712" s="567"/>
      <c r="H712" s="568"/>
      <c r="I712" s="568"/>
      <c r="J712" s="569"/>
      <c r="K712" s="568"/>
      <c r="L712" s="570"/>
      <c r="M712" s="571"/>
      <c r="N712" s="571"/>
      <c r="O712" s="572"/>
      <c r="P712" s="566"/>
      <c r="Q712" s="566"/>
      <c r="R712" s="566"/>
      <c r="S712" s="581"/>
      <c r="T712" s="582"/>
      <c r="U712" s="565"/>
      <c r="V712" s="576"/>
      <c r="W712" s="576"/>
      <c r="X712" s="577"/>
      <c r="Y712" s="577"/>
      <c r="Z712" s="577"/>
      <c r="AA712" s="577"/>
      <c r="AB712" s="566"/>
      <c r="AC712" s="566"/>
      <c r="AD712" s="566"/>
      <c r="AE712" s="566"/>
      <c r="AF712" s="566"/>
      <c r="AG712" s="566"/>
      <c r="AH712" s="566"/>
      <c r="AI712" s="572"/>
      <c r="AJ712" s="572"/>
      <c r="AK712" s="572"/>
      <c r="AL712" s="578"/>
      <c r="AM712" s="579"/>
    </row>
    <row r="713" spans="1:39" s="649" customFormat="1" x14ac:dyDescent="0.3">
      <c r="A713" s="565"/>
      <c r="B713" s="565"/>
      <c r="C713" s="566"/>
      <c r="D713" s="566"/>
      <c r="E713" s="567"/>
      <c r="F713" s="567"/>
      <c r="G713" s="567"/>
      <c r="H713" s="568"/>
      <c r="I713" s="568"/>
      <c r="J713" s="569"/>
      <c r="K713" s="568"/>
      <c r="L713" s="570"/>
      <c r="M713" s="571"/>
      <c r="N713" s="571"/>
      <c r="O713" s="572"/>
      <c r="P713" s="566"/>
      <c r="Q713" s="566"/>
      <c r="R713" s="566"/>
      <c r="S713" s="581"/>
      <c r="T713" s="582"/>
      <c r="U713" s="565"/>
      <c r="V713" s="576"/>
      <c r="W713" s="576"/>
      <c r="X713" s="577"/>
      <c r="Y713" s="577"/>
      <c r="Z713" s="577"/>
      <c r="AA713" s="577"/>
      <c r="AB713" s="566"/>
      <c r="AC713" s="566"/>
      <c r="AD713" s="566"/>
      <c r="AE713" s="566"/>
      <c r="AF713" s="566"/>
      <c r="AG713" s="566"/>
      <c r="AH713" s="566"/>
      <c r="AI713" s="572"/>
      <c r="AJ713" s="572"/>
      <c r="AK713" s="572"/>
      <c r="AL713" s="578"/>
      <c r="AM713" s="579"/>
    </row>
    <row r="714" spans="1:39" s="649" customFormat="1" x14ac:dyDescent="0.3">
      <c r="A714" s="565"/>
      <c r="B714" s="565"/>
      <c r="C714" s="566"/>
      <c r="D714" s="566"/>
      <c r="E714" s="567"/>
      <c r="F714" s="567"/>
      <c r="G714" s="567"/>
      <c r="H714" s="568"/>
      <c r="I714" s="568"/>
      <c r="J714" s="569"/>
      <c r="K714" s="568"/>
      <c r="L714" s="570"/>
      <c r="M714" s="571"/>
      <c r="N714" s="571"/>
      <c r="O714" s="572"/>
      <c r="P714" s="566"/>
      <c r="Q714" s="566"/>
      <c r="R714" s="566"/>
      <c r="S714" s="581"/>
      <c r="T714" s="582"/>
      <c r="U714" s="565"/>
      <c r="V714" s="576"/>
      <c r="W714" s="576"/>
      <c r="X714" s="577"/>
      <c r="Y714" s="577"/>
      <c r="Z714" s="577"/>
      <c r="AA714" s="577"/>
      <c r="AB714" s="566"/>
      <c r="AC714" s="566"/>
      <c r="AD714" s="566"/>
      <c r="AE714" s="566"/>
      <c r="AF714" s="566"/>
      <c r="AG714" s="566"/>
      <c r="AH714" s="566"/>
      <c r="AI714" s="572"/>
      <c r="AJ714" s="572"/>
      <c r="AK714" s="572"/>
      <c r="AL714" s="578"/>
      <c r="AM714" s="579"/>
    </row>
    <row r="715" spans="1:39" s="649" customFormat="1" x14ac:dyDescent="0.3">
      <c r="A715" s="565"/>
      <c r="B715" s="565"/>
      <c r="C715" s="566"/>
      <c r="D715" s="566"/>
      <c r="E715" s="567"/>
      <c r="F715" s="567"/>
      <c r="G715" s="567"/>
      <c r="H715" s="568"/>
      <c r="I715" s="568"/>
      <c r="J715" s="569"/>
      <c r="K715" s="568"/>
      <c r="L715" s="570"/>
      <c r="M715" s="571"/>
      <c r="N715" s="571"/>
      <c r="O715" s="572"/>
      <c r="P715" s="566"/>
      <c r="Q715" s="566"/>
      <c r="R715" s="566"/>
      <c r="S715" s="581"/>
      <c r="T715" s="582"/>
      <c r="U715" s="565"/>
      <c r="V715" s="576"/>
      <c r="W715" s="576"/>
      <c r="X715" s="577"/>
      <c r="Y715" s="577"/>
      <c r="Z715" s="577"/>
      <c r="AA715" s="577"/>
      <c r="AB715" s="566"/>
      <c r="AC715" s="566"/>
      <c r="AD715" s="566"/>
      <c r="AE715" s="566"/>
      <c r="AF715" s="566"/>
      <c r="AG715" s="566"/>
      <c r="AH715" s="566"/>
      <c r="AI715" s="572"/>
      <c r="AJ715" s="572"/>
      <c r="AK715" s="572"/>
      <c r="AL715" s="578"/>
      <c r="AM715" s="579"/>
    </row>
    <row r="716" spans="1:39" s="649" customFormat="1" x14ac:dyDescent="0.3">
      <c r="A716" s="565"/>
      <c r="B716" s="565"/>
      <c r="C716" s="566"/>
      <c r="D716" s="566"/>
      <c r="E716" s="567"/>
      <c r="F716" s="567"/>
      <c r="G716" s="567"/>
      <c r="H716" s="568"/>
      <c r="I716" s="568"/>
      <c r="J716" s="569"/>
      <c r="K716" s="568"/>
      <c r="L716" s="570"/>
      <c r="M716" s="571"/>
      <c r="N716" s="571"/>
      <c r="O716" s="572"/>
      <c r="P716" s="566"/>
      <c r="Q716" s="566"/>
      <c r="R716" s="566"/>
      <c r="S716" s="581"/>
      <c r="T716" s="582"/>
      <c r="U716" s="565"/>
      <c r="V716" s="576"/>
      <c r="W716" s="576"/>
      <c r="X716" s="577"/>
      <c r="Y716" s="577"/>
      <c r="Z716" s="577"/>
      <c r="AA716" s="577"/>
      <c r="AB716" s="566"/>
      <c r="AC716" s="566"/>
      <c r="AD716" s="566"/>
      <c r="AE716" s="566"/>
      <c r="AF716" s="566"/>
      <c r="AG716" s="566"/>
      <c r="AH716" s="566"/>
      <c r="AI716" s="572"/>
      <c r="AJ716" s="572"/>
      <c r="AK716" s="572"/>
      <c r="AL716" s="578"/>
      <c r="AM716" s="579"/>
    </row>
    <row r="717" spans="1:39" s="649" customFormat="1" x14ac:dyDescent="0.3">
      <c r="A717" s="565"/>
      <c r="B717" s="565"/>
      <c r="C717" s="566"/>
      <c r="D717" s="566"/>
      <c r="E717" s="567"/>
      <c r="F717" s="567"/>
      <c r="G717" s="567"/>
      <c r="H717" s="568"/>
      <c r="I717" s="568"/>
      <c r="J717" s="569"/>
      <c r="K717" s="568"/>
      <c r="L717" s="570"/>
      <c r="M717" s="571"/>
      <c r="N717" s="571"/>
      <c r="O717" s="572"/>
      <c r="P717" s="566"/>
      <c r="Q717" s="566"/>
      <c r="R717" s="566"/>
      <c r="S717" s="581"/>
      <c r="T717" s="582"/>
      <c r="U717" s="565"/>
      <c r="V717" s="576"/>
      <c r="W717" s="576"/>
      <c r="X717" s="577"/>
      <c r="Y717" s="577"/>
      <c r="Z717" s="577"/>
      <c r="AA717" s="577"/>
      <c r="AB717" s="566"/>
      <c r="AC717" s="566"/>
      <c r="AD717" s="566"/>
      <c r="AE717" s="566"/>
      <c r="AF717" s="566"/>
      <c r="AG717" s="566"/>
      <c r="AH717" s="566"/>
      <c r="AI717" s="572"/>
      <c r="AJ717" s="572"/>
      <c r="AK717" s="572"/>
      <c r="AL717" s="578"/>
      <c r="AM717" s="579"/>
    </row>
    <row r="718" spans="1:39" s="649" customFormat="1" x14ac:dyDescent="0.3">
      <c r="A718" s="565"/>
      <c r="B718" s="565"/>
      <c r="C718" s="566"/>
      <c r="D718" s="566"/>
      <c r="E718" s="567"/>
      <c r="F718" s="567"/>
      <c r="G718" s="567"/>
      <c r="H718" s="568"/>
      <c r="I718" s="568"/>
      <c r="J718" s="569"/>
      <c r="K718" s="568"/>
      <c r="L718" s="570"/>
      <c r="M718" s="571"/>
      <c r="N718" s="571"/>
      <c r="O718" s="572"/>
      <c r="P718" s="566"/>
      <c r="Q718" s="566"/>
      <c r="R718" s="566"/>
      <c r="S718" s="581"/>
      <c r="T718" s="582"/>
      <c r="U718" s="565"/>
      <c r="V718" s="576"/>
      <c r="W718" s="576"/>
      <c r="X718" s="577"/>
      <c r="Y718" s="577"/>
      <c r="Z718" s="577"/>
      <c r="AA718" s="577"/>
      <c r="AB718" s="566"/>
      <c r="AC718" s="566"/>
      <c r="AD718" s="566"/>
      <c r="AE718" s="566"/>
      <c r="AF718" s="566"/>
      <c r="AG718" s="566"/>
      <c r="AH718" s="566"/>
      <c r="AI718" s="572"/>
      <c r="AJ718" s="572"/>
      <c r="AK718" s="572"/>
      <c r="AL718" s="578"/>
      <c r="AM718" s="579"/>
    </row>
    <row r="719" spans="1:39" s="649" customFormat="1" x14ac:dyDescent="0.3">
      <c r="A719" s="565"/>
      <c r="B719" s="565"/>
      <c r="C719" s="566"/>
      <c r="D719" s="566"/>
      <c r="E719" s="567"/>
      <c r="F719" s="567"/>
      <c r="G719" s="567"/>
      <c r="H719" s="568"/>
      <c r="I719" s="568"/>
      <c r="J719" s="569"/>
      <c r="K719" s="568"/>
      <c r="L719" s="570"/>
      <c r="M719" s="571"/>
      <c r="N719" s="571"/>
      <c r="O719" s="572"/>
      <c r="P719" s="566"/>
      <c r="Q719" s="566"/>
      <c r="R719" s="566"/>
      <c r="S719" s="581"/>
      <c r="T719" s="582"/>
      <c r="U719" s="565"/>
      <c r="V719" s="576"/>
      <c r="W719" s="576"/>
      <c r="X719" s="577"/>
      <c r="Y719" s="577"/>
      <c r="Z719" s="577"/>
      <c r="AA719" s="577"/>
      <c r="AB719" s="566"/>
      <c r="AC719" s="566"/>
      <c r="AD719" s="566"/>
      <c r="AE719" s="566"/>
      <c r="AF719" s="566"/>
      <c r="AG719" s="566"/>
      <c r="AH719" s="566"/>
      <c r="AI719" s="572"/>
      <c r="AJ719" s="572"/>
      <c r="AK719" s="572"/>
      <c r="AL719" s="578"/>
      <c r="AM719" s="579"/>
    </row>
    <row r="720" spans="1:39" s="649" customFormat="1" x14ac:dyDescent="0.3">
      <c r="A720" s="565"/>
      <c r="B720" s="565"/>
      <c r="C720" s="566"/>
      <c r="D720" s="566"/>
      <c r="E720" s="567"/>
      <c r="F720" s="567"/>
      <c r="G720" s="567"/>
      <c r="H720" s="568"/>
      <c r="I720" s="568"/>
      <c r="J720" s="569"/>
      <c r="K720" s="568"/>
      <c r="L720" s="570"/>
      <c r="M720" s="571"/>
      <c r="N720" s="571"/>
      <c r="O720" s="572"/>
      <c r="P720" s="566"/>
      <c r="Q720" s="566"/>
      <c r="R720" s="566"/>
      <c r="S720" s="581"/>
      <c r="T720" s="582"/>
      <c r="U720" s="565"/>
      <c r="V720" s="576"/>
      <c r="W720" s="576"/>
      <c r="X720" s="577"/>
      <c r="Y720" s="577"/>
      <c r="Z720" s="577"/>
      <c r="AA720" s="577"/>
      <c r="AB720" s="566"/>
      <c r="AC720" s="566"/>
      <c r="AD720" s="566"/>
      <c r="AE720" s="566"/>
      <c r="AF720" s="566"/>
      <c r="AG720" s="566"/>
      <c r="AH720" s="566"/>
      <c r="AI720" s="572"/>
      <c r="AJ720" s="572"/>
      <c r="AK720" s="572"/>
      <c r="AL720" s="578"/>
      <c r="AM720" s="579"/>
    </row>
    <row r="721" spans="1:39" s="649" customFormat="1" x14ac:dyDescent="0.3">
      <c r="A721" s="565"/>
      <c r="B721" s="565"/>
      <c r="C721" s="566"/>
      <c r="D721" s="566"/>
      <c r="E721" s="567"/>
      <c r="F721" s="567"/>
      <c r="G721" s="567"/>
      <c r="H721" s="568"/>
      <c r="I721" s="568"/>
      <c r="J721" s="569"/>
      <c r="K721" s="568"/>
      <c r="L721" s="570"/>
      <c r="M721" s="571"/>
      <c r="N721" s="571"/>
      <c r="O721" s="572"/>
      <c r="P721" s="566"/>
      <c r="Q721" s="566"/>
      <c r="R721" s="566"/>
      <c r="S721" s="581"/>
      <c r="T721" s="582"/>
      <c r="U721" s="565"/>
      <c r="V721" s="576"/>
      <c r="W721" s="576"/>
      <c r="X721" s="577"/>
      <c r="Y721" s="577"/>
      <c r="Z721" s="577"/>
      <c r="AA721" s="577"/>
      <c r="AB721" s="566"/>
      <c r="AC721" s="566"/>
      <c r="AD721" s="566"/>
      <c r="AE721" s="566"/>
      <c r="AF721" s="566"/>
      <c r="AG721" s="566"/>
      <c r="AH721" s="566"/>
      <c r="AI721" s="572"/>
      <c r="AJ721" s="572"/>
      <c r="AK721" s="572"/>
      <c r="AL721" s="578"/>
      <c r="AM721" s="579"/>
    </row>
    <row r="722" spans="1:39" s="649" customFormat="1" x14ac:dyDescent="0.3">
      <c r="A722" s="565"/>
      <c r="B722" s="565"/>
      <c r="C722" s="566"/>
      <c r="D722" s="566"/>
      <c r="E722" s="567"/>
      <c r="F722" s="567"/>
      <c r="G722" s="567"/>
      <c r="H722" s="568"/>
      <c r="I722" s="568"/>
      <c r="J722" s="569"/>
      <c r="K722" s="568"/>
      <c r="L722" s="570"/>
      <c r="M722" s="571"/>
      <c r="N722" s="571"/>
      <c r="O722" s="572"/>
      <c r="P722" s="566"/>
      <c r="Q722" s="566"/>
      <c r="R722" s="566"/>
      <c r="S722" s="581"/>
      <c r="T722" s="582"/>
      <c r="U722" s="565"/>
      <c r="V722" s="576"/>
      <c r="W722" s="576"/>
      <c r="X722" s="577"/>
      <c r="Y722" s="577"/>
      <c r="Z722" s="577"/>
      <c r="AA722" s="577"/>
      <c r="AB722" s="566"/>
      <c r="AC722" s="566"/>
      <c r="AD722" s="566"/>
      <c r="AE722" s="566"/>
      <c r="AF722" s="566"/>
      <c r="AG722" s="566"/>
      <c r="AH722" s="566"/>
      <c r="AI722" s="572"/>
      <c r="AJ722" s="572"/>
      <c r="AK722" s="572"/>
      <c r="AL722" s="578"/>
      <c r="AM722" s="579"/>
    </row>
    <row r="723" spans="1:39" s="649" customFormat="1" x14ac:dyDescent="0.3">
      <c r="A723" s="565"/>
      <c r="B723" s="565"/>
      <c r="C723" s="566"/>
      <c r="D723" s="566"/>
      <c r="E723" s="567"/>
      <c r="F723" s="567"/>
      <c r="G723" s="567"/>
      <c r="H723" s="568"/>
      <c r="I723" s="568"/>
      <c r="J723" s="569"/>
      <c r="K723" s="568"/>
      <c r="L723" s="570"/>
      <c r="M723" s="571"/>
      <c r="N723" s="571"/>
      <c r="O723" s="572"/>
      <c r="P723" s="566"/>
      <c r="Q723" s="566"/>
      <c r="R723" s="566"/>
      <c r="S723" s="581"/>
      <c r="T723" s="582"/>
      <c r="U723" s="565"/>
      <c r="V723" s="576"/>
      <c r="W723" s="576"/>
      <c r="X723" s="577"/>
      <c r="Y723" s="577"/>
      <c r="Z723" s="577"/>
      <c r="AA723" s="577"/>
      <c r="AB723" s="566"/>
      <c r="AC723" s="566"/>
      <c r="AD723" s="566"/>
      <c r="AE723" s="566"/>
      <c r="AF723" s="566"/>
      <c r="AG723" s="566"/>
      <c r="AH723" s="566"/>
      <c r="AI723" s="572"/>
      <c r="AJ723" s="572"/>
      <c r="AK723" s="572"/>
      <c r="AL723" s="578"/>
      <c r="AM723" s="579"/>
    </row>
    <row r="724" spans="1:39" s="649" customFormat="1" x14ac:dyDescent="0.3">
      <c r="A724" s="565"/>
      <c r="B724" s="565"/>
      <c r="C724" s="566"/>
      <c r="D724" s="566"/>
      <c r="E724" s="567"/>
      <c r="F724" s="567"/>
      <c r="G724" s="567"/>
      <c r="H724" s="568"/>
      <c r="I724" s="568"/>
      <c r="J724" s="569"/>
      <c r="K724" s="568"/>
      <c r="L724" s="570"/>
      <c r="M724" s="571"/>
      <c r="N724" s="571"/>
      <c r="O724" s="572"/>
      <c r="P724" s="566"/>
      <c r="Q724" s="566"/>
      <c r="R724" s="566"/>
      <c r="S724" s="581"/>
      <c r="T724" s="582"/>
      <c r="U724" s="565"/>
      <c r="V724" s="576"/>
      <c r="W724" s="576"/>
      <c r="X724" s="577"/>
      <c r="Y724" s="577"/>
      <c r="Z724" s="577"/>
      <c r="AA724" s="577"/>
      <c r="AB724" s="566"/>
      <c r="AC724" s="566"/>
      <c r="AD724" s="566"/>
      <c r="AE724" s="566"/>
      <c r="AF724" s="566"/>
      <c r="AG724" s="566"/>
      <c r="AH724" s="566"/>
      <c r="AI724" s="572"/>
      <c r="AJ724" s="572"/>
      <c r="AK724" s="572"/>
      <c r="AL724" s="578"/>
      <c r="AM724" s="579"/>
    </row>
    <row r="725" spans="1:39" s="649" customFormat="1" x14ac:dyDescent="0.3">
      <c r="A725" s="565"/>
      <c r="B725" s="565"/>
      <c r="C725" s="566"/>
      <c r="D725" s="566"/>
      <c r="E725" s="567"/>
      <c r="F725" s="567"/>
      <c r="G725" s="567"/>
      <c r="H725" s="568"/>
      <c r="I725" s="568"/>
      <c r="J725" s="569"/>
      <c r="K725" s="568"/>
      <c r="L725" s="570"/>
      <c r="M725" s="571"/>
      <c r="N725" s="571"/>
      <c r="O725" s="572"/>
      <c r="P725" s="566"/>
      <c r="Q725" s="566"/>
      <c r="R725" s="566"/>
      <c r="S725" s="581"/>
      <c r="T725" s="582"/>
      <c r="U725" s="565"/>
      <c r="V725" s="576"/>
      <c r="W725" s="576"/>
      <c r="X725" s="577"/>
      <c r="Y725" s="577"/>
      <c r="Z725" s="577"/>
      <c r="AA725" s="577"/>
      <c r="AB725" s="566"/>
      <c r="AC725" s="566"/>
      <c r="AD725" s="566"/>
      <c r="AE725" s="566"/>
      <c r="AF725" s="566"/>
      <c r="AG725" s="566"/>
      <c r="AH725" s="566"/>
      <c r="AI725" s="572"/>
      <c r="AJ725" s="572"/>
      <c r="AK725" s="572"/>
      <c r="AL725" s="578"/>
      <c r="AM725" s="579"/>
    </row>
    <row r="726" spans="1:39" s="649" customFormat="1" x14ac:dyDescent="0.3">
      <c r="A726" s="565"/>
      <c r="B726" s="565"/>
      <c r="C726" s="566"/>
      <c r="D726" s="566"/>
      <c r="E726" s="567"/>
      <c r="F726" s="567"/>
      <c r="G726" s="567"/>
      <c r="H726" s="568"/>
      <c r="I726" s="568"/>
      <c r="J726" s="569"/>
      <c r="K726" s="568"/>
      <c r="L726" s="570"/>
      <c r="M726" s="571"/>
      <c r="N726" s="571"/>
      <c r="O726" s="572"/>
      <c r="P726" s="566"/>
      <c r="Q726" s="566"/>
      <c r="R726" s="566"/>
      <c r="S726" s="581"/>
      <c r="T726" s="582"/>
      <c r="U726" s="565"/>
      <c r="V726" s="576"/>
      <c r="W726" s="576"/>
      <c r="X726" s="577"/>
      <c r="Y726" s="577"/>
      <c r="Z726" s="577"/>
      <c r="AA726" s="577"/>
      <c r="AB726" s="566"/>
      <c r="AC726" s="566"/>
      <c r="AD726" s="566"/>
      <c r="AE726" s="566"/>
      <c r="AF726" s="566"/>
      <c r="AG726" s="566"/>
      <c r="AH726" s="566"/>
      <c r="AI726" s="572"/>
      <c r="AJ726" s="572"/>
      <c r="AK726" s="572"/>
      <c r="AL726" s="578"/>
      <c r="AM726" s="579"/>
    </row>
    <row r="727" spans="1:39" s="649" customFormat="1" x14ac:dyDescent="0.3">
      <c r="A727" s="565"/>
      <c r="B727" s="565"/>
      <c r="C727" s="566"/>
      <c r="D727" s="566"/>
      <c r="E727" s="567"/>
      <c r="F727" s="567"/>
      <c r="G727" s="567"/>
      <c r="H727" s="568"/>
      <c r="I727" s="568"/>
      <c r="J727" s="569"/>
      <c r="K727" s="568"/>
      <c r="L727" s="570"/>
      <c r="M727" s="571"/>
      <c r="N727" s="571"/>
      <c r="O727" s="572"/>
      <c r="P727" s="566"/>
      <c r="Q727" s="566"/>
      <c r="R727" s="566"/>
      <c r="S727" s="581"/>
      <c r="T727" s="582"/>
      <c r="U727" s="565"/>
      <c r="V727" s="576"/>
      <c r="W727" s="576"/>
      <c r="X727" s="577"/>
      <c r="Y727" s="577"/>
      <c r="Z727" s="577"/>
      <c r="AA727" s="577"/>
      <c r="AB727" s="566"/>
      <c r="AC727" s="566"/>
      <c r="AD727" s="566"/>
      <c r="AE727" s="566"/>
      <c r="AF727" s="566"/>
      <c r="AG727" s="566"/>
      <c r="AH727" s="566"/>
      <c r="AI727" s="572"/>
      <c r="AJ727" s="572"/>
      <c r="AK727" s="572"/>
      <c r="AL727" s="578"/>
      <c r="AM727" s="579"/>
    </row>
    <row r="728" spans="1:39" s="649" customFormat="1" x14ac:dyDescent="0.3">
      <c r="A728" s="565"/>
      <c r="B728" s="565"/>
      <c r="C728" s="566"/>
      <c r="D728" s="566"/>
      <c r="E728" s="567"/>
      <c r="F728" s="567"/>
      <c r="G728" s="567"/>
      <c r="H728" s="568"/>
      <c r="I728" s="568"/>
      <c r="J728" s="569"/>
      <c r="K728" s="568"/>
      <c r="L728" s="570"/>
      <c r="M728" s="571"/>
      <c r="N728" s="571"/>
      <c r="O728" s="572"/>
      <c r="P728" s="566"/>
      <c r="Q728" s="566"/>
      <c r="R728" s="566"/>
      <c r="S728" s="581"/>
      <c r="T728" s="582"/>
      <c r="U728" s="565"/>
      <c r="V728" s="576"/>
      <c r="W728" s="576"/>
      <c r="X728" s="577"/>
      <c r="Y728" s="577"/>
      <c r="Z728" s="577"/>
      <c r="AA728" s="577"/>
      <c r="AB728" s="566"/>
      <c r="AC728" s="566"/>
      <c r="AD728" s="566"/>
      <c r="AE728" s="566"/>
      <c r="AF728" s="566"/>
      <c r="AG728" s="566"/>
      <c r="AH728" s="566"/>
      <c r="AI728" s="572"/>
      <c r="AJ728" s="572"/>
      <c r="AK728" s="572"/>
      <c r="AL728" s="578"/>
      <c r="AM728" s="579"/>
    </row>
    <row r="729" spans="1:39" s="649" customFormat="1" x14ac:dyDescent="0.3">
      <c r="A729" s="565"/>
      <c r="B729" s="565"/>
      <c r="C729" s="566"/>
      <c r="D729" s="566"/>
      <c r="E729" s="567"/>
      <c r="F729" s="567"/>
      <c r="G729" s="567"/>
      <c r="H729" s="568"/>
      <c r="I729" s="568"/>
      <c r="J729" s="569"/>
      <c r="K729" s="568"/>
      <c r="L729" s="570"/>
      <c r="M729" s="571"/>
      <c r="N729" s="571"/>
      <c r="O729" s="572"/>
      <c r="P729" s="566"/>
      <c r="Q729" s="566"/>
      <c r="R729" s="566"/>
      <c r="S729" s="581"/>
      <c r="T729" s="582"/>
      <c r="U729" s="565"/>
      <c r="V729" s="576"/>
      <c r="W729" s="576"/>
      <c r="X729" s="577"/>
      <c r="Y729" s="577"/>
      <c r="Z729" s="577"/>
      <c r="AA729" s="577"/>
      <c r="AB729" s="566"/>
      <c r="AC729" s="566"/>
      <c r="AD729" s="566"/>
      <c r="AE729" s="566"/>
      <c r="AF729" s="566"/>
      <c r="AG729" s="566"/>
      <c r="AH729" s="566"/>
      <c r="AI729" s="572"/>
      <c r="AJ729" s="572"/>
      <c r="AK729" s="572"/>
      <c r="AL729" s="578"/>
      <c r="AM729" s="579"/>
    </row>
    <row r="730" spans="1:39" s="649" customFormat="1" x14ac:dyDescent="0.3">
      <c r="A730" s="565"/>
      <c r="B730" s="565"/>
      <c r="C730" s="566"/>
      <c r="D730" s="566"/>
      <c r="E730" s="567"/>
      <c r="F730" s="567"/>
      <c r="G730" s="567"/>
      <c r="H730" s="568"/>
      <c r="I730" s="568"/>
      <c r="J730" s="569"/>
      <c r="K730" s="568"/>
      <c r="L730" s="570"/>
      <c r="M730" s="571"/>
      <c r="N730" s="571"/>
      <c r="O730" s="572"/>
      <c r="P730" s="566"/>
      <c r="Q730" s="566"/>
      <c r="R730" s="566"/>
      <c r="S730" s="581"/>
      <c r="T730" s="582"/>
      <c r="U730" s="565"/>
      <c r="V730" s="576"/>
      <c r="W730" s="576"/>
      <c r="X730" s="577"/>
      <c r="Y730" s="577"/>
      <c r="Z730" s="577"/>
      <c r="AA730" s="577"/>
      <c r="AB730" s="566"/>
      <c r="AC730" s="566"/>
      <c r="AD730" s="566"/>
      <c r="AE730" s="566"/>
      <c r="AF730" s="566"/>
      <c r="AG730" s="566"/>
      <c r="AH730" s="566"/>
      <c r="AI730" s="572"/>
      <c r="AJ730" s="572"/>
      <c r="AK730" s="572"/>
      <c r="AL730" s="578"/>
      <c r="AM730" s="579"/>
    </row>
    <row r="731" spans="1:39" s="649" customFormat="1" x14ac:dyDescent="0.3">
      <c r="A731" s="565"/>
      <c r="B731" s="565"/>
      <c r="C731" s="566"/>
      <c r="D731" s="566"/>
      <c r="E731" s="567"/>
      <c r="F731" s="567"/>
      <c r="G731" s="567"/>
      <c r="H731" s="568"/>
      <c r="I731" s="568"/>
      <c r="J731" s="569"/>
      <c r="K731" s="568"/>
      <c r="L731" s="570"/>
      <c r="M731" s="571"/>
      <c r="N731" s="571"/>
      <c r="O731" s="572"/>
      <c r="P731" s="566"/>
      <c r="Q731" s="566"/>
      <c r="R731" s="566"/>
      <c r="S731" s="581"/>
      <c r="T731" s="582"/>
      <c r="U731" s="565"/>
      <c r="V731" s="576"/>
      <c r="W731" s="576"/>
      <c r="X731" s="577"/>
      <c r="Y731" s="577"/>
      <c r="Z731" s="577"/>
      <c r="AA731" s="577"/>
      <c r="AB731" s="566"/>
      <c r="AC731" s="566"/>
      <c r="AD731" s="566"/>
      <c r="AE731" s="566"/>
      <c r="AF731" s="566"/>
      <c r="AG731" s="566"/>
      <c r="AH731" s="566"/>
      <c r="AI731" s="572"/>
      <c r="AJ731" s="572"/>
      <c r="AK731" s="572"/>
      <c r="AL731" s="578"/>
      <c r="AM731" s="579"/>
    </row>
    <row r="732" spans="1:39" s="649" customFormat="1" x14ac:dyDescent="0.3">
      <c r="A732" s="565"/>
      <c r="B732" s="565"/>
      <c r="C732" s="566"/>
      <c r="D732" s="566"/>
      <c r="E732" s="567"/>
      <c r="F732" s="567"/>
      <c r="G732" s="567"/>
      <c r="H732" s="568"/>
      <c r="I732" s="568"/>
      <c r="J732" s="569"/>
      <c r="K732" s="568"/>
      <c r="L732" s="570"/>
      <c r="M732" s="571"/>
      <c r="N732" s="571"/>
      <c r="O732" s="572"/>
      <c r="P732" s="566"/>
      <c r="Q732" s="566"/>
      <c r="R732" s="566"/>
      <c r="S732" s="581"/>
      <c r="T732" s="582"/>
      <c r="U732" s="565"/>
      <c r="V732" s="576"/>
      <c r="W732" s="576"/>
      <c r="X732" s="577"/>
      <c r="Y732" s="577"/>
      <c r="Z732" s="577"/>
      <c r="AA732" s="577"/>
      <c r="AB732" s="566"/>
      <c r="AC732" s="566"/>
      <c r="AD732" s="566"/>
      <c r="AE732" s="566"/>
      <c r="AF732" s="566"/>
      <c r="AG732" s="566"/>
      <c r="AH732" s="566"/>
      <c r="AI732" s="572"/>
      <c r="AJ732" s="572"/>
      <c r="AK732" s="572"/>
      <c r="AL732" s="578"/>
      <c r="AM732" s="579"/>
    </row>
    <row r="733" spans="1:39" s="649" customFormat="1" x14ac:dyDescent="0.3">
      <c r="A733" s="565"/>
      <c r="B733" s="565"/>
      <c r="C733" s="566"/>
      <c r="D733" s="566"/>
      <c r="E733" s="567"/>
      <c r="F733" s="567"/>
      <c r="G733" s="567"/>
      <c r="H733" s="568"/>
      <c r="I733" s="568"/>
      <c r="J733" s="569"/>
      <c r="K733" s="568"/>
      <c r="L733" s="570"/>
      <c r="M733" s="571"/>
      <c r="N733" s="571"/>
      <c r="O733" s="572"/>
      <c r="P733" s="566"/>
      <c r="Q733" s="566"/>
      <c r="R733" s="566"/>
      <c r="S733" s="581"/>
      <c r="T733" s="582"/>
      <c r="U733" s="565"/>
      <c r="V733" s="576"/>
      <c r="W733" s="576"/>
      <c r="X733" s="577"/>
      <c r="Y733" s="577"/>
      <c r="Z733" s="577"/>
      <c r="AA733" s="577"/>
      <c r="AB733" s="566"/>
      <c r="AC733" s="566"/>
      <c r="AD733" s="566"/>
      <c r="AE733" s="566"/>
      <c r="AF733" s="566"/>
      <c r="AG733" s="566"/>
      <c r="AH733" s="566"/>
      <c r="AI733" s="572"/>
      <c r="AJ733" s="572"/>
      <c r="AK733" s="572"/>
      <c r="AL733" s="578"/>
      <c r="AM733" s="579"/>
    </row>
    <row r="734" spans="1:39" s="649" customFormat="1" x14ac:dyDescent="0.3">
      <c r="A734" s="565"/>
      <c r="B734" s="565"/>
      <c r="C734" s="566"/>
      <c r="D734" s="566"/>
      <c r="E734" s="567"/>
      <c r="F734" s="567"/>
      <c r="G734" s="567"/>
      <c r="H734" s="568"/>
      <c r="I734" s="568"/>
      <c r="J734" s="569"/>
      <c r="K734" s="568"/>
      <c r="L734" s="570"/>
      <c r="M734" s="571"/>
      <c r="N734" s="571"/>
      <c r="O734" s="572"/>
      <c r="P734" s="566"/>
      <c r="Q734" s="566"/>
      <c r="R734" s="566"/>
      <c r="S734" s="581"/>
      <c r="T734" s="582"/>
      <c r="U734" s="565"/>
      <c r="V734" s="576"/>
      <c r="W734" s="576"/>
      <c r="X734" s="577"/>
      <c r="Y734" s="577"/>
      <c r="Z734" s="577"/>
      <c r="AA734" s="577"/>
      <c r="AB734" s="566"/>
      <c r="AC734" s="566"/>
      <c r="AD734" s="566"/>
      <c r="AE734" s="566"/>
      <c r="AF734" s="566"/>
      <c r="AG734" s="566"/>
      <c r="AH734" s="566"/>
      <c r="AI734" s="572"/>
      <c r="AJ734" s="572"/>
      <c r="AK734" s="572"/>
      <c r="AL734" s="578"/>
      <c r="AM734" s="579"/>
    </row>
    <row r="735" spans="1:39" s="649" customFormat="1" x14ac:dyDescent="0.3">
      <c r="A735" s="565"/>
      <c r="B735" s="565"/>
      <c r="C735" s="566"/>
      <c r="D735" s="566"/>
      <c r="E735" s="567"/>
      <c r="F735" s="567"/>
      <c r="G735" s="567"/>
      <c r="H735" s="568"/>
      <c r="I735" s="568"/>
      <c r="J735" s="569"/>
      <c r="K735" s="568"/>
      <c r="L735" s="570"/>
      <c r="M735" s="571"/>
      <c r="N735" s="571"/>
      <c r="O735" s="572"/>
      <c r="P735" s="566"/>
      <c r="Q735" s="566"/>
      <c r="R735" s="566"/>
      <c r="S735" s="581"/>
      <c r="T735" s="582"/>
      <c r="U735" s="565"/>
      <c r="V735" s="576"/>
      <c r="W735" s="576"/>
      <c r="X735" s="577"/>
      <c r="Y735" s="577"/>
      <c r="Z735" s="577"/>
      <c r="AA735" s="577"/>
      <c r="AB735" s="566"/>
      <c r="AC735" s="566"/>
      <c r="AD735" s="566"/>
      <c r="AE735" s="566"/>
      <c r="AF735" s="566"/>
      <c r="AG735" s="566"/>
      <c r="AH735" s="566"/>
      <c r="AI735" s="572"/>
      <c r="AJ735" s="572"/>
      <c r="AK735" s="572"/>
      <c r="AL735" s="578"/>
      <c r="AM735" s="579"/>
    </row>
    <row r="736" spans="1:39" s="649" customFormat="1" x14ac:dyDescent="0.3">
      <c r="A736" s="565"/>
      <c r="B736" s="565"/>
      <c r="C736" s="566"/>
      <c r="D736" s="566"/>
      <c r="E736" s="567"/>
      <c r="F736" s="567"/>
      <c r="G736" s="567"/>
      <c r="H736" s="568"/>
      <c r="I736" s="568"/>
      <c r="J736" s="569"/>
      <c r="K736" s="568"/>
      <c r="L736" s="570"/>
      <c r="M736" s="571"/>
      <c r="N736" s="571"/>
      <c r="O736" s="572"/>
      <c r="P736" s="566"/>
      <c r="Q736" s="566"/>
      <c r="R736" s="566"/>
      <c r="S736" s="581"/>
      <c r="T736" s="582"/>
      <c r="U736" s="565"/>
      <c r="V736" s="576"/>
      <c r="W736" s="576"/>
      <c r="X736" s="577"/>
      <c r="Y736" s="577"/>
      <c r="Z736" s="577"/>
      <c r="AA736" s="577"/>
      <c r="AB736" s="566"/>
      <c r="AC736" s="566"/>
      <c r="AD736" s="566"/>
      <c r="AE736" s="566"/>
      <c r="AF736" s="566"/>
      <c r="AG736" s="566"/>
      <c r="AH736" s="566"/>
      <c r="AI736" s="572"/>
      <c r="AJ736" s="572"/>
      <c r="AK736" s="572"/>
      <c r="AL736" s="578"/>
      <c r="AM736" s="579"/>
    </row>
    <row r="737" spans="1:39" s="649" customFormat="1" x14ac:dyDescent="0.3">
      <c r="A737" s="565"/>
      <c r="B737" s="565"/>
      <c r="C737" s="566"/>
      <c r="D737" s="566"/>
      <c r="E737" s="567"/>
      <c r="F737" s="567"/>
      <c r="G737" s="567"/>
      <c r="H737" s="568"/>
      <c r="I737" s="568"/>
      <c r="J737" s="569"/>
      <c r="K737" s="568"/>
      <c r="L737" s="570"/>
      <c r="M737" s="571"/>
      <c r="N737" s="571"/>
      <c r="O737" s="572"/>
      <c r="P737" s="566"/>
      <c r="Q737" s="566"/>
      <c r="R737" s="566"/>
      <c r="S737" s="581"/>
      <c r="T737" s="582"/>
      <c r="U737" s="565"/>
      <c r="V737" s="576"/>
      <c r="W737" s="576"/>
      <c r="X737" s="577"/>
      <c r="Y737" s="577"/>
      <c r="Z737" s="577"/>
      <c r="AA737" s="577"/>
      <c r="AB737" s="566"/>
      <c r="AC737" s="566"/>
      <c r="AD737" s="566"/>
      <c r="AE737" s="566"/>
      <c r="AF737" s="566"/>
      <c r="AG737" s="566"/>
      <c r="AH737" s="566"/>
      <c r="AI737" s="572"/>
      <c r="AJ737" s="572"/>
      <c r="AK737" s="572"/>
      <c r="AL737" s="578"/>
      <c r="AM737" s="579"/>
    </row>
    <row r="738" spans="1:39" s="649" customFormat="1" x14ac:dyDescent="0.3">
      <c r="A738" s="565"/>
      <c r="B738" s="565"/>
      <c r="C738" s="566"/>
      <c r="D738" s="566"/>
      <c r="E738" s="567"/>
      <c r="F738" s="567"/>
      <c r="G738" s="567"/>
      <c r="H738" s="568"/>
      <c r="I738" s="568"/>
      <c r="J738" s="569"/>
      <c r="K738" s="568"/>
      <c r="L738" s="570"/>
      <c r="M738" s="571"/>
      <c r="N738" s="571"/>
      <c r="O738" s="572"/>
      <c r="P738" s="566"/>
      <c r="Q738" s="566"/>
      <c r="R738" s="566"/>
      <c r="S738" s="581"/>
      <c r="T738" s="582"/>
      <c r="U738" s="565"/>
      <c r="V738" s="576"/>
      <c r="W738" s="576"/>
      <c r="X738" s="577"/>
      <c r="Y738" s="577"/>
      <c r="Z738" s="577"/>
      <c r="AA738" s="577"/>
      <c r="AB738" s="566"/>
      <c r="AC738" s="566"/>
      <c r="AD738" s="566"/>
      <c r="AE738" s="566"/>
      <c r="AF738" s="566"/>
      <c r="AG738" s="566"/>
      <c r="AH738" s="566"/>
      <c r="AI738" s="572"/>
      <c r="AJ738" s="572"/>
      <c r="AK738" s="572"/>
      <c r="AL738" s="578"/>
      <c r="AM738" s="579"/>
    </row>
    <row r="739" spans="1:39" s="649" customFormat="1" x14ac:dyDescent="0.3">
      <c r="A739" s="565"/>
      <c r="B739" s="565"/>
      <c r="C739" s="566"/>
      <c r="D739" s="566"/>
      <c r="E739" s="567"/>
      <c r="F739" s="567"/>
      <c r="G739" s="567"/>
      <c r="H739" s="568"/>
      <c r="I739" s="568"/>
      <c r="J739" s="569"/>
      <c r="K739" s="568"/>
      <c r="L739" s="570"/>
      <c r="M739" s="571"/>
      <c r="N739" s="571"/>
      <c r="O739" s="572"/>
      <c r="P739" s="566"/>
      <c r="Q739" s="566"/>
      <c r="R739" s="566"/>
      <c r="S739" s="581"/>
      <c r="T739" s="582"/>
      <c r="U739" s="565"/>
      <c r="V739" s="576"/>
      <c r="W739" s="576"/>
      <c r="X739" s="577"/>
      <c r="Y739" s="577"/>
      <c r="Z739" s="577"/>
      <c r="AA739" s="577"/>
      <c r="AB739" s="566"/>
      <c r="AC739" s="566"/>
      <c r="AD739" s="566"/>
      <c r="AE739" s="566"/>
      <c r="AF739" s="566"/>
      <c r="AG739" s="566"/>
      <c r="AH739" s="566"/>
      <c r="AI739" s="572"/>
      <c r="AJ739" s="572"/>
      <c r="AK739" s="572"/>
      <c r="AL739" s="578"/>
      <c r="AM739" s="579"/>
    </row>
    <row r="740" spans="1:39" s="649" customFormat="1" x14ac:dyDescent="0.3">
      <c r="A740" s="565"/>
      <c r="B740" s="565"/>
      <c r="C740" s="566"/>
      <c r="D740" s="566"/>
      <c r="E740" s="567"/>
      <c r="F740" s="567"/>
      <c r="G740" s="567"/>
      <c r="H740" s="568"/>
      <c r="I740" s="568"/>
      <c r="J740" s="569"/>
      <c r="K740" s="568"/>
      <c r="L740" s="570"/>
      <c r="M740" s="571"/>
      <c r="N740" s="571"/>
      <c r="O740" s="572"/>
      <c r="P740" s="566"/>
      <c r="Q740" s="566"/>
      <c r="R740" s="566"/>
      <c r="S740" s="581"/>
      <c r="T740" s="582"/>
      <c r="U740" s="565"/>
      <c r="V740" s="576"/>
      <c r="W740" s="576"/>
      <c r="X740" s="577"/>
      <c r="Y740" s="577"/>
      <c r="Z740" s="577"/>
      <c r="AA740" s="577"/>
      <c r="AB740" s="566"/>
      <c r="AC740" s="566"/>
      <c r="AD740" s="566"/>
      <c r="AE740" s="566"/>
      <c r="AF740" s="566"/>
      <c r="AG740" s="566"/>
      <c r="AH740" s="566"/>
      <c r="AI740" s="572"/>
      <c r="AJ740" s="572"/>
      <c r="AK740" s="572"/>
      <c r="AL740" s="578"/>
      <c r="AM740" s="579"/>
    </row>
    <row r="741" spans="1:39" s="649" customFormat="1" x14ac:dyDescent="0.3">
      <c r="A741" s="565"/>
      <c r="B741" s="565"/>
      <c r="C741" s="566"/>
      <c r="D741" s="566"/>
      <c r="E741" s="567"/>
      <c r="F741" s="567"/>
      <c r="G741" s="567"/>
      <c r="H741" s="568"/>
      <c r="I741" s="568"/>
      <c r="J741" s="569"/>
      <c r="K741" s="568"/>
      <c r="L741" s="570"/>
      <c r="M741" s="571"/>
      <c r="N741" s="571"/>
      <c r="O741" s="572"/>
      <c r="P741" s="566"/>
      <c r="Q741" s="566"/>
      <c r="R741" s="566"/>
      <c r="S741" s="581"/>
      <c r="T741" s="582"/>
      <c r="U741" s="565"/>
      <c r="V741" s="576"/>
      <c r="W741" s="576"/>
      <c r="X741" s="577"/>
      <c r="Y741" s="577"/>
      <c r="Z741" s="577"/>
      <c r="AA741" s="577"/>
      <c r="AB741" s="566"/>
      <c r="AC741" s="566"/>
      <c r="AD741" s="566"/>
      <c r="AE741" s="566"/>
      <c r="AF741" s="566"/>
      <c r="AG741" s="566"/>
      <c r="AH741" s="566"/>
      <c r="AI741" s="572"/>
      <c r="AJ741" s="572"/>
      <c r="AK741" s="572"/>
      <c r="AL741" s="578"/>
      <c r="AM741" s="579"/>
    </row>
    <row r="742" spans="1:39" s="649" customFormat="1" x14ac:dyDescent="0.3">
      <c r="A742" s="565"/>
      <c r="B742" s="565"/>
      <c r="C742" s="566"/>
      <c r="D742" s="566"/>
      <c r="E742" s="567"/>
      <c r="F742" s="567"/>
      <c r="G742" s="567"/>
      <c r="H742" s="568"/>
      <c r="I742" s="568"/>
      <c r="J742" s="569"/>
      <c r="K742" s="568"/>
      <c r="L742" s="570"/>
      <c r="M742" s="571"/>
      <c r="N742" s="571"/>
      <c r="O742" s="572"/>
      <c r="P742" s="566"/>
      <c r="Q742" s="566"/>
      <c r="R742" s="566"/>
      <c r="S742" s="581"/>
      <c r="T742" s="582"/>
      <c r="U742" s="565"/>
      <c r="V742" s="576"/>
      <c r="W742" s="576"/>
      <c r="X742" s="577"/>
      <c r="Y742" s="577"/>
      <c r="Z742" s="577"/>
      <c r="AA742" s="577"/>
      <c r="AB742" s="566"/>
      <c r="AC742" s="566"/>
      <c r="AD742" s="566"/>
      <c r="AE742" s="566"/>
      <c r="AF742" s="566"/>
      <c r="AG742" s="566"/>
      <c r="AH742" s="566"/>
      <c r="AI742" s="572"/>
      <c r="AJ742" s="572"/>
      <c r="AK742" s="572"/>
      <c r="AL742" s="578"/>
      <c r="AM742" s="579"/>
    </row>
    <row r="743" spans="1:39" s="649" customFormat="1" x14ac:dyDescent="0.3">
      <c r="A743" s="565"/>
      <c r="B743" s="565"/>
      <c r="C743" s="566"/>
      <c r="D743" s="566"/>
      <c r="E743" s="567"/>
      <c r="F743" s="567"/>
      <c r="G743" s="567"/>
      <c r="H743" s="568"/>
      <c r="I743" s="568"/>
      <c r="J743" s="569"/>
      <c r="K743" s="568"/>
      <c r="L743" s="570"/>
      <c r="M743" s="571"/>
      <c r="N743" s="571"/>
      <c r="O743" s="572"/>
      <c r="P743" s="566"/>
      <c r="Q743" s="566"/>
      <c r="R743" s="566"/>
      <c r="S743" s="581"/>
      <c r="T743" s="582"/>
      <c r="U743" s="565"/>
      <c r="V743" s="576"/>
      <c r="W743" s="576"/>
      <c r="X743" s="577"/>
      <c r="Y743" s="577"/>
      <c r="Z743" s="577"/>
      <c r="AA743" s="577"/>
      <c r="AB743" s="566"/>
      <c r="AC743" s="566"/>
      <c r="AD743" s="566"/>
      <c r="AE743" s="566"/>
      <c r="AF743" s="566"/>
      <c r="AG743" s="566"/>
      <c r="AH743" s="566"/>
      <c r="AI743" s="572"/>
      <c r="AJ743" s="572"/>
      <c r="AK743" s="572"/>
      <c r="AL743" s="578"/>
      <c r="AM743" s="579"/>
    </row>
    <row r="744" spans="1:39" s="649" customFormat="1" x14ac:dyDescent="0.3">
      <c r="A744" s="565"/>
      <c r="B744" s="565"/>
      <c r="C744" s="566"/>
      <c r="D744" s="566"/>
      <c r="E744" s="567"/>
      <c r="F744" s="567"/>
      <c r="G744" s="567"/>
      <c r="H744" s="568"/>
      <c r="I744" s="568"/>
      <c r="J744" s="569"/>
      <c r="K744" s="568"/>
      <c r="L744" s="570"/>
      <c r="M744" s="571"/>
      <c r="N744" s="571"/>
      <c r="O744" s="572"/>
      <c r="P744" s="566"/>
      <c r="Q744" s="566"/>
      <c r="R744" s="566"/>
      <c r="S744" s="581"/>
      <c r="T744" s="582"/>
      <c r="U744" s="565"/>
      <c r="V744" s="576"/>
      <c r="W744" s="576"/>
      <c r="X744" s="577"/>
      <c r="Y744" s="577"/>
      <c r="Z744" s="577"/>
      <c r="AA744" s="577"/>
      <c r="AB744" s="566"/>
      <c r="AC744" s="566"/>
      <c r="AD744" s="566"/>
      <c r="AE744" s="566"/>
      <c r="AF744" s="566"/>
      <c r="AG744" s="566"/>
      <c r="AH744" s="566"/>
      <c r="AI744" s="572"/>
      <c r="AJ744" s="572"/>
      <c r="AK744" s="572"/>
      <c r="AL744" s="578"/>
      <c r="AM744" s="579"/>
    </row>
    <row r="745" spans="1:39" s="649" customFormat="1" x14ac:dyDescent="0.3">
      <c r="A745" s="565"/>
      <c r="B745" s="565"/>
      <c r="C745" s="566"/>
      <c r="D745" s="566"/>
      <c r="E745" s="567"/>
      <c r="F745" s="567"/>
      <c r="G745" s="567"/>
      <c r="H745" s="568"/>
      <c r="I745" s="568"/>
      <c r="J745" s="569"/>
      <c r="K745" s="568"/>
      <c r="L745" s="570"/>
      <c r="M745" s="571"/>
      <c r="N745" s="571"/>
      <c r="O745" s="572"/>
      <c r="P745" s="566"/>
      <c r="Q745" s="566"/>
      <c r="R745" s="566"/>
      <c r="S745" s="581"/>
      <c r="T745" s="582"/>
      <c r="U745" s="565"/>
      <c r="V745" s="576"/>
      <c r="W745" s="576"/>
      <c r="X745" s="577"/>
      <c r="Y745" s="577"/>
      <c r="Z745" s="577"/>
      <c r="AA745" s="577"/>
      <c r="AB745" s="566"/>
      <c r="AC745" s="566"/>
      <c r="AD745" s="566"/>
      <c r="AE745" s="566"/>
      <c r="AF745" s="566"/>
      <c r="AG745" s="566"/>
      <c r="AH745" s="566"/>
      <c r="AI745" s="572"/>
      <c r="AJ745" s="572"/>
      <c r="AK745" s="572"/>
      <c r="AL745" s="578"/>
      <c r="AM745" s="579"/>
    </row>
    <row r="746" spans="1:39" s="649" customFormat="1" x14ac:dyDescent="0.3">
      <c r="A746" s="565"/>
      <c r="B746" s="565"/>
      <c r="C746" s="566"/>
      <c r="D746" s="566"/>
      <c r="E746" s="567"/>
      <c r="F746" s="567"/>
      <c r="G746" s="567"/>
      <c r="H746" s="568"/>
      <c r="I746" s="568"/>
      <c r="J746" s="569"/>
      <c r="K746" s="568"/>
      <c r="L746" s="570"/>
      <c r="M746" s="571"/>
      <c r="N746" s="571"/>
      <c r="O746" s="572"/>
      <c r="P746" s="566"/>
      <c r="Q746" s="566"/>
      <c r="R746" s="566"/>
      <c r="S746" s="581"/>
      <c r="T746" s="582"/>
      <c r="U746" s="565"/>
      <c r="V746" s="576"/>
      <c r="W746" s="576"/>
      <c r="X746" s="577"/>
      <c r="Y746" s="577"/>
      <c r="Z746" s="577"/>
      <c r="AA746" s="577"/>
      <c r="AB746" s="566"/>
      <c r="AC746" s="566"/>
      <c r="AD746" s="566"/>
      <c r="AE746" s="566"/>
      <c r="AF746" s="566"/>
      <c r="AG746" s="566"/>
      <c r="AH746" s="566"/>
      <c r="AI746" s="572"/>
      <c r="AJ746" s="572"/>
      <c r="AK746" s="572"/>
      <c r="AL746" s="578"/>
      <c r="AM746" s="579"/>
    </row>
    <row r="747" spans="1:39" s="649" customFormat="1" x14ac:dyDescent="0.3">
      <c r="A747" s="565"/>
      <c r="B747" s="565"/>
      <c r="C747" s="566"/>
      <c r="D747" s="566"/>
      <c r="E747" s="567"/>
      <c r="F747" s="567"/>
      <c r="G747" s="567"/>
      <c r="H747" s="568"/>
      <c r="I747" s="568"/>
      <c r="J747" s="569"/>
      <c r="K747" s="568"/>
      <c r="L747" s="570"/>
      <c r="M747" s="571"/>
      <c r="N747" s="571"/>
      <c r="O747" s="572"/>
      <c r="P747" s="566"/>
      <c r="Q747" s="566"/>
      <c r="R747" s="566"/>
      <c r="S747" s="581"/>
      <c r="T747" s="582"/>
      <c r="U747" s="565"/>
      <c r="V747" s="576"/>
      <c r="W747" s="576"/>
      <c r="X747" s="577"/>
      <c r="Y747" s="577"/>
      <c r="Z747" s="577"/>
      <c r="AA747" s="577"/>
      <c r="AB747" s="566"/>
      <c r="AC747" s="566"/>
      <c r="AD747" s="566"/>
      <c r="AE747" s="566"/>
      <c r="AF747" s="566"/>
      <c r="AG747" s="566"/>
      <c r="AH747" s="566"/>
      <c r="AI747" s="572"/>
      <c r="AJ747" s="572"/>
      <c r="AK747" s="572"/>
      <c r="AL747" s="578"/>
      <c r="AM747" s="579"/>
    </row>
    <row r="748" spans="1:39" s="649" customFormat="1" x14ac:dyDescent="0.3">
      <c r="A748" s="565"/>
      <c r="B748" s="565"/>
      <c r="C748" s="566"/>
      <c r="D748" s="566"/>
      <c r="E748" s="567"/>
      <c r="F748" s="567"/>
      <c r="G748" s="567"/>
      <c r="H748" s="568"/>
      <c r="I748" s="568"/>
      <c r="J748" s="569"/>
      <c r="K748" s="568"/>
      <c r="L748" s="570"/>
      <c r="M748" s="571"/>
      <c r="N748" s="571"/>
      <c r="O748" s="572"/>
      <c r="P748" s="566"/>
      <c r="Q748" s="566"/>
      <c r="R748" s="566"/>
      <c r="S748" s="581"/>
      <c r="T748" s="582"/>
      <c r="U748" s="565"/>
      <c r="V748" s="576"/>
      <c r="W748" s="576"/>
      <c r="X748" s="577"/>
      <c r="Y748" s="577"/>
      <c r="Z748" s="577"/>
      <c r="AA748" s="577"/>
      <c r="AB748" s="566"/>
      <c r="AC748" s="566"/>
      <c r="AD748" s="566"/>
      <c r="AE748" s="566"/>
      <c r="AF748" s="566"/>
      <c r="AG748" s="566"/>
      <c r="AH748" s="566"/>
      <c r="AI748" s="572"/>
      <c r="AJ748" s="572"/>
      <c r="AK748" s="572"/>
      <c r="AL748" s="578"/>
      <c r="AM748" s="579"/>
    </row>
    <row r="749" spans="1:39" s="649" customFormat="1" x14ac:dyDescent="0.3">
      <c r="A749" s="565"/>
      <c r="B749" s="565"/>
      <c r="C749" s="566"/>
      <c r="D749" s="566"/>
      <c r="E749" s="567"/>
      <c r="F749" s="567"/>
      <c r="G749" s="567"/>
      <c r="H749" s="568"/>
      <c r="I749" s="568"/>
      <c r="J749" s="569"/>
      <c r="K749" s="568"/>
      <c r="L749" s="570"/>
      <c r="M749" s="571"/>
      <c r="N749" s="571"/>
      <c r="O749" s="572"/>
      <c r="P749" s="566"/>
      <c r="Q749" s="566"/>
      <c r="R749" s="566"/>
      <c r="S749" s="581"/>
      <c r="T749" s="582"/>
      <c r="U749" s="565"/>
      <c r="V749" s="576"/>
      <c r="W749" s="576"/>
      <c r="X749" s="577"/>
      <c r="Y749" s="577"/>
      <c r="Z749" s="577"/>
      <c r="AA749" s="577"/>
      <c r="AB749" s="566"/>
      <c r="AC749" s="566"/>
      <c r="AD749" s="566"/>
      <c r="AE749" s="566"/>
      <c r="AF749" s="566"/>
      <c r="AG749" s="566"/>
      <c r="AH749" s="566"/>
      <c r="AI749" s="572"/>
      <c r="AJ749" s="572"/>
      <c r="AK749" s="572"/>
      <c r="AL749" s="578"/>
      <c r="AM749" s="579"/>
    </row>
    <row r="750" spans="1:39" s="649" customFormat="1" x14ac:dyDescent="0.3">
      <c r="A750" s="565"/>
      <c r="B750" s="565"/>
      <c r="C750" s="566"/>
      <c r="D750" s="566"/>
      <c r="E750" s="567"/>
      <c r="F750" s="567"/>
      <c r="G750" s="567"/>
      <c r="H750" s="568"/>
      <c r="I750" s="568"/>
      <c r="J750" s="569"/>
      <c r="K750" s="568"/>
      <c r="L750" s="570"/>
      <c r="M750" s="571"/>
      <c r="N750" s="571"/>
      <c r="O750" s="572"/>
      <c r="P750" s="566"/>
      <c r="Q750" s="566"/>
      <c r="R750" s="566"/>
      <c r="S750" s="581"/>
      <c r="T750" s="582"/>
      <c r="U750" s="565"/>
      <c r="V750" s="576"/>
      <c r="W750" s="576"/>
      <c r="X750" s="577"/>
      <c r="Y750" s="577"/>
      <c r="Z750" s="577"/>
      <c r="AA750" s="577"/>
      <c r="AB750" s="566"/>
      <c r="AC750" s="566"/>
      <c r="AD750" s="566"/>
      <c r="AE750" s="566"/>
      <c r="AF750" s="566"/>
      <c r="AG750" s="566"/>
      <c r="AH750" s="566"/>
      <c r="AI750" s="572"/>
      <c r="AJ750" s="572"/>
      <c r="AK750" s="572"/>
      <c r="AL750" s="578"/>
      <c r="AM750" s="579"/>
    </row>
    <row r="751" spans="1:39" s="649" customFormat="1" x14ac:dyDescent="0.3">
      <c r="A751" s="565"/>
      <c r="B751" s="565"/>
      <c r="C751" s="566"/>
      <c r="D751" s="566"/>
      <c r="E751" s="567"/>
      <c r="F751" s="567"/>
      <c r="G751" s="567"/>
      <c r="H751" s="568"/>
      <c r="I751" s="568"/>
      <c r="J751" s="569"/>
      <c r="K751" s="568"/>
      <c r="L751" s="570"/>
      <c r="M751" s="571"/>
      <c r="N751" s="571"/>
      <c r="O751" s="572"/>
      <c r="P751" s="566"/>
      <c r="Q751" s="566"/>
      <c r="R751" s="566"/>
      <c r="S751" s="581"/>
      <c r="T751" s="582"/>
      <c r="U751" s="565"/>
      <c r="V751" s="576"/>
      <c r="W751" s="576"/>
      <c r="X751" s="577"/>
      <c r="Y751" s="577"/>
      <c r="Z751" s="577"/>
      <c r="AA751" s="577"/>
      <c r="AB751" s="566"/>
      <c r="AC751" s="566"/>
      <c r="AD751" s="566"/>
      <c r="AE751" s="566"/>
      <c r="AF751" s="566"/>
      <c r="AG751" s="566"/>
      <c r="AH751" s="566"/>
      <c r="AI751" s="572"/>
      <c r="AJ751" s="572"/>
      <c r="AK751" s="572"/>
      <c r="AL751" s="578"/>
      <c r="AM751" s="579"/>
    </row>
    <row r="752" spans="1:39" s="649" customFormat="1" x14ac:dyDescent="0.3">
      <c r="A752" s="565"/>
      <c r="B752" s="565"/>
      <c r="C752" s="566"/>
      <c r="D752" s="566"/>
      <c r="E752" s="567"/>
      <c r="F752" s="567"/>
      <c r="G752" s="567"/>
      <c r="H752" s="568"/>
      <c r="I752" s="568"/>
      <c r="J752" s="569"/>
      <c r="K752" s="568"/>
      <c r="L752" s="570"/>
      <c r="M752" s="571"/>
      <c r="N752" s="571"/>
      <c r="O752" s="572"/>
      <c r="P752" s="566"/>
      <c r="Q752" s="566"/>
      <c r="R752" s="566"/>
      <c r="S752" s="581"/>
      <c r="T752" s="582"/>
      <c r="U752" s="565"/>
      <c r="V752" s="576"/>
      <c r="W752" s="576"/>
      <c r="X752" s="577"/>
      <c r="Y752" s="577"/>
      <c r="Z752" s="577"/>
      <c r="AA752" s="577"/>
      <c r="AB752" s="566"/>
      <c r="AC752" s="566"/>
      <c r="AD752" s="566"/>
      <c r="AE752" s="566"/>
      <c r="AF752" s="566"/>
      <c r="AG752" s="566"/>
      <c r="AH752" s="566"/>
      <c r="AI752" s="572"/>
      <c r="AJ752" s="572"/>
      <c r="AK752" s="572"/>
      <c r="AL752" s="578"/>
      <c r="AM752" s="579"/>
    </row>
    <row r="753" spans="1:39" s="649" customFormat="1" x14ac:dyDescent="0.3">
      <c r="A753" s="565"/>
      <c r="B753" s="565"/>
      <c r="C753" s="566"/>
      <c r="D753" s="566"/>
      <c r="E753" s="567"/>
      <c r="F753" s="567"/>
      <c r="G753" s="567"/>
      <c r="H753" s="568"/>
      <c r="I753" s="568"/>
      <c r="J753" s="569"/>
      <c r="K753" s="568"/>
      <c r="L753" s="570"/>
      <c r="M753" s="571"/>
      <c r="N753" s="571"/>
      <c r="O753" s="572"/>
      <c r="P753" s="566"/>
      <c r="Q753" s="566"/>
      <c r="R753" s="566"/>
      <c r="S753" s="581"/>
      <c r="T753" s="582"/>
      <c r="U753" s="565"/>
      <c r="V753" s="576"/>
      <c r="W753" s="576"/>
      <c r="X753" s="577"/>
      <c r="Y753" s="577"/>
      <c r="Z753" s="577"/>
      <c r="AA753" s="577"/>
      <c r="AB753" s="566"/>
      <c r="AC753" s="566"/>
      <c r="AD753" s="566"/>
      <c r="AE753" s="566"/>
      <c r="AF753" s="566"/>
      <c r="AG753" s="566"/>
      <c r="AH753" s="566"/>
      <c r="AI753" s="572"/>
      <c r="AJ753" s="572"/>
      <c r="AK753" s="572"/>
      <c r="AL753" s="578"/>
      <c r="AM753" s="579"/>
    </row>
    <row r="754" spans="1:39" s="649" customFormat="1" x14ac:dyDescent="0.3">
      <c r="A754" s="565"/>
      <c r="B754" s="565"/>
      <c r="C754" s="566"/>
      <c r="D754" s="566"/>
      <c r="E754" s="567"/>
      <c r="F754" s="567"/>
      <c r="G754" s="567"/>
      <c r="H754" s="568"/>
      <c r="I754" s="568"/>
      <c r="J754" s="569"/>
      <c r="K754" s="568"/>
      <c r="L754" s="570"/>
      <c r="M754" s="571"/>
      <c r="N754" s="571"/>
      <c r="O754" s="572"/>
      <c r="P754" s="566"/>
      <c r="Q754" s="566"/>
      <c r="R754" s="566"/>
      <c r="S754" s="581"/>
      <c r="T754" s="582"/>
      <c r="U754" s="565"/>
      <c r="V754" s="576"/>
      <c r="W754" s="576"/>
      <c r="X754" s="577"/>
      <c r="Y754" s="577"/>
      <c r="Z754" s="577"/>
      <c r="AA754" s="577"/>
      <c r="AB754" s="566"/>
      <c r="AC754" s="566"/>
      <c r="AD754" s="566"/>
      <c r="AE754" s="566"/>
      <c r="AF754" s="566"/>
      <c r="AG754" s="566"/>
      <c r="AH754" s="566"/>
      <c r="AI754" s="572"/>
      <c r="AJ754" s="572"/>
      <c r="AK754" s="572"/>
      <c r="AL754" s="578"/>
      <c r="AM754" s="579"/>
    </row>
    <row r="755" spans="1:39" s="649" customFormat="1" x14ac:dyDescent="0.3">
      <c r="A755" s="565"/>
      <c r="B755" s="565"/>
      <c r="C755" s="566"/>
      <c r="D755" s="566"/>
      <c r="E755" s="567"/>
      <c r="F755" s="567"/>
      <c r="G755" s="567"/>
      <c r="H755" s="568"/>
      <c r="I755" s="568"/>
      <c r="J755" s="569"/>
      <c r="K755" s="568"/>
      <c r="L755" s="570"/>
      <c r="M755" s="571"/>
      <c r="N755" s="571"/>
      <c r="O755" s="572"/>
      <c r="P755" s="566"/>
      <c r="Q755" s="566"/>
      <c r="R755" s="566"/>
      <c r="S755" s="581"/>
      <c r="T755" s="582"/>
      <c r="U755" s="565"/>
      <c r="V755" s="576"/>
      <c r="W755" s="576"/>
      <c r="X755" s="577"/>
      <c r="Y755" s="577"/>
      <c r="Z755" s="577"/>
      <c r="AA755" s="577"/>
      <c r="AB755" s="566"/>
      <c r="AC755" s="566"/>
      <c r="AD755" s="566"/>
      <c r="AE755" s="566"/>
      <c r="AF755" s="566"/>
      <c r="AG755" s="566"/>
      <c r="AH755" s="566"/>
      <c r="AI755" s="572"/>
      <c r="AJ755" s="572"/>
      <c r="AK755" s="572"/>
      <c r="AL755" s="578"/>
      <c r="AM755" s="579"/>
    </row>
    <row r="756" spans="1:39" s="649" customFormat="1" x14ac:dyDescent="0.3">
      <c r="A756" s="565"/>
      <c r="B756" s="565"/>
      <c r="C756" s="566"/>
      <c r="D756" s="566"/>
      <c r="E756" s="567"/>
      <c r="F756" s="567"/>
      <c r="G756" s="567"/>
      <c r="H756" s="568"/>
      <c r="I756" s="568"/>
      <c r="J756" s="569"/>
      <c r="K756" s="568"/>
      <c r="L756" s="570"/>
      <c r="M756" s="571"/>
      <c r="N756" s="571"/>
      <c r="O756" s="572"/>
      <c r="P756" s="566"/>
      <c r="Q756" s="566"/>
      <c r="R756" s="566"/>
      <c r="S756" s="581"/>
      <c r="T756" s="582"/>
      <c r="U756" s="565"/>
      <c r="V756" s="576"/>
      <c r="W756" s="576"/>
      <c r="X756" s="577"/>
      <c r="Y756" s="577"/>
      <c r="Z756" s="577"/>
      <c r="AA756" s="577"/>
      <c r="AB756" s="566"/>
      <c r="AC756" s="566"/>
      <c r="AD756" s="566"/>
      <c r="AE756" s="566"/>
      <c r="AF756" s="566"/>
      <c r="AG756" s="566"/>
      <c r="AH756" s="566"/>
      <c r="AI756" s="572"/>
      <c r="AJ756" s="572"/>
      <c r="AK756" s="572"/>
      <c r="AL756" s="578"/>
      <c r="AM756" s="579"/>
    </row>
    <row r="757" spans="1:39" s="649" customFormat="1" x14ac:dyDescent="0.3">
      <c r="A757" s="565"/>
      <c r="B757" s="565"/>
      <c r="C757" s="566"/>
      <c r="D757" s="566"/>
      <c r="E757" s="567"/>
      <c r="F757" s="567"/>
      <c r="G757" s="567"/>
      <c r="H757" s="568"/>
      <c r="I757" s="568"/>
      <c r="J757" s="569"/>
      <c r="K757" s="568"/>
      <c r="L757" s="570"/>
      <c r="M757" s="571"/>
      <c r="N757" s="571"/>
      <c r="O757" s="572"/>
      <c r="P757" s="566"/>
      <c r="Q757" s="566"/>
      <c r="R757" s="566"/>
      <c r="S757" s="581"/>
      <c r="T757" s="582"/>
      <c r="U757" s="565"/>
      <c r="V757" s="576"/>
      <c r="W757" s="576"/>
      <c r="X757" s="577"/>
      <c r="Y757" s="577"/>
      <c r="Z757" s="577"/>
      <c r="AA757" s="577"/>
      <c r="AB757" s="566"/>
      <c r="AC757" s="566"/>
      <c r="AD757" s="566"/>
      <c r="AE757" s="566"/>
      <c r="AF757" s="566"/>
      <c r="AG757" s="566"/>
      <c r="AH757" s="566"/>
      <c r="AI757" s="572"/>
      <c r="AJ757" s="572"/>
      <c r="AK757" s="572"/>
      <c r="AL757" s="578"/>
      <c r="AM757" s="579"/>
    </row>
    <row r="758" spans="1:39" s="649" customFormat="1" x14ac:dyDescent="0.3">
      <c r="A758" s="565"/>
      <c r="B758" s="565"/>
      <c r="C758" s="566"/>
      <c r="D758" s="566"/>
      <c r="E758" s="567"/>
      <c r="F758" s="567"/>
      <c r="G758" s="567"/>
      <c r="H758" s="568"/>
      <c r="I758" s="568"/>
      <c r="J758" s="569"/>
      <c r="K758" s="568"/>
      <c r="L758" s="570"/>
      <c r="M758" s="571"/>
      <c r="N758" s="571"/>
      <c r="O758" s="572"/>
      <c r="P758" s="566"/>
      <c r="Q758" s="566"/>
      <c r="R758" s="566"/>
      <c r="S758" s="581"/>
      <c r="T758" s="582"/>
      <c r="U758" s="565"/>
      <c r="V758" s="576"/>
      <c r="W758" s="576"/>
      <c r="X758" s="577"/>
      <c r="Y758" s="577"/>
      <c r="Z758" s="577"/>
      <c r="AA758" s="577"/>
      <c r="AB758" s="566"/>
      <c r="AC758" s="566"/>
      <c r="AD758" s="566"/>
      <c r="AE758" s="566"/>
      <c r="AF758" s="566"/>
      <c r="AG758" s="566"/>
      <c r="AH758" s="566"/>
      <c r="AI758" s="572"/>
      <c r="AJ758" s="572"/>
      <c r="AK758" s="572"/>
      <c r="AL758" s="578"/>
      <c r="AM758" s="579"/>
    </row>
    <row r="759" spans="1:39" s="649" customFormat="1" x14ac:dyDescent="0.3">
      <c r="A759" s="565"/>
      <c r="B759" s="565"/>
      <c r="C759" s="566"/>
      <c r="D759" s="566"/>
      <c r="E759" s="567"/>
      <c r="F759" s="567"/>
      <c r="G759" s="567"/>
      <c r="H759" s="568"/>
      <c r="I759" s="568"/>
      <c r="J759" s="569"/>
      <c r="K759" s="568"/>
      <c r="L759" s="570"/>
      <c r="M759" s="571"/>
      <c r="N759" s="571"/>
      <c r="O759" s="572"/>
      <c r="P759" s="566"/>
      <c r="Q759" s="566"/>
      <c r="R759" s="566"/>
      <c r="S759" s="581"/>
      <c r="T759" s="582"/>
      <c r="U759" s="565"/>
      <c r="V759" s="576"/>
      <c r="W759" s="576"/>
      <c r="X759" s="577"/>
      <c r="Y759" s="577"/>
      <c r="Z759" s="577"/>
      <c r="AA759" s="577"/>
      <c r="AB759" s="566"/>
      <c r="AC759" s="566"/>
      <c r="AD759" s="566"/>
      <c r="AE759" s="566"/>
      <c r="AF759" s="566"/>
      <c r="AG759" s="566"/>
      <c r="AH759" s="566"/>
      <c r="AI759" s="572"/>
      <c r="AJ759" s="572"/>
      <c r="AK759" s="572"/>
      <c r="AL759" s="578"/>
      <c r="AM759" s="579"/>
    </row>
    <row r="760" spans="1:39" s="649" customFormat="1" x14ac:dyDescent="0.3">
      <c r="A760" s="565"/>
      <c r="B760" s="565"/>
      <c r="C760" s="566"/>
      <c r="D760" s="566"/>
      <c r="E760" s="567"/>
      <c r="F760" s="567"/>
      <c r="G760" s="567"/>
      <c r="H760" s="568"/>
      <c r="I760" s="568"/>
      <c r="J760" s="569"/>
      <c r="K760" s="568"/>
      <c r="L760" s="570"/>
      <c r="M760" s="571"/>
      <c r="N760" s="571"/>
      <c r="O760" s="572"/>
      <c r="P760" s="566"/>
      <c r="Q760" s="566"/>
      <c r="R760" s="566"/>
      <c r="S760" s="581"/>
      <c r="T760" s="582"/>
      <c r="U760" s="565"/>
      <c r="V760" s="576"/>
      <c r="W760" s="576"/>
      <c r="X760" s="577"/>
      <c r="Y760" s="577"/>
      <c r="Z760" s="577"/>
      <c r="AA760" s="577"/>
      <c r="AB760" s="566"/>
      <c r="AC760" s="566"/>
      <c r="AD760" s="566"/>
      <c r="AE760" s="566"/>
      <c r="AF760" s="566"/>
      <c r="AG760" s="566"/>
      <c r="AH760" s="566"/>
      <c r="AI760" s="572"/>
      <c r="AJ760" s="572"/>
      <c r="AK760" s="572"/>
      <c r="AL760" s="578"/>
      <c r="AM760" s="579"/>
    </row>
    <row r="761" spans="1:39" s="649" customFormat="1" x14ac:dyDescent="0.3">
      <c r="A761" s="565"/>
      <c r="B761" s="565"/>
      <c r="C761" s="566"/>
      <c r="D761" s="566"/>
      <c r="E761" s="567"/>
      <c r="F761" s="567"/>
      <c r="G761" s="567"/>
      <c r="H761" s="568"/>
      <c r="I761" s="568"/>
      <c r="J761" s="569"/>
      <c r="K761" s="568"/>
      <c r="L761" s="570"/>
      <c r="M761" s="571"/>
      <c r="N761" s="571"/>
      <c r="O761" s="572"/>
      <c r="P761" s="566"/>
      <c r="Q761" s="566"/>
      <c r="R761" s="566"/>
      <c r="S761" s="581"/>
      <c r="T761" s="582"/>
      <c r="U761" s="565"/>
      <c r="V761" s="576"/>
      <c r="W761" s="576"/>
      <c r="X761" s="577"/>
      <c r="Y761" s="577"/>
      <c r="Z761" s="577"/>
      <c r="AA761" s="577"/>
      <c r="AB761" s="566"/>
      <c r="AC761" s="566"/>
      <c r="AD761" s="566"/>
      <c r="AE761" s="566"/>
      <c r="AF761" s="566"/>
      <c r="AG761" s="566"/>
      <c r="AH761" s="566"/>
      <c r="AI761" s="572"/>
      <c r="AJ761" s="572"/>
      <c r="AK761" s="572"/>
      <c r="AL761" s="578"/>
      <c r="AM761" s="579"/>
    </row>
    <row r="762" spans="1:39" s="649" customFormat="1" x14ac:dyDescent="0.3">
      <c r="A762" s="565"/>
      <c r="B762" s="565"/>
      <c r="C762" s="566"/>
      <c r="D762" s="566"/>
      <c r="E762" s="567"/>
      <c r="F762" s="567"/>
      <c r="G762" s="567"/>
      <c r="H762" s="568"/>
      <c r="I762" s="568"/>
      <c r="J762" s="569"/>
      <c r="K762" s="568"/>
      <c r="L762" s="570"/>
      <c r="M762" s="571"/>
      <c r="N762" s="571"/>
      <c r="O762" s="572"/>
      <c r="P762" s="566"/>
      <c r="Q762" s="566"/>
      <c r="R762" s="566"/>
      <c r="S762" s="581"/>
      <c r="T762" s="582"/>
      <c r="U762" s="565"/>
      <c r="V762" s="576"/>
      <c r="W762" s="576"/>
      <c r="X762" s="577"/>
      <c r="Y762" s="577"/>
      <c r="Z762" s="577"/>
      <c r="AA762" s="577"/>
      <c r="AB762" s="566"/>
      <c r="AC762" s="566"/>
      <c r="AD762" s="566"/>
      <c r="AE762" s="566"/>
      <c r="AF762" s="566"/>
      <c r="AG762" s="566"/>
      <c r="AH762" s="566"/>
      <c r="AI762" s="572"/>
      <c r="AJ762" s="572"/>
      <c r="AK762" s="572"/>
      <c r="AL762" s="578"/>
      <c r="AM762" s="579"/>
    </row>
    <row r="763" spans="1:39" s="649" customFormat="1" x14ac:dyDescent="0.3">
      <c r="A763" s="565"/>
      <c r="B763" s="565"/>
      <c r="C763" s="566"/>
      <c r="D763" s="566"/>
      <c r="E763" s="567"/>
      <c r="F763" s="567"/>
      <c r="G763" s="567"/>
      <c r="H763" s="568"/>
      <c r="I763" s="568"/>
      <c r="J763" s="569"/>
      <c r="K763" s="568"/>
      <c r="L763" s="570"/>
      <c r="M763" s="571"/>
      <c r="N763" s="571"/>
      <c r="O763" s="572"/>
      <c r="P763" s="566"/>
      <c r="Q763" s="566"/>
      <c r="R763" s="566"/>
      <c r="S763" s="581"/>
      <c r="T763" s="582"/>
      <c r="U763" s="565"/>
      <c r="V763" s="576"/>
      <c r="W763" s="576"/>
      <c r="X763" s="577"/>
      <c r="Y763" s="577"/>
      <c r="Z763" s="577"/>
      <c r="AA763" s="577"/>
      <c r="AB763" s="566"/>
      <c r="AC763" s="566"/>
      <c r="AD763" s="566"/>
      <c r="AE763" s="566"/>
      <c r="AF763" s="566"/>
      <c r="AG763" s="566"/>
      <c r="AH763" s="566"/>
      <c r="AI763" s="572"/>
      <c r="AJ763" s="572"/>
      <c r="AK763" s="572"/>
      <c r="AL763" s="578"/>
      <c r="AM763" s="579"/>
    </row>
    <row r="764" spans="1:39" s="649" customFormat="1" x14ac:dyDescent="0.3">
      <c r="A764" s="565"/>
      <c r="B764" s="565"/>
      <c r="C764" s="566"/>
      <c r="D764" s="566"/>
      <c r="E764" s="567"/>
      <c r="F764" s="567"/>
      <c r="G764" s="567"/>
      <c r="H764" s="568"/>
      <c r="I764" s="568"/>
      <c r="J764" s="569"/>
      <c r="K764" s="568"/>
      <c r="L764" s="570"/>
      <c r="M764" s="571"/>
      <c r="N764" s="571"/>
      <c r="O764" s="572"/>
      <c r="P764" s="566"/>
      <c r="Q764" s="566"/>
      <c r="R764" s="566"/>
      <c r="S764" s="581"/>
      <c r="T764" s="582"/>
      <c r="U764" s="565"/>
      <c r="V764" s="576"/>
      <c r="W764" s="576"/>
      <c r="X764" s="577"/>
      <c r="Y764" s="577"/>
      <c r="Z764" s="577"/>
      <c r="AA764" s="577"/>
      <c r="AB764" s="566"/>
      <c r="AC764" s="566"/>
      <c r="AD764" s="566"/>
      <c r="AE764" s="566"/>
      <c r="AF764" s="566"/>
      <c r="AG764" s="566"/>
      <c r="AH764" s="566"/>
      <c r="AI764" s="572"/>
      <c r="AJ764" s="572"/>
      <c r="AK764" s="572"/>
      <c r="AL764" s="578"/>
      <c r="AM764" s="579"/>
    </row>
    <row r="765" spans="1:39" s="649" customFormat="1" x14ac:dyDescent="0.3">
      <c r="A765" s="565"/>
      <c r="B765" s="565"/>
      <c r="C765" s="566"/>
      <c r="D765" s="566"/>
      <c r="E765" s="567"/>
      <c r="F765" s="567"/>
      <c r="G765" s="567"/>
      <c r="H765" s="568"/>
      <c r="I765" s="568"/>
      <c r="J765" s="569"/>
      <c r="K765" s="568"/>
      <c r="L765" s="570"/>
      <c r="M765" s="571"/>
      <c r="N765" s="571"/>
      <c r="O765" s="572"/>
      <c r="P765" s="566"/>
      <c r="Q765" s="566"/>
      <c r="R765" s="566"/>
      <c r="S765" s="581"/>
      <c r="T765" s="582"/>
      <c r="U765" s="565"/>
      <c r="V765" s="576"/>
      <c r="W765" s="576"/>
      <c r="X765" s="577"/>
      <c r="Y765" s="577"/>
      <c r="Z765" s="577"/>
      <c r="AA765" s="577"/>
      <c r="AB765" s="566"/>
      <c r="AC765" s="566"/>
      <c r="AD765" s="566"/>
      <c r="AE765" s="566"/>
      <c r="AF765" s="566"/>
      <c r="AG765" s="566"/>
      <c r="AH765" s="566"/>
      <c r="AI765" s="572"/>
      <c r="AJ765" s="572"/>
      <c r="AK765" s="572"/>
      <c r="AL765" s="578"/>
      <c r="AM765" s="579"/>
    </row>
    <row r="766" spans="1:39" s="649" customFormat="1" x14ac:dyDescent="0.3">
      <c r="A766" s="565"/>
      <c r="B766" s="565"/>
      <c r="C766" s="566"/>
      <c r="D766" s="566"/>
      <c r="E766" s="567"/>
      <c r="F766" s="567"/>
      <c r="G766" s="567"/>
      <c r="H766" s="568"/>
      <c r="I766" s="568"/>
      <c r="J766" s="569"/>
      <c r="K766" s="568"/>
      <c r="L766" s="570"/>
      <c r="M766" s="571"/>
      <c r="N766" s="571"/>
      <c r="O766" s="572"/>
      <c r="P766" s="566"/>
      <c r="Q766" s="566"/>
      <c r="R766" s="566"/>
      <c r="S766" s="581"/>
      <c r="T766" s="582"/>
      <c r="U766" s="565"/>
      <c r="V766" s="576"/>
      <c r="W766" s="576"/>
      <c r="X766" s="577"/>
      <c r="Y766" s="577"/>
      <c r="Z766" s="577"/>
      <c r="AA766" s="577"/>
      <c r="AB766" s="566"/>
      <c r="AC766" s="566"/>
      <c r="AD766" s="566"/>
      <c r="AE766" s="566"/>
      <c r="AF766" s="566"/>
      <c r="AG766" s="566"/>
      <c r="AH766" s="566"/>
      <c r="AI766" s="572"/>
      <c r="AJ766" s="572"/>
      <c r="AK766" s="572"/>
      <c r="AL766" s="578"/>
      <c r="AM766" s="579"/>
    </row>
    <row r="767" spans="1:39" s="649" customFormat="1" x14ac:dyDescent="0.3">
      <c r="A767" s="565"/>
      <c r="B767" s="565"/>
      <c r="C767" s="566"/>
      <c r="D767" s="566"/>
      <c r="E767" s="567"/>
      <c r="F767" s="567"/>
      <c r="G767" s="567"/>
      <c r="H767" s="568"/>
      <c r="I767" s="568"/>
      <c r="J767" s="569"/>
      <c r="K767" s="568"/>
      <c r="L767" s="570"/>
      <c r="M767" s="571"/>
      <c r="N767" s="571"/>
      <c r="O767" s="572"/>
      <c r="P767" s="566"/>
      <c r="Q767" s="566"/>
      <c r="R767" s="566"/>
      <c r="S767" s="581"/>
      <c r="T767" s="582"/>
      <c r="U767" s="565"/>
      <c r="V767" s="576"/>
      <c r="W767" s="576"/>
      <c r="X767" s="577"/>
      <c r="Y767" s="577"/>
      <c r="Z767" s="577"/>
      <c r="AA767" s="577"/>
      <c r="AB767" s="566"/>
      <c r="AC767" s="566"/>
      <c r="AD767" s="566"/>
      <c r="AE767" s="566"/>
      <c r="AF767" s="566"/>
      <c r="AG767" s="566"/>
      <c r="AH767" s="566"/>
      <c r="AI767" s="572"/>
      <c r="AJ767" s="572"/>
      <c r="AK767" s="572"/>
      <c r="AL767" s="578"/>
      <c r="AM767" s="579"/>
    </row>
    <row r="768" spans="1:39" s="649" customFormat="1" x14ac:dyDescent="0.3">
      <c r="A768" s="565"/>
      <c r="B768" s="565"/>
      <c r="C768" s="566"/>
      <c r="D768" s="566"/>
      <c r="E768" s="567"/>
      <c r="F768" s="567"/>
      <c r="G768" s="567"/>
      <c r="H768" s="568"/>
      <c r="I768" s="568"/>
      <c r="J768" s="569"/>
      <c r="K768" s="568"/>
      <c r="L768" s="570"/>
      <c r="M768" s="571"/>
      <c r="N768" s="571"/>
      <c r="O768" s="572"/>
      <c r="P768" s="566"/>
      <c r="Q768" s="566"/>
      <c r="R768" s="566"/>
      <c r="S768" s="581"/>
      <c r="T768" s="582"/>
      <c r="U768" s="565"/>
      <c r="V768" s="576"/>
      <c r="W768" s="576"/>
      <c r="X768" s="577"/>
      <c r="Y768" s="577"/>
      <c r="Z768" s="577"/>
      <c r="AA768" s="577"/>
      <c r="AB768" s="566"/>
      <c r="AC768" s="566"/>
      <c r="AD768" s="566"/>
      <c r="AE768" s="566"/>
      <c r="AF768" s="566"/>
      <c r="AG768" s="566"/>
      <c r="AH768" s="566"/>
      <c r="AI768" s="572"/>
      <c r="AJ768" s="572"/>
      <c r="AK768" s="572"/>
      <c r="AL768" s="578"/>
      <c r="AM768" s="579"/>
    </row>
    <row r="769" spans="1:39" s="649" customFormat="1" x14ac:dyDescent="0.3">
      <c r="A769" s="565"/>
      <c r="B769" s="565"/>
      <c r="C769" s="566"/>
      <c r="D769" s="566"/>
      <c r="E769" s="567"/>
      <c r="F769" s="567"/>
      <c r="G769" s="567"/>
      <c r="H769" s="568"/>
      <c r="I769" s="568"/>
      <c r="J769" s="569"/>
      <c r="K769" s="568"/>
      <c r="L769" s="570"/>
      <c r="M769" s="571"/>
      <c r="N769" s="571"/>
      <c r="O769" s="572"/>
      <c r="P769" s="566"/>
      <c r="Q769" s="566"/>
      <c r="R769" s="566"/>
      <c r="S769" s="581"/>
      <c r="T769" s="582"/>
      <c r="U769" s="565"/>
      <c r="V769" s="576"/>
      <c r="W769" s="576"/>
      <c r="X769" s="577"/>
      <c r="Y769" s="577"/>
      <c r="Z769" s="577"/>
      <c r="AA769" s="577"/>
      <c r="AB769" s="566"/>
      <c r="AC769" s="566"/>
      <c r="AD769" s="566"/>
      <c r="AE769" s="566"/>
      <c r="AF769" s="566"/>
      <c r="AG769" s="566"/>
      <c r="AH769" s="566"/>
      <c r="AI769" s="572"/>
      <c r="AJ769" s="572"/>
      <c r="AK769" s="572"/>
      <c r="AL769" s="578"/>
      <c r="AM769" s="579"/>
    </row>
    <row r="770" spans="1:39" s="649" customFormat="1" x14ac:dyDescent="0.3">
      <c r="A770" s="565"/>
      <c r="B770" s="565"/>
      <c r="C770" s="566"/>
      <c r="D770" s="566"/>
      <c r="E770" s="567"/>
      <c r="F770" s="567"/>
      <c r="G770" s="567"/>
      <c r="H770" s="568"/>
      <c r="I770" s="568"/>
      <c r="J770" s="569"/>
      <c r="K770" s="568"/>
      <c r="L770" s="570"/>
      <c r="M770" s="571"/>
      <c r="N770" s="571"/>
      <c r="O770" s="572"/>
      <c r="P770" s="566"/>
      <c r="Q770" s="566"/>
      <c r="R770" s="566"/>
      <c r="S770" s="581"/>
      <c r="T770" s="582"/>
      <c r="U770" s="565"/>
      <c r="V770" s="576"/>
      <c r="W770" s="576"/>
      <c r="X770" s="577"/>
      <c r="Y770" s="577"/>
      <c r="Z770" s="577"/>
      <c r="AA770" s="577"/>
      <c r="AB770" s="566"/>
      <c r="AC770" s="566"/>
      <c r="AD770" s="566"/>
      <c r="AE770" s="566"/>
      <c r="AF770" s="566"/>
      <c r="AG770" s="566"/>
      <c r="AH770" s="566"/>
      <c r="AI770" s="572"/>
      <c r="AJ770" s="572"/>
      <c r="AK770" s="572"/>
      <c r="AL770" s="578"/>
      <c r="AM770" s="579"/>
    </row>
    <row r="771" spans="1:39" s="649" customFormat="1" x14ac:dyDescent="0.3">
      <c r="A771" s="565"/>
      <c r="B771" s="565"/>
      <c r="C771" s="566"/>
      <c r="D771" s="566"/>
      <c r="E771" s="567"/>
      <c r="F771" s="567"/>
      <c r="G771" s="567"/>
      <c r="H771" s="568"/>
      <c r="I771" s="568"/>
      <c r="J771" s="569"/>
      <c r="K771" s="568"/>
      <c r="L771" s="570"/>
      <c r="M771" s="571"/>
      <c r="N771" s="571"/>
      <c r="O771" s="572"/>
      <c r="P771" s="566"/>
      <c r="Q771" s="566"/>
      <c r="R771" s="566"/>
      <c r="S771" s="581"/>
      <c r="T771" s="582"/>
      <c r="U771" s="565"/>
      <c r="V771" s="576"/>
      <c r="W771" s="576"/>
      <c r="X771" s="577"/>
      <c r="Y771" s="577"/>
      <c r="Z771" s="577"/>
      <c r="AA771" s="577"/>
      <c r="AB771" s="566"/>
      <c r="AC771" s="566"/>
      <c r="AD771" s="566"/>
      <c r="AE771" s="566"/>
      <c r="AF771" s="566"/>
      <c r="AG771" s="566"/>
      <c r="AH771" s="566"/>
      <c r="AI771" s="572"/>
      <c r="AJ771" s="572"/>
      <c r="AK771" s="572"/>
      <c r="AL771" s="578"/>
      <c r="AM771" s="579"/>
    </row>
    <row r="772" spans="1:39" s="649" customFormat="1" x14ac:dyDescent="0.3">
      <c r="A772" s="565"/>
      <c r="B772" s="565"/>
      <c r="C772" s="566"/>
      <c r="D772" s="566"/>
      <c r="E772" s="567"/>
      <c r="F772" s="567"/>
      <c r="G772" s="567"/>
      <c r="H772" s="568"/>
      <c r="I772" s="568"/>
      <c r="J772" s="569"/>
      <c r="K772" s="568"/>
      <c r="L772" s="570"/>
      <c r="M772" s="571"/>
      <c r="N772" s="571"/>
      <c r="O772" s="572"/>
      <c r="P772" s="566"/>
      <c r="Q772" s="566"/>
      <c r="R772" s="566"/>
      <c r="S772" s="581"/>
      <c r="T772" s="582"/>
      <c r="U772" s="565"/>
      <c r="V772" s="576"/>
      <c r="W772" s="576"/>
      <c r="X772" s="577"/>
      <c r="Y772" s="577"/>
      <c r="Z772" s="577"/>
      <c r="AA772" s="577"/>
      <c r="AB772" s="566"/>
      <c r="AC772" s="566"/>
      <c r="AD772" s="566"/>
      <c r="AE772" s="566"/>
      <c r="AF772" s="566"/>
      <c r="AG772" s="566"/>
      <c r="AH772" s="566"/>
      <c r="AI772" s="572"/>
      <c r="AJ772" s="572"/>
      <c r="AK772" s="572"/>
      <c r="AL772" s="578"/>
      <c r="AM772" s="579"/>
    </row>
    <row r="773" spans="1:39" s="649" customFormat="1" x14ac:dyDescent="0.3">
      <c r="A773" s="565"/>
      <c r="B773" s="565"/>
      <c r="C773" s="566"/>
      <c r="D773" s="566"/>
      <c r="E773" s="567"/>
      <c r="F773" s="567"/>
      <c r="G773" s="567"/>
      <c r="H773" s="568"/>
      <c r="I773" s="568"/>
      <c r="J773" s="569"/>
      <c r="K773" s="568"/>
      <c r="L773" s="570"/>
      <c r="M773" s="571"/>
      <c r="N773" s="571"/>
      <c r="O773" s="572"/>
      <c r="P773" s="566"/>
      <c r="Q773" s="566"/>
      <c r="R773" s="566"/>
      <c r="S773" s="581"/>
      <c r="T773" s="582"/>
      <c r="U773" s="565"/>
      <c r="V773" s="576"/>
      <c r="W773" s="576"/>
      <c r="X773" s="577"/>
      <c r="Y773" s="577"/>
      <c r="Z773" s="577"/>
      <c r="AA773" s="577"/>
      <c r="AB773" s="566"/>
      <c r="AC773" s="566"/>
      <c r="AD773" s="566"/>
      <c r="AE773" s="566"/>
      <c r="AF773" s="566"/>
      <c r="AG773" s="566"/>
      <c r="AH773" s="566"/>
      <c r="AI773" s="572"/>
      <c r="AJ773" s="572"/>
      <c r="AK773" s="572"/>
      <c r="AL773" s="578"/>
      <c r="AM773" s="579"/>
    </row>
    <row r="774" spans="1:39" s="649" customFormat="1" x14ac:dyDescent="0.3">
      <c r="A774" s="565"/>
      <c r="B774" s="565"/>
      <c r="C774" s="566"/>
      <c r="D774" s="566"/>
      <c r="E774" s="567"/>
      <c r="F774" s="567"/>
      <c r="G774" s="567"/>
      <c r="H774" s="568"/>
      <c r="I774" s="568"/>
      <c r="J774" s="569"/>
      <c r="K774" s="568"/>
      <c r="L774" s="570"/>
      <c r="M774" s="571"/>
      <c r="N774" s="571"/>
      <c r="O774" s="572"/>
      <c r="P774" s="566"/>
      <c r="Q774" s="566"/>
      <c r="R774" s="566"/>
      <c r="S774" s="581"/>
      <c r="T774" s="582"/>
      <c r="U774" s="565"/>
      <c r="V774" s="576"/>
      <c r="W774" s="576"/>
      <c r="X774" s="577"/>
      <c r="Y774" s="577"/>
      <c r="Z774" s="577"/>
      <c r="AA774" s="577"/>
      <c r="AB774" s="566"/>
      <c r="AC774" s="566"/>
      <c r="AD774" s="566"/>
      <c r="AE774" s="566"/>
      <c r="AF774" s="566"/>
      <c r="AG774" s="566"/>
      <c r="AH774" s="566"/>
      <c r="AI774" s="572"/>
      <c r="AJ774" s="572"/>
      <c r="AK774" s="572"/>
      <c r="AL774" s="578"/>
      <c r="AM774" s="579"/>
    </row>
    <row r="775" spans="1:39" s="649" customFormat="1" x14ac:dyDescent="0.3">
      <c r="A775" s="565"/>
      <c r="B775" s="565"/>
      <c r="C775" s="566"/>
      <c r="D775" s="566"/>
      <c r="E775" s="567"/>
      <c r="F775" s="567"/>
      <c r="G775" s="567"/>
      <c r="H775" s="568"/>
      <c r="I775" s="568"/>
      <c r="J775" s="569"/>
      <c r="K775" s="568"/>
      <c r="L775" s="570"/>
      <c r="M775" s="571"/>
      <c r="N775" s="571"/>
      <c r="O775" s="572"/>
      <c r="P775" s="566"/>
      <c r="Q775" s="566"/>
      <c r="R775" s="566"/>
      <c r="S775" s="581"/>
      <c r="T775" s="582"/>
      <c r="U775" s="565"/>
      <c r="V775" s="576"/>
      <c r="W775" s="576"/>
      <c r="X775" s="577"/>
      <c r="Y775" s="577"/>
      <c r="Z775" s="577"/>
      <c r="AA775" s="577"/>
      <c r="AB775" s="566"/>
      <c r="AC775" s="566"/>
      <c r="AD775" s="566"/>
      <c r="AE775" s="566"/>
      <c r="AF775" s="566"/>
      <c r="AG775" s="566"/>
      <c r="AH775" s="566"/>
      <c r="AI775" s="572"/>
      <c r="AJ775" s="572"/>
      <c r="AK775" s="572"/>
      <c r="AL775" s="578"/>
      <c r="AM775" s="579"/>
    </row>
    <row r="776" spans="1:39" s="649" customFormat="1" x14ac:dyDescent="0.3">
      <c r="A776" s="565"/>
      <c r="B776" s="565"/>
      <c r="C776" s="566"/>
      <c r="D776" s="566"/>
      <c r="E776" s="567"/>
      <c r="F776" s="567"/>
      <c r="G776" s="567"/>
      <c r="H776" s="568"/>
      <c r="I776" s="568"/>
      <c r="J776" s="569"/>
      <c r="K776" s="568"/>
      <c r="L776" s="570"/>
      <c r="M776" s="571"/>
      <c r="N776" s="571"/>
      <c r="O776" s="572"/>
      <c r="P776" s="566"/>
      <c r="Q776" s="566"/>
      <c r="R776" s="566"/>
      <c r="S776" s="581"/>
      <c r="T776" s="582"/>
      <c r="U776" s="565"/>
      <c r="V776" s="576"/>
      <c r="W776" s="576"/>
      <c r="X776" s="577"/>
      <c r="Y776" s="577"/>
      <c r="Z776" s="577"/>
      <c r="AA776" s="577"/>
      <c r="AB776" s="566"/>
      <c r="AC776" s="566"/>
      <c r="AD776" s="566"/>
      <c r="AE776" s="566"/>
      <c r="AF776" s="566"/>
      <c r="AG776" s="566"/>
      <c r="AH776" s="566"/>
      <c r="AI776" s="572"/>
      <c r="AJ776" s="572"/>
      <c r="AK776" s="572"/>
      <c r="AL776" s="578"/>
      <c r="AM776" s="579"/>
    </row>
    <row r="777" spans="1:39" s="649" customFormat="1" x14ac:dyDescent="0.3">
      <c r="A777" s="565"/>
      <c r="B777" s="565"/>
      <c r="C777" s="566"/>
      <c r="D777" s="566"/>
      <c r="E777" s="567"/>
      <c r="F777" s="567"/>
      <c r="G777" s="567"/>
      <c r="H777" s="568"/>
      <c r="I777" s="568"/>
      <c r="J777" s="569"/>
      <c r="K777" s="568"/>
      <c r="L777" s="570"/>
      <c r="M777" s="571"/>
      <c r="N777" s="571"/>
      <c r="O777" s="572"/>
      <c r="P777" s="566"/>
      <c r="Q777" s="566"/>
      <c r="R777" s="566"/>
      <c r="S777" s="581"/>
      <c r="T777" s="582"/>
      <c r="U777" s="565"/>
      <c r="V777" s="576"/>
      <c r="W777" s="576"/>
      <c r="X777" s="577"/>
      <c r="Y777" s="577"/>
      <c r="Z777" s="577"/>
      <c r="AA777" s="577"/>
      <c r="AB777" s="566"/>
      <c r="AC777" s="566"/>
      <c r="AD777" s="566"/>
      <c r="AE777" s="566"/>
      <c r="AF777" s="566"/>
      <c r="AG777" s="566"/>
      <c r="AH777" s="566"/>
      <c r="AI777" s="572"/>
      <c r="AJ777" s="572"/>
      <c r="AK777" s="572"/>
      <c r="AL777" s="578"/>
      <c r="AM777" s="579"/>
    </row>
    <row r="778" spans="1:39" s="649" customFormat="1" x14ac:dyDescent="0.3">
      <c r="A778" s="565"/>
      <c r="B778" s="565"/>
      <c r="C778" s="566"/>
      <c r="D778" s="566"/>
      <c r="E778" s="567"/>
      <c r="F778" s="567"/>
      <c r="G778" s="567"/>
      <c r="H778" s="568"/>
      <c r="I778" s="568"/>
      <c r="J778" s="569"/>
      <c r="K778" s="568"/>
      <c r="L778" s="570"/>
      <c r="M778" s="571"/>
      <c r="N778" s="571"/>
      <c r="O778" s="572"/>
      <c r="P778" s="566"/>
      <c r="Q778" s="566"/>
      <c r="R778" s="566"/>
      <c r="S778" s="581"/>
      <c r="T778" s="582"/>
      <c r="U778" s="565"/>
      <c r="V778" s="576"/>
      <c r="W778" s="576"/>
      <c r="X778" s="577"/>
      <c r="Y778" s="577"/>
      <c r="Z778" s="577"/>
      <c r="AA778" s="577"/>
      <c r="AB778" s="566"/>
      <c r="AC778" s="566"/>
      <c r="AD778" s="566"/>
      <c r="AE778" s="566"/>
      <c r="AF778" s="566"/>
      <c r="AG778" s="566"/>
      <c r="AH778" s="566"/>
      <c r="AI778" s="572"/>
      <c r="AJ778" s="572"/>
      <c r="AK778" s="572"/>
      <c r="AL778" s="578"/>
      <c r="AM778" s="579"/>
    </row>
    <row r="779" spans="1:39" s="649" customFormat="1" x14ac:dyDescent="0.3">
      <c r="A779" s="565"/>
      <c r="B779" s="565"/>
      <c r="C779" s="566"/>
      <c r="D779" s="566"/>
      <c r="E779" s="567"/>
      <c r="F779" s="567"/>
      <c r="G779" s="567"/>
      <c r="H779" s="568"/>
      <c r="I779" s="568"/>
      <c r="J779" s="569"/>
      <c r="K779" s="568"/>
      <c r="L779" s="570"/>
      <c r="M779" s="571"/>
      <c r="N779" s="571"/>
      <c r="O779" s="572"/>
      <c r="P779" s="566"/>
      <c r="Q779" s="566"/>
      <c r="R779" s="566"/>
      <c r="S779" s="581"/>
      <c r="T779" s="582"/>
      <c r="U779" s="565"/>
      <c r="V779" s="576"/>
      <c r="W779" s="576"/>
      <c r="X779" s="577"/>
      <c r="Y779" s="577"/>
      <c r="Z779" s="577"/>
      <c r="AA779" s="577"/>
      <c r="AB779" s="566"/>
      <c r="AC779" s="566"/>
      <c r="AD779" s="566"/>
      <c r="AE779" s="566"/>
      <c r="AF779" s="566"/>
      <c r="AG779" s="566"/>
      <c r="AH779" s="566"/>
      <c r="AI779" s="572"/>
      <c r="AJ779" s="572"/>
      <c r="AK779" s="572"/>
      <c r="AL779" s="578"/>
      <c r="AM779" s="579"/>
    </row>
    <row r="780" spans="1:39" s="649" customFormat="1" x14ac:dyDescent="0.3">
      <c r="A780" s="565"/>
      <c r="B780" s="565"/>
      <c r="C780" s="566"/>
      <c r="D780" s="566"/>
      <c r="E780" s="567"/>
      <c r="F780" s="567"/>
      <c r="G780" s="567"/>
      <c r="H780" s="568"/>
      <c r="I780" s="568"/>
      <c r="J780" s="569"/>
      <c r="K780" s="568"/>
      <c r="L780" s="570"/>
      <c r="M780" s="571"/>
      <c r="N780" s="571"/>
      <c r="O780" s="572"/>
      <c r="P780" s="566"/>
      <c r="Q780" s="566"/>
      <c r="R780" s="566"/>
      <c r="S780" s="581"/>
      <c r="T780" s="582"/>
      <c r="U780" s="565"/>
      <c r="V780" s="576"/>
      <c r="W780" s="576"/>
      <c r="X780" s="577"/>
      <c r="Y780" s="577"/>
      <c r="Z780" s="577"/>
      <c r="AA780" s="577"/>
      <c r="AB780" s="566"/>
      <c r="AC780" s="566"/>
      <c r="AD780" s="566"/>
      <c r="AE780" s="566"/>
      <c r="AF780" s="566"/>
      <c r="AG780" s="566"/>
      <c r="AH780" s="566"/>
      <c r="AI780" s="572"/>
      <c r="AJ780" s="572"/>
      <c r="AK780" s="572"/>
      <c r="AL780" s="578"/>
      <c r="AM780" s="579"/>
    </row>
    <row r="781" spans="1:39" s="649" customFormat="1" x14ac:dyDescent="0.3">
      <c r="A781" s="565"/>
      <c r="B781" s="565"/>
      <c r="C781" s="566"/>
      <c r="D781" s="566"/>
      <c r="E781" s="567"/>
      <c r="F781" s="567"/>
      <c r="G781" s="567"/>
      <c r="H781" s="568"/>
      <c r="I781" s="568"/>
      <c r="J781" s="569"/>
      <c r="K781" s="568"/>
      <c r="L781" s="570"/>
      <c r="M781" s="571"/>
      <c r="N781" s="571"/>
      <c r="O781" s="572"/>
      <c r="P781" s="566"/>
      <c r="Q781" s="566"/>
      <c r="R781" s="566"/>
      <c r="S781" s="581"/>
      <c r="T781" s="582"/>
      <c r="U781" s="565"/>
      <c r="V781" s="576"/>
      <c r="W781" s="576"/>
      <c r="X781" s="577"/>
      <c r="Y781" s="577"/>
      <c r="Z781" s="577"/>
      <c r="AA781" s="577"/>
      <c r="AB781" s="566"/>
      <c r="AC781" s="566"/>
      <c r="AD781" s="566"/>
      <c r="AE781" s="566"/>
      <c r="AF781" s="566"/>
      <c r="AG781" s="566"/>
      <c r="AH781" s="566"/>
      <c r="AI781" s="572"/>
      <c r="AJ781" s="572"/>
      <c r="AK781" s="572"/>
      <c r="AL781" s="578"/>
      <c r="AM781" s="579"/>
    </row>
    <row r="782" spans="1:39" s="649" customFormat="1" x14ac:dyDescent="0.3">
      <c r="A782" s="565"/>
      <c r="B782" s="565"/>
      <c r="C782" s="566"/>
      <c r="D782" s="566"/>
      <c r="E782" s="567"/>
      <c r="F782" s="567"/>
      <c r="G782" s="567"/>
      <c r="H782" s="568"/>
      <c r="I782" s="568"/>
      <c r="J782" s="569"/>
      <c r="K782" s="568"/>
      <c r="L782" s="570"/>
      <c r="M782" s="571"/>
      <c r="N782" s="571"/>
      <c r="O782" s="572"/>
      <c r="P782" s="566"/>
      <c r="Q782" s="566"/>
      <c r="R782" s="566"/>
      <c r="S782" s="581"/>
      <c r="T782" s="582"/>
      <c r="U782" s="565"/>
      <c r="V782" s="576"/>
      <c r="W782" s="576"/>
      <c r="X782" s="577"/>
      <c r="Y782" s="577"/>
      <c r="Z782" s="577"/>
      <c r="AA782" s="577"/>
      <c r="AB782" s="566"/>
      <c r="AC782" s="566"/>
      <c r="AD782" s="566"/>
      <c r="AE782" s="566"/>
      <c r="AF782" s="566"/>
      <c r="AG782" s="566"/>
      <c r="AH782" s="566"/>
      <c r="AI782" s="572"/>
      <c r="AJ782" s="572"/>
      <c r="AK782" s="572"/>
      <c r="AL782" s="578"/>
      <c r="AM782" s="579"/>
    </row>
    <row r="783" spans="1:39" s="649" customFormat="1" x14ac:dyDescent="0.3">
      <c r="A783" s="565"/>
      <c r="B783" s="565"/>
      <c r="C783" s="566"/>
      <c r="D783" s="566"/>
      <c r="E783" s="567"/>
      <c r="F783" s="567"/>
      <c r="G783" s="567"/>
      <c r="H783" s="568"/>
      <c r="I783" s="568"/>
      <c r="J783" s="569"/>
      <c r="K783" s="568"/>
      <c r="L783" s="570"/>
      <c r="M783" s="571"/>
      <c r="N783" s="571"/>
      <c r="O783" s="572"/>
      <c r="P783" s="566"/>
      <c r="Q783" s="566"/>
      <c r="R783" s="566"/>
      <c r="S783" s="581"/>
      <c r="T783" s="582"/>
      <c r="U783" s="565"/>
      <c r="V783" s="576"/>
      <c r="W783" s="576"/>
      <c r="X783" s="577"/>
      <c r="Y783" s="577"/>
      <c r="Z783" s="577"/>
      <c r="AA783" s="577"/>
      <c r="AB783" s="566"/>
      <c r="AC783" s="566"/>
      <c r="AD783" s="566"/>
      <c r="AE783" s="566"/>
      <c r="AF783" s="566"/>
      <c r="AG783" s="566"/>
      <c r="AH783" s="566"/>
      <c r="AI783" s="572"/>
      <c r="AJ783" s="572"/>
      <c r="AK783" s="572"/>
      <c r="AL783" s="578"/>
      <c r="AM783" s="579"/>
    </row>
    <row r="784" spans="1:39" s="649" customFormat="1" x14ac:dyDescent="0.3">
      <c r="A784" s="565"/>
      <c r="B784" s="565"/>
      <c r="C784" s="566"/>
      <c r="D784" s="566"/>
      <c r="E784" s="567"/>
      <c r="F784" s="567"/>
      <c r="G784" s="567"/>
      <c r="H784" s="568"/>
      <c r="I784" s="568"/>
      <c r="J784" s="569"/>
      <c r="K784" s="568"/>
      <c r="L784" s="570"/>
      <c r="M784" s="571"/>
      <c r="N784" s="571"/>
      <c r="O784" s="572"/>
      <c r="P784" s="566"/>
      <c r="Q784" s="566"/>
      <c r="R784" s="566"/>
      <c r="S784" s="581"/>
      <c r="T784" s="582"/>
      <c r="U784" s="565"/>
      <c r="V784" s="576"/>
      <c r="W784" s="576"/>
      <c r="X784" s="577"/>
      <c r="Y784" s="577"/>
      <c r="Z784" s="577"/>
      <c r="AA784" s="577"/>
      <c r="AB784" s="566"/>
      <c r="AC784" s="566"/>
      <c r="AD784" s="566"/>
      <c r="AE784" s="566"/>
      <c r="AF784" s="566"/>
      <c r="AG784" s="566"/>
      <c r="AH784" s="566"/>
      <c r="AI784" s="572"/>
      <c r="AJ784" s="572"/>
      <c r="AK784" s="572"/>
      <c r="AL784" s="578"/>
      <c r="AM784" s="579"/>
    </row>
    <row r="785" spans="1:39" s="649" customFormat="1" x14ac:dyDescent="0.3">
      <c r="A785" s="565"/>
      <c r="B785" s="565"/>
      <c r="C785" s="566"/>
      <c r="D785" s="566"/>
      <c r="E785" s="567"/>
      <c r="F785" s="567"/>
      <c r="G785" s="567"/>
      <c r="H785" s="568"/>
      <c r="I785" s="568"/>
      <c r="J785" s="569"/>
      <c r="K785" s="568"/>
      <c r="L785" s="570"/>
      <c r="M785" s="571"/>
      <c r="N785" s="571"/>
      <c r="O785" s="572"/>
      <c r="P785" s="566"/>
      <c r="Q785" s="566"/>
      <c r="R785" s="566"/>
      <c r="S785" s="581"/>
      <c r="T785" s="582"/>
      <c r="U785" s="565"/>
      <c r="V785" s="576"/>
      <c r="W785" s="576"/>
      <c r="X785" s="577"/>
      <c r="Y785" s="577"/>
      <c r="Z785" s="577"/>
      <c r="AA785" s="577"/>
      <c r="AB785" s="566"/>
      <c r="AC785" s="566"/>
      <c r="AD785" s="566"/>
      <c r="AE785" s="566"/>
      <c r="AF785" s="566"/>
      <c r="AG785" s="566"/>
      <c r="AH785" s="566"/>
      <c r="AI785" s="572"/>
      <c r="AJ785" s="572"/>
      <c r="AK785" s="572"/>
      <c r="AL785" s="578"/>
      <c r="AM785" s="579"/>
    </row>
    <row r="786" spans="1:39" s="649" customFormat="1" x14ac:dyDescent="0.3">
      <c r="A786" s="565"/>
      <c r="B786" s="565"/>
      <c r="C786" s="566"/>
      <c r="D786" s="566"/>
      <c r="E786" s="567"/>
      <c r="F786" s="567"/>
      <c r="G786" s="567"/>
      <c r="H786" s="568"/>
      <c r="I786" s="568"/>
      <c r="J786" s="569"/>
      <c r="K786" s="568"/>
      <c r="L786" s="570"/>
      <c r="M786" s="571"/>
      <c r="N786" s="571"/>
      <c r="O786" s="572"/>
      <c r="P786" s="566"/>
      <c r="Q786" s="566"/>
      <c r="R786" s="566"/>
      <c r="S786" s="581"/>
      <c r="T786" s="582"/>
      <c r="U786" s="565"/>
      <c r="V786" s="576"/>
      <c r="W786" s="576"/>
      <c r="X786" s="577"/>
      <c r="Y786" s="577"/>
      <c r="Z786" s="577"/>
      <c r="AA786" s="577"/>
      <c r="AB786" s="566"/>
      <c r="AC786" s="566"/>
      <c r="AD786" s="566"/>
      <c r="AE786" s="566"/>
      <c r="AF786" s="566"/>
      <c r="AG786" s="566"/>
      <c r="AH786" s="566"/>
      <c r="AI786" s="572"/>
      <c r="AJ786" s="572"/>
      <c r="AK786" s="572"/>
      <c r="AL786" s="578"/>
      <c r="AM786" s="579"/>
    </row>
    <row r="787" spans="1:39" s="649" customFormat="1" x14ac:dyDescent="0.3">
      <c r="A787" s="565"/>
      <c r="B787" s="565"/>
      <c r="C787" s="566"/>
      <c r="D787" s="566"/>
      <c r="E787" s="567"/>
      <c r="F787" s="567"/>
      <c r="G787" s="567"/>
      <c r="H787" s="568"/>
      <c r="I787" s="568"/>
      <c r="J787" s="569"/>
      <c r="K787" s="568"/>
      <c r="L787" s="570"/>
      <c r="M787" s="571"/>
      <c r="N787" s="571"/>
      <c r="O787" s="572"/>
      <c r="P787" s="566"/>
      <c r="Q787" s="566"/>
      <c r="R787" s="566"/>
      <c r="S787" s="581"/>
      <c r="T787" s="582"/>
      <c r="U787" s="565"/>
      <c r="V787" s="576"/>
      <c r="W787" s="576"/>
      <c r="X787" s="577"/>
      <c r="Y787" s="577"/>
      <c r="Z787" s="577"/>
      <c r="AA787" s="577"/>
      <c r="AB787" s="566"/>
      <c r="AC787" s="566"/>
      <c r="AD787" s="566"/>
      <c r="AE787" s="566"/>
      <c r="AF787" s="566"/>
      <c r="AG787" s="566"/>
      <c r="AH787" s="566"/>
      <c r="AI787" s="572"/>
      <c r="AJ787" s="572"/>
      <c r="AK787" s="572"/>
      <c r="AL787" s="578"/>
      <c r="AM787" s="579"/>
    </row>
    <row r="788" spans="1:39" s="649" customFormat="1" x14ac:dyDescent="0.3">
      <c r="A788" s="565"/>
      <c r="B788" s="565"/>
      <c r="C788" s="566"/>
      <c r="D788" s="566"/>
      <c r="E788" s="567"/>
      <c r="F788" s="567"/>
      <c r="G788" s="567"/>
      <c r="H788" s="568"/>
      <c r="I788" s="568"/>
      <c r="J788" s="569"/>
      <c r="K788" s="568"/>
      <c r="L788" s="570"/>
      <c r="M788" s="571"/>
      <c r="N788" s="571"/>
      <c r="O788" s="572"/>
      <c r="P788" s="566"/>
      <c r="Q788" s="566"/>
      <c r="R788" s="566"/>
      <c r="S788" s="581"/>
      <c r="T788" s="582"/>
      <c r="U788" s="565"/>
      <c r="V788" s="576"/>
      <c r="W788" s="576"/>
      <c r="X788" s="577"/>
      <c r="Y788" s="577"/>
      <c r="Z788" s="577"/>
      <c r="AA788" s="577"/>
      <c r="AB788" s="566"/>
      <c r="AC788" s="566"/>
      <c r="AD788" s="566"/>
      <c r="AE788" s="566"/>
      <c r="AF788" s="566"/>
      <c r="AG788" s="566"/>
      <c r="AH788" s="566"/>
      <c r="AI788" s="572"/>
      <c r="AJ788" s="572"/>
      <c r="AK788" s="572"/>
      <c r="AL788" s="578"/>
      <c r="AM788" s="579"/>
    </row>
    <row r="789" spans="1:39" s="649" customFormat="1" x14ac:dyDescent="0.3">
      <c r="A789" s="565"/>
      <c r="B789" s="565"/>
      <c r="C789" s="566"/>
      <c r="D789" s="566"/>
      <c r="E789" s="567"/>
      <c r="F789" s="567"/>
      <c r="G789" s="567"/>
      <c r="H789" s="568"/>
      <c r="I789" s="568"/>
      <c r="J789" s="569"/>
      <c r="K789" s="568"/>
      <c r="L789" s="570"/>
      <c r="M789" s="571"/>
      <c r="N789" s="571"/>
      <c r="O789" s="572"/>
      <c r="P789" s="566"/>
      <c r="Q789" s="566"/>
      <c r="R789" s="566"/>
      <c r="S789" s="581"/>
      <c r="T789" s="582"/>
      <c r="U789" s="565"/>
      <c r="V789" s="576"/>
      <c r="W789" s="576"/>
      <c r="X789" s="577"/>
      <c r="Y789" s="577"/>
      <c r="Z789" s="577"/>
      <c r="AA789" s="577"/>
      <c r="AB789" s="566"/>
      <c r="AC789" s="566"/>
      <c r="AD789" s="566"/>
      <c r="AE789" s="566"/>
      <c r="AF789" s="566"/>
      <c r="AG789" s="566"/>
      <c r="AH789" s="566"/>
      <c r="AI789" s="572"/>
      <c r="AJ789" s="572"/>
      <c r="AK789" s="572"/>
      <c r="AL789" s="578"/>
      <c r="AM789" s="579"/>
    </row>
    <row r="790" spans="1:39" s="649" customFormat="1" x14ac:dyDescent="0.3">
      <c r="A790" s="565"/>
      <c r="B790" s="565"/>
      <c r="C790" s="566"/>
      <c r="D790" s="566"/>
      <c r="E790" s="567"/>
      <c r="F790" s="567"/>
      <c r="G790" s="567"/>
      <c r="H790" s="568"/>
      <c r="I790" s="568"/>
      <c r="J790" s="569"/>
      <c r="K790" s="568"/>
      <c r="L790" s="570"/>
      <c r="M790" s="571"/>
      <c r="N790" s="571"/>
      <c r="O790" s="572"/>
      <c r="P790" s="566"/>
      <c r="Q790" s="566"/>
      <c r="R790" s="566"/>
      <c r="S790" s="581"/>
      <c r="T790" s="582"/>
      <c r="U790" s="565"/>
      <c r="V790" s="576"/>
      <c r="W790" s="576"/>
      <c r="X790" s="577"/>
      <c r="Y790" s="577"/>
      <c r="Z790" s="577"/>
      <c r="AA790" s="577"/>
      <c r="AB790" s="566"/>
      <c r="AC790" s="566"/>
      <c r="AD790" s="566"/>
      <c r="AE790" s="566"/>
      <c r="AF790" s="566"/>
      <c r="AG790" s="566"/>
      <c r="AH790" s="566"/>
      <c r="AI790" s="572"/>
      <c r="AJ790" s="572"/>
      <c r="AK790" s="572"/>
      <c r="AL790" s="578"/>
      <c r="AM790" s="579"/>
    </row>
    <row r="791" spans="1:39" s="649" customFormat="1" x14ac:dyDescent="0.3">
      <c r="A791" s="565"/>
      <c r="B791" s="565"/>
      <c r="C791" s="566"/>
      <c r="D791" s="566"/>
      <c r="E791" s="567"/>
      <c r="F791" s="567"/>
      <c r="G791" s="567"/>
      <c r="H791" s="568"/>
      <c r="I791" s="568"/>
      <c r="J791" s="569"/>
      <c r="K791" s="568"/>
      <c r="L791" s="570"/>
      <c r="M791" s="571"/>
      <c r="N791" s="571"/>
      <c r="O791" s="572"/>
      <c r="P791" s="566"/>
      <c r="Q791" s="566"/>
      <c r="R791" s="566"/>
      <c r="S791" s="581"/>
      <c r="T791" s="582"/>
      <c r="U791" s="565"/>
      <c r="V791" s="576"/>
      <c r="W791" s="576"/>
      <c r="X791" s="577"/>
      <c r="Y791" s="577"/>
      <c r="Z791" s="577"/>
      <c r="AA791" s="577"/>
      <c r="AB791" s="566"/>
      <c r="AC791" s="566"/>
      <c r="AD791" s="566"/>
      <c r="AE791" s="566"/>
      <c r="AF791" s="566"/>
      <c r="AG791" s="566"/>
      <c r="AH791" s="566"/>
      <c r="AI791" s="572"/>
      <c r="AJ791" s="572"/>
      <c r="AK791" s="572"/>
      <c r="AL791" s="578"/>
      <c r="AM791" s="579"/>
    </row>
    <row r="792" spans="1:39" s="649" customFormat="1" x14ac:dyDescent="0.3">
      <c r="A792" s="565"/>
      <c r="B792" s="565"/>
      <c r="C792" s="566"/>
      <c r="D792" s="566"/>
      <c r="E792" s="567"/>
      <c r="F792" s="567"/>
      <c r="G792" s="567"/>
      <c r="H792" s="568"/>
      <c r="I792" s="568"/>
      <c r="J792" s="569"/>
      <c r="K792" s="568"/>
      <c r="L792" s="570"/>
      <c r="M792" s="571"/>
      <c r="N792" s="571"/>
      <c r="O792" s="572"/>
      <c r="P792" s="566"/>
      <c r="Q792" s="566"/>
      <c r="R792" s="566"/>
      <c r="S792" s="581"/>
      <c r="T792" s="582"/>
      <c r="U792" s="565"/>
      <c r="V792" s="576"/>
      <c r="W792" s="576"/>
      <c r="X792" s="577"/>
      <c r="Y792" s="577"/>
      <c r="Z792" s="577"/>
      <c r="AA792" s="577"/>
      <c r="AB792" s="566"/>
      <c r="AC792" s="566"/>
      <c r="AD792" s="566"/>
      <c r="AE792" s="566"/>
      <c r="AF792" s="566"/>
      <c r="AG792" s="566"/>
      <c r="AH792" s="566"/>
      <c r="AI792" s="572"/>
      <c r="AJ792" s="572"/>
      <c r="AK792" s="572"/>
      <c r="AL792" s="578"/>
      <c r="AM792" s="579"/>
    </row>
    <row r="793" spans="1:39" s="649" customFormat="1" x14ac:dyDescent="0.3">
      <c r="A793" s="565"/>
      <c r="B793" s="565"/>
      <c r="C793" s="566"/>
      <c r="D793" s="566"/>
      <c r="E793" s="567"/>
      <c r="F793" s="567"/>
      <c r="G793" s="567"/>
      <c r="H793" s="568"/>
      <c r="I793" s="568"/>
      <c r="J793" s="569"/>
      <c r="K793" s="568"/>
      <c r="L793" s="570"/>
      <c r="M793" s="571"/>
      <c r="N793" s="571"/>
      <c r="O793" s="572"/>
      <c r="P793" s="566"/>
      <c r="Q793" s="566"/>
      <c r="R793" s="566"/>
      <c r="S793" s="581"/>
      <c r="T793" s="582"/>
      <c r="U793" s="565"/>
      <c r="V793" s="576"/>
      <c r="W793" s="576"/>
      <c r="X793" s="577"/>
      <c r="Y793" s="577"/>
      <c r="Z793" s="577"/>
      <c r="AA793" s="577"/>
      <c r="AB793" s="566"/>
      <c r="AC793" s="566"/>
      <c r="AD793" s="566"/>
      <c r="AE793" s="566"/>
      <c r="AF793" s="566"/>
      <c r="AG793" s="566"/>
      <c r="AH793" s="566"/>
      <c r="AI793" s="572"/>
      <c r="AJ793" s="572"/>
      <c r="AK793" s="572"/>
      <c r="AL793" s="578"/>
      <c r="AM793" s="579"/>
    </row>
    <row r="794" spans="1:39" s="649" customFormat="1" x14ac:dyDescent="0.3">
      <c r="A794" s="565"/>
      <c r="B794" s="565"/>
      <c r="C794" s="566"/>
      <c r="D794" s="566"/>
      <c r="E794" s="567"/>
      <c r="F794" s="567"/>
      <c r="G794" s="567"/>
      <c r="H794" s="568"/>
      <c r="I794" s="568"/>
      <c r="J794" s="569"/>
      <c r="K794" s="568"/>
      <c r="L794" s="570"/>
      <c r="M794" s="571"/>
      <c r="N794" s="571"/>
      <c r="O794" s="572"/>
      <c r="P794" s="566"/>
      <c r="Q794" s="566"/>
      <c r="R794" s="566"/>
      <c r="S794" s="581"/>
      <c r="T794" s="582"/>
      <c r="U794" s="565"/>
      <c r="V794" s="576"/>
      <c r="W794" s="576"/>
      <c r="X794" s="577"/>
      <c r="Y794" s="577"/>
      <c r="Z794" s="577"/>
      <c r="AA794" s="577"/>
      <c r="AB794" s="566"/>
      <c r="AC794" s="566"/>
      <c r="AD794" s="566"/>
      <c r="AE794" s="566"/>
      <c r="AF794" s="566"/>
      <c r="AG794" s="566"/>
      <c r="AH794" s="566"/>
      <c r="AI794" s="572"/>
      <c r="AJ794" s="572"/>
      <c r="AK794" s="572"/>
      <c r="AL794" s="578"/>
      <c r="AM794" s="579"/>
    </row>
    <row r="795" spans="1:39" s="649" customFormat="1" x14ac:dyDescent="0.3">
      <c r="A795" s="565"/>
      <c r="B795" s="565"/>
      <c r="C795" s="566"/>
      <c r="D795" s="566"/>
      <c r="E795" s="567"/>
      <c r="F795" s="567"/>
      <c r="G795" s="567"/>
      <c r="H795" s="568"/>
      <c r="I795" s="568"/>
      <c r="J795" s="569"/>
      <c r="K795" s="568"/>
      <c r="L795" s="570"/>
      <c r="M795" s="571"/>
      <c r="N795" s="571"/>
      <c r="O795" s="572"/>
      <c r="P795" s="566"/>
      <c r="Q795" s="566"/>
      <c r="R795" s="566"/>
      <c r="S795" s="581"/>
      <c r="T795" s="582"/>
      <c r="U795" s="565"/>
      <c r="V795" s="576"/>
      <c r="W795" s="576"/>
      <c r="X795" s="577"/>
      <c r="Y795" s="577"/>
      <c r="Z795" s="577"/>
      <c r="AA795" s="577"/>
      <c r="AB795" s="566"/>
      <c r="AC795" s="566"/>
      <c r="AD795" s="566"/>
      <c r="AE795" s="566"/>
      <c r="AF795" s="566"/>
      <c r="AG795" s="566"/>
      <c r="AH795" s="566"/>
      <c r="AI795" s="572"/>
      <c r="AJ795" s="572"/>
      <c r="AK795" s="572"/>
      <c r="AL795" s="578"/>
      <c r="AM795" s="579"/>
    </row>
    <row r="796" spans="1:39" s="649" customFormat="1" x14ac:dyDescent="0.3">
      <c r="A796" s="565"/>
      <c r="B796" s="565"/>
      <c r="C796" s="566"/>
      <c r="D796" s="566"/>
      <c r="E796" s="567"/>
      <c r="F796" s="567"/>
      <c r="G796" s="567"/>
      <c r="H796" s="568"/>
      <c r="I796" s="568"/>
      <c r="J796" s="569"/>
      <c r="K796" s="568"/>
      <c r="L796" s="570"/>
      <c r="M796" s="571"/>
      <c r="N796" s="571"/>
      <c r="O796" s="572"/>
      <c r="P796" s="566"/>
      <c r="Q796" s="566"/>
      <c r="R796" s="566"/>
      <c r="S796" s="581"/>
      <c r="T796" s="582"/>
      <c r="U796" s="565"/>
      <c r="V796" s="576"/>
      <c r="W796" s="576"/>
      <c r="X796" s="577"/>
      <c r="Y796" s="577"/>
      <c r="Z796" s="577"/>
      <c r="AA796" s="577"/>
      <c r="AB796" s="566"/>
      <c r="AC796" s="566"/>
      <c r="AD796" s="566"/>
      <c r="AE796" s="566"/>
      <c r="AF796" s="566"/>
      <c r="AG796" s="566"/>
      <c r="AH796" s="566"/>
      <c r="AI796" s="572"/>
      <c r="AJ796" s="572"/>
      <c r="AK796" s="572"/>
      <c r="AL796" s="578"/>
      <c r="AM796" s="579"/>
    </row>
    <row r="797" spans="1:39" s="649" customFormat="1" x14ac:dyDescent="0.3">
      <c r="A797" s="565"/>
      <c r="B797" s="565"/>
      <c r="C797" s="566"/>
      <c r="D797" s="566"/>
      <c r="E797" s="567"/>
      <c r="F797" s="567"/>
      <c r="G797" s="567"/>
      <c r="H797" s="568"/>
      <c r="I797" s="568"/>
      <c r="J797" s="569"/>
      <c r="K797" s="568"/>
      <c r="L797" s="570"/>
      <c r="M797" s="571"/>
      <c r="N797" s="571"/>
      <c r="O797" s="572"/>
      <c r="P797" s="566"/>
      <c r="Q797" s="566"/>
      <c r="R797" s="566"/>
      <c r="S797" s="581"/>
      <c r="T797" s="582"/>
      <c r="U797" s="565"/>
      <c r="V797" s="576"/>
      <c r="W797" s="576"/>
      <c r="X797" s="577"/>
      <c r="Y797" s="577"/>
      <c r="Z797" s="577"/>
      <c r="AA797" s="577"/>
      <c r="AB797" s="566"/>
      <c r="AC797" s="566"/>
      <c r="AD797" s="566"/>
      <c r="AE797" s="566"/>
      <c r="AF797" s="566"/>
      <c r="AG797" s="566"/>
      <c r="AH797" s="566"/>
      <c r="AI797" s="572"/>
      <c r="AJ797" s="572"/>
      <c r="AK797" s="572"/>
      <c r="AL797" s="578"/>
      <c r="AM797" s="579"/>
    </row>
    <row r="798" spans="1:39" s="649" customFormat="1" x14ac:dyDescent="0.3">
      <c r="A798" s="565"/>
      <c r="B798" s="565"/>
      <c r="C798" s="566"/>
      <c r="D798" s="566"/>
      <c r="E798" s="567"/>
      <c r="F798" s="567"/>
      <c r="G798" s="567"/>
      <c r="H798" s="568"/>
      <c r="I798" s="568"/>
      <c r="J798" s="569"/>
      <c r="K798" s="568"/>
      <c r="L798" s="570"/>
      <c r="M798" s="571"/>
      <c r="N798" s="571"/>
      <c r="O798" s="572"/>
      <c r="P798" s="566"/>
      <c r="Q798" s="566"/>
      <c r="R798" s="566"/>
      <c r="S798" s="581"/>
      <c r="T798" s="582"/>
      <c r="U798" s="565"/>
      <c r="V798" s="576"/>
      <c r="W798" s="576"/>
      <c r="X798" s="577"/>
      <c r="Y798" s="577"/>
      <c r="Z798" s="577"/>
      <c r="AA798" s="577"/>
      <c r="AB798" s="566"/>
      <c r="AC798" s="566"/>
      <c r="AD798" s="566"/>
      <c r="AE798" s="566"/>
      <c r="AF798" s="566"/>
      <c r="AG798" s="566"/>
      <c r="AH798" s="566"/>
      <c r="AI798" s="572"/>
      <c r="AJ798" s="572"/>
      <c r="AK798" s="572"/>
      <c r="AL798" s="578"/>
      <c r="AM798" s="579"/>
    </row>
    <row r="799" spans="1:39" s="649" customFormat="1" x14ac:dyDescent="0.3">
      <c r="A799" s="565"/>
      <c r="B799" s="565"/>
      <c r="C799" s="566"/>
      <c r="D799" s="566"/>
      <c r="E799" s="567"/>
      <c r="F799" s="567"/>
      <c r="G799" s="567"/>
      <c r="H799" s="568"/>
      <c r="I799" s="568"/>
      <c r="J799" s="569"/>
      <c r="K799" s="568"/>
      <c r="L799" s="570"/>
      <c r="M799" s="571"/>
      <c r="N799" s="571"/>
      <c r="O799" s="572"/>
      <c r="P799" s="566"/>
      <c r="Q799" s="566"/>
      <c r="R799" s="566"/>
      <c r="S799" s="581"/>
      <c r="T799" s="582"/>
      <c r="U799" s="565"/>
      <c r="V799" s="576"/>
      <c r="W799" s="576"/>
      <c r="X799" s="577"/>
      <c r="Y799" s="577"/>
      <c r="Z799" s="577"/>
      <c r="AA799" s="577"/>
      <c r="AB799" s="566"/>
      <c r="AC799" s="566"/>
      <c r="AD799" s="566"/>
      <c r="AE799" s="566"/>
      <c r="AF799" s="566"/>
      <c r="AG799" s="566"/>
      <c r="AH799" s="566"/>
      <c r="AI799" s="572"/>
      <c r="AJ799" s="572"/>
      <c r="AK799" s="572"/>
      <c r="AL799" s="578"/>
      <c r="AM799" s="579"/>
    </row>
    <row r="800" spans="1:39" s="649" customFormat="1" x14ac:dyDescent="0.3">
      <c r="A800" s="565"/>
      <c r="B800" s="565"/>
      <c r="C800" s="566"/>
      <c r="D800" s="566"/>
      <c r="E800" s="567"/>
      <c r="F800" s="567"/>
      <c r="G800" s="567"/>
      <c r="H800" s="568"/>
      <c r="I800" s="568"/>
      <c r="J800" s="569"/>
      <c r="K800" s="568"/>
      <c r="L800" s="570"/>
      <c r="M800" s="571"/>
      <c r="N800" s="571"/>
      <c r="O800" s="572"/>
      <c r="P800" s="566"/>
      <c r="Q800" s="566"/>
      <c r="R800" s="566"/>
      <c r="S800" s="581"/>
      <c r="T800" s="582"/>
      <c r="U800" s="565"/>
      <c r="V800" s="576"/>
      <c r="W800" s="576"/>
      <c r="X800" s="577"/>
      <c r="Y800" s="577"/>
      <c r="Z800" s="577"/>
      <c r="AA800" s="577"/>
      <c r="AB800" s="566"/>
      <c r="AC800" s="566"/>
      <c r="AD800" s="566"/>
      <c r="AE800" s="566"/>
      <c r="AF800" s="566"/>
      <c r="AG800" s="566"/>
      <c r="AH800" s="566"/>
      <c r="AI800" s="572"/>
      <c r="AJ800" s="572"/>
      <c r="AK800" s="572"/>
      <c r="AL800" s="578"/>
      <c r="AM800" s="579"/>
    </row>
    <row r="801" spans="1:39" s="649" customFormat="1" x14ac:dyDescent="0.3">
      <c r="A801" s="565"/>
      <c r="B801" s="565"/>
      <c r="C801" s="566"/>
      <c r="D801" s="566"/>
      <c r="E801" s="567"/>
      <c r="F801" s="567"/>
      <c r="G801" s="567"/>
      <c r="H801" s="568"/>
      <c r="I801" s="568"/>
      <c r="J801" s="569"/>
      <c r="K801" s="568"/>
      <c r="L801" s="570"/>
      <c r="M801" s="571"/>
      <c r="N801" s="571"/>
      <c r="O801" s="572"/>
      <c r="P801" s="566"/>
      <c r="Q801" s="566"/>
      <c r="R801" s="566"/>
      <c r="S801" s="581"/>
      <c r="T801" s="582"/>
      <c r="U801" s="565"/>
      <c r="V801" s="576"/>
      <c r="W801" s="576"/>
      <c r="X801" s="577"/>
      <c r="Y801" s="577"/>
      <c r="Z801" s="577"/>
      <c r="AA801" s="577"/>
      <c r="AB801" s="566"/>
      <c r="AC801" s="566"/>
      <c r="AD801" s="566"/>
      <c r="AE801" s="566"/>
      <c r="AF801" s="566"/>
      <c r="AG801" s="566"/>
      <c r="AH801" s="566"/>
      <c r="AI801" s="572"/>
      <c r="AJ801" s="572"/>
      <c r="AK801" s="572"/>
      <c r="AL801" s="578"/>
      <c r="AM801" s="579"/>
    </row>
    <row r="802" spans="1:39" s="649" customFormat="1" x14ac:dyDescent="0.3">
      <c r="A802" s="565"/>
      <c r="B802" s="565"/>
      <c r="C802" s="566"/>
      <c r="D802" s="566"/>
      <c r="E802" s="567"/>
      <c r="F802" s="567"/>
      <c r="G802" s="567"/>
      <c r="H802" s="568"/>
      <c r="I802" s="568"/>
      <c r="J802" s="569"/>
      <c r="K802" s="568"/>
      <c r="L802" s="570"/>
      <c r="M802" s="571"/>
      <c r="N802" s="571"/>
      <c r="O802" s="572"/>
      <c r="P802" s="566"/>
      <c r="Q802" s="566"/>
      <c r="R802" s="566"/>
      <c r="S802" s="581"/>
      <c r="T802" s="582"/>
      <c r="U802" s="565"/>
      <c r="V802" s="576"/>
      <c r="W802" s="576"/>
      <c r="X802" s="577"/>
      <c r="Y802" s="577"/>
      <c r="Z802" s="577"/>
      <c r="AA802" s="577"/>
      <c r="AB802" s="566"/>
      <c r="AC802" s="566"/>
      <c r="AD802" s="566"/>
      <c r="AE802" s="566"/>
      <c r="AF802" s="566"/>
      <c r="AG802" s="566"/>
      <c r="AH802" s="566"/>
      <c r="AI802" s="572"/>
      <c r="AJ802" s="572"/>
      <c r="AK802" s="572"/>
      <c r="AL802" s="578"/>
      <c r="AM802" s="579"/>
    </row>
    <row r="803" spans="1:39" s="649" customFormat="1" x14ac:dyDescent="0.3">
      <c r="A803" s="565"/>
      <c r="B803" s="565"/>
      <c r="C803" s="566"/>
      <c r="D803" s="566"/>
      <c r="E803" s="567"/>
      <c r="F803" s="567"/>
      <c r="G803" s="567"/>
      <c r="H803" s="568"/>
      <c r="I803" s="568"/>
      <c r="J803" s="569"/>
      <c r="K803" s="568"/>
      <c r="L803" s="570"/>
      <c r="M803" s="571"/>
      <c r="N803" s="571"/>
      <c r="O803" s="572"/>
      <c r="P803" s="566"/>
      <c r="Q803" s="566"/>
      <c r="R803" s="566"/>
      <c r="S803" s="581"/>
      <c r="T803" s="582"/>
      <c r="U803" s="565"/>
      <c r="V803" s="576"/>
      <c r="W803" s="576"/>
      <c r="X803" s="577"/>
      <c r="Y803" s="577"/>
      <c r="Z803" s="577"/>
      <c r="AA803" s="577"/>
      <c r="AB803" s="566"/>
      <c r="AC803" s="566"/>
      <c r="AD803" s="566"/>
      <c r="AE803" s="566"/>
      <c r="AF803" s="566"/>
      <c r="AG803" s="566"/>
      <c r="AH803" s="566"/>
      <c r="AI803" s="572"/>
      <c r="AJ803" s="572"/>
      <c r="AK803" s="572"/>
      <c r="AL803" s="578"/>
      <c r="AM803" s="579"/>
    </row>
    <row r="804" spans="1:39" s="649" customFormat="1" x14ac:dyDescent="0.3">
      <c r="A804" s="565"/>
      <c r="B804" s="565"/>
      <c r="C804" s="566"/>
      <c r="D804" s="566"/>
      <c r="E804" s="567"/>
      <c r="F804" s="567"/>
      <c r="G804" s="567"/>
      <c r="H804" s="568"/>
      <c r="I804" s="568"/>
      <c r="J804" s="569"/>
      <c r="K804" s="568"/>
      <c r="L804" s="570"/>
      <c r="M804" s="571"/>
      <c r="N804" s="571"/>
      <c r="O804" s="572"/>
      <c r="P804" s="566"/>
      <c r="Q804" s="566"/>
      <c r="R804" s="566"/>
      <c r="S804" s="581"/>
      <c r="T804" s="582"/>
      <c r="U804" s="565"/>
      <c r="V804" s="576"/>
      <c r="W804" s="576"/>
      <c r="X804" s="577"/>
      <c r="Y804" s="577"/>
      <c r="Z804" s="577"/>
      <c r="AA804" s="577"/>
      <c r="AB804" s="566"/>
      <c r="AC804" s="566"/>
      <c r="AD804" s="566"/>
      <c r="AE804" s="566"/>
      <c r="AF804" s="566"/>
      <c r="AG804" s="566"/>
      <c r="AH804" s="566"/>
      <c r="AI804" s="572"/>
      <c r="AJ804" s="572"/>
      <c r="AK804" s="572"/>
      <c r="AL804" s="578"/>
      <c r="AM804" s="579"/>
    </row>
    <row r="805" spans="1:39" s="649" customFormat="1" x14ac:dyDescent="0.3">
      <c r="A805" s="565"/>
      <c r="B805" s="565"/>
      <c r="C805" s="566"/>
      <c r="D805" s="566"/>
      <c r="E805" s="567"/>
      <c r="F805" s="567"/>
      <c r="G805" s="567"/>
      <c r="H805" s="568"/>
      <c r="I805" s="568"/>
      <c r="J805" s="569"/>
      <c r="K805" s="568"/>
      <c r="L805" s="570"/>
      <c r="M805" s="571"/>
      <c r="N805" s="571"/>
      <c r="O805" s="572"/>
      <c r="P805" s="566"/>
      <c r="Q805" s="566"/>
      <c r="R805" s="566"/>
      <c r="S805" s="581"/>
      <c r="T805" s="582"/>
      <c r="U805" s="565"/>
      <c r="V805" s="576"/>
      <c r="W805" s="576"/>
      <c r="X805" s="577"/>
      <c r="Y805" s="577"/>
      <c r="Z805" s="577"/>
      <c r="AA805" s="577"/>
      <c r="AB805" s="566"/>
      <c r="AC805" s="566"/>
      <c r="AD805" s="566"/>
      <c r="AE805" s="566"/>
      <c r="AF805" s="566"/>
      <c r="AG805" s="566"/>
      <c r="AH805" s="566"/>
      <c r="AI805" s="572"/>
      <c r="AJ805" s="572"/>
      <c r="AK805" s="572"/>
      <c r="AL805" s="578"/>
      <c r="AM805" s="579"/>
    </row>
    <row r="806" spans="1:39" s="649" customFormat="1" x14ac:dyDescent="0.3">
      <c r="A806" s="565"/>
      <c r="B806" s="565"/>
      <c r="C806" s="566"/>
      <c r="D806" s="566"/>
      <c r="E806" s="567"/>
      <c r="F806" s="567"/>
      <c r="G806" s="567"/>
      <c r="H806" s="568"/>
      <c r="I806" s="568"/>
      <c r="J806" s="569"/>
      <c r="K806" s="568"/>
      <c r="L806" s="570"/>
      <c r="M806" s="571"/>
      <c r="N806" s="571"/>
      <c r="O806" s="572"/>
      <c r="P806" s="566"/>
      <c r="Q806" s="566"/>
      <c r="R806" s="566"/>
      <c r="S806" s="581"/>
      <c r="T806" s="582"/>
      <c r="U806" s="565"/>
      <c r="V806" s="576"/>
      <c r="W806" s="576"/>
      <c r="X806" s="577"/>
      <c r="Y806" s="577"/>
      <c r="Z806" s="577"/>
      <c r="AA806" s="577"/>
      <c r="AB806" s="566"/>
      <c r="AC806" s="566"/>
      <c r="AD806" s="566"/>
      <c r="AE806" s="566"/>
      <c r="AF806" s="566"/>
      <c r="AG806" s="566"/>
      <c r="AH806" s="566"/>
      <c r="AI806" s="572"/>
      <c r="AJ806" s="572"/>
      <c r="AK806" s="572"/>
      <c r="AL806" s="578"/>
      <c r="AM806" s="579"/>
    </row>
    <row r="807" spans="1:39" s="649" customFormat="1" x14ac:dyDescent="0.3">
      <c r="A807" s="565"/>
      <c r="B807" s="565"/>
      <c r="C807" s="566"/>
      <c r="D807" s="566"/>
      <c r="E807" s="567"/>
      <c r="F807" s="567"/>
      <c r="G807" s="567"/>
      <c r="H807" s="568"/>
      <c r="I807" s="568"/>
      <c r="J807" s="569"/>
      <c r="K807" s="568"/>
      <c r="L807" s="570"/>
      <c r="M807" s="571"/>
      <c r="N807" s="571"/>
      <c r="O807" s="572"/>
      <c r="P807" s="566"/>
      <c r="Q807" s="566"/>
      <c r="R807" s="566"/>
      <c r="S807" s="581"/>
      <c r="T807" s="582"/>
      <c r="U807" s="565"/>
      <c r="V807" s="576"/>
      <c r="W807" s="576"/>
      <c r="X807" s="577"/>
      <c r="Y807" s="577"/>
      <c r="Z807" s="577"/>
      <c r="AA807" s="577"/>
      <c r="AB807" s="566"/>
      <c r="AC807" s="566"/>
      <c r="AD807" s="566"/>
      <c r="AE807" s="566"/>
      <c r="AF807" s="566"/>
      <c r="AG807" s="566"/>
      <c r="AH807" s="566"/>
      <c r="AI807" s="572"/>
      <c r="AJ807" s="572"/>
      <c r="AK807" s="572"/>
      <c r="AL807" s="578"/>
      <c r="AM807" s="579"/>
    </row>
    <row r="808" spans="1:39" s="649" customFormat="1" x14ac:dyDescent="0.3">
      <c r="A808" s="565"/>
      <c r="B808" s="565"/>
      <c r="C808" s="566"/>
      <c r="D808" s="566"/>
      <c r="E808" s="567"/>
      <c r="F808" s="567"/>
      <c r="G808" s="567"/>
      <c r="H808" s="568"/>
      <c r="I808" s="568"/>
      <c r="J808" s="569"/>
      <c r="K808" s="568"/>
      <c r="L808" s="570"/>
      <c r="M808" s="571"/>
      <c r="N808" s="571"/>
      <c r="O808" s="572"/>
      <c r="P808" s="566"/>
      <c r="Q808" s="566"/>
      <c r="R808" s="566"/>
      <c r="S808" s="581"/>
      <c r="T808" s="582"/>
      <c r="U808" s="565"/>
      <c r="V808" s="576"/>
      <c r="W808" s="576"/>
      <c r="X808" s="577"/>
      <c r="Y808" s="577"/>
      <c r="Z808" s="577"/>
      <c r="AA808" s="577"/>
      <c r="AB808" s="566"/>
      <c r="AC808" s="566"/>
      <c r="AD808" s="566"/>
      <c r="AE808" s="566"/>
      <c r="AF808" s="566"/>
      <c r="AG808" s="566"/>
      <c r="AH808" s="566"/>
      <c r="AI808" s="572"/>
      <c r="AJ808" s="572"/>
      <c r="AK808" s="572"/>
      <c r="AL808" s="578"/>
      <c r="AM808" s="579"/>
    </row>
    <row r="809" spans="1:39" s="649" customFormat="1" x14ac:dyDescent="0.3">
      <c r="A809" s="565"/>
      <c r="B809" s="565"/>
      <c r="C809" s="566"/>
      <c r="D809" s="566"/>
      <c r="E809" s="567"/>
      <c r="F809" s="567"/>
      <c r="G809" s="567"/>
      <c r="H809" s="568"/>
      <c r="I809" s="568"/>
      <c r="J809" s="569"/>
      <c r="K809" s="568"/>
      <c r="L809" s="570"/>
      <c r="M809" s="571"/>
      <c r="N809" s="571"/>
      <c r="O809" s="572"/>
      <c r="P809" s="566"/>
      <c r="Q809" s="566"/>
      <c r="R809" s="566"/>
      <c r="S809" s="581"/>
      <c r="T809" s="582"/>
      <c r="U809" s="565"/>
      <c r="V809" s="576"/>
      <c r="W809" s="576"/>
      <c r="X809" s="577"/>
      <c r="Y809" s="577"/>
      <c r="Z809" s="577"/>
      <c r="AA809" s="577"/>
      <c r="AB809" s="566"/>
      <c r="AC809" s="566"/>
      <c r="AD809" s="566"/>
      <c r="AE809" s="566"/>
      <c r="AF809" s="566"/>
      <c r="AG809" s="566"/>
      <c r="AH809" s="566"/>
      <c r="AI809" s="572"/>
      <c r="AJ809" s="572"/>
      <c r="AK809" s="572"/>
      <c r="AL809" s="578"/>
      <c r="AM809" s="579"/>
    </row>
    <row r="810" spans="1:39" s="649" customFormat="1" x14ac:dyDescent="0.3">
      <c r="A810" s="565"/>
      <c r="B810" s="565"/>
      <c r="C810" s="566"/>
      <c r="D810" s="566"/>
      <c r="E810" s="567"/>
      <c r="F810" s="567"/>
      <c r="G810" s="567"/>
      <c r="H810" s="568"/>
      <c r="I810" s="568"/>
      <c r="J810" s="569"/>
      <c r="K810" s="568"/>
      <c r="L810" s="570"/>
      <c r="M810" s="571"/>
      <c r="N810" s="571"/>
      <c r="O810" s="572"/>
      <c r="P810" s="566"/>
      <c r="Q810" s="566"/>
      <c r="R810" s="566"/>
      <c r="S810" s="581"/>
      <c r="T810" s="582"/>
      <c r="U810" s="565"/>
      <c r="V810" s="576"/>
      <c r="W810" s="576"/>
      <c r="X810" s="577"/>
      <c r="Y810" s="577"/>
      <c r="Z810" s="577"/>
      <c r="AA810" s="577"/>
      <c r="AB810" s="566"/>
      <c r="AC810" s="566"/>
      <c r="AD810" s="566"/>
      <c r="AE810" s="566"/>
      <c r="AF810" s="566"/>
      <c r="AG810" s="566"/>
      <c r="AH810" s="566"/>
      <c r="AI810" s="572"/>
      <c r="AJ810" s="572"/>
      <c r="AK810" s="572"/>
      <c r="AL810" s="578"/>
      <c r="AM810" s="579"/>
    </row>
    <row r="811" spans="1:39" s="649" customFormat="1" x14ac:dyDescent="0.3">
      <c r="A811" s="565"/>
      <c r="B811" s="565"/>
      <c r="C811" s="566"/>
      <c r="D811" s="566"/>
      <c r="E811" s="567"/>
      <c r="F811" s="567"/>
      <c r="G811" s="567"/>
      <c r="H811" s="568"/>
      <c r="I811" s="568"/>
      <c r="J811" s="569"/>
      <c r="K811" s="568"/>
      <c r="L811" s="570"/>
      <c r="M811" s="571"/>
      <c r="N811" s="571"/>
      <c r="O811" s="572"/>
      <c r="P811" s="566"/>
      <c r="Q811" s="566"/>
      <c r="R811" s="566"/>
      <c r="S811" s="581"/>
      <c r="T811" s="582"/>
      <c r="U811" s="565"/>
      <c r="V811" s="576"/>
      <c r="W811" s="576"/>
      <c r="X811" s="577"/>
      <c r="Y811" s="577"/>
      <c r="Z811" s="577"/>
      <c r="AA811" s="577"/>
      <c r="AB811" s="566"/>
      <c r="AC811" s="566"/>
      <c r="AD811" s="566"/>
      <c r="AE811" s="566"/>
      <c r="AF811" s="566"/>
      <c r="AG811" s="566"/>
      <c r="AH811" s="566"/>
      <c r="AI811" s="572"/>
      <c r="AJ811" s="572"/>
      <c r="AK811" s="572"/>
      <c r="AL811" s="578"/>
      <c r="AM811" s="579"/>
    </row>
    <row r="812" spans="1:39" s="649" customFormat="1" x14ac:dyDescent="0.3">
      <c r="A812" s="565"/>
      <c r="B812" s="565"/>
      <c r="C812" s="566"/>
      <c r="D812" s="566"/>
      <c r="E812" s="567"/>
      <c r="F812" s="567"/>
      <c r="G812" s="567"/>
      <c r="H812" s="568"/>
      <c r="I812" s="568"/>
      <c r="J812" s="569"/>
      <c r="K812" s="568"/>
      <c r="L812" s="570"/>
      <c r="M812" s="571"/>
      <c r="N812" s="571"/>
      <c r="O812" s="572"/>
      <c r="P812" s="566"/>
      <c r="Q812" s="566"/>
      <c r="R812" s="566"/>
      <c r="S812" s="581"/>
      <c r="T812" s="582"/>
      <c r="U812" s="565"/>
      <c r="V812" s="576"/>
      <c r="W812" s="576"/>
      <c r="X812" s="577"/>
      <c r="Y812" s="577"/>
      <c r="Z812" s="577"/>
      <c r="AA812" s="577"/>
      <c r="AB812" s="566"/>
      <c r="AC812" s="566"/>
      <c r="AD812" s="566"/>
      <c r="AE812" s="566"/>
      <c r="AF812" s="566"/>
      <c r="AG812" s="566"/>
      <c r="AH812" s="566"/>
      <c r="AI812" s="572"/>
      <c r="AJ812" s="572"/>
      <c r="AK812" s="572"/>
      <c r="AL812" s="578"/>
      <c r="AM812" s="579"/>
    </row>
    <row r="813" spans="1:39" s="649" customFormat="1" x14ac:dyDescent="0.3">
      <c r="A813" s="565"/>
      <c r="B813" s="565"/>
      <c r="C813" s="566"/>
      <c r="D813" s="566"/>
      <c r="E813" s="567"/>
      <c r="F813" s="567"/>
      <c r="G813" s="567"/>
      <c r="H813" s="568"/>
      <c r="I813" s="568"/>
      <c r="J813" s="569"/>
      <c r="K813" s="568"/>
      <c r="L813" s="570"/>
      <c r="M813" s="571"/>
      <c r="N813" s="571"/>
      <c r="O813" s="572"/>
      <c r="P813" s="566"/>
      <c r="Q813" s="566"/>
      <c r="R813" s="566"/>
      <c r="S813" s="581"/>
      <c r="T813" s="582"/>
      <c r="U813" s="565"/>
      <c r="V813" s="576"/>
      <c r="W813" s="576"/>
      <c r="X813" s="577"/>
      <c r="Y813" s="577"/>
      <c r="Z813" s="577"/>
      <c r="AA813" s="577"/>
      <c r="AB813" s="566"/>
      <c r="AC813" s="566"/>
      <c r="AD813" s="566"/>
      <c r="AE813" s="566"/>
      <c r="AF813" s="566"/>
      <c r="AG813" s="566"/>
      <c r="AH813" s="566"/>
      <c r="AI813" s="572"/>
      <c r="AJ813" s="572"/>
      <c r="AK813" s="572"/>
      <c r="AL813" s="578"/>
      <c r="AM813" s="579"/>
    </row>
    <row r="814" spans="1:39" s="649" customFormat="1" x14ac:dyDescent="0.3">
      <c r="A814" s="565"/>
      <c r="B814" s="565"/>
      <c r="C814" s="566"/>
      <c r="D814" s="566"/>
      <c r="E814" s="567"/>
      <c r="F814" s="567"/>
      <c r="G814" s="567"/>
      <c r="H814" s="568"/>
      <c r="I814" s="568"/>
      <c r="J814" s="569"/>
      <c r="K814" s="568"/>
      <c r="L814" s="570"/>
      <c r="M814" s="571"/>
      <c r="N814" s="571"/>
      <c r="O814" s="572"/>
      <c r="P814" s="566"/>
      <c r="Q814" s="566"/>
      <c r="R814" s="566"/>
      <c r="S814" s="581"/>
      <c r="T814" s="582"/>
      <c r="U814" s="565"/>
      <c r="V814" s="576"/>
      <c r="W814" s="576"/>
      <c r="X814" s="577"/>
      <c r="Y814" s="577"/>
      <c r="Z814" s="577"/>
      <c r="AA814" s="577"/>
      <c r="AB814" s="566"/>
      <c r="AC814" s="566"/>
      <c r="AD814" s="566"/>
      <c r="AE814" s="566"/>
      <c r="AF814" s="566"/>
      <c r="AG814" s="566"/>
      <c r="AH814" s="566"/>
      <c r="AI814" s="572"/>
      <c r="AJ814" s="572"/>
      <c r="AK814" s="572"/>
      <c r="AL814" s="578"/>
      <c r="AM814" s="579"/>
    </row>
    <row r="815" spans="1:39" s="649" customFormat="1" x14ac:dyDescent="0.3">
      <c r="A815" s="565"/>
      <c r="B815" s="565"/>
      <c r="C815" s="566"/>
      <c r="D815" s="566"/>
      <c r="E815" s="567"/>
      <c r="F815" s="567"/>
      <c r="G815" s="567"/>
      <c r="H815" s="568"/>
      <c r="I815" s="568"/>
      <c r="J815" s="569"/>
      <c r="K815" s="568"/>
      <c r="L815" s="570"/>
      <c r="M815" s="571"/>
      <c r="N815" s="571"/>
      <c r="O815" s="572"/>
      <c r="P815" s="566"/>
      <c r="Q815" s="566"/>
      <c r="R815" s="566"/>
      <c r="S815" s="581"/>
      <c r="T815" s="582"/>
      <c r="U815" s="565"/>
      <c r="V815" s="576"/>
      <c r="W815" s="576"/>
      <c r="X815" s="577"/>
      <c r="Y815" s="577"/>
      <c r="Z815" s="577"/>
      <c r="AA815" s="577"/>
      <c r="AB815" s="566"/>
      <c r="AC815" s="566"/>
      <c r="AD815" s="566"/>
      <c r="AE815" s="566"/>
      <c r="AF815" s="566"/>
      <c r="AG815" s="566"/>
      <c r="AH815" s="566"/>
      <c r="AI815" s="572"/>
      <c r="AJ815" s="572"/>
      <c r="AK815" s="572"/>
      <c r="AL815" s="578"/>
      <c r="AM815" s="579"/>
    </row>
    <row r="816" spans="1:39" s="649" customFormat="1" x14ac:dyDescent="0.3">
      <c r="A816" s="565"/>
      <c r="B816" s="565"/>
      <c r="C816" s="566"/>
      <c r="D816" s="566"/>
      <c r="E816" s="567"/>
      <c r="F816" s="567"/>
      <c r="G816" s="567"/>
      <c r="H816" s="568"/>
      <c r="I816" s="568"/>
      <c r="J816" s="569"/>
      <c r="K816" s="568"/>
      <c r="L816" s="570"/>
      <c r="M816" s="571"/>
      <c r="N816" s="571"/>
      <c r="O816" s="572"/>
      <c r="P816" s="566"/>
      <c r="Q816" s="566"/>
      <c r="R816" s="566"/>
      <c r="S816" s="581"/>
      <c r="T816" s="582"/>
      <c r="U816" s="565"/>
      <c r="V816" s="576"/>
      <c r="W816" s="576"/>
      <c r="X816" s="577"/>
      <c r="Y816" s="577"/>
      <c r="Z816" s="577"/>
      <c r="AA816" s="577"/>
      <c r="AB816" s="566"/>
      <c r="AC816" s="566"/>
      <c r="AD816" s="566"/>
      <c r="AE816" s="566"/>
      <c r="AF816" s="566"/>
      <c r="AG816" s="566"/>
      <c r="AH816" s="566"/>
      <c r="AI816" s="572"/>
      <c r="AJ816" s="572"/>
      <c r="AK816" s="572"/>
      <c r="AL816" s="578"/>
      <c r="AM816" s="579"/>
    </row>
    <row r="817" spans="1:39" s="649" customFormat="1" x14ac:dyDescent="0.3">
      <c r="A817" s="565"/>
      <c r="B817" s="565"/>
      <c r="C817" s="566"/>
      <c r="D817" s="566"/>
      <c r="E817" s="567"/>
      <c r="F817" s="567"/>
      <c r="G817" s="567"/>
      <c r="H817" s="568"/>
      <c r="I817" s="568"/>
      <c r="J817" s="569"/>
      <c r="K817" s="568"/>
      <c r="L817" s="570"/>
      <c r="M817" s="571"/>
      <c r="N817" s="571"/>
      <c r="O817" s="572"/>
      <c r="P817" s="566"/>
      <c r="Q817" s="566"/>
      <c r="R817" s="566"/>
      <c r="S817" s="581"/>
      <c r="T817" s="582"/>
      <c r="U817" s="565"/>
      <c r="V817" s="576"/>
      <c r="W817" s="576"/>
      <c r="X817" s="577"/>
      <c r="Y817" s="577"/>
      <c r="Z817" s="577"/>
      <c r="AA817" s="577"/>
      <c r="AB817" s="566"/>
      <c r="AC817" s="566"/>
      <c r="AD817" s="566"/>
      <c r="AE817" s="566"/>
      <c r="AF817" s="566"/>
      <c r="AG817" s="566"/>
      <c r="AH817" s="566"/>
      <c r="AI817" s="572"/>
      <c r="AJ817" s="572"/>
      <c r="AK817" s="572"/>
      <c r="AL817" s="578"/>
      <c r="AM817" s="579"/>
    </row>
    <row r="818" spans="1:39" s="649" customFormat="1" x14ac:dyDescent="0.3">
      <c r="A818" s="565"/>
      <c r="B818" s="565"/>
      <c r="C818" s="566"/>
      <c r="D818" s="566"/>
      <c r="E818" s="567"/>
      <c r="F818" s="567"/>
      <c r="G818" s="567"/>
      <c r="H818" s="568"/>
      <c r="I818" s="568"/>
      <c r="J818" s="569"/>
      <c r="K818" s="568"/>
      <c r="L818" s="570"/>
      <c r="M818" s="571"/>
      <c r="N818" s="571"/>
      <c r="O818" s="572"/>
      <c r="P818" s="566"/>
      <c r="Q818" s="566"/>
      <c r="R818" s="566"/>
      <c r="S818" s="581"/>
      <c r="T818" s="582"/>
      <c r="U818" s="565"/>
      <c r="V818" s="576"/>
      <c r="W818" s="576"/>
      <c r="X818" s="577"/>
      <c r="Y818" s="577"/>
      <c r="Z818" s="577"/>
      <c r="AA818" s="577"/>
      <c r="AB818" s="566"/>
      <c r="AC818" s="566"/>
      <c r="AD818" s="566"/>
      <c r="AE818" s="566"/>
      <c r="AF818" s="566"/>
      <c r="AG818" s="566"/>
      <c r="AH818" s="566"/>
      <c r="AI818" s="572"/>
      <c r="AJ818" s="572"/>
      <c r="AK818" s="572"/>
      <c r="AL818" s="578"/>
      <c r="AM818" s="579"/>
    </row>
    <row r="819" spans="1:39" s="649" customFormat="1" x14ac:dyDescent="0.3">
      <c r="A819" s="565"/>
      <c r="B819" s="565"/>
      <c r="C819" s="566"/>
      <c r="D819" s="566"/>
      <c r="E819" s="567"/>
      <c r="F819" s="567"/>
      <c r="G819" s="567"/>
      <c r="H819" s="568"/>
      <c r="I819" s="568"/>
      <c r="J819" s="569"/>
      <c r="K819" s="568"/>
      <c r="L819" s="570"/>
      <c r="M819" s="571"/>
      <c r="N819" s="571"/>
      <c r="O819" s="572"/>
      <c r="P819" s="566"/>
      <c r="Q819" s="566"/>
      <c r="R819" s="566"/>
      <c r="S819" s="581"/>
      <c r="T819" s="582"/>
      <c r="U819" s="565"/>
      <c r="V819" s="576"/>
      <c r="W819" s="576"/>
      <c r="X819" s="577"/>
      <c r="Y819" s="577"/>
      <c r="Z819" s="577"/>
      <c r="AA819" s="577"/>
      <c r="AB819" s="566"/>
      <c r="AC819" s="566"/>
      <c r="AD819" s="566"/>
      <c r="AE819" s="566"/>
      <c r="AF819" s="566"/>
      <c r="AG819" s="566"/>
      <c r="AH819" s="566"/>
      <c r="AI819" s="572"/>
      <c r="AJ819" s="572"/>
      <c r="AK819" s="572"/>
      <c r="AL819" s="578"/>
      <c r="AM819" s="579"/>
    </row>
    <row r="820" spans="1:39" s="649" customFormat="1" x14ac:dyDescent="0.3">
      <c r="A820" s="565"/>
      <c r="B820" s="565"/>
      <c r="C820" s="566"/>
      <c r="D820" s="566"/>
      <c r="E820" s="567"/>
      <c r="F820" s="567"/>
      <c r="G820" s="567"/>
      <c r="H820" s="568"/>
      <c r="I820" s="568"/>
      <c r="J820" s="569"/>
      <c r="K820" s="568"/>
      <c r="L820" s="570"/>
      <c r="M820" s="571"/>
      <c r="N820" s="571"/>
      <c r="O820" s="572"/>
      <c r="P820" s="566"/>
      <c r="Q820" s="566"/>
      <c r="R820" s="566"/>
      <c r="S820" s="581"/>
      <c r="T820" s="582"/>
      <c r="U820" s="565"/>
      <c r="V820" s="576"/>
      <c r="W820" s="576"/>
      <c r="X820" s="577"/>
      <c r="Y820" s="577"/>
      <c r="Z820" s="577"/>
      <c r="AA820" s="577"/>
      <c r="AB820" s="566"/>
      <c r="AC820" s="566"/>
      <c r="AD820" s="566"/>
      <c r="AE820" s="566"/>
      <c r="AF820" s="566"/>
      <c r="AG820" s="566"/>
      <c r="AH820" s="566"/>
      <c r="AI820" s="572"/>
      <c r="AJ820" s="572"/>
      <c r="AK820" s="572"/>
      <c r="AL820" s="578"/>
      <c r="AM820" s="579"/>
    </row>
    <row r="821" spans="1:39" s="649" customFormat="1" x14ac:dyDescent="0.3">
      <c r="A821" s="565"/>
      <c r="B821" s="565"/>
      <c r="C821" s="566"/>
      <c r="D821" s="566"/>
      <c r="E821" s="567"/>
      <c r="F821" s="567"/>
      <c r="G821" s="567"/>
      <c r="H821" s="568"/>
      <c r="I821" s="568"/>
      <c r="J821" s="569"/>
      <c r="K821" s="568"/>
      <c r="L821" s="570"/>
      <c r="M821" s="571"/>
      <c r="N821" s="571"/>
      <c r="O821" s="572"/>
      <c r="P821" s="566"/>
      <c r="Q821" s="566"/>
      <c r="R821" s="566"/>
      <c r="S821" s="581"/>
      <c r="T821" s="582"/>
      <c r="U821" s="565"/>
      <c r="V821" s="576"/>
      <c r="W821" s="576"/>
      <c r="X821" s="577"/>
      <c r="Y821" s="577"/>
      <c r="Z821" s="577"/>
      <c r="AA821" s="577"/>
      <c r="AB821" s="566"/>
      <c r="AC821" s="566"/>
      <c r="AD821" s="566"/>
      <c r="AE821" s="566"/>
      <c r="AF821" s="566"/>
      <c r="AG821" s="566"/>
      <c r="AH821" s="566"/>
      <c r="AI821" s="572"/>
      <c r="AJ821" s="572"/>
      <c r="AK821" s="572"/>
      <c r="AL821" s="578"/>
      <c r="AM821" s="579"/>
    </row>
    <row r="822" spans="1:39" s="649" customFormat="1" x14ac:dyDescent="0.3">
      <c r="A822" s="565"/>
      <c r="B822" s="565"/>
      <c r="C822" s="566"/>
      <c r="D822" s="566"/>
      <c r="E822" s="567"/>
      <c r="F822" s="567"/>
      <c r="G822" s="567"/>
      <c r="H822" s="568"/>
      <c r="I822" s="568"/>
      <c r="J822" s="569"/>
      <c r="K822" s="568"/>
      <c r="L822" s="570"/>
      <c r="M822" s="571"/>
      <c r="N822" s="571"/>
      <c r="O822" s="572"/>
      <c r="P822" s="566"/>
      <c r="Q822" s="566"/>
      <c r="R822" s="566"/>
      <c r="S822" s="581"/>
      <c r="T822" s="582"/>
      <c r="U822" s="565"/>
      <c r="V822" s="576"/>
      <c r="W822" s="576"/>
      <c r="X822" s="577"/>
      <c r="Y822" s="577"/>
      <c r="Z822" s="577"/>
      <c r="AA822" s="577"/>
      <c r="AB822" s="566"/>
      <c r="AC822" s="566"/>
      <c r="AD822" s="566"/>
      <c r="AE822" s="566"/>
      <c r="AF822" s="566"/>
      <c r="AG822" s="566"/>
      <c r="AH822" s="566"/>
      <c r="AI822" s="572"/>
      <c r="AJ822" s="572"/>
      <c r="AK822" s="572"/>
      <c r="AL822" s="578"/>
      <c r="AM822" s="579"/>
    </row>
    <row r="823" spans="1:39" s="649" customFormat="1" x14ac:dyDescent="0.3">
      <c r="A823" s="565"/>
      <c r="B823" s="565"/>
      <c r="C823" s="566"/>
      <c r="D823" s="566"/>
      <c r="E823" s="567"/>
      <c r="F823" s="567"/>
      <c r="G823" s="567"/>
      <c r="H823" s="568"/>
      <c r="I823" s="568"/>
      <c r="J823" s="569"/>
      <c r="K823" s="568"/>
      <c r="L823" s="570"/>
      <c r="M823" s="571"/>
      <c r="N823" s="571"/>
      <c r="O823" s="572"/>
      <c r="P823" s="566"/>
      <c r="Q823" s="566"/>
      <c r="R823" s="566"/>
      <c r="S823" s="581"/>
      <c r="T823" s="582"/>
      <c r="U823" s="565"/>
      <c r="V823" s="576"/>
      <c r="W823" s="576"/>
      <c r="X823" s="577"/>
      <c r="Y823" s="577"/>
      <c r="Z823" s="577"/>
      <c r="AA823" s="577"/>
      <c r="AB823" s="566"/>
      <c r="AC823" s="566"/>
      <c r="AD823" s="566"/>
      <c r="AE823" s="566"/>
      <c r="AF823" s="566"/>
      <c r="AG823" s="566"/>
      <c r="AH823" s="566"/>
      <c r="AI823" s="572"/>
      <c r="AJ823" s="572"/>
      <c r="AK823" s="572"/>
      <c r="AL823" s="578"/>
      <c r="AM823" s="579"/>
    </row>
    <row r="824" spans="1:39" s="649" customFormat="1" x14ac:dyDescent="0.3">
      <c r="A824" s="565"/>
      <c r="B824" s="565"/>
      <c r="C824" s="566"/>
      <c r="D824" s="566"/>
      <c r="E824" s="567"/>
      <c r="F824" s="567"/>
      <c r="G824" s="567"/>
      <c r="H824" s="568"/>
      <c r="I824" s="568"/>
      <c r="J824" s="569"/>
      <c r="K824" s="568"/>
      <c r="L824" s="570"/>
      <c r="M824" s="571"/>
      <c r="N824" s="571"/>
      <c r="O824" s="572"/>
      <c r="P824" s="566"/>
      <c r="Q824" s="566"/>
      <c r="R824" s="566"/>
      <c r="S824" s="581"/>
      <c r="T824" s="582"/>
      <c r="U824" s="565"/>
      <c r="V824" s="576"/>
      <c r="W824" s="576"/>
      <c r="X824" s="577"/>
      <c r="Y824" s="577"/>
      <c r="Z824" s="577"/>
      <c r="AA824" s="577"/>
      <c r="AB824" s="566"/>
      <c r="AC824" s="566"/>
      <c r="AD824" s="566"/>
      <c r="AE824" s="566"/>
      <c r="AF824" s="566"/>
      <c r="AG824" s="566"/>
      <c r="AH824" s="566"/>
      <c r="AI824" s="572"/>
      <c r="AJ824" s="572"/>
      <c r="AK824" s="572"/>
      <c r="AL824" s="578"/>
      <c r="AM824" s="579"/>
    </row>
    <row r="825" spans="1:39" s="649" customFormat="1" x14ac:dyDescent="0.3">
      <c r="A825" s="565"/>
      <c r="B825" s="565"/>
      <c r="C825" s="566"/>
      <c r="D825" s="566"/>
      <c r="E825" s="567"/>
      <c r="F825" s="567"/>
      <c r="G825" s="567"/>
      <c r="H825" s="568"/>
      <c r="I825" s="568"/>
      <c r="J825" s="569"/>
      <c r="K825" s="568"/>
      <c r="L825" s="570"/>
      <c r="M825" s="571"/>
      <c r="N825" s="571"/>
      <c r="O825" s="572"/>
      <c r="P825" s="566"/>
      <c r="Q825" s="566"/>
      <c r="R825" s="566"/>
      <c r="S825" s="581"/>
      <c r="T825" s="582"/>
      <c r="U825" s="565"/>
      <c r="V825" s="576"/>
      <c r="W825" s="576"/>
      <c r="X825" s="577"/>
      <c r="Y825" s="577"/>
      <c r="Z825" s="577"/>
      <c r="AA825" s="577"/>
      <c r="AB825" s="566"/>
      <c r="AC825" s="566"/>
      <c r="AD825" s="566"/>
      <c r="AE825" s="566"/>
      <c r="AF825" s="566"/>
      <c r="AG825" s="566"/>
      <c r="AH825" s="566"/>
      <c r="AI825" s="572"/>
      <c r="AJ825" s="572"/>
      <c r="AK825" s="572"/>
      <c r="AL825" s="578"/>
      <c r="AM825" s="579"/>
    </row>
    <row r="826" spans="1:39" s="649" customFormat="1" x14ac:dyDescent="0.3">
      <c r="A826" s="565"/>
      <c r="B826" s="565"/>
      <c r="C826" s="566"/>
      <c r="D826" s="566"/>
      <c r="E826" s="567"/>
      <c r="F826" s="567"/>
      <c r="G826" s="567"/>
      <c r="H826" s="568"/>
      <c r="I826" s="568"/>
      <c r="J826" s="569"/>
      <c r="K826" s="568"/>
      <c r="L826" s="570"/>
      <c r="M826" s="571"/>
      <c r="N826" s="571"/>
      <c r="O826" s="572"/>
      <c r="P826" s="566"/>
      <c r="Q826" s="566"/>
      <c r="R826" s="566"/>
      <c r="S826" s="581"/>
      <c r="T826" s="582"/>
      <c r="U826" s="565"/>
      <c r="V826" s="576"/>
      <c r="W826" s="576"/>
      <c r="X826" s="577"/>
      <c r="Y826" s="577"/>
      <c r="Z826" s="577"/>
      <c r="AA826" s="577"/>
      <c r="AB826" s="566"/>
      <c r="AC826" s="566"/>
      <c r="AD826" s="566"/>
      <c r="AE826" s="566"/>
      <c r="AF826" s="566"/>
      <c r="AG826" s="566"/>
      <c r="AH826" s="566"/>
      <c r="AI826" s="572"/>
      <c r="AJ826" s="572"/>
      <c r="AK826" s="572"/>
      <c r="AL826" s="578"/>
      <c r="AM826" s="579"/>
    </row>
    <row r="827" spans="1:39" s="649" customFormat="1" x14ac:dyDescent="0.3">
      <c r="A827" s="565"/>
      <c r="B827" s="565"/>
      <c r="C827" s="566"/>
      <c r="D827" s="566"/>
      <c r="E827" s="567"/>
      <c r="F827" s="567"/>
      <c r="G827" s="567"/>
      <c r="H827" s="568"/>
      <c r="I827" s="568"/>
      <c r="J827" s="569"/>
      <c r="K827" s="568"/>
      <c r="L827" s="570"/>
      <c r="M827" s="571"/>
      <c r="N827" s="571"/>
      <c r="O827" s="572"/>
      <c r="P827" s="566"/>
      <c r="Q827" s="566"/>
      <c r="R827" s="566"/>
      <c r="S827" s="581"/>
      <c r="T827" s="582"/>
      <c r="U827" s="565"/>
      <c r="V827" s="576"/>
      <c r="W827" s="576"/>
      <c r="X827" s="577"/>
      <c r="Y827" s="577"/>
      <c r="Z827" s="577"/>
      <c r="AA827" s="577"/>
      <c r="AB827" s="566"/>
      <c r="AC827" s="566"/>
      <c r="AD827" s="566"/>
      <c r="AE827" s="566"/>
      <c r="AF827" s="566"/>
      <c r="AG827" s="566"/>
      <c r="AH827" s="566"/>
      <c r="AI827" s="572"/>
      <c r="AJ827" s="572"/>
      <c r="AK827" s="572"/>
      <c r="AL827" s="578"/>
      <c r="AM827" s="579"/>
    </row>
    <row r="828" spans="1:39" s="649" customFormat="1" x14ac:dyDescent="0.3">
      <c r="A828" s="565"/>
      <c r="B828" s="565"/>
      <c r="C828" s="566"/>
      <c r="D828" s="566"/>
      <c r="E828" s="567"/>
      <c r="F828" s="567"/>
      <c r="G828" s="567"/>
      <c r="H828" s="568"/>
      <c r="I828" s="568"/>
      <c r="J828" s="569"/>
      <c r="K828" s="568"/>
      <c r="L828" s="570"/>
      <c r="M828" s="571"/>
      <c r="N828" s="571"/>
      <c r="O828" s="572"/>
      <c r="P828" s="566"/>
      <c r="Q828" s="566"/>
      <c r="R828" s="566"/>
      <c r="S828" s="581"/>
      <c r="T828" s="582"/>
      <c r="U828" s="565"/>
      <c r="V828" s="576"/>
      <c r="W828" s="576"/>
      <c r="X828" s="577"/>
      <c r="Y828" s="577"/>
      <c r="Z828" s="577"/>
      <c r="AA828" s="577"/>
      <c r="AB828" s="566"/>
      <c r="AC828" s="566"/>
      <c r="AD828" s="566"/>
      <c r="AE828" s="566"/>
      <c r="AF828" s="566"/>
      <c r="AG828" s="566"/>
      <c r="AH828" s="566"/>
      <c r="AI828" s="572"/>
      <c r="AJ828" s="572"/>
      <c r="AK828" s="572"/>
      <c r="AL828" s="578"/>
      <c r="AM828" s="579"/>
    </row>
    <row r="829" spans="1:39" s="649" customFormat="1" x14ac:dyDescent="0.3">
      <c r="A829" s="565"/>
      <c r="B829" s="565"/>
      <c r="C829" s="566"/>
      <c r="D829" s="566"/>
      <c r="E829" s="567"/>
      <c r="F829" s="567"/>
      <c r="G829" s="567"/>
      <c r="H829" s="568"/>
      <c r="I829" s="568"/>
      <c r="J829" s="569"/>
      <c r="K829" s="568"/>
      <c r="L829" s="570"/>
      <c r="M829" s="571"/>
      <c r="N829" s="571"/>
      <c r="O829" s="572"/>
      <c r="P829" s="566"/>
      <c r="Q829" s="566"/>
      <c r="R829" s="566"/>
      <c r="S829" s="581"/>
      <c r="T829" s="582"/>
      <c r="U829" s="565"/>
      <c r="V829" s="576"/>
      <c r="W829" s="576"/>
      <c r="X829" s="577"/>
      <c r="Y829" s="577"/>
      <c r="Z829" s="577"/>
      <c r="AA829" s="577"/>
      <c r="AB829" s="566"/>
      <c r="AC829" s="566"/>
      <c r="AD829" s="566"/>
      <c r="AE829" s="566"/>
      <c r="AF829" s="566"/>
      <c r="AG829" s="566"/>
      <c r="AH829" s="566"/>
      <c r="AI829" s="572"/>
      <c r="AJ829" s="572"/>
      <c r="AK829" s="572"/>
      <c r="AL829" s="578"/>
      <c r="AM829" s="579"/>
    </row>
    <row r="830" spans="1:39" s="649" customFormat="1" x14ac:dyDescent="0.3">
      <c r="A830" s="565"/>
      <c r="B830" s="565"/>
      <c r="C830" s="566"/>
      <c r="D830" s="566"/>
      <c r="E830" s="567"/>
      <c r="F830" s="567"/>
      <c r="G830" s="567"/>
      <c r="H830" s="568"/>
      <c r="I830" s="568"/>
      <c r="J830" s="569"/>
      <c r="K830" s="568"/>
      <c r="L830" s="570"/>
      <c r="M830" s="571"/>
      <c r="N830" s="571"/>
      <c r="O830" s="572"/>
      <c r="P830" s="566"/>
      <c r="Q830" s="566"/>
      <c r="R830" s="566"/>
      <c r="S830" s="581"/>
      <c r="T830" s="582"/>
      <c r="U830" s="565"/>
      <c r="V830" s="576"/>
      <c r="W830" s="576"/>
      <c r="X830" s="577"/>
      <c r="Y830" s="577"/>
      <c r="Z830" s="577"/>
      <c r="AA830" s="577"/>
      <c r="AB830" s="566"/>
      <c r="AC830" s="566"/>
      <c r="AD830" s="566"/>
      <c r="AE830" s="566"/>
      <c r="AF830" s="566"/>
      <c r="AG830" s="566"/>
      <c r="AH830" s="566"/>
      <c r="AI830" s="572"/>
      <c r="AJ830" s="572"/>
      <c r="AK830" s="572"/>
      <c r="AL830" s="578"/>
      <c r="AM830" s="579"/>
    </row>
    <row r="831" spans="1:39" s="649" customFormat="1" x14ac:dyDescent="0.3">
      <c r="A831" s="565"/>
      <c r="B831" s="565"/>
      <c r="C831" s="566"/>
      <c r="D831" s="566"/>
      <c r="E831" s="567"/>
      <c r="F831" s="567"/>
      <c r="G831" s="567"/>
      <c r="H831" s="568"/>
      <c r="I831" s="568"/>
      <c r="J831" s="569"/>
      <c r="K831" s="568"/>
      <c r="L831" s="570"/>
      <c r="M831" s="571"/>
      <c r="N831" s="571"/>
      <c r="O831" s="572"/>
      <c r="P831" s="566"/>
      <c r="Q831" s="566"/>
      <c r="R831" s="566"/>
      <c r="S831" s="581"/>
      <c r="T831" s="582"/>
      <c r="U831" s="565"/>
      <c r="V831" s="576"/>
      <c r="W831" s="576"/>
      <c r="X831" s="577"/>
      <c r="Y831" s="577"/>
      <c r="Z831" s="577"/>
      <c r="AA831" s="577"/>
      <c r="AB831" s="566"/>
      <c r="AC831" s="566"/>
      <c r="AD831" s="566"/>
      <c r="AE831" s="566"/>
      <c r="AF831" s="566"/>
      <c r="AG831" s="566"/>
      <c r="AH831" s="566"/>
      <c r="AI831" s="572"/>
      <c r="AJ831" s="572"/>
      <c r="AK831" s="572"/>
      <c r="AL831" s="578"/>
      <c r="AM831" s="579"/>
    </row>
    <row r="832" spans="1:39" s="649" customFormat="1" x14ac:dyDescent="0.3">
      <c r="A832" s="565"/>
      <c r="B832" s="565"/>
      <c r="C832" s="566"/>
      <c r="D832" s="566"/>
      <c r="E832" s="567"/>
      <c r="F832" s="567"/>
      <c r="G832" s="567"/>
      <c r="H832" s="568"/>
      <c r="I832" s="568"/>
      <c r="J832" s="569"/>
      <c r="K832" s="568"/>
      <c r="L832" s="570"/>
      <c r="M832" s="571"/>
      <c r="N832" s="571"/>
      <c r="O832" s="572"/>
      <c r="P832" s="566"/>
      <c r="Q832" s="566"/>
      <c r="R832" s="566"/>
      <c r="S832" s="581"/>
      <c r="T832" s="582"/>
      <c r="U832" s="565"/>
      <c r="V832" s="576"/>
      <c r="W832" s="576"/>
      <c r="X832" s="577"/>
      <c r="Y832" s="577"/>
      <c r="Z832" s="577"/>
      <c r="AA832" s="577"/>
      <c r="AB832" s="566"/>
      <c r="AC832" s="566"/>
      <c r="AD832" s="566"/>
      <c r="AE832" s="566"/>
      <c r="AF832" s="566"/>
      <c r="AG832" s="566"/>
      <c r="AH832" s="566"/>
      <c r="AI832" s="572"/>
      <c r="AJ832" s="572"/>
      <c r="AK832" s="572"/>
      <c r="AL832" s="578"/>
      <c r="AM832" s="579"/>
    </row>
    <row r="833" spans="1:39" s="649" customFormat="1" x14ac:dyDescent="0.3">
      <c r="A833" s="565"/>
      <c r="B833" s="565"/>
      <c r="C833" s="566"/>
      <c r="D833" s="566"/>
      <c r="E833" s="567"/>
      <c r="F833" s="567"/>
      <c r="G833" s="567"/>
      <c r="H833" s="568"/>
      <c r="I833" s="568"/>
      <c r="J833" s="569"/>
      <c r="K833" s="568"/>
      <c r="L833" s="570"/>
      <c r="M833" s="571"/>
      <c r="N833" s="571"/>
      <c r="O833" s="572"/>
      <c r="P833" s="566"/>
      <c r="Q833" s="566"/>
      <c r="R833" s="566"/>
      <c r="S833" s="581"/>
      <c r="T833" s="582"/>
      <c r="U833" s="565"/>
      <c r="V833" s="576"/>
      <c r="W833" s="576"/>
      <c r="X833" s="577"/>
      <c r="Y833" s="577"/>
      <c r="Z833" s="577"/>
      <c r="AA833" s="577"/>
      <c r="AB833" s="566"/>
      <c r="AC833" s="566"/>
      <c r="AD833" s="566"/>
      <c r="AE833" s="566"/>
      <c r="AF833" s="566"/>
      <c r="AG833" s="566"/>
      <c r="AH833" s="566"/>
      <c r="AI833" s="572"/>
      <c r="AJ833" s="572"/>
      <c r="AK833" s="572"/>
      <c r="AL833" s="578"/>
      <c r="AM833" s="579"/>
    </row>
    <row r="834" spans="1:39" s="649" customFormat="1" x14ac:dyDescent="0.3">
      <c r="A834" s="565"/>
      <c r="B834" s="565"/>
      <c r="C834" s="566"/>
      <c r="D834" s="566"/>
      <c r="E834" s="567"/>
      <c r="F834" s="567"/>
      <c r="G834" s="567"/>
      <c r="H834" s="568"/>
      <c r="I834" s="568"/>
      <c r="J834" s="569"/>
      <c r="K834" s="568"/>
      <c r="L834" s="570"/>
      <c r="M834" s="571"/>
      <c r="N834" s="571"/>
      <c r="O834" s="572"/>
      <c r="P834" s="566"/>
      <c r="Q834" s="566"/>
      <c r="R834" s="566"/>
      <c r="S834" s="581"/>
      <c r="T834" s="582"/>
      <c r="U834" s="565"/>
      <c r="V834" s="576"/>
      <c r="W834" s="576"/>
      <c r="X834" s="577"/>
      <c r="Y834" s="577"/>
      <c r="Z834" s="577"/>
      <c r="AA834" s="577"/>
      <c r="AB834" s="566"/>
      <c r="AC834" s="566"/>
      <c r="AD834" s="566"/>
      <c r="AE834" s="566"/>
      <c r="AF834" s="566"/>
      <c r="AG834" s="566"/>
      <c r="AH834" s="566"/>
      <c r="AI834" s="572"/>
      <c r="AJ834" s="572"/>
      <c r="AK834" s="572"/>
      <c r="AL834" s="578"/>
      <c r="AM834" s="579"/>
    </row>
    <row r="835" spans="1:39" s="649" customFormat="1" x14ac:dyDescent="0.3">
      <c r="A835" s="565"/>
      <c r="B835" s="565"/>
      <c r="C835" s="566"/>
      <c r="D835" s="566"/>
      <c r="E835" s="567"/>
      <c r="F835" s="567"/>
      <c r="G835" s="567"/>
      <c r="H835" s="568"/>
      <c r="I835" s="568"/>
      <c r="J835" s="569"/>
      <c r="K835" s="568"/>
      <c r="L835" s="570"/>
      <c r="M835" s="571"/>
      <c r="N835" s="571"/>
      <c r="O835" s="572"/>
      <c r="P835" s="566"/>
      <c r="Q835" s="566"/>
      <c r="R835" s="566"/>
      <c r="S835" s="581"/>
      <c r="T835" s="582"/>
      <c r="U835" s="565"/>
      <c r="V835" s="576"/>
      <c r="W835" s="576"/>
      <c r="X835" s="577"/>
      <c r="Y835" s="577"/>
      <c r="Z835" s="577"/>
      <c r="AA835" s="577"/>
      <c r="AB835" s="566"/>
      <c r="AC835" s="566"/>
      <c r="AD835" s="566"/>
      <c r="AE835" s="566"/>
      <c r="AF835" s="566"/>
      <c r="AG835" s="566"/>
      <c r="AH835" s="566"/>
      <c r="AI835" s="572"/>
      <c r="AJ835" s="572"/>
      <c r="AK835" s="572"/>
      <c r="AL835" s="578"/>
      <c r="AM835" s="579"/>
    </row>
    <row r="836" spans="1:39" s="649" customFormat="1" x14ac:dyDescent="0.3">
      <c r="A836" s="565"/>
      <c r="B836" s="565"/>
      <c r="C836" s="566"/>
      <c r="D836" s="566"/>
      <c r="E836" s="567"/>
      <c r="F836" s="567"/>
      <c r="G836" s="567"/>
      <c r="H836" s="568"/>
      <c r="I836" s="568"/>
      <c r="J836" s="569"/>
      <c r="K836" s="568"/>
      <c r="L836" s="570"/>
      <c r="M836" s="571"/>
      <c r="N836" s="571"/>
      <c r="O836" s="572"/>
      <c r="P836" s="566"/>
      <c r="Q836" s="566"/>
      <c r="R836" s="566"/>
      <c r="S836" s="581"/>
      <c r="T836" s="582"/>
      <c r="U836" s="565"/>
      <c r="V836" s="576"/>
      <c r="W836" s="576"/>
      <c r="X836" s="577"/>
      <c r="Y836" s="577"/>
      <c r="Z836" s="577"/>
      <c r="AA836" s="577"/>
      <c r="AB836" s="566"/>
      <c r="AC836" s="566"/>
      <c r="AD836" s="566"/>
      <c r="AE836" s="566"/>
      <c r="AF836" s="566"/>
      <c r="AG836" s="566"/>
      <c r="AH836" s="566"/>
      <c r="AI836" s="572"/>
      <c r="AJ836" s="572"/>
      <c r="AK836" s="572"/>
      <c r="AL836" s="578"/>
      <c r="AM836" s="579"/>
    </row>
    <row r="837" spans="1:39" s="649" customFormat="1" x14ac:dyDescent="0.3">
      <c r="A837" s="565"/>
      <c r="B837" s="565"/>
      <c r="C837" s="566"/>
      <c r="D837" s="566"/>
      <c r="E837" s="567"/>
      <c r="F837" s="567"/>
      <c r="G837" s="567"/>
      <c r="H837" s="568"/>
      <c r="I837" s="568"/>
      <c r="J837" s="569"/>
      <c r="K837" s="568"/>
      <c r="L837" s="570"/>
      <c r="M837" s="571"/>
      <c r="N837" s="571"/>
      <c r="O837" s="572"/>
      <c r="P837" s="566"/>
      <c r="Q837" s="566"/>
      <c r="R837" s="566"/>
      <c r="S837" s="581"/>
      <c r="T837" s="582"/>
      <c r="U837" s="565"/>
      <c r="V837" s="576"/>
      <c r="W837" s="576"/>
      <c r="X837" s="577"/>
      <c r="Y837" s="577"/>
      <c r="Z837" s="577"/>
      <c r="AA837" s="577"/>
      <c r="AB837" s="566"/>
      <c r="AC837" s="566"/>
      <c r="AD837" s="566"/>
      <c r="AE837" s="566"/>
      <c r="AF837" s="566"/>
      <c r="AG837" s="566"/>
      <c r="AH837" s="566"/>
      <c r="AI837" s="572"/>
      <c r="AJ837" s="572"/>
      <c r="AK837" s="572"/>
      <c r="AL837" s="578"/>
      <c r="AM837" s="579"/>
    </row>
    <row r="838" spans="1:39" s="649" customFormat="1" x14ac:dyDescent="0.3">
      <c r="A838" s="565"/>
      <c r="B838" s="565"/>
      <c r="C838" s="566"/>
      <c r="D838" s="566"/>
      <c r="E838" s="567"/>
      <c r="F838" s="567"/>
      <c r="G838" s="567"/>
      <c r="H838" s="568"/>
      <c r="I838" s="568"/>
      <c r="J838" s="569"/>
      <c r="K838" s="568"/>
      <c r="L838" s="570"/>
      <c r="M838" s="571"/>
      <c r="N838" s="571"/>
      <c r="O838" s="572"/>
      <c r="P838" s="566"/>
      <c r="Q838" s="566"/>
      <c r="R838" s="566"/>
      <c r="S838" s="581"/>
      <c r="T838" s="582"/>
      <c r="U838" s="565"/>
      <c r="V838" s="576"/>
      <c r="W838" s="576"/>
      <c r="X838" s="577"/>
      <c r="Y838" s="577"/>
      <c r="Z838" s="577"/>
      <c r="AA838" s="577"/>
      <c r="AB838" s="566"/>
      <c r="AC838" s="566"/>
      <c r="AD838" s="566"/>
      <c r="AE838" s="566"/>
      <c r="AF838" s="566"/>
      <c r="AG838" s="566"/>
      <c r="AH838" s="566"/>
      <c r="AI838" s="572"/>
      <c r="AJ838" s="572"/>
      <c r="AK838" s="572"/>
      <c r="AL838" s="578"/>
      <c r="AM838" s="579"/>
    </row>
    <row r="839" spans="1:39" s="649" customFormat="1" x14ac:dyDescent="0.3">
      <c r="A839" s="565"/>
      <c r="B839" s="565"/>
      <c r="C839" s="566"/>
      <c r="D839" s="566"/>
      <c r="E839" s="567"/>
      <c r="F839" s="567"/>
      <c r="G839" s="567"/>
      <c r="H839" s="568"/>
      <c r="I839" s="568"/>
      <c r="J839" s="569"/>
      <c r="K839" s="568"/>
      <c r="L839" s="570"/>
      <c r="M839" s="571"/>
      <c r="N839" s="571"/>
      <c r="O839" s="572"/>
      <c r="P839" s="566"/>
      <c r="Q839" s="566"/>
      <c r="R839" s="566"/>
      <c r="S839" s="581"/>
      <c r="T839" s="582"/>
      <c r="U839" s="565"/>
      <c r="V839" s="576"/>
      <c r="W839" s="576"/>
      <c r="X839" s="577"/>
      <c r="Y839" s="577"/>
      <c r="Z839" s="577"/>
      <c r="AA839" s="577"/>
      <c r="AB839" s="566"/>
      <c r="AC839" s="566"/>
      <c r="AD839" s="566"/>
      <c r="AE839" s="566"/>
      <c r="AF839" s="566"/>
      <c r="AG839" s="566"/>
      <c r="AH839" s="566"/>
      <c r="AI839" s="572"/>
      <c r="AJ839" s="572"/>
      <c r="AK839" s="572"/>
      <c r="AL839" s="578"/>
      <c r="AM839" s="579"/>
    </row>
    <row r="840" spans="1:39" s="649" customFormat="1" x14ac:dyDescent="0.3">
      <c r="A840" s="565"/>
      <c r="B840" s="565"/>
      <c r="C840" s="566"/>
      <c r="D840" s="566"/>
      <c r="E840" s="567"/>
      <c r="F840" s="567"/>
      <c r="G840" s="567"/>
      <c r="H840" s="568"/>
      <c r="I840" s="568"/>
      <c r="J840" s="569"/>
      <c r="K840" s="568"/>
      <c r="L840" s="570"/>
      <c r="M840" s="571"/>
      <c r="N840" s="571"/>
      <c r="O840" s="572"/>
      <c r="P840" s="566"/>
      <c r="Q840" s="566"/>
      <c r="R840" s="566"/>
      <c r="S840" s="581"/>
      <c r="T840" s="582"/>
      <c r="U840" s="565"/>
      <c r="V840" s="576"/>
      <c r="W840" s="576"/>
      <c r="X840" s="577"/>
      <c r="Y840" s="577"/>
      <c r="Z840" s="577"/>
      <c r="AA840" s="577"/>
      <c r="AB840" s="566"/>
      <c r="AC840" s="566"/>
      <c r="AD840" s="566"/>
      <c r="AE840" s="566"/>
      <c r="AF840" s="566"/>
      <c r="AG840" s="566"/>
      <c r="AH840" s="566"/>
      <c r="AI840" s="572"/>
      <c r="AJ840" s="572"/>
      <c r="AK840" s="572"/>
      <c r="AL840" s="578"/>
      <c r="AM840" s="579"/>
    </row>
    <row r="841" spans="1:39" s="649" customFormat="1" x14ac:dyDescent="0.3">
      <c r="A841" s="565"/>
      <c r="B841" s="565"/>
      <c r="C841" s="566"/>
      <c r="D841" s="566"/>
      <c r="E841" s="567"/>
      <c r="F841" s="567"/>
      <c r="G841" s="567"/>
      <c r="H841" s="568"/>
      <c r="I841" s="568"/>
      <c r="J841" s="569"/>
      <c r="K841" s="568"/>
      <c r="L841" s="570"/>
      <c r="M841" s="571"/>
      <c r="N841" s="571"/>
      <c r="O841" s="572"/>
      <c r="P841" s="566"/>
      <c r="Q841" s="566"/>
      <c r="R841" s="566"/>
      <c r="S841" s="581"/>
      <c r="T841" s="582"/>
      <c r="U841" s="565"/>
      <c r="V841" s="576"/>
      <c r="W841" s="576"/>
      <c r="X841" s="577"/>
      <c r="Y841" s="577"/>
      <c r="Z841" s="577"/>
      <c r="AA841" s="577"/>
      <c r="AB841" s="566"/>
      <c r="AC841" s="566"/>
      <c r="AD841" s="566"/>
      <c r="AE841" s="566"/>
      <c r="AF841" s="566"/>
      <c r="AG841" s="566"/>
      <c r="AH841" s="566"/>
      <c r="AI841" s="572"/>
      <c r="AJ841" s="572"/>
      <c r="AK841" s="572"/>
      <c r="AL841" s="578"/>
      <c r="AM841" s="579"/>
    </row>
    <row r="842" spans="1:39" s="649" customFormat="1" x14ac:dyDescent="0.3">
      <c r="A842" s="565"/>
      <c r="B842" s="565"/>
      <c r="C842" s="566"/>
      <c r="D842" s="566"/>
      <c r="E842" s="567"/>
      <c r="F842" s="567"/>
      <c r="G842" s="567"/>
      <c r="H842" s="568"/>
      <c r="I842" s="568"/>
      <c r="J842" s="569"/>
      <c r="K842" s="568"/>
      <c r="L842" s="570"/>
      <c r="M842" s="571"/>
      <c r="N842" s="571"/>
      <c r="O842" s="572"/>
      <c r="P842" s="566"/>
      <c r="Q842" s="566"/>
      <c r="R842" s="566"/>
      <c r="S842" s="581"/>
      <c r="T842" s="582"/>
      <c r="U842" s="565"/>
      <c r="V842" s="576"/>
      <c r="W842" s="576"/>
      <c r="X842" s="577"/>
      <c r="Y842" s="577"/>
      <c r="Z842" s="577"/>
      <c r="AA842" s="577"/>
      <c r="AB842" s="566"/>
      <c r="AC842" s="566"/>
      <c r="AD842" s="566"/>
      <c r="AE842" s="566"/>
      <c r="AF842" s="566"/>
      <c r="AG842" s="566"/>
      <c r="AH842" s="566"/>
      <c r="AI842" s="572"/>
      <c r="AJ842" s="572"/>
      <c r="AK842" s="572"/>
      <c r="AL842" s="578"/>
      <c r="AM842" s="579"/>
    </row>
    <row r="843" spans="1:39" s="649" customFormat="1" x14ac:dyDescent="0.3">
      <c r="A843" s="565"/>
      <c r="B843" s="565"/>
      <c r="C843" s="566"/>
      <c r="D843" s="566"/>
      <c r="E843" s="567"/>
      <c r="F843" s="567"/>
      <c r="G843" s="567"/>
      <c r="H843" s="568"/>
      <c r="I843" s="568"/>
      <c r="J843" s="569"/>
      <c r="K843" s="568"/>
      <c r="L843" s="570"/>
      <c r="M843" s="571"/>
      <c r="N843" s="571"/>
      <c r="O843" s="572"/>
      <c r="P843" s="566"/>
      <c r="Q843" s="566"/>
      <c r="R843" s="566"/>
      <c r="S843" s="581"/>
      <c r="T843" s="582"/>
      <c r="U843" s="565"/>
      <c r="V843" s="576"/>
      <c r="W843" s="576"/>
      <c r="X843" s="577"/>
      <c r="Y843" s="577"/>
      <c r="Z843" s="577"/>
      <c r="AA843" s="577"/>
      <c r="AB843" s="566"/>
      <c r="AC843" s="566"/>
      <c r="AD843" s="566"/>
      <c r="AE843" s="566"/>
      <c r="AF843" s="566"/>
      <c r="AG843" s="566"/>
      <c r="AH843" s="566"/>
      <c r="AI843" s="572"/>
      <c r="AJ843" s="572"/>
      <c r="AK843" s="572"/>
      <c r="AL843" s="578"/>
      <c r="AM843" s="579"/>
    </row>
    <row r="844" spans="1:39" s="649" customFormat="1" x14ac:dyDescent="0.3">
      <c r="A844" s="565"/>
      <c r="B844" s="565"/>
      <c r="C844" s="566"/>
      <c r="D844" s="566"/>
      <c r="E844" s="567"/>
      <c r="F844" s="567"/>
      <c r="G844" s="567"/>
      <c r="H844" s="568"/>
      <c r="I844" s="568"/>
      <c r="J844" s="569"/>
      <c r="K844" s="568"/>
      <c r="L844" s="570"/>
      <c r="M844" s="571"/>
      <c r="N844" s="571"/>
      <c r="O844" s="572"/>
      <c r="P844" s="566"/>
      <c r="Q844" s="566"/>
      <c r="R844" s="566"/>
      <c r="S844" s="581"/>
      <c r="T844" s="582"/>
      <c r="U844" s="565"/>
      <c r="V844" s="576"/>
      <c r="W844" s="576"/>
      <c r="X844" s="577"/>
      <c r="Y844" s="577"/>
      <c r="Z844" s="577"/>
      <c r="AA844" s="577"/>
      <c r="AB844" s="566"/>
      <c r="AC844" s="566"/>
      <c r="AD844" s="566"/>
      <c r="AE844" s="566"/>
      <c r="AF844" s="566"/>
      <c r="AG844" s="566"/>
      <c r="AH844" s="566"/>
      <c r="AI844" s="572"/>
      <c r="AJ844" s="572"/>
      <c r="AK844" s="572"/>
      <c r="AL844" s="578"/>
      <c r="AM844" s="579"/>
    </row>
    <row r="845" spans="1:39" s="649" customFormat="1" x14ac:dyDescent="0.3">
      <c r="A845" s="565"/>
      <c r="B845" s="565"/>
      <c r="C845" s="566"/>
      <c r="D845" s="566"/>
      <c r="E845" s="567"/>
      <c r="F845" s="567"/>
      <c r="G845" s="567"/>
      <c r="H845" s="568"/>
      <c r="I845" s="568"/>
      <c r="J845" s="569"/>
      <c r="K845" s="568"/>
      <c r="L845" s="570"/>
      <c r="M845" s="571"/>
      <c r="N845" s="571"/>
      <c r="O845" s="572"/>
      <c r="P845" s="566"/>
      <c r="Q845" s="566"/>
      <c r="R845" s="566"/>
      <c r="S845" s="581"/>
      <c r="T845" s="582"/>
      <c r="U845" s="565"/>
      <c r="V845" s="576"/>
      <c r="W845" s="576"/>
      <c r="X845" s="577"/>
      <c r="Y845" s="577"/>
      <c r="Z845" s="577"/>
      <c r="AA845" s="577"/>
      <c r="AB845" s="566"/>
      <c r="AC845" s="566"/>
      <c r="AD845" s="566"/>
      <c r="AE845" s="566"/>
      <c r="AF845" s="566"/>
      <c r="AG845" s="566"/>
      <c r="AH845" s="566"/>
      <c r="AI845" s="572"/>
      <c r="AJ845" s="572"/>
      <c r="AK845" s="572"/>
      <c r="AL845" s="578"/>
      <c r="AM845" s="579"/>
    </row>
    <row r="846" spans="1:39" s="649" customFormat="1" x14ac:dyDescent="0.3">
      <c r="A846" s="565"/>
      <c r="B846" s="565"/>
      <c r="C846" s="566"/>
      <c r="D846" s="566"/>
      <c r="E846" s="567"/>
      <c r="F846" s="567"/>
      <c r="G846" s="567"/>
      <c r="H846" s="568"/>
      <c r="I846" s="568"/>
      <c r="J846" s="569"/>
      <c r="K846" s="568"/>
      <c r="L846" s="570"/>
      <c r="M846" s="571"/>
      <c r="N846" s="571"/>
      <c r="O846" s="572"/>
      <c r="P846" s="566"/>
      <c r="Q846" s="566"/>
      <c r="R846" s="566"/>
      <c r="S846" s="581"/>
      <c r="T846" s="582"/>
      <c r="U846" s="565"/>
      <c r="V846" s="576"/>
      <c r="W846" s="576"/>
      <c r="X846" s="577"/>
      <c r="Y846" s="577"/>
      <c r="Z846" s="577"/>
      <c r="AA846" s="577"/>
      <c r="AB846" s="566"/>
      <c r="AC846" s="566"/>
      <c r="AD846" s="566"/>
      <c r="AE846" s="566"/>
      <c r="AF846" s="566"/>
      <c r="AG846" s="566"/>
      <c r="AH846" s="566"/>
      <c r="AI846" s="572"/>
      <c r="AJ846" s="572"/>
      <c r="AK846" s="572"/>
      <c r="AL846" s="578"/>
      <c r="AM846" s="579"/>
    </row>
    <row r="847" spans="1:39" s="649" customFormat="1" x14ac:dyDescent="0.3">
      <c r="A847" s="565"/>
      <c r="B847" s="565"/>
      <c r="C847" s="566"/>
      <c r="D847" s="566"/>
      <c r="E847" s="567"/>
      <c r="F847" s="567"/>
      <c r="G847" s="567"/>
      <c r="H847" s="568"/>
      <c r="I847" s="568"/>
      <c r="J847" s="569"/>
      <c r="K847" s="568"/>
      <c r="L847" s="570"/>
      <c r="M847" s="571"/>
      <c r="N847" s="571"/>
      <c r="O847" s="572"/>
      <c r="P847" s="566"/>
      <c r="Q847" s="566"/>
      <c r="R847" s="566"/>
      <c r="S847" s="581"/>
      <c r="T847" s="582"/>
      <c r="U847" s="565"/>
      <c r="V847" s="576"/>
      <c r="W847" s="576"/>
      <c r="X847" s="577"/>
      <c r="Y847" s="577"/>
      <c r="Z847" s="577"/>
      <c r="AA847" s="577"/>
      <c r="AB847" s="566"/>
      <c r="AC847" s="566"/>
      <c r="AD847" s="566"/>
      <c r="AE847" s="566"/>
      <c r="AF847" s="566"/>
      <c r="AG847" s="566"/>
      <c r="AH847" s="566"/>
      <c r="AI847" s="572"/>
      <c r="AJ847" s="572"/>
      <c r="AK847" s="572"/>
      <c r="AL847" s="578"/>
      <c r="AM847" s="579"/>
    </row>
    <row r="848" spans="1:39" s="649" customFormat="1" x14ac:dyDescent="0.3">
      <c r="A848" s="565"/>
      <c r="B848" s="565"/>
      <c r="C848" s="566"/>
      <c r="D848" s="566"/>
      <c r="E848" s="567"/>
      <c r="F848" s="567"/>
      <c r="G848" s="567"/>
      <c r="H848" s="568"/>
      <c r="I848" s="568"/>
      <c r="J848" s="569"/>
      <c r="K848" s="568"/>
      <c r="L848" s="570"/>
      <c r="M848" s="571"/>
      <c r="N848" s="571"/>
      <c r="O848" s="572"/>
      <c r="P848" s="566"/>
      <c r="Q848" s="566"/>
      <c r="R848" s="566"/>
      <c r="S848" s="581"/>
      <c r="T848" s="582"/>
      <c r="U848" s="565"/>
      <c r="V848" s="576"/>
      <c r="W848" s="576"/>
      <c r="X848" s="577"/>
      <c r="Y848" s="577"/>
      <c r="Z848" s="577"/>
      <c r="AA848" s="577"/>
      <c r="AB848" s="566"/>
      <c r="AC848" s="566"/>
      <c r="AD848" s="566"/>
      <c r="AE848" s="566"/>
      <c r="AF848" s="566"/>
      <c r="AG848" s="566"/>
      <c r="AH848" s="566"/>
      <c r="AI848" s="572"/>
      <c r="AJ848" s="572"/>
      <c r="AK848" s="572"/>
      <c r="AL848" s="578"/>
      <c r="AM848" s="579"/>
    </row>
    <row r="849" spans="1:39" s="649" customFormat="1" x14ac:dyDescent="0.3">
      <c r="A849" s="565"/>
      <c r="B849" s="565"/>
      <c r="C849" s="566"/>
      <c r="D849" s="566"/>
      <c r="E849" s="567"/>
      <c r="F849" s="567"/>
      <c r="G849" s="567"/>
      <c r="H849" s="568"/>
      <c r="I849" s="568"/>
      <c r="J849" s="569"/>
      <c r="K849" s="568"/>
      <c r="L849" s="570"/>
      <c r="M849" s="571"/>
      <c r="N849" s="571"/>
      <c r="O849" s="572"/>
      <c r="P849" s="566"/>
      <c r="Q849" s="566"/>
      <c r="R849" s="566"/>
      <c r="S849" s="581"/>
      <c r="T849" s="582"/>
      <c r="U849" s="565"/>
      <c r="V849" s="576"/>
      <c r="W849" s="576"/>
      <c r="X849" s="577"/>
      <c r="Y849" s="577"/>
      <c r="Z849" s="577"/>
      <c r="AA849" s="577"/>
      <c r="AB849" s="566"/>
      <c r="AC849" s="566"/>
      <c r="AD849" s="566"/>
      <c r="AE849" s="566"/>
      <c r="AF849" s="566"/>
      <c r="AG849" s="566"/>
      <c r="AH849" s="566"/>
      <c r="AI849" s="572"/>
      <c r="AJ849" s="572"/>
      <c r="AK849" s="572"/>
      <c r="AL849" s="578"/>
      <c r="AM849" s="579"/>
    </row>
    <row r="850" spans="1:39" s="649" customFormat="1" x14ac:dyDescent="0.3">
      <c r="A850" s="565"/>
      <c r="B850" s="565"/>
      <c r="C850" s="566"/>
      <c r="D850" s="566"/>
      <c r="E850" s="567"/>
      <c r="F850" s="567"/>
      <c r="G850" s="567"/>
      <c r="H850" s="568"/>
      <c r="I850" s="568"/>
      <c r="J850" s="569"/>
      <c r="K850" s="568"/>
      <c r="L850" s="570"/>
      <c r="M850" s="571"/>
      <c r="N850" s="571"/>
      <c r="O850" s="572"/>
      <c r="P850" s="566"/>
      <c r="Q850" s="566"/>
      <c r="R850" s="566"/>
      <c r="S850" s="581"/>
      <c r="T850" s="582"/>
      <c r="U850" s="565"/>
      <c r="V850" s="576"/>
      <c r="W850" s="576"/>
      <c r="X850" s="577"/>
      <c r="Y850" s="577"/>
      <c r="Z850" s="577"/>
      <c r="AA850" s="577"/>
      <c r="AB850" s="566"/>
      <c r="AC850" s="566"/>
      <c r="AD850" s="566"/>
      <c r="AE850" s="566"/>
      <c r="AF850" s="566"/>
      <c r="AG850" s="566"/>
      <c r="AH850" s="566"/>
      <c r="AI850" s="572"/>
      <c r="AJ850" s="572"/>
      <c r="AK850" s="572"/>
      <c r="AL850" s="578"/>
      <c r="AM850" s="579"/>
    </row>
    <row r="851" spans="1:39" s="649" customFormat="1" x14ac:dyDescent="0.3">
      <c r="A851" s="565"/>
      <c r="B851" s="565"/>
      <c r="C851" s="566"/>
      <c r="D851" s="566"/>
      <c r="E851" s="567"/>
      <c r="F851" s="567"/>
      <c r="G851" s="567"/>
      <c r="H851" s="568"/>
      <c r="I851" s="568"/>
      <c r="J851" s="569"/>
      <c r="K851" s="568"/>
      <c r="L851" s="570"/>
      <c r="M851" s="571"/>
      <c r="N851" s="571"/>
      <c r="O851" s="572"/>
      <c r="P851" s="566"/>
      <c r="Q851" s="566"/>
      <c r="R851" s="566"/>
      <c r="S851" s="581"/>
      <c r="T851" s="582"/>
      <c r="U851" s="565"/>
      <c r="V851" s="576"/>
      <c r="W851" s="576"/>
      <c r="X851" s="577"/>
      <c r="Y851" s="577"/>
      <c r="Z851" s="577"/>
      <c r="AA851" s="577"/>
      <c r="AB851" s="566"/>
      <c r="AC851" s="566"/>
      <c r="AD851" s="566"/>
      <c r="AE851" s="566"/>
      <c r="AF851" s="566"/>
      <c r="AG851" s="566"/>
      <c r="AH851" s="566"/>
      <c r="AI851" s="572"/>
      <c r="AJ851" s="572"/>
      <c r="AK851" s="572"/>
      <c r="AL851" s="578"/>
      <c r="AM851" s="579"/>
    </row>
    <row r="852" spans="1:39" s="649" customFormat="1" x14ac:dyDescent="0.3">
      <c r="A852" s="565"/>
      <c r="B852" s="565"/>
      <c r="C852" s="566"/>
      <c r="D852" s="566"/>
      <c r="E852" s="567"/>
      <c r="F852" s="567"/>
      <c r="G852" s="567"/>
      <c r="H852" s="568"/>
      <c r="I852" s="568"/>
      <c r="J852" s="569"/>
      <c r="K852" s="568"/>
      <c r="L852" s="570"/>
      <c r="M852" s="571"/>
      <c r="N852" s="571"/>
      <c r="O852" s="572"/>
      <c r="P852" s="566"/>
      <c r="Q852" s="566"/>
      <c r="R852" s="566"/>
      <c r="S852" s="581"/>
      <c r="T852" s="582"/>
      <c r="U852" s="565"/>
      <c r="V852" s="576"/>
      <c r="W852" s="576"/>
      <c r="X852" s="577"/>
      <c r="Y852" s="577"/>
      <c r="Z852" s="577"/>
      <c r="AA852" s="577"/>
      <c r="AB852" s="566"/>
      <c r="AC852" s="566"/>
      <c r="AD852" s="566"/>
      <c r="AE852" s="566"/>
      <c r="AF852" s="566"/>
      <c r="AG852" s="566"/>
      <c r="AH852" s="566"/>
      <c r="AI852" s="572"/>
      <c r="AJ852" s="572"/>
      <c r="AK852" s="572"/>
      <c r="AL852" s="578"/>
      <c r="AM852" s="579"/>
    </row>
    <row r="853" spans="1:39" s="649" customFormat="1" x14ac:dyDescent="0.3">
      <c r="A853" s="565"/>
      <c r="B853" s="565"/>
      <c r="C853" s="566"/>
      <c r="D853" s="566"/>
      <c r="E853" s="567"/>
      <c r="F853" s="567"/>
      <c r="G853" s="567"/>
      <c r="H853" s="568"/>
      <c r="I853" s="568"/>
      <c r="J853" s="569"/>
      <c r="K853" s="568"/>
      <c r="L853" s="570"/>
      <c r="M853" s="571"/>
      <c r="N853" s="571"/>
      <c r="O853" s="572"/>
      <c r="P853" s="566"/>
      <c r="Q853" s="566"/>
      <c r="R853" s="566"/>
      <c r="S853" s="581"/>
      <c r="T853" s="582"/>
      <c r="U853" s="565"/>
      <c r="V853" s="576"/>
      <c r="W853" s="576"/>
      <c r="X853" s="577"/>
      <c r="Y853" s="577"/>
      <c r="Z853" s="577"/>
      <c r="AA853" s="577"/>
      <c r="AB853" s="566"/>
      <c r="AC853" s="566"/>
      <c r="AD853" s="566"/>
      <c r="AE853" s="566"/>
      <c r="AF853" s="566"/>
      <c r="AG853" s="566"/>
      <c r="AH853" s="566"/>
      <c r="AI853" s="572"/>
      <c r="AJ853" s="572"/>
      <c r="AK853" s="572"/>
      <c r="AL853" s="578"/>
      <c r="AM853" s="579"/>
    </row>
    <row r="854" spans="1:39" s="649" customFormat="1" x14ac:dyDescent="0.3">
      <c r="A854" s="565"/>
      <c r="B854" s="565"/>
      <c r="C854" s="566"/>
      <c r="D854" s="566"/>
      <c r="E854" s="567"/>
      <c r="F854" s="567"/>
      <c r="G854" s="567"/>
      <c r="H854" s="568"/>
      <c r="I854" s="568"/>
      <c r="J854" s="569"/>
      <c r="K854" s="568"/>
      <c r="L854" s="570"/>
      <c r="M854" s="571"/>
      <c r="N854" s="571"/>
      <c r="O854" s="572"/>
      <c r="P854" s="566"/>
      <c r="Q854" s="566"/>
      <c r="R854" s="566"/>
      <c r="S854" s="581"/>
      <c r="T854" s="582"/>
      <c r="U854" s="565"/>
      <c r="V854" s="576"/>
      <c r="W854" s="576"/>
      <c r="X854" s="577"/>
      <c r="Y854" s="577"/>
      <c r="Z854" s="577"/>
      <c r="AA854" s="577"/>
      <c r="AB854" s="566"/>
      <c r="AC854" s="566"/>
      <c r="AD854" s="566"/>
      <c r="AE854" s="566"/>
      <c r="AF854" s="566"/>
      <c r="AG854" s="566"/>
      <c r="AH854" s="566"/>
      <c r="AI854" s="572"/>
      <c r="AJ854" s="572"/>
      <c r="AK854" s="572"/>
      <c r="AL854" s="578"/>
      <c r="AM854" s="579"/>
    </row>
    <row r="855" spans="1:39" s="649" customFormat="1" x14ac:dyDescent="0.3">
      <c r="A855" s="565"/>
      <c r="B855" s="565"/>
      <c r="C855" s="566"/>
      <c r="D855" s="566"/>
      <c r="E855" s="567"/>
      <c r="F855" s="567"/>
      <c r="G855" s="567"/>
      <c r="H855" s="568"/>
      <c r="I855" s="568"/>
      <c r="J855" s="569"/>
      <c r="K855" s="568"/>
      <c r="L855" s="570"/>
      <c r="M855" s="571"/>
      <c r="N855" s="571"/>
      <c r="O855" s="572"/>
      <c r="P855" s="566"/>
      <c r="Q855" s="566"/>
      <c r="R855" s="566"/>
      <c r="S855" s="581"/>
      <c r="T855" s="582"/>
      <c r="U855" s="565"/>
      <c r="V855" s="576"/>
      <c r="W855" s="576"/>
      <c r="X855" s="577"/>
      <c r="Y855" s="577"/>
      <c r="Z855" s="577"/>
      <c r="AA855" s="577"/>
      <c r="AB855" s="566"/>
      <c r="AC855" s="566"/>
      <c r="AD855" s="566"/>
      <c r="AE855" s="566"/>
      <c r="AF855" s="566"/>
      <c r="AG855" s="566"/>
      <c r="AH855" s="566"/>
      <c r="AI855" s="572"/>
      <c r="AJ855" s="572"/>
      <c r="AK855" s="572"/>
      <c r="AL855" s="578"/>
      <c r="AM855" s="579"/>
    </row>
    <row r="856" spans="1:39" s="649" customFormat="1" x14ac:dyDescent="0.3">
      <c r="A856" s="565"/>
      <c r="B856" s="565"/>
      <c r="C856" s="566"/>
      <c r="D856" s="566"/>
      <c r="E856" s="567"/>
      <c r="F856" s="567"/>
      <c r="G856" s="567"/>
      <c r="H856" s="568"/>
      <c r="I856" s="568"/>
      <c r="J856" s="569"/>
      <c r="K856" s="568"/>
      <c r="L856" s="570"/>
      <c r="M856" s="571"/>
      <c r="N856" s="571"/>
      <c r="O856" s="572"/>
      <c r="P856" s="566"/>
      <c r="Q856" s="566"/>
      <c r="R856" s="566"/>
      <c r="S856" s="581"/>
      <c r="T856" s="582"/>
      <c r="U856" s="565"/>
      <c r="V856" s="576"/>
      <c r="W856" s="576"/>
      <c r="X856" s="577"/>
      <c r="Y856" s="577"/>
      <c r="Z856" s="577"/>
      <c r="AA856" s="577"/>
      <c r="AB856" s="566"/>
      <c r="AC856" s="566"/>
      <c r="AD856" s="566"/>
      <c r="AE856" s="566"/>
      <c r="AF856" s="566"/>
      <c r="AG856" s="566"/>
      <c r="AH856" s="566"/>
      <c r="AI856" s="572"/>
      <c r="AJ856" s="572"/>
      <c r="AK856" s="572"/>
      <c r="AL856" s="578"/>
      <c r="AM856" s="579"/>
    </row>
    <row r="857" spans="1:39" s="649" customFormat="1" x14ac:dyDescent="0.3">
      <c r="A857" s="565"/>
      <c r="B857" s="565"/>
      <c r="C857" s="566"/>
      <c r="D857" s="566"/>
      <c r="E857" s="567"/>
      <c r="F857" s="567"/>
      <c r="G857" s="567"/>
      <c r="H857" s="568"/>
      <c r="I857" s="568"/>
      <c r="J857" s="569"/>
      <c r="K857" s="568"/>
      <c r="L857" s="570"/>
      <c r="M857" s="571"/>
      <c r="N857" s="571"/>
      <c r="O857" s="572"/>
      <c r="P857" s="566"/>
      <c r="Q857" s="566"/>
      <c r="R857" s="566"/>
      <c r="S857" s="581"/>
      <c r="T857" s="582"/>
      <c r="U857" s="565"/>
      <c r="V857" s="576"/>
      <c r="W857" s="576"/>
      <c r="X857" s="577"/>
      <c r="Y857" s="577"/>
      <c r="Z857" s="577"/>
      <c r="AA857" s="577"/>
      <c r="AB857" s="566"/>
      <c r="AC857" s="566"/>
      <c r="AD857" s="566"/>
      <c r="AE857" s="566"/>
      <c r="AF857" s="566"/>
      <c r="AG857" s="566"/>
      <c r="AH857" s="566"/>
      <c r="AI857" s="572"/>
      <c r="AJ857" s="572"/>
      <c r="AK857" s="572"/>
      <c r="AL857" s="578"/>
      <c r="AM857" s="579"/>
    </row>
    <row r="858" spans="1:39" s="649" customFormat="1" x14ac:dyDescent="0.3">
      <c r="A858" s="565"/>
      <c r="B858" s="565"/>
      <c r="C858" s="566"/>
      <c r="D858" s="566"/>
      <c r="E858" s="567"/>
      <c r="F858" s="567"/>
      <c r="G858" s="567"/>
      <c r="H858" s="568"/>
      <c r="I858" s="568"/>
      <c r="J858" s="569"/>
      <c r="K858" s="568"/>
      <c r="L858" s="570"/>
      <c r="M858" s="571"/>
      <c r="N858" s="571"/>
      <c r="O858" s="572"/>
      <c r="P858" s="566"/>
      <c r="Q858" s="566"/>
      <c r="R858" s="566"/>
      <c r="S858" s="581"/>
      <c r="T858" s="582"/>
      <c r="U858" s="565"/>
      <c r="V858" s="576"/>
      <c r="W858" s="576"/>
      <c r="X858" s="577"/>
      <c r="Y858" s="577"/>
      <c r="Z858" s="577"/>
      <c r="AA858" s="577"/>
      <c r="AB858" s="566"/>
      <c r="AC858" s="566"/>
      <c r="AD858" s="566"/>
      <c r="AE858" s="566"/>
      <c r="AF858" s="566"/>
      <c r="AG858" s="566"/>
      <c r="AH858" s="566"/>
      <c r="AI858" s="572"/>
      <c r="AJ858" s="572"/>
      <c r="AK858" s="572"/>
      <c r="AL858" s="578"/>
      <c r="AM858" s="579"/>
    </row>
    <row r="859" spans="1:39" s="649" customFormat="1" x14ac:dyDescent="0.3">
      <c r="A859" s="565"/>
      <c r="B859" s="565"/>
      <c r="C859" s="566"/>
      <c r="D859" s="566"/>
      <c r="E859" s="567"/>
      <c r="F859" s="567"/>
      <c r="G859" s="567"/>
      <c r="H859" s="568"/>
      <c r="I859" s="568"/>
      <c r="J859" s="569"/>
      <c r="K859" s="568"/>
      <c r="L859" s="570"/>
      <c r="M859" s="571"/>
      <c r="N859" s="571"/>
      <c r="O859" s="572"/>
      <c r="P859" s="566"/>
      <c r="Q859" s="566"/>
      <c r="R859" s="566"/>
      <c r="S859" s="581"/>
      <c r="T859" s="582"/>
      <c r="U859" s="565"/>
      <c r="V859" s="576"/>
      <c r="W859" s="576"/>
      <c r="X859" s="577"/>
      <c r="Y859" s="577"/>
      <c r="Z859" s="577"/>
      <c r="AA859" s="577"/>
      <c r="AB859" s="566"/>
      <c r="AC859" s="566"/>
      <c r="AD859" s="566"/>
      <c r="AE859" s="566"/>
      <c r="AF859" s="566"/>
      <c r="AG859" s="566"/>
      <c r="AH859" s="566"/>
      <c r="AI859" s="572"/>
      <c r="AJ859" s="572"/>
      <c r="AK859" s="572"/>
      <c r="AL859" s="578"/>
      <c r="AM859" s="579"/>
    </row>
    <row r="860" spans="1:39" s="649" customFormat="1" x14ac:dyDescent="0.3">
      <c r="A860" s="565"/>
      <c r="B860" s="565"/>
      <c r="C860" s="566"/>
      <c r="D860" s="566"/>
      <c r="E860" s="567"/>
      <c r="F860" s="567"/>
      <c r="G860" s="567"/>
      <c r="H860" s="568"/>
      <c r="I860" s="568"/>
      <c r="J860" s="569"/>
      <c r="K860" s="568"/>
      <c r="L860" s="570"/>
      <c r="M860" s="571"/>
      <c r="N860" s="571"/>
      <c r="O860" s="572"/>
      <c r="P860" s="566"/>
      <c r="Q860" s="566"/>
      <c r="R860" s="566"/>
      <c r="S860" s="581"/>
      <c r="T860" s="582"/>
      <c r="U860" s="565"/>
      <c r="V860" s="576"/>
      <c r="W860" s="576"/>
      <c r="X860" s="577"/>
      <c r="Y860" s="577"/>
      <c r="Z860" s="577"/>
      <c r="AA860" s="577"/>
      <c r="AB860" s="566"/>
      <c r="AC860" s="566"/>
      <c r="AD860" s="566"/>
      <c r="AE860" s="566"/>
      <c r="AF860" s="566"/>
      <c r="AG860" s="566"/>
      <c r="AH860" s="566"/>
      <c r="AI860" s="572"/>
      <c r="AJ860" s="572"/>
      <c r="AK860" s="572"/>
      <c r="AL860" s="578"/>
      <c r="AM860" s="579"/>
    </row>
    <row r="861" spans="1:39" s="649" customFormat="1" x14ac:dyDescent="0.3">
      <c r="A861" s="565"/>
      <c r="B861" s="565"/>
      <c r="C861" s="566"/>
      <c r="D861" s="566"/>
      <c r="E861" s="567"/>
      <c r="F861" s="567"/>
      <c r="G861" s="567"/>
      <c r="H861" s="568"/>
      <c r="I861" s="568"/>
      <c r="J861" s="569"/>
      <c r="K861" s="568"/>
      <c r="L861" s="570"/>
      <c r="M861" s="571"/>
      <c r="N861" s="571"/>
      <c r="O861" s="572"/>
      <c r="P861" s="566"/>
      <c r="Q861" s="566"/>
      <c r="R861" s="566"/>
      <c r="S861" s="581"/>
      <c r="T861" s="582"/>
      <c r="U861" s="565"/>
      <c r="V861" s="576"/>
      <c r="W861" s="576"/>
      <c r="X861" s="577"/>
      <c r="Y861" s="577"/>
      <c r="Z861" s="577"/>
      <c r="AA861" s="577"/>
      <c r="AB861" s="566"/>
      <c r="AC861" s="566"/>
      <c r="AD861" s="566"/>
      <c r="AE861" s="566"/>
      <c r="AF861" s="566"/>
      <c r="AG861" s="566"/>
      <c r="AH861" s="566"/>
      <c r="AI861" s="572"/>
      <c r="AJ861" s="572"/>
      <c r="AK861" s="572"/>
      <c r="AL861" s="578"/>
      <c r="AM861" s="579"/>
    </row>
    <row r="862" spans="1:39" s="649" customFormat="1" x14ac:dyDescent="0.3">
      <c r="A862" s="565"/>
      <c r="B862" s="565"/>
      <c r="C862" s="566"/>
      <c r="D862" s="566"/>
      <c r="E862" s="567"/>
      <c r="F862" s="567"/>
      <c r="G862" s="567"/>
      <c r="H862" s="568"/>
      <c r="I862" s="568"/>
      <c r="J862" s="569"/>
      <c r="K862" s="568"/>
      <c r="L862" s="570"/>
      <c r="M862" s="571"/>
      <c r="N862" s="571"/>
      <c r="O862" s="572"/>
      <c r="P862" s="566"/>
      <c r="Q862" s="566"/>
      <c r="R862" s="566"/>
      <c r="S862" s="581"/>
      <c r="T862" s="582"/>
      <c r="U862" s="565"/>
      <c r="V862" s="576"/>
      <c r="W862" s="576"/>
      <c r="X862" s="577"/>
      <c r="Y862" s="577"/>
      <c r="Z862" s="577"/>
      <c r="AA862" s="577"/>
      <c r="AB862" s="566"/>
      <c r="AC862" s="566"/>
      <c r="AD862" s="566"/>
      <c r="AE862" s="566"/>
      <c r="AF862" s="566"/>
      <c r="AG862" s="566"/>
      <c r="AH862" s="566"/>
      <c r="AI862" s="572"/>
      <c r="AJ862" s="572"/>
      <c r="AK862" s="572"/>
      <c r="AL862" s="578"/>
      <c r="AM862" s="579"/>
    </row>
    <row r="863" spans="1:39" s="649" customFormat="1" x14ac:dyDescent="0.3">
      <c r="A863" s="565"/>
      <c r="B863" s="565"/>
      <c r="C863" s="566"/>
      <c r="D863" s="566"/>
      <c r="E863" s="567"/>
      <c r="F863" s="567"/>
      <c r="G863" s="567"/>
      <c r="H863" s="568"/>
      <c r="I863" s="568"/>
      <c r="J863" s="569"/>
      <c r="K863" s="568"/>
      <c r="L863" s="570"/>
      <c r="M863" s="571"/>
      <c r="N863" s="571"/>
      <c r="O863" s="572"/>
      <c r="P863" s="566"/>
      <c r="Q863" s="566"/>
      <c r="R863" s="566"/>
      <c r="S863" s="581"/>
      <c r="T863" s="582"/>
      <c r="U863" s="565"/>
      <c r="V863" s="576"/>
      <c r="W863" s="576"/>
      <c r="X863" s="577"/>
      <c r="Y863" s="577"/>
      <c r="Z863" s="577"/>
      <c r="AA863" s="577"/>
      <c r="AB863" s="566"/>
      <c r="AC863" s="566"/>
      <c r="AD863" s="566"/>
      <c r="AE863" s="566"/>
      <c r="AF863" s="566"/>
      <c r="AG863" s="566"/>
      <c r="AH863" s="566"/>
      <c r="AI863" s="572"/>
      <c r="AJ863" s="572"/>
      <c r="AK863" s="572"/>
      <c r="AL863" s="578"/>
      <c r="AM863" s="579"/>
    </row>
    <row r="864" spans="1:39" s="649" customFormat="1" x14ac:dyDescent="0.3">
      <c r="A864" s="565"/>
      <c r="B864" s="565"/>
      <c r="C864" s="566"/>
      <c r="D864" s="566"/>
      <c r="E864" s="567"/>
      <c r="F864" s="567"/>
      <c r="G864" s="567"/>
      <c r="H864" s="568"/>
      <c r="I864" s="568"/>
      <c r="J864" s="569"/>
      <c r="K864" s="568"/>
      <c r="L864" s="570"/>
      <c r="M864" s="571"/>
      <c r="N864" s="571"/>
      <c r="O864" s="572"/>
      <c r="P864" s="566"/>
      <c r="Q864" s="566"/>
      <c r="R864" s="566"/>
      <c r="S864" s="581"/>
      <c r="T864" s="582"/>
      <c r="U864" s="565"/>
      <c r="V864" s="576"/>
      <c r="W864" s="576"/>
      <c r="X864" s="577"/>
      <c r="Y864" s="577"/>
      <c r="Z864" s="577"/>
      <c r="AA864" s="577"/>
      <c r="AB864" s="566"/>
      <c r="AC864" s="566"/>
      <c r="AD864" s="566"/>
      <c r="AE864" s="566"/>
      <c r="AF864" s="566"/>
      <c r="AG864" s="566"/>
      <c r="AH864" s="566"/>
      <c r="AI864" s="572"/>
      <c r="AJ864" s="572"/>
      <c r="AK864" s="572"/>
      <c r="AL864" s="578"/>
      <c r="AM864" s="579"/>
    </row>
    <row r="865" spans="1:39" s="649" customFormat="1" x14ac:dyDescent="0.3">
      <c r="A865" s="565"/>
      <c r="B865" s="565"/>
      <c r="C865" s="566"/>
      <c r="D865" s="566"/>
      <c r="E865" s="567"/>
      <c r="F865" s="567"/>
      <c r="G865" s="567"/>
      <c r="H865" s="568"/>
      <c r="I865" s="568"/>
      <c r="J865" s="569"/>
      <c r="K865" s="568"/>
      <c r="L865" s="570"/>
      <c r="M865" s="571"/>
      <c r="N865" s="571"/>
      <c r="O865" s="572"/>
      <c r="P865" s="566"/>
      <c r="Q865" s="566"/>
      <c r="R865" s="566"/>
      <c r="S865" s="581"/>
      <c r="T865" s="582"/>
      <c r="U865" s="565"/>
      <c r="V865" s="576"/>
      <c r="W865" s="576"/>
      <c r="X865" s="577"/>
      <c r="Y865" s="577"/>
      <c r="Z865" s="577"/>
      <c r="AA865" s="577"/>
      <c r="AB865" s="566"/>
      <c r="AC865" s="566"/>
      <c r="AD865" s="566"/>
      <c r="AE865" s="566"/>
      <c r="AF865" s="566"/>
      <c r="AG865" s="566"/>
      <c r="AH865" s="566"/>
      <c r="AI865" s="572"/>
      <c r="AJ865" s="572"/>
      <c r="AK865" s="572"/>
      <c r="AL865" s="578"/>
      <c r="AM865" s="579"/>
    </row>
    <row r="866" spans="1:39" s="649" customFormat="1" x14ac:dyDescent="0.3">
      <c r="A866" s="565"/>
      <c r="B866" s="565"/>
      <c r="C866" s="566"/>
      <c r="D866" s="566"/>
      <c r="E866" s="567"/>
      <c r="F866" s="567"/>
      <c r="G866" s="567"/>
      <c r="H866" s="568"/>
      <c r="I866" s="568"/>
      <c r="J866" s="569"/>
      <c r="K866" s="568"/>
      <c r="L866" s="570"/>
      <c r="M866" s="571"/>
      <c r="N866" s="571"/>
      <c r="O866" s="572"/>
      <c r="P866" s="566"/>
      <c r="Q866" s="566"/>
      <c r="R866" s="566"/>
      <c r="S866" s="581"/>
      <c r="T866" s="582"/>
      <c r="U866" s="565"/>
      <c r="V866" s="576"/>
      <c r="W866" s="576"/>
      <c r="X866" s="577"/>
      <c r="Y866" s="577"/>
      <c r="Z866" s="577"/>
      <c r="AA866" s="577"/>
      <c r="AB866" s="566"/>
      <c r="AC866" s="566"/>
      <c r="AD866" s="566"/>
      <c r="AE866" s="566"/>
      <c r="AF866" s="566"/>
      <c r="AG866" s="566"/>
      <c r="AH866" s="566"/>
      <c r="AI866" s="572"/>
      <c r="AJ866" s="572"/>
      <c r="AK866" s="572"/>
      <c r="AL866" s="578"/>
      <c r="AM866" s="579"/>
    </row>
    <row r="867" spans="1:39" s="649" customFormat="1" x14ac:dyDescent="0.3">
      <c r="A867" s="565"/>
      <c r="B867" s="565"/>
      <c r="C867" s="566"/>
      <c r="D867" s="566"/>
      <c r="E867" s="567"/>
      <c r="F867" s="567"/>
      <c r="G867" s="567"/>
      <c r="H867" s="568"/>
      <c r="I867" s="568"/>
      <c r="J867" s="569"/>
      <c r="K867" s="568"/>
      <c r="L867" s="570"/>
      <c r="M867" s="571"/>
      <c r="N867" s="571"/>
      <c r="O867" s="572"/>
      <c r="P867" s="566"/>
      <c r="Q867" s="566"/>
      <c r="R867" s="566"/>
      <c r="S867" s="581"/>
      <c r="T867" s="582"/>
      <c r="U867" s="565"/>
      <c r="V867" s="576"/>
      <c r="W867" s="576"/>
      <c r="X867" s="577"/>
      <c r="Y867" s="577"/>
      <c r="Z867" s="577"/>
      <c r="AA867" s="577"/>
      <c r="AB867" s="566"/>
      <c r="AC867" s="566"/>
      <c r="AD867" s="566"/>
      <c r="AE867" s="566"/>
      <c r="AF867" s="566"/>
      <c r="AG867" s="566"/>
      <c r="AH867" s="566"/>
      <c r="AI867" s="572"/>
      <c r="AJ867" s="572"/>
      <c r="AK867" s="572"/>
      <c r="AL867" s="578"/>
      <c r="AM867" s="579"/>
    </row>
    <row r="868" spans="1:39" s="649" customFormat="1" x14ac:dyDescent="0.3">
      <c r="A868" s="565"/>
      <c r="B868" s="565"/>
      <c r="C868" s="566"/>
      <c r="D868" s="566"/>
      <c r="E868" s="567"/>
      <c r="F868" s="567"/>
      <c r="G868" s="567"/>
      <c r="H868" s="568"/>
      <c r="I868" s="568"/>
      <c r="J868" s="569"/>
      <c r="K868" s="568"/>
      <c r="L868" s="570"/>
      <c r="M868" s="571"/>
      <c r="N868" s="571"/>
      <c r="O868" s="572"/>
      <c r="P868" s="566"/>
      <c r="Q868" s="566"/>
      <c r="R868" s="566"/>
      <c r="S868" s="581"/>
      <c r="T868" s="582"/>
      <c r="U868" s="565"/>
      <c r="V868" s="576"/>
      <c r="W868" s="576"/>
      <c r="X868" s="577"/>
      <c r="Y868" s="577"/>
      <c r="Z868" s="577"/>
      <c r="AA868" s="577"/>
      <c r="AB868" s="566"/>
      <c r="AC868" s="566"/>
      <c r="AD868" s="566"/>
      <c r="AE868" s="566"/>
      <c r="AF868" s="566"/>
      <c r="AG868" s="566"/>
      <c r="AH868" s="566"/>
      <c r="AI868" s="572"/>
      <c r="AJ868" s="572"/>
      <c r="AK868" s="572"/>
      <c r="AL868" s="578"/>
      <c r="AM868" s="579"/>
    </row>
    <row r="869" spans="1:39" s="649" customFormat="1" x14ac:dyDescent="0.3">
      <c r="A869" s="565"/>
      <c r="B869" s="565"/>
      <c r="C869" s="566"/>
      <c r="D869" s="566"/>
      <c r="E869" s="567"/>
      <c r="F869" s="567"/>
      <c r="G869" s="567"/>
      <c r="H869" s="568"/>
      <c r="I869" s="568"/>
      <c r="J869" s="569"/>
      <c r="K869" s="568"/>
      <c r="L869" s="570"/>
      <c r="M869" s="571"/>
      <c r="N869" s="571"/>
      <c r="O869" s="572"/>
      <c r="P869" s="566"/>
      <c r="Q869" s="566"/>
      <c r="R869" s="566"/>
      <c r="S869" s="581"/>
      <c r="T869" s="582"/>
      <c r="U869" s="565"/>
      <c r="V869" s="576"/>
      <c r="W869" s="576"/>
      <c r="X869" s="577"/>
      <c r="Y869" s="577"/>
      <c r="Z869" s="577"/>
      <c r="AA869" s="577"/>
      <c r="AB869" s="566"/>
      <c r="AC869" s="566"/>
      <c r="AD869" s="566"/>
      <c r="AE869" s="566"/>
      <c r="AF869" s="566"/>
      <c r="AG869" s="566"/>
      <c r="AH869" s="566"/>
      <c r="AI869" s="572"/>
      <c r="AJ869" s="572"/>
      <c r="AK869" s="572"/>
      <c r="AL869" s="578"/>
      <c r="AM869" s="579"/>
    </row>
    <row r="870" spans="1:39" s="649" customFormat="1" x14ac:dyDescent="0.3">
      <c r="A870" s="565"/>
      <c r="B870" s="565"/>
      <c r="C870" s="566"/>
      <c r="D870" s="566"/>
      <c r="E870" s="567"/>
      <c r="F870" s="567"/>
      <c r="G870" s="567"/>
      <c r="H870" s="568"/>
      <c r="I870" s="568"/>
      <c r="J870" s="569"/>
      <c r="K870" s="568"/>
      <c r="L870" s="570"/>
      <c r="M870" s="571"/>
      <c r="N870" s="571"/>
      <c r="O870" s="572"/>
      <c r="P870" s="566"/>
      <c r="Q870" s="566"/>
      <c r="R870" s="566"/>
      <c r="S870" s="581"/>
      <c r="T870" s="582"/>
      <c r="U870" s="565"/>
      <c r="V870" s="576"/>
      <c r="W870" s="576"/>
      <c r="X870" s="577"/>
      <c r="Y870" s="577"/>
      <c r="Z870" s="577"/>
      <c r="AA870" s="577"/>
      <c r="AB870" s="566"/>
      <c r="AC870" s="566"/>
      <c r="AD870" s="566"/>
      <c r="AE870" s="566"/>
      <c r="AF870" s="566"/>
      <c r="AG870" s="566"/>
      <c r="AH870" s="566"/>
      <c r="AI870" s="572"/>
      <c r="AJ870" s="572"/>
      <c r="AK870" s="572"/>
      <c r="AL870" s="578"/>
      <c r="AM870" s="579"/>
    </row>
    <row r="871" spans="1:39" s="649" customFormat="1" x14ac:dyDescent="0.3">
      <c r="A871" s="565"/>
      <c r="B871" s="565"/>
      <c r="C871" s="566"/>
      <c r="D871" s="566"/>
      <c r="E871" s="567"/>
      <c r="F871" s="567"/>
      <c r="G871" s="567"/>
      <c r="H871" s="568"/>
      <c r="I871" s="568"/>
      <c r="J871" s="569"/>
      <c r="K871" s="568"/>
      <c r="L871" s="570"/>
      <c r="M871" s="571"/>
      <c r="N871" s="571"/>
      <c r="O871" s="572"/>
      <c r="P871" s="566"/>
      <c r="Q871" s="566"/>
      <c r="R871" s="566"/>
      <c r="S871" s="581"/>
      <c r="T871" s="582"/>
      <c r="U871" s="565"/>
      <c r="V871" s="576"/>
      <c r="W871" s="576"/>
      <c r="X871" s="577"/>
      <c r="Y871" s="577"/>
      <c r="Z871" s="577"/>
      <c r="AA871" s="577"/>
      <c r="AB871" s="566"/>
      <c r="AC871" s="566"/>
      <c r="AD871" s="566"/>
      <c r="AE871" s="566"/>
      <c r="AF871" s="566"/>
      <c r="AG871" s="566"/>
      <c r="AH871" s="566"/>
      <c r="AI871" s="572"/>
      <c r="AJ871" s="572"/>
      <c r="AK871" s="572"/>
      <c r="AL871" s="578"/>
      <c r="AM871" s="579"/>
    </row>
    <row r="872" spans="1:39" s="649" customFormat="1" x14ac:dyDescent="0.3">
      <c r="A872" s="565"/>
      <c r="B872" s="565"/>
      <c r="C872" s="566"/>
      <c r="D872" s="566"/>
      <c r="E872" s="567"/>
      <c r="F872" s="567"/>
      <c r="G872" s="567"/>
      <c r="H872" s="568"/>
      <c r="I872" s="568"/>
      <c r="J872" s="569"/>
      <c r="K872" s="568"/>
      <c r="L872" s="570"/>
      <c r="M872" s="571"/>
      <c r="N872" s="571"/>
      <c r="O872" s="572"/>
      <c r="P872" s="566"/>
      <c r="Q872" s="566"/>
      <c r="R872" s="566"/>
      <c r="S872" s="581"/>
      <c r="T872" s="582"/>
      <c r="U872" s="565"/>
      <c r="V872" s="576"/>
      <c r="W872" s="576"/>
      <c r="X872" s="577"/>
      <c r="Y872" s="577"/>
      <c r="Z872" s="577"/>
      <c r="AA872" s="577"/>
      <c r="AB872" s="566"/>
      <c r="AC872" s="566"/>
      <c r="AD872" s="566"/>
      <c r="AE872" s="566"/>
      <c r="AF872" s="566"/>
      <c r="AG872" s="566"/>
      <c r="AH872" s="566"/>
      <c r="AI872" s="572"/>
      <c r="AJ872" s="572"/>
      <c r="AK872" s="572"/>
      <c r="AL872" s="578"/>
      <c r="AM872" s="579"/>
    </row>
    <row r="873" spans="1:39" s="649" customFormat="1" x14ac:dyDescent="0.3">
      <c r="A873" s="565"/>
      <c r="B873" s="565"/>
      <c r="C873" s="566"/>
      <c r="D873" s="566"/>
      <c r="E873" s="567"/>
      <c r="F873" s="567"/>
      <c r="G873" s="567"/>
      <c r="H873" s="568"/>
      <c r="I873" s="568"/>
      <c r="J873" s="569"/>
      <c r="K873" s="568"/>
      <c r="L873" s="570"/>
      <c r="M873" s="571"/>
      <c r="N873" s="571"/>
      <c r="O873" s="572"/>
      <c r="P873" s="566"/>
      <c r="Q873" s="566"/>
      <c r="R873" s="566"/>
      <c r="S873" s="581"/>
      <c r="T873" s="582"/>
      <c r="U873" s="565"/>
      <c r="V873" s="576"/>
      <c r="W873" s="576"/>
      <c r="X873" s="577"/>
      <c r="Y873" s="577"/>
      <c r="Z873" s="577"/>
      <c r="AA873" s="577"/>
      <c r="AB873" s="566"/>
      <c r="AC873" s="566"/>
      <c r="AD873" s="566"/>
      <c r="AE873" s="566"/>
      <c r="AF873" s="566"/>
      <c r="AG873" s="566"/>
      <c r="AH873" s="566"/>
      <c r="AI873" s="572"/>
      <c r="AJ873" s="572"/>
      <c r="AK873" s="572"/>
      <c r="AL873" s="578"/>
      <c r="AM873" s="579"/>
    </row>
    <row r="874" spans="1:39" s="649" customFormat="1" x14ac:dyDescent="0.3">
      <c r="A874" s="565"/>
      <c r="B874" s="565"/>
      <c r="C874" s="566"/>
      <c r="D874" s="566"/>
      <c r="E874" s="567"/>
      <c r="F874" s="567"/>
      <c r="G874" s="567"/>
      <c r="H874" s="568"/>
      <c r="I874" s="568"/>
      <c r="J874" s="569"/>
      <c r="K874" s="568"/>
      <c r="L874" s="570"/>
      <c r="M874" s="571"/>
      <c r="N874" s="571"/>
      <c r="O874" s="572"/>
      <c r="P874" s="566"/>
      <c r="Q874" s="566"/>
      <c r="R874" s="566"/>
      <c r="S874" s="581"/>
      <c r="T874" s="582"/>
      <c r="U874" s="565"/>
      <c r="V874" s="576"/>
      <c r="W874" s="576"/>
      <c r="X874" s="577"/>
      <c r="Y874" s="577"/>
      <c r="Z874" s="577"/>
      <c r="AA874" s="577"/>
      <c r="AB874" s="566"/>
      <c r="AC874" s="566"/>
      <c r="AD874" s="566"/>
      <c r="AE874" s="566"/>
      <c r="AF874" s="566"/>
      <c r="AG874" s="566"/>
      <c r="AH874" s="566"/>
      <c r="AI874" s="572"/>
      <c r="AJ874" s="572"/>
      <c r="AK874" s="572"/>
      <c r="AL874" s="578"/>
      <c r="AM874" s="579"/>
    </row>
    <row r="875" spans="1:39" s="649" customFormat="1" x14ac:dyDescent="0.3">
      <c r="A875" s="565"/>
      <c r="B875" s="565"/>
      <c r="C875" s="566"/>
      <c r="D875" s="566"/>
      <c r="E875" s="567"/>
      <c r="F875" s="567"/>
      <c r="G875" s="567"/>
      <c r="H875" s="568"/>
      <c r="I875" s="568"/>
      <c r="J875" s="569"/>
      <c r="K875" s="568"/>
      <c r="L875" s="570"/>
      <c r="M875" s="571"/>
      <c r="N875" s="571"/>
      <c r="O875" s="572"/>
      <c r="P875" s="566"/>
      <c r="Q875" s="566"/>
      <c r="R875" s="566"/>
      <c r="S875" s="581"/>
      <c r="T875" s="582"/>
      <c r="U875" s="565"/>
      <c r="V875" s="576"/>
      <c r="W875" s="576"/>
      <c r="X875" s="577"/>
      <c r="Y875" s="577"/>
      <c r="Z875" s="577"/>
      <c r="AA875" s="577"/>
      <c r="AB875" s="566"/>
      <c r="AC875" s="566"/>
      <c r="AD875" s="566"/>
      <c r="AE875" s="566"/>
      <c r="AF875" s="566"/>
      <c r="AG875" s="566"/>
      <c r="AH875" s="566"/>
      <c r="AI875" s="572"/>
      <c r="AJ875" s="572"/>
      <c r="AK875" s="572"/>
      <c r="AL875" s="578"/>
      <c r="AM875" s="579"/>
    </row>
    <row r="876" spans="1:39" s="649" customFormat="1" x14ac:dyDescent="0.3">
      <c r="A876" s="565"/>
      <c r="B876" s="565"/>
      <c r="C876" s="566"/>
      <c r="D876" s="566"/>
      <c r="E876" s="567"/>
      <c r="F876" s="567"/>
      <c r="G876" s="567"/>
      <c r="H876" s="568"/>
      <c r="I876" s="568"/>
      <c r="J876" s="569"/>
      <c r="K876" s="568"/>
      <c r="L876" s="570"/>
      <c r="M876" s="571"/>
      <c r="N876" s="571"/>
      <c r="O876" s="572"/>
      <c r="P876" s="566"/>
      <c r="Q876" s="566"/>
      <c r="R876" s="566"/>
      <c r="S876" s="581"/>
      <c r="T876" s="582"/>
      <c r="U876" s="565"/>
      <c r="V876" s="576"/>
      <c r="W876" s="576"/>
      <c r="X876" s="577"/>
      <c r="Y876" s="577"/>
      <c r="Z876" s="577"/>
      <c r="AA876" s="577"/>
      <c r="AB876" s="566"/>
      <c r="AC876" s="566"/>
      <c r="AD876" s="566"/>
      <c r="AE876" s="566"/>
      <c r="AF876" s="566"/>
      <c r="AG876" s="566"/>
      <c r="AH876" s="566"/>
      <c r="AI876" s="572"/>
      <c r="AJ876" s="572"/>
      <c r="AK876" s="572"/>
      <c r="AL876" s="578"/>
      <c r="AM876" s="579"/>
    </row>
    <row r="877" spans="1:39" s="649" customFormat="1" x14ac:dyDescent="0.3">
      <c r="A877" s="565"/>
      <c r="B877" s="565"/>
      <c r="C877" s="566"/>
      <c r="D877" s="566"/>
      <c r="E877" s="567"/>
      <c r="F877" s="567"/>
      <c r="G877" s="567"/>
      <c r="H877" s="568"/>
      <c r="I877" s="568"/>
      <c r="J877" s="569"/>
      <c r="K877" s="568"/>
      <c r="L877" s="570"/>
      <c r="M877" s="571"/>
      <c r="N877" s="571"/>
      <c r="O877" s="572"/>
      <c r="P877" s="566"/>
      <c r="Q877" s="566"/>
      <c r="R877" s="566"/>
      <c r="S877" s="581"/>
      <c r="T877" s="582"/>
      <c r="U877" s="565"/>
      <c r="V877" s="576"/>
      <c r="W877" s="576"/>
      <c r="X877" s="577"/>
      <c r="Y877" s="577"/>
      <c r="Z877" s="577"/>
      <c r="AA877" s="577"/>
      <c r="AB877" s="566"/>
      <c r="AC877" s="566"/>
      <c r="AD877" s="566"/>
      <c r="AE877" s="566"/>
      <c r="AF877" s="566"/>
      <c r="AG877" s="566"/>
      <c r="AH877" s="566"/>
      <c r="AI877" s="572"/>
      <c r="AJ877" s="572"/>
      <c r="AK877" s="572"/>
      <c r="AL877" s="578"/>
      <c r="AM877" s="579"/>
    </row>
    <row r="878" spans="1:39" s="649" customFormat="1" x14ac:dyDescent="0.3">
      <c r="A878" s="565"/>
      <c r="B878" s="565"/>
      <c r="C878" s="566"/>
      <c r="D878" s="566"/>
      <c r="E878" s="567"/>
      <c r="F878" s="567"/>
      <c r="G878" s="567"/>
      <c r="H878" s="568"/>
      <c r="I878" s="568"/>
      <c r="J878" s="569"/>
      <c r="K878" s="568"/>
      <c r="L878" s="570"/>
      <c r="M878" s="571"/>
      <c r="N878" s="571"/>
      <c r="O878" s="572"/>
      <c r="P878" s="566"/>
      <c r="Q878" s="566"/>
      <c r="R878" s="566"/>
      <c r="S878" s="581"/>
      <c r="T878" s="582"/>
      <c r="U878" s="565"/>
      <c r="V878" s="576"/>
      <c r="W878" s="576"/>
      <c r="X878" s="577"/>
      <c r="Y878" s="577"/>
      <c r="Z878" s="577"/>
      <c r="AA878" s="577"/>
      <c r="AB878" s="566"/>
      <c r="AC878" s="566"/>
      <c r="AD878" s="566"/>
      <c r="AE878" s="566"/>
      <c r="AF878" s="566"/>
      <c r="AG878" s="566"/>
      <c r="AH878" s="566"/>
      <c r="AI878" s="572"/>
      <c r="AJ878" s="572"/>
      <c r="AK878" s="572"/>
      <c r="AL878" s="578"/>
      <c r="AM878" s="579"/>
    </row>
    <row r="879" spans="1:39" s="649" customFormat="1" x14ac:dyDescent="0.3">
      <c r="A879" s="565"/>
      <c r="B879" s="565"/>
      <c r="C879" s="566"/>
      <c r="D879" s="566"/>
      <c r="E879" s="567"/>
      <c r="F879" s="567"/>
      <c r="G879" s="567"/>
      <c r="H879" s="568"/>
      <c r="I879" s="568"/>
      <c r="J879" s="569"/>
      <c r="K879" s="568"/>
      <c r="L879" s="570"/>
      <c r="M879" s="571"/>
      <c r="N879" s="571"/>
      <c r="O879" s="572"/>
      <c r="P879" s="566"/>
      <c r="Q879" s="566"/>
      <c r="R879" s="566"/>
      <c r="S879" s="581"/>
      <c r="T879" s="582"/>
      <c r="U879" s="565"/>
      <c r="V879" s="576"/>
      <c r="W879" s="576"/>
      <c r="X879" s="577"/>
      <c r="Y879" s="577"/>
      <c r="Z879" s="577"/>
      <c r="AA879" s="577"/>
      <c r="AB879" s="566"/>
      <c r="AC879" s="566"/>
      <c r="AD879" s="566"/>
      <c r="AE879" s="566"/>
      <c r="AF879" s="566"/>
      <c r="AG879" s="566"/>
      <c r="AH879" s="566"/>
      <c r="AI879" s="572"/>
      <c r="AJ879" s="572"/>
      <c r="AK879" s="572"/>
      <c r="AL879" s="578"/>
      <c r="AM879" s="579"/>
    </row>
    <row r="880" spans="1:39" s="649" customFormat="1" x14ac:dyDescent="0.3">
      <c r="A880" s="565"/>
      <c r="B880" s="565"/>
      <c r="C880" s="566"/>
      <c r="D880" s="566"/>
      <c r="E880" s="567"/>
      <c r="F880" s="567"/>
      <c r="G880" s="567"/>
      <c r="H880" s="568"/>
      <c r="I880" s="568"/>
      <c r="J880" s="569"/>
      <c r="K880" s="568"/>
      <c r="L880" s="570"/>
      <c r="M880" s="571"/>
      <c r="N880" s="571"/>
      <c r="O880" s="572"/>
      <c r="P880" s="566"/>
      <c r="Q880" s="566"/>
      <c r="R880" s="566"/>
      <c r="S880" s="581"/>
      <c r="T880" s="582"/>
      <c r="U880" s="565"/>
      <c r="V880" s="576"/>
      <c r="W880" s="576"/>
      <c r="X880" s="577"/>
      <c r="Y880" s="577"/>
      <c r="Z880" s="577"/>
      <c r="AA880" s="577"/>
      <c r="AB880" s="566"/>
      <c r="AC880" s="566"/>
      <c r="AD880" s="566"/>
      <c r="AE880" s="566"/>
      <c r="AF880" s="566"/>
      <c r="AG880" s="566"/>
      <c r="AH880" s="566"/>
      <c r="AI880" s="572"/>
      <c r="AJ880" s="572"/>
      <c r="AK880" s="572"/>
      <c r="AL880" s="578"/>
      <c r="AM880" s="579"/>
    </row>
    <row r="881" spans="1:39" s="649" customFormat="1" x14ac:dyDescent="0.3">
      <c r="A881" s="565"/>
      <c r="B881" s="565"/>
      <c r="C881" s="566"/>
      <c r="D881" s="566"/>
      <c r="E881" s="567"/>
      <c r="F881" s="567"/>
      <c r="G881" s="567"/>
      <c r="H881" s="568"/>
      <c r="I881" s="568"/>
      <c r="J881" s="569"/>
      <c r="K881" s="568"/>
      <c r="L881" s="570"/>
      <c r="M881" s="571"/>
      <c r="N881" s="571"/>
      <c r="O881" s="572"/>
      <c r="P881" s="566"/>
      <c r="Q881" s="566"/>
      <c r="R881" s="566"/>
      <c r="S881" s="581"/>
      <c r="T881" s="582"/>
      <c r="U881" s="565"/>
      <c r="V881" s="576"/>
      <c r="W881" s="576"/>
      <c r="X881" s="577"/>
      <c r="Y881" s="577"/>
      <c r="Z881" s="577"/>
      <c r="AA881" s="577"/>
      <c r="AB881" s="566"/>
      <c r="AC881" s="566"/>
      <c r="AD881" s="566"/>
      <c r="AE881" s="566"/>
      <c r="AF881" s="566"/>
      <c r="AG881" s="566"/>
      <c r="AH881" s="566"/>
      <c r="AI881" s="572"/>
      <c r="AJ881" s="572"/>
      <c r="AK881" s="572"/>
      <c r="AL881" s="578"/>
      <c r="AM881" s="579"/>
    </row>
    <row r="882" spans="1:39" s="649" customFormat="1" x14ac:dyDescent="0.3">
      <c r="A882" s="565"/>
      <c r="B882" s="565"/>
      <c r="C882" s="566"/>
      <c r="D882" s="566"/>
      <c r="E882" s="567"/>
      <c r="F882" s="567"/>
      <c r="G882" s="567"/>
      <c r="H882" s="568"/>
      <c r="I882" s="568"/>
      <c r="J882" s="569"/>
      <c r="K882" s="568"/>
      <c r="L882" s="570"/>
      <c r="M882" s="571"/>
      <c r="N882" s="571"/>
      <c r="O882" s="572"/>
      <c r="P882" s="566"/>
      <c r="Q882" s="566"/>
      <c r="R882" s="566"/>
      <c r="S882" s="581"/>
      <c r="T882" s="582"/>
      <c r="U882" s="565"/>
      <c r="V882" s="576"/>
      <c r="W882" s="576"/>
      <c r="X882" s="577"/>
      <c r="Y882" s="577"/>
      <c r="Z882" s="577"/>
      <c r="AA882" s="577"/>
      <c r="AB882" s="566"/>
      <c r="AC882" s="566"/>
      <c r="AD882" s="566"/>
      <c r="AE882" s="566"/>
      <c r="AF882" s="566"/>
      <c r="AG882" s="566"/>
      <c r="AH882" s="566"/>
      <c r="AI882" s="572"/>
      <c r="AJ882" s="572"/>
      <c r="AK882" s="572"/>
      <c r="AL882" s="578"/>
      <c r="AM882" s="579"/>
    </row>
    <row r="883" spans="1:39" s="649" customFormat="1" x14ac:dyDescent="0.3">
      <c r="A883" s="565"/>
      <c r="B883" s="565"/>
      <c r="C883" s="566"/>
      <c r="D883" s="566"/>
      <c r="E883" s="567"/>
      <c r="F883" s="567"/>
      <c r="G883" s="567"/>
      <c r="H883" s="568"/>
      <c r="I883" s="568"/>
      <c r="J883" s="569"/>
      <c r="K883" s="568"/>
      <c r="L883" s="570"/>
      <c r="M883" s="571"/>
      <c r="N883" s="571"/>
      <c r="O883" s="572"/>
      <c r="P883" s="566"/>
      <c r="Q883" s="566"/>
      <c r="R883" s="566"/>
      <c r="S883" s="581"/>
      <c r="T883" s="582"/>
      <c r="U883" s="565"/>
      <c r="V883" s="576"/>
      <c r="W883" s="576"/>
      <c r="X883" s="577"/>
      <c r="Y883" s="577"/>
      <c r="Z883" s="577"/>
      <c r="AA883" s="577"/>
      <c r="AB883" s="566"/>
      <c r="AC883" s="566"/>
      <c r="AD883" s="566"/>
      <c r="AE883" s="566"/>
      <c r="AF883" s="566"/>
      <c r="AG883" s="566"/>
      <c r="AH883" s="566"/>
      <c r="AI883" s="572"/>
      <c r="AJ883" s="572"/>
      <c r="AK883" s="572"/>
      <c r="AL883" s="578"/>
      <c r="AM883" s="579"/>
    </row>
    <row r="884" spans="1:39" s="649" customFormat="1" x14ac:dyDescent="0.3">
      <c r="A884" s="565"/>
      <c r="B884" s="565"/>
      <c r="C884" s="566"/>
      <c r="D884" s="566"/>
      <c r="E884" s="567"/>
      <c r="F884" s="567"/>
      <c r="G884" s="567"/>
      <c r="H884" s="568"/>
      <c r="I884" s="568"/>
      <c r="J884" s="569"/>
      <c r="K884" s="568"/>
      <c r="L884" s="570"/>
      <c r="M884" s="571"/>
      <c r="N884" s="571"/>
      <c r="O884" s="572"/>
      <c r="P884" s="566"/>
      <c r="Q884" s="566"/>
      <c r="R884" s="566"/>
      <c r="S884" s="581"/>
      <c r="T884" s="582"/>
      <c r="U884" s="565"/>
      <c r="V884" s="576"/>
      <c r="W884" s="576"/>
      <c r="X884" s="577"/>
      <c r="Y884" s="577"/>
      <c r="Z884" s="577"/>
      <c r="AA884" s="577"/>
      <c r="AB884" s="566"/>
      <c r="AC884" s="566"/>
      <c r="AD884" s="566"/>
      <c r="AE884" s="566"/>
      <c r="AF884" s="566"/>
      <c r="AG884" s="566"/>
      <c r="AH884" s="566"/>
      <c r="AI884" s="572"/>
      <c r="AJ884" s="572"/>
      <c r="AK884" s="572"/>
      <c r="AL884" s="578"/>
      <c r="AM884" s="579"/>
    </row>
    <row r="885" spans="1:39" s="649" customFormat="1" x14ac:dyDescent="0.3">
      <c r="A885" s="565"/>
      <c r="B885" s="565"/>
      <c r="C885" s="566"/>
      <c r="D885" s="566"/>
      <c r="E885" s="567"/>
      <c r="F885" s="567"/>
      <c r="G885" s="567"/>
      <c r="H885" s="568"/>
      <c r="I885" s="568"/>
      <c r="J885" s="569"/>
      <c r="K885" s="568"/>
      <c r="L885" s="570"/>
      <c r="M885" s="571"/>
      <c r="N885" s="571"/>
      <c r="O885" s="572"/>
      <c r="P885" s="566"/>
      <c r="Q885" s="566"/>
      <c r="R885" s="566"/>
      <c r="S885" s="581"/>
      <c r="T885" s="582"/>
      <c r="U885" s="565"/>
      <c r="V885" s="576"/>
      <c r="W885" s="576"/>
      <c r="X885" s="577"/>
      <c r="Y885" s="577"/>
      <c r="Z885" s="577"/>
      <c r="AA885" s="577"/>
      <c r="AB885" s="566"/>
      <c r="AC885" s="566"/>
      <c r="AD885" s="566"/>
      <c r="AE885" s="566"/>
      <c r="AF885" s="566"/>
      <c r="AG885" s="566"/>
      <c r="AH885" s="566"/>
      <c r="AI885" s="572"/>
      <c r="AJ885" s="572"/>
      <c r="AK885" s="572"/>
      <c r="AL885" s="578"/>
      <c r="AM885" s="579"/>
    </row>
    <row r="886" spans="1:39" s="649" customFormat="1" x14ac:dyDescent="0.3">
      <c r="A886" s="565"/>
      <c r="B886" s="565"/>
      <c r="C886" s="566"/>
      <c r="D886" s="566"/>
      <c r="E886" s="567"/>
      <c r="F886" s="567"/>
      <c r="G886" s="567"/>
      <c r="H886" s="568"/>
      <c r="I886" s="568"/>
      <c r="J886" s="569"/>
      <c r="K886" s="568"/>
      <c r="L886" s="570"/>
      <c r="M886" s="571"/>
      <c r="N886" s="571"/>
      <c r="O886" s="572"/>
      <c r="P886" s="566"/>
      <c r="Q886" s="566"/>
      <c r="R886" s="566"/>
      <c r="S886" s="581"/>
      <c r="T886" s="582"/>
      <c r="U886" s="565"/>
      <c r="V886" s="576"/>
      <c r="W886" s="576"/>
      <c r="X886" s="577"/>
      <c r="Y886" s="577"/>
      <c r="Z886" s="577"/>
      <c r="AA886" s="577"/>
      <c r="AB886" s="566"/>
      <c r="AC886" s="566"/>
      <c r="AD886" s="566"/>
      <c r="AE886" s="566"/>
      <c r="AF886" s="566"/>
      <c r="AG886" s="566"/>
      <c r="AH886" s="566"/>
      <c r="AI886" s="572"/>
      <c r="AJ886" s="572"/>
      <c r="AK886" s="572"/>
      <c r="AL886" s="578"/>
      <c r="AM886" s="579"/>
    </row>
    <row r="887" spans="1:39" s="649" customFormat="1" x14ac:dyDescent="0.3">
      <c r="A887" s="565"/>
      <c r="B887" s="565"/>
      <c r="C887" s="566"/>
      <c r="D887" s="566"/>
      <c r="E887" s="567"/>
      <c r="F887" s="567"/>
      <c r="G887" s="567"/>
      <c r="H887" s="568"/>
      <c r="I887" s="568"/>
      <c r="J887" s="569"/>
      <c r="K887" s="568"/>
      <c r="L887" s="570"/>
      <c r="M887" s="571"/>
      <c r="N887" s="571"/>
      <c r="O887" s="572"/>
      <c r="P887" s="566"/>
      <c r="Q887" s="566"/>
      <c r="R887" s="566"/>
      <c r="S887" s="581"/>
      <c r="T887" s="582"/>
      <c r="U887" s="565"/>
      <c r="V887" s="576"/>
      <c r="W887" s="576"/>
      <c r="X887" s="577"/>
      <c r="Y887" s="577"/>
      <c r="Z887" s="577"/>
      <c r="AA887" s="577"/>
      <c r="AB887" s="566"/>
      <c r="AC887" s="566"/>
      <c r="AD887" s="566"/>
      <c r="AE887" s="566"/>
      <c r="AF887" s="566"/>
      <c r="AG887" s="566"/>
      <c r="AH887" s="566"/>
      <c r="AI887" s="572"/>
      <c r="AJ887" s="572"/>
      <c r="AK887" s="572"/>
      <c r="AL887" s="578"/>
      <c r="AM887" s="579"/>
    </row>
    <row r="888" spans="1:39" s="649" customFormat="1" x14ac:dyDescent="0.3">
      <c r="A888" s="565"/>
      <c r="B888" s="565"/>
      <c r="C888" s="566"/>
      <c r="D888" s="566"/>
      <c r="E888" s="567"/>
      <c r="F888" s="567"/>
      <c r="G888" s="567"/>
      <c r="H888" s="568"/>
      <c r="I888" s="568"/>
      <c r="J888" s="569"/>
      <c r="K888" s="568"/>
      <c r="L888" s="570"/>
      <c r="M888" s="571"/>
      <c r="N888" s="571"/>
      <c r="O888" s="572"/>
      <c r="P888" s="566"/>
      <c r="Q888" s="566"/>
      <c r="R888" s="566"/>
      <c r="S888" s="581"/>
      <c r="T888" s="582"/>
      <c r="U888" s="565"/>
      <c r="V888" s="576"/>
      <c r="W888" s="576"/>
      <c r="X888" s="577"/>
      <c r="Y888" s="577"/>
      <c r="Z888" s="577"/>
      <c r="AA888" s="577"/>
      <c r="AB888" s="566"/>
      <c r="AC888" s="566"/>
      <c r="AD888" s="566"/>
      <c r="AE888" s="566"/>
      <c r="AF888" s="566"/>
      <c r="AG888" s="566"/>
      <c r="AH888" s="566"/>
      <c r="AI888" s="572"/>
      <c r="AJ888" s="572"/>
      <c r="AK888" s="572"/>
      <c r="AL888" s="578"/>
      <c r="AM888" s="579"/>
    </row>
    <row r="889" spans="1:39" s="649" customFormat="1" x14ac:dyDescent="0.3">
      <c r="A889" s="565"/>
      <c r="B889" s="565"/>
      <c r="C889" s="566"/>
      <c r="D889" s="566"/>
      <c r="E889" s="567"/>
      <c r="F889" s="567"/>
      <c r="G889" s="567"/>
      <c r="H889" s="568"/>
      <c r="I889" s="568"/>
      <c r="J889" s="569"/>
      <c r="K889" s="568"/>
      <c r="L889" s="570"/>
      <c r="M889" s="571"/>
      <c r="N889" s="571"/>
      <c r="O889" s="572"/>
      <c r="P889" s="566"/>
      <c r="Q889" s="566"/>
      <c r="R889" s="566"/>
      <c r="S889" s="581"/>
      <c r="T889" s="582"/>
      <c r="U889" s="565"/>
      <c r="V889" s="576"/>
      <c r="W889" s="576"/>
      <c r="X889" s="577"/>
      <c r="Y889" s="577"/>
      <c r="Z889" s="577"/>
      <c r="AA889" s="577"/>
      <c r="AB889" s="566"/>
      <c r="AC889" s="566"/>
      <c r="AD889" s="566"/>
      <c r="AE889" s="566"/>
      <c r="AF889" s="566"/>
      <c r="AG889" s="566"/>
      <c r="AH889" s="566"/>
      <c r="AI889" s="572"/>
      <c r="AJ889" s="572"/>
      <c r="AK889" s="572"/>
      <c r="AL889" s="578"/>
      <c r="AM889" s="579"/>
    </row>
    <row r="890" spans="1:39" s="649" customFormat="1" x14ac:dyDescent="0.3">
      <c r="A890" s="565"/>
      <c r="B890" s="565"/>
      <c r="C890" s="566"/>
      <c r="D890" s="566"/>
      <c r="E890" s="567"/>
      <c r="F890" s="567"/>
      <c r="G890" s="567"/>
      <c r="H890" s="568"/>
      <c r="I890" s="568"/>
      <c r="J890" s="569"/>
      <c r="K890" s="568"/>
      <c r="L890" s="570"/>
      <c r="M890" s="571"/>
      <c r="N890" s="571"/>
      <c r="O890" s="572"/>
      <c r="P890" s="566"/>
      <c r="Q890" s="566"/>
      <c r="R890" s="566"/>
      <c r="S890" s="581"/>
      <c r="T890" s="582"/>
      <c r="U890" s="565"/>
      <c r="V890" s="576"/>
      <c r="W890" s="576"/>
      <c r="X890" s="577"/>
      <c r="Y890" s="577"/>
      <c r="Z890" s="577"/>
      <c r="AA890" s="577"/>
      <c r="AB890" s="566"/>
      <c r="AC890" s="566"/>
      <c r="AD890" s="566"/>
      <c r="AE890" s="566"/>
      <c r="AF890" s="566"/>
      <c r="AG890" s="566"/>
      <c r="AH890" s="566"/>
      <c r="AI890" s="572"/>
      <c r="AJ890" s="572"/>
      <c r="AK890" s="572"/>
      <c r="AL890" s="578"/>
      <c r="AM890" s="579"/>
    </row>
    <row r="891" spans="1:39" s="649" customFormat="1" x14ac:dyDescent="0.3">
      <c r="A891" s="565"/>
      <c r="B891" s="565"/>
      <c r="C891" s="566"/>
      <c r="D891" s="566"/>
      <c r="E891" s="567"/>
      <c r="F891" s="567"/>
      <c r="G891" s="567"/>
      <c r="H891" s="568"/>
      <c r="I891" s="568"/>
      <c r="J891" s="569"/>
      <c r="K891" s="568"/>
      <c r="L891" s="570"/>
      <c r="M891" s="571"/>
      <c r="N891" s="571"/>
      <c r="O891" s="572"/>
      <c r="P891" s="566"/>
      <c r="Q891" s="566"/>
      <c r="R891" s="566"/>
      <c r="S891" s="581"/>
      <c r="T891" s="582"/>
      <c r="U891" s="565"/>
      <c r="V891" s="576"/>
      <c r="W891" s="576"/>
      <c r="X891" s="577"/>
      <c r="Y891" s="577"/>
      <c r="Z891" s="577"/>
      <c r="AA891" s="577"/>
      <c r="AB891" s="566"/>
      <c r="AC891" s="566"/>
      <c r="AD891" s="566"/>
      <c r="AE891" s="566"/>
      <c r="AF891" s="566"/>
      <c r="AG891" s="566"/>
      <c r="AH891" s="566"/>
      <c r="AI891" s="572"/>
      <c r="AJ891" s="572"/>
      <c r="AK891" s="572"/>
      <c r="AL891" s="578"/>
      <c r="AM891" s="579"/>
    </row>
    <row r="892" spans="1:39" s="649" customFormat="1" x14ac:dyDescent="0.3">
      <c r="A892" s="565"/>
      <c r="B892" s="565"/>
      <c r="C892" s="566"/>
      <c r="D892" s="566"/>
      <c r="E892" s="567"/>
      <c r="F892" s="567"/>
      <c r="G892" s="567"/>
      <c r="H892" s="568"/>
      <c r="I892" s="568"/>
      <c r="J892" s="569"/>
      <c r="K892" s="568"/>
      <c r="L892" s="570"/>
      <c r="M892" s="571"/>
      <c r="N892" s="571"/>
      <c r="O892" s="572"/>
      <c r="P892" s="566"/>
      <c r="Q892" s="566"/>
      <c r="R892" s="566"/>
      <c r="S892" s="581"/>
      <c r="T892" s="582"/>
      <c r="U892" s="565"/>
      <c r="V892" s="576"/>
      <c r="W892" s="576"/>
      <c r="X892" s="577"/>
      <c r="Y892" s="577"/>
      <c r="Z892" s="577"/>
      <c r="AA892" s="577"/>
      <c r="AB892" s="566"/>
      <c r="AC892" s="566"/>
      <c r="AD892" s="566"/>
      <c r="AE892" s="566"/>
      <c r="AF892" s="566"/>
      <c r="AG892" s="566"/>
      <c r="AH892" s="566"/>
      <c r="AI892" s="572"/>
      <c r="AJ892" s="572"/>
      <c r="AK892" s="572"/>
      <c r="AL892" s="578"/>
      <c r="AM892" s="579"/>
    </row>
    <row r="893" spans="1:39" s="649" customFormat="1" x14ac:dyDescent="0.3">
      <c r="A893" s="565"/>
      <c r="B893" s="565"/>
      <c r="C893" s="566"/>
      <c r="D893" s="566"/>
      <c r="E893" s="567"/>
      <c r="F893" s="567"/>
      <c r="G893" s="567"/>
      <c r="H893" s="568"/>
      <c r="I893" s="568"/>
      <c r="J893" s="569"/>
      <c r="K893" s="568"/>
      <c r="L893" s="570"/>
      <c r="M893" s="571"/>
      <c r="N893" s="571"/>
      <c r="O893" s="572"/>
      <c r="P893" s="566"/>
      <c r="Q893" s="566"/>
      <c r="R893" s="566"/>
      <c r="S893" s="581"/>
      <c r="T893" s="582"/>
      <c r="U893" s="565"/>
      <c r="V893" s="576"/>
      <c r="W893" s="576"/>
      <c r="X893" s="577"/>
      <c r="Y893" s="577"/>
      <c r="Z893" s="577"/>
      <c r="AA893" s="577"/>
      <c r="AB893" s="566"/>
      <c r="AC893" s="566"/>
      <c r="AD893" s="566"/>
      <c r="AE893" s="566"/>
      <c r="AF893" s="566"/>
      <c r="AG893" s="566"/>
      <c r="AH893" s="566"/>
      <c r="AI893" s="572"/>
      <c r="AJ893" s="572"/>
      <c r="AK893" s="572"/>
      <c r="AL893" s="578"/>
      <c r="AM893" s="579"/>
    </row>
    <row r="894" spans="1:39" s="649" customFormat="1" x14ac:dyDescent="0.3">
      <c r="A894" s="565"/>
      <c r="B894" s="565"/>
      <c r="C894" s="566"/>
      <c r="D894" s="566"/>
      <c r="E894" s="567"/>
      <c r="F894" s="567"/>
      <c r="G894" s="567"/>
      <c r="H894" s="568"/>
      <c r="I894" s="568"/>
      <c r="J894" s="569"/>
      <c r="K894" s="568"/>
      <c r="L894" s="570"/>
      <c r="M894" s="571"/>
      <c r="N894" s="571"/>
      <c r="O894" s="572"/>
      <c r="P894" s="566"/>
      <c r="Q894" s="566"/>
      <c r="R894" s="566"/>
      <c r="S894" s="581"/>
      <c r="T894" s="582"/>
      <c r="U894" s="565"/>
      <c r="V894" s="576"/>
      <c r="W894" s="576"/>
      <c r="X894" s="577"/>
      <c r="Y894" s="577"/>
      <c r="Z894" s="577"/>
      <c r="AA894" s="577"/>
      <c r="AB894" s="566"/>
      <c r="AC894" s="566"/>
      <c r="AD894" s="566"/>
      <c r="AE894" s="566"/>
      <c r="AF894" s="566"/>
      <c r="AG894" s="566"/>
      <c r="AH894" s="566"/>
      <c r="AI894" s="572"/>
      <c r="AJ894" s="572"/>
      <c r="AK894" s="572"/>
      <c r="AL894" s="578"/>
      <c r="AM894" s="579"/>
    </row>
    <row r="895" spans="1:39" s="649" customFormat="1" x14ac:dyDescent="0.3">
      <c r="A895" s="565"/>
      <c r="B895" s="565"/>
      <c r="C895" s="566"/>
      <c r="D895" s="566"/>
      <c r="E895" s="567"/>
      <c r="F895" s="567"/>
      <c r="G895" s="567"/>
      <c r="H895" s="568"/>
      <c r="I895" s="568"/>
      <c r="J895" s="569"/>
      <c r="K895" s="568"/>
      <c r="L895" s="570"/>
      <c r="M895" s="571"/>
      <c r="N895" s="571"/>
      <c r="O895" s="572"/>
      <c r="P895" s="566"/>
      <c r="Q895" s="566"/>
      <c r="R895" s="566"/>
      <c r="S895" s="581"/>
      <c r="T895" s="582"/>
      <c r="U895" s="565"/>
      <c r="V895" s="576"/>
      <c r="W895" s="576"/>
      <c r="X895" s="577"/>
      <c r="Y895" s="577"/>
      <c r="Z895" s="577"/>
      <c r="AA895" s="577"/>
      <c r="AB895" s="566"/>
      <c r="AC895" s="566"/>
      <c r="AD895" s="566"/>
      <c r="AE895" s="566"/>
      <c r="AF895" s="566"/>
      <c r="AG895" s="566"/>
      <c r="AH895" s="566"/>
      <c r="AI895" s="572"/>
      <c r="AJ895" s="572"/>
      <c r="AK895" s="572"/>
      <c r="AL895" s="578"/>
      <c r="AM895" s="579"/>
    </row>
    <row r="896" spans="1:39" s="649" customFormat="1" x14ac:dyDescent="0.3">
      <c r="A896" s="565"/>
      <c r="B896" s="565"/>
      <c r="C896" s="566"/>
      <c r="D896" s="566"/>
      <c r="E896" s="567"/>
      <c r="F896" s="567"/>
      <c r="G896" s="567"/>
      <c r="H896" s="568"/>
      <c r="I896" s="568"/>
      <c r="J896" s="569"/>
      <c r="K896" s="568"/>
      <c r="L896" s="570"/>
      <c r="M896" s="571"/>
      <c r="N896" s="571"/>
      <c r="O896" s="572"/>
      <c r="P896" s="566"/>
      <c r="Q896" s="566"/>
      <c r="R896" s="566"/>
      <c r="S896" s="581"/>
      <c r="T896" s="582"/>
      <c r="U896" s="565"/>
      <c r="V896" s="576"/>
      <c r="W896" s="576"/>
      <c r="X896" s="577"/>
      <c r="Y896" s="577"/>
      <c r="Z896" s="577"/>
      <c r="AA896" s="577"/>
      <c r="AB896" s="566"/>
      <c r="AC896" s="566"/>
      <c r="AD896" s="566"/>
      <c r="AE896" s="566"/>
      <c r="AF896" s="566"/>
      <c r="AG896" s="566"/>
      <c r="AH896" s="566"/>
      <c r="AI896" s="572"/>
      <c r="AJ896" s="572"/>
      <c r="AK896" s="572"/>
      <c r="AL896" s="578"/>
      <c r="AM896" s="579"/>
    </row>
    <row r="897" spans="1:39" s="649" customFormat="1" x14ac:dyDescent="0.3">
      <c r="A897" s="565"/>
      <c r="B897" s="565"/>
      <c r="C897" s="566"/>
      <c r="D897" s="566"/>
      <c r="E897" s="567"/>
      <c r="F897" s="567"/>
      <c r="G897" s="567"/>
      <c r="H897" s="568"/>
      <c r="I897" s="568"/>
      <c r="J897" s="569"/>
      <c r="K897" s="568"/>
      <c r="L897" s="570"/>
      <c r="M897" s="571"/>
      <c r="N897" s="571"/>
      <c r="O897" s="572"/>
      <c r="P897" s="566"/>
      <c r="Q897" s="566"/>
      <c r="R897" s="566"/>
      <c r="S897" s="581"/>
      <c r="T897" s="582"/>
      <c r="U897" s="565"/>
      <c r="V897" s="576"/>
      <c r="W897" s="576"/>
      <c r="X897" s="577"/>
      <c r="Y897" s="577"/>
      <c r="Z897" s="577"/>
      <c r="AA897" s="577"/>
      <c r="AB897" s="566"/>
      <c r="AC897" s="566"/>
      <c r="AD897" s="566"/>
      <c r="AE897" s="566"/>
      <c r="AF897" s="566"/>
      <c r="AG897" s="566"/>
      <c r="AH897" s="566"/>
      <c r="AI897" s="572"/>
      <c r="AJ897" s="572"/>
      <c r="AK897" s="572"/>
      <c r="AL897" s="578"/>
      <c r="AM897" s="579"/>
    </row>
    <row r="898" spans="1:39" s="649" customFormat="1" x14ac:dyDescent="0.3">
      <c r="A898" s="565"/>
      <c r="B898" s="565"/>
      <c r="C898" s="566"/>
      <c r="D898" s="566"/>
      <c r="E898" s="567"/>
      <c r="F898" s="567"/>
      <c r="G898" s="567"/>
      <c r="H898" s="568"/>
      <c r="I898" s="568"/>
      <c r="J898" s="569"/>
      <c r="K898" s="568"/>
      <c r="L898" s="570"/>
      <c r="M898" s="571"/>
      <c r="N898" s="571"/>
      <c r="O898" s="572"/>
      <c r="P898" s="566"/>
      <c r="Q898" s="566"/>
      <c r="R898" s="566"/>
      <c r="S898" s="581"/>
      <c r="T898" s="582"/>
      <c r="U898" s="565"/>
      <c r="V898" s="576"/>
      <c r="W898" s="576"/>
      <c r="X898" s="577"/>
      <c r="Y898" s="577"/>
      <c r="Z898" s="577"/>
      <c r="AA898" s="577"/>
      <c r="AB898" s="566"/>
      <c r="AC898" s="566"/>
      <c r="AD898" s="566"/>
      <c r="AE898" s="566"/>
      <c r="AF898" s="566"/>
      <c r="AG898" s="566"/>
      <c r="AH898" s="566"/>
      <c r="AI898" s="572"/>
      <c r="AJ898" s="572"/>
      <c r="AK898" s="572"/>
      <c r="AL898" s="578"/>
      <c r="AM898" s="579"/>
    </row>
    <row r="899" spans="1:39" s="649" customFormat="1" x14ac:dyDescent="0.3">
      <c r="A899" s="565"/>
      <c r="B899" s="565"/>
      <c r="C899" s="566"/>
      <c r="D899" s="566"/>
      <c r="E899" s="567"/>
      <c r="F899" s="567"/>
      <c r="G899" s="567"/>
      <c r="H899" s="568"/>
      <c r="I899" s="568"/>
      <c r="J899" s="569"/>
      <c r="K899" s="568"/>
      <c r="L899" s="570"/>
      <c r="M899" s="571"/>
      <c r="N899" s="571"/>
      <c r="O899" s="572"/>
      <c r="P899" s="566"/>
      <c r="Q899" s="566"/>
      <c r="R899" s="566"/>
      <c r="S899" s="581"/>
      <c r="T899" s="582"/>
      <c r="U899" s="565"/>
      <c r="V899" s="576"/>
      <c r="W899" s="576"/>
      <c r="X899" s="577"/>
      <c r="Y899" s="577"/>
      <c r="Z899" s="577"/>
      <c r="AA899" s="577"/>
      <c r="AB899" s="566"/>
      <c r="AC899" s="566"/>
      <c r="AD899" s="566"/>
      <c r="AE899" s="566"/>
      <c r="AF899" s="566"/>
      <c r="AG899" s="566"/>
      <c r="AH899" s="566"/>
      <c r="AI899" s="572"/>
      <c r="AJ899" s="572"/>
      <c r="AK899" s="572"/>
      <c r="AL899" s="578"/>
      <c r="AM899" s="579"/>
    </row>
    <row r="900" spans="1:39" s="649" customFormat="1" x14ac:dyDescent="0.3">
      <c r="A900" s="565"/>
      <c r="B900" s="565"/>
      <c r="C900" s="566"/>
      <c r="D900" s="566"/>
      <c r="E900" s="567"/>
      <c r="F900" s="567"/>
      <c r="G900" s="567"/>
      <c r="H900" s="568"/>
      <c r="I900" s="568"/>
      <c r="J900" s="569"/>
      <c r="K900" s="568"/>
      <c r="L900" s="570"/>
      <c r="M900" s="571"/>
      <c r="N900" s="571"/>
      <c r="O900" s="572"/>
      <c r="P900" s="566"/>
      <c r="Q900" s="566"/>
      <c r="R900" s="566"/>
      <c r="S900" s="581"/>
      <c r="T900" s="582"/>
      <c r="U900" s="565"/>
      <c r="V900" s="576"/>
      <c r="W900" s="576"/>
      <c r="X900" s="577"/>
      <c r="Y900" s="577"/>
      <c r="Z900" s="577"/>
      <c r="AA900" s="577"/>
      <c r="AB900" s="566"/>
      <c r="AC900" s="566"/>
      <c r="AD900" s="566"/>
      <c r="AE900" s="566"/>
      <c r="AF900" s="566"/>
      <c r="AG900" s="566"/>
      <c r="AH900" s="566"/>
      <c r="AI900" s="572"/>
      <c r="AJ900" s="572"/>
      <c r="AK900" s="572"/>
      <c r="AL900" s="578"/>
      <c r="AM900" s="579"/>
    </row>
    <row r="901" spans="1:39" s="649" customFormat="1" x14ac:dyDescent="0.3">
      <c r="A901" s="565"/>
      <c r="B901" s="565"/>
      <c r="C901" s="566"/>
      <c r="D901" s="566"/>
      <c r="E901" s="567"/>
      <c r="F901" s="567"/>
      <c r="G901" s="567"/>
      <c r="H901" s="568"/>
      <c r="I901" s="568"/>
      <c r="J901" s="569"/>
      <c r="K901" s="568"/>
      <c r="L901" s="570"/>
      <c r="M901" s="571"/>
      <c r="N901" s="571"/>
      <c r="O901" s="572"/>
      <c r="P901" s="566"/>
      <c r="Q901" s="566"/>
      <c r="R901" s="566"/>
      <c r="S901" s="581"/>
      <c r="T901" s="582"/>
      <c r="U901" s="565"/>
      <c r="V901" s="576"/>
      <c r="W901" s="576"/>
      <c r="X901" s="577"/>
      <c r="Y901" s="577"/>
      <c r="Z901" s="577"/>
      <c r="AA901" s="577"/>
      <c r="AB901" s="566"/>
      <c r="AC901" s="566"/>
      <c r="AD901" s="566"/>
      <c r="AE901" s="566"/>
      <c r="AF901" s="566"/>
      <c r="AG901" s="566"/>
      <c r="AH901" s="566"/>
      <c r="AI901" s="572"/>
      <c r="AJ901" s="572"/>
      <c r="AK901" s="572"/>
      <c r="AL901" s="578"/>
      <c r="AM901" s="579"/>
    </row>
    <row r="902" spans="1:39" s="649" customFormat="1" x14ac:dyDescent="0.3">
      <c r="A902" s="565"/>
      <c r="B902" s="565"/>
      <c r="C902" s="566"/>
      <c r="D902" s="566"/>
      <c r="E902" s="567"/>
      <c r="F902" s="567"/>
      <c r="G902" s="567"/>
      <c r="H902" s="568"/>
      <c r="I902" s="568"/>
      <c r="J902" s="569"/>
      <c r="K902" s="568"/>
      <c r="L902" s="570"/>
      <c r="M902" s="571"/>
      <c r="N902" s="571"/>
      <c r="O902" s="572"/>
      <c r="P902" s="566"/>
      <c r="Q902" s="566"/>
      <c r="R902" s="566"/>
      <c r="S902" s="581"/>
      <c r="T902" s="582"/>
      <c r="U902" s="565"/>
      <c r="V902" s="576"/>
      <c r="W902" s="576"/>
      <c r="X902" s="577"/>
      <c r="Y902" s="577"/>
      <c r="Z902" s="577"/>
      <c r="AA902" s="577"/>
      <c r="AB902" s="566"/>
      <c r="AC902" s="566"/>
      <c r="AD902" s="566"/>
      <c r="AE902" s="566"/>
      <c r="AF902" s="566"/>
      <c r="AG902" s="566"/>
      <c r="AH902" s="566"/>
      <c r="AI902" s="572"/>
      <c r="AJ902" s="572"/>
      <c r="AK902" s="572"/>
      <c r="AL902" s="578"/>
      <c r="AM902" s="579"/>
    </row>
    <row r="903" spans="1:39" s="649" customFormat="1" x14ac:dyDescent="0.3">
      <c r="A903" s="565"/>
      <c r="B903" s="565"/>
      <c r="C903" s="566"/>
      <c r="D903" s="566"/>
      <c r="E903" s="567"/>
      <c r="F903" s="567"/>
      <c r="G903" s="567"/>
      <c r="H903" s="568"/>
      <c r="I903" s="568"/>
      <c r="J903" s="569"/>
      <c r="K903" s="568"/>
      <c r="L903" s="570"/>
      <c r="M903" s="571"/>
      <c r="N903" s="571"/>
      <c r="O903" s="572"/>
      <c r="P903" s="566"/>
      <c r="Q903" s="566"/>
      <c r="R903" s="566"/>
      <c r="S903" s="581"/>
      <c r="T903" s="582"/>
      <c r="U903" s="565"/>
      <c r="V903" s="576"/>
      <c r="W903" s="576"/>
      <c r="X903" s="577"/>
      <c r="Y903" s="577"/>
      <c r="Z903" s="577"/>
      <c r="AA903" s="577"/>
      <c r="AB903" s="566"/>
      <c r="AC903" s="566"/>
      <c r="AD903" s="566"/>
      <c r="AE903" s="566"/>
      <c r="AF903" s="566"/>
      <c r="AG903" s="566"/>
      <c r="AH903" s="566"/>
      <c r="AI903" s="572"/>
      <c r="AJ903" s="572"/>
      <c r="AK903" s="572"/>
      <c r="AL903" s="578"/>
      <c r="AM903" s="579"/>
    </row>
    <row r="904" spans="1:39" s="649" customFormat="1" x14ac:dyDescent="0.3">
      <c r="A904" s="565"/>
      <c r="B904" s="565"/>
      <c r="C904" s="566"/>
      <c r="D904" s="566"/>
      <c r="E904" s="567"/>
      <c r="F904" s="567"/>
      <c r="G904" s="567"/>
      <c r="H904" s="568"/>
      <c r="I904" s="568"/>
      <c r="J904" s="569"/>
      <c r="K904" s="568"/>
      <c r="L904" s="570"/>
      <c r="M904" s="571"/>
      <c r="N904" s="571"/>
      <c r="O904" s="572"/>
      <c r="P904" s="566"/>
      <c r="Q904" s="566"/>
      <c r="R904" s="566"/>
      <c r="S904" s="581"/>
      <c r="T904" s="582"/>
      <c r="U904" s="565"/>
      <c r="V904" s="576"/>
      <c r="W904" s="576"/>
      <c r="X904" s="577"/>
      <c r="Y904" s="577"/>
      <c r="Z904" s="577"/>
      <c r="AA904" s="577"/>
      <c r="AB904" s="566"/>
      <c r="AC904" s="566"/>
      <c r="AD904" s="566"/>
      <c r="AE904" s="566"/>
      <c r="AF904" s="566"/>
      <c r="AG904" s="566"/>
      <c r="AH904" s="566"/>
      <c r="AI904" s="572"/>
      <c r="AJ904" s="572"/>
      <c r="AK904" s="572"/>
      <c r="AL904" s="578"/>
      <c r="AM904" s="579"/>
    </row>
    <row r="905" spans="1:39" s="649" customFormat="1" x14ac:dyDescent="0.3">
      <c r="A905" s="565"/>
      <c r="B905" s="565"/>
      <c r="C905" s="566"/>
      <c r="D905" s="566"/>
      <c r="E905" s="567"/>
      <c r="F905" s="567"/>
      <c r="G905" s="567"/>
      <c r="H905" s="568"/>
      <c r="I905" s="568"/>
      <c r="J905" s="569"/>
      <c r="K905" s="568"/>
      <c r="L905" s="570"/>
      <c r="M905" s="571"/>
      <c r="N905" s="571"/>
      <c r="O905" s="572"/>
      <c r="P905" s="566"/>
      <c r="Q905" s="566"/>
      <c r="R905" s="566"/>
      <c r="S905" s="581"/>
      <c r="T905" s="582"/>
      <c r="U905" s="565"/>
      <c r="V905" s="576"/>
      <c r="W905" s="576"/>
      <c r="X905" s="577"/>
      <c r="Y905" s="577"/>
      <c r="Z905" s="577"/>
      <c r="AA905" s="577"/>
      <c r="AB905" s="566"/>
      <c r="AC905" s="566"/>
      <c r="AD905" s="566"/>
      <c r="AE905" s="566"/>
      <c r="AF905" s="566"/>
      <c r="AG905" s="566"/>
      <c r="AH905" s="566"/>
      <c r="AI905" s="572"/>
      <c r="AJ905" s="572"/>
      <c r="AK905" s="572"/>
      <c r="AL905" s="578"/>
      <c r="AM905" s="579"/>
    </row>
    <row r="906" spans="1:39" s="649" customFormat="1" x14ac:dyDescent="0.3">
      <c r="A906" s="565"/>
      <c r="B906" s="565"/>
      <c r="C906" s="566"/>
      <c r="D906" s="566"/>
      <c r="E906" s="567"/>
      <c r="F906" s="567"/>
      <c r="G906" s="567"/>
      <c r="H906" s="568"/>
      <c r="I906" s="568"/>
      <c r="J906" s="569"/>
      <c r="K906" s="568"/>
      <c r="L906" s="570"/>
      <c r="M906" s="571"/>
      <c r="N906" s="571"/>
      <c r="O906" s="572"/>
      <c r="P906" s="566"/>
      <c r="Q906" s="566"/>
      <c r="R906" s="566"/>
      <c r="S906" s="581"/>
      <c r="T906" s="582"/>
      <c r="U906" s="565"/>
      <c r="V906" s="576"/>
      <c r="W906" s="576"/>
      <c r="X906" s="577"/>
      <c r="Y906" s="577"/>
      <c r="Z906" s="577"/>
      <c r="AA906" s="577"/>
      <c r="AB906" s="566"/>
      <c r="AC906" s="566"/>
      <c r="AD906" s="566"/>
      <c r="AE906" s="566"/>
      <c r="AF906" s="566"/>
      <c r="AG906" s="566"/>
      <c r="AH906" s="566"/>
      <c r="AI906" s="572"/>
      <c r="AJ906" s="572"/>
      <c r="AK906" s="572"/>
      <c r="AL906" s="578"/>
      <c r="AM906" s="579"/>
    </row>
    <row r="907" spans="1:39" s="649" customFormat="1" x14ac:dyDescent="0.3">
      <c r="A907" s="565"/>
      <c r="B907" s="565"/>
      <c r="C907" s="566"/>
      <c r="D907" s="566"/>
      <c r="E907" s="567"/>
      <c r="F907" s="567"/>
      <c r="G907" s="567"/>
      <c r="H907" s="568"/>
      <c r="I907" s="568"/>
      <c r="J907" s="569"/>
      <c r="K907" s="568"/>
      <c r="L907" s="570"/>
      <c r="M907" s="571"/>
      <c r="N907" s="571"/>
      <c r="O907" s="572"/>
      <c r="P907" s="566"/>
      <c r="Q907" s="566"/>
      <c r="R907" s="566"/>
      <c r="S907" s="581"/>
      <c r="T907" s="582"/>
      <c r="U907" s="565"/>
      <c r="V907" s="576"/>
      <c r="W907" s="576"/>
      <c r="X907" s="577"/>
      <c r="Y907" s="577"/>
      <c r="Z907" s="577"/>
      <c r="AA907" s="577"/>
      <c r="AB907" s="566"/>
      <c r="AC907" s="566"/>
      <c r="AD907" s="566"/>
      <c r="AE907" s="566"/>
      <c r="AF907" s="566"/>
      <c r="AG907" s="566"/>
      <c r="AH907" s="566"/>
      <c r="AI907" s="572"/>
      <c r="AJ907" s="572"/>
      <c r="AK907" s="572"/>
      <c r="AL907" s="578"/>
      <c r="AM907" s="579"/>
    </row>
    <row r="908" spans="1:39" s="649" customFormat="1" x14ac:dyDescent="0.3">
      <c r="A908" s="565"/>
      <c r="B908" s="565"/>
      <c r="C908" s="566"/>
      <c r="D908" s="566"/>
      <c r="E908" s="567"/>
      <c r="F908" s="567"/>
      <c r="G908" s="567"/>
      <c r="H908" s="568"/>
      <c r="I908" s="568"/>
      <c r="J908" s="569"/>
      <c r="K908" s="568"/>
      <c r="L908" s="570"/>
      <c r="M908" s="571"/>
      <c r="N908" s="571"/>
      <c r="O908" s="572"/>
      <c r="P908" s="566"/>
      <c r="Q908" s="566"/>
      <c r="R908" s="566"/>
      <c r="S908" s="581"/>
      <c r="T908" s="582"/>
      <c r="U908" s="565"/>
      <c r="V908" s="576"/>
      <c r="W908" s="576"/>
      <c r="X908" s="577"/>
      <c r="Y908" s="577"/>
      <c r="Z908" s="577"/>
      <c r="AA908" s="577"/>
      <c r="AB908" s="566"/>
      <c r="AC908" s="566"/>
      <c r="AD908" s="566"/>
      <c r="AE908" s="566"/>
      <c r="AF908" s="566"/>
      <c r="AG908" s="566"/>
      <c r="AH908" s="566"/>
      <c r="AI908" s="572"/>
      <c r="AJ908" s="572"/>
      <c r="AK908" s="572"/>
      <c r="AL908" s="578"/>
      <c r="AM908" s="579"/>
    </row>
    <row r="909" spans="1:39" s="649" customFormat="1" x14ac:dyDescent="0.3">
      <c r="A909" s="565"/>
      <c r="B909" s="565"/>
      <c r="C909" s="566"/>
      <c r="D909" s="566"/>
      <c r="E909" s="567"/>
      <c r="F909" s="567"/>
      <c r="G909" s="567"/>
      <c r="H909" s="568"/>
      <c r="I909" s="568"/>
      <c r="J909" s="569"/>
      <c r="K909" s="568"/>
      <c r="L909" s="570"/>
      <c r="M909" s="571"/>
      <c r="N909" s="571"/>
      <c r="O909" s="572"/>
      <c r="P909" s="566"/>
      <c r="Q909" s="566"/>
      <c r="R909" s="566"/>
      <c r="S909" s="581"/>
      <c r="T909" s="582"/>
      <c r="U909" s="565"/>
      <c r="V909" s="576"/>
      <c r="W909" s="576"/>
      <c r="X909" s="577"/>
      <c r="Y909" s="577"/>
      <c r="Z909" s="577"/>
      <c r="AA909" s="577"/>
      <c r="AB909" s="566"/>
      <c r="AC909" s="566"/>
      <c r="AD909" s="566"/>
      <c r="AE909" s="566"/>
      <c r="AF909" s="566"/>
      <c r="AG909" s="566"/>
      <c r="AH909" s="566"/>
      <c r="AI909" s="572"/>
      <c r="AJ909" s="572"/>
      <c r="AK909" s="572"/>
      <c r="AL909" s="578"/>
      <c r="AM909" s="579"/>
    </row>
    <row r="910" spans="1:39" s="649" customFormat="1" x14ac:dyDescent="0.3">
      <c r="A910" s="565"/>
      <c r="B910" s="565"/>
      <c r="C910" s="566"/>
      <c r="D910" s="566"/>
      <c r="E910" s="567"/>
      <c r="F910" s="567"/>
      <c r="G910" s="567"/>
      <c r="H910" s="568"/>
      <c r="I910" s="568"/>
      <c r="J910" s="569"/>
      <c r="K910" s="568"/>
      <c r="L910" s="570"/>
      <c r="M910" s="571"/>
      <c r="N910" s="571"/>
      <c r="O910" s="572"/>
      <c r="P910" s="566"/>
      <c r="Q910" s="566"/>
      <c r="R910" s="566"/>
      <c r="S910" s="581"/>
      <c r="T910" s="582"/>
      <c r="U910" s="565"/>
      <c r="V910" s="576"/>
      <c r="W910" s="576"/>
      <c r="X910" s="577"/>
      <c r="Y910" s="577"/>
      <c r="Z910" s="577"/>
      <c r="AA910" s="577"/>
      <c r="AB910" s="566"/>
      <c r="AC910" s="566"/>
      <c r="AD910" s="566"/>
      <c r="AE910" s="566"/>
      <c r="AF910" s="566"/>
      <c r="AG910" s="566"/>
      <c r="AH910" s="566"/>
      <c r="AI910" s="572"/>
      <c r="AJ910" s="572"/>
      <c r="AK910" s="572"/>
      <c r="AL910" s="578"/>
      <c r="AM910" s="579"/>
    </row>
    <row r="911" spans="1:39" s="649" customFormat="1" x14ac:dyDescent="0.3">
      <c r="A911" s="565"/>
      <c r="B911" s="565"/>
      <c r="C911" s="566"/>
      <c r="D911" s="566"/>
      <c r="E911" s="567"/>
      <c r="F911" s="567"/>
      <c r="G911" s="567"/>
      <c r="H911" s="568"/>
      <c r="I911" s="568"/>
      <c r="J911" s="569"/>
      <c r="K911" s="568"/>
      <c r="L911" s="570"/>
      <c r="M911" s="571"/>
      <c r="N911" s="571"/>
      <c r="O911" s="572"/>
      <c r="P911" s="566"/>
      <c r="Q911" s="566"/>
      <c r="R911" s="566"/>
      <c r="S911" s="581"/>
      <c r="T911" s="582"/>
      <c r="U911" s="565"/>
      <c r="V911" s="576"/>
      <c r="W911" s="576"/>
      <c r="X911" s="577"/>
      <c r="Y911" s="577"/>
      <c r="Z911" s="577"/>
      <c r="AA911" s="577"/>
      <c r="AB911" s="566"/>
      <c r="AC911" s="566"/>
      <c r="AD911" s="566"/>
      <c r="AE911" s="566"/>
      <c r="AF911" s="566"/>
      <c r="AG911" s="566"/>
      <c r="AH911" s="566"/>
      <c r="AI911" s="572"/>
      <c r="AJ911" s="572"/>
      <c r="AK911" s="572"/>
      <c r="AL911" s="578"/>
      <c r="AM911" s="579"/>
    </row>
    <row r="912" spans="1:39" s="649" customFormat="1" x14ac:dyDescent="0.3">
      <c r="A912" s="565"/>
      <c r="B912" s="565"/>
      <c r="C912" s="566"/>
      <c r="D912" s="566"/>
      <c r="E912" s="567"/>
      <c r="F912" s="567"/>
      <c r="G912" s="567"/>
      <c r="H912" s="568"/>
      <c r="I912" s="568"/>
      <c r="J912" s="569"/>
      <c r="K912" s="568"/>
      <c r="L912" s="570"/>
      <c r="M912" s="571"/>
      <c r="N912" s="571"/>
      <c r="O912" s="572"/>
      <c r="P912" s="566"/>
      <c r="Q912" s="566"/>
      <c r="R912" s="566"/>
      <c r="S912" s="581"/>
      <c r="T912" s="582"/>
      <c r="U912" s="565"/>
      <c r="V912" s="576"/>
      <c r="W912" s="576"/>
      <c r="X912" s="577"/>
      <c r="Y912" s="577"/>
      <c r="Z912" s="577"/>
      <c r="AA912" s="577"/>
      <c r="AB912" s="566"/>
      <c r="AC912" s="566"/>
      <c r="AD912" s="566"/>
      <c r="AE912" s="566"/>
      <c r="AF912" s="566"/>
      <c r="AG912" s="566"/>
      <c r="AH912" s="566"/>
      <c r="AI912" s="572"/>
      <c r="AJ912" s="572"/>
      <c r="AK912" s="572"/>
      <c r="AL912" s="578"/>
      <c r="AM912" s="579"/>
    </row>
    <row r="913" spans="1:39" s="649" customFormat="1" x14ac:dyDescent="0.3">
      <c r="A913" s="565"/>
      <c r="B913" s="565"/>
      <c r="C913" s="566"/>
      <c r="D913" s="566"/>
      <c r="E913" s="567"/>
      <c r="F913" s="567"/>
      <c r="G913" s="567"/>
      <c r="H913" s="568"/>
      <c r="I913" s="568"/>
      <c r="J913" s="569"/>
      <c r="K913" s="568"/>
      <c r="L913" s="570"/>
      <c r="M913" s="571"/>
      <c r="N913" s="571"/>
      <c r="O913" s="572"/>
      <c r="P913" s="566"/>
      <c r="Q913" s="566"/>
      <c r="R913" s="566"/>
      <c r="S913" s="581"/>
      <c r="T913" s="582"/>
      <c r="U913" s="565"/>
      <c r="V913" s="576"/>
      <c r="W913" s="576"/>
      <c r="X913" s="577"/>
      <c r="Y913" s="577"/>
      <c r="Z913" s="577"/>
      <c r="AA913" s="577"/>
      <c r="AB913" s="566"/>
      <c r="AC913" s="566"/>
      <c r="AD913" s="566"/>
      <c r="AE913" s="566"/>
      <c r="AF913" s="566"/>
      <c r="AG913" s="566"/>
      <c r="AH913" s="566"/>
      <c r="AI913" s="572"/>
      <c r="AJ913" s="572"/>
      <c r="AK913" s="572"/>
      <c r="AL913" s="578"/>
      <c r="AM913" s="579"/>
    </row>
    <row r="914" spans="1:39" s="649" customFormat="1" x14ac:dyDescent="0.3">
      <c r="A914" s="565"/>
      <c r="B914" s="565"/>
      <c r="C914" s="566"/>
      <c r="D914" s="566"/>
      <c r="E914" s="567"/>
      <c r="F914" s="567"/>
      <c r="G914" s="567"/>
      <c r="H914" s="568"/>
      <c r="I914" s="568"/>
      <c r="J914" s="569"/>
      <c r="K914" s="568"/>
      <c r="L914" s="570"/>
      <c r="M914" s="571"/>
      <c r="N914" s="571"/>
      <c r="O914" s="572"/>
      <c r="P914" s="566"/>
      <c r="Q914" s="566"/>
      <c r="R914" s="566"/>
      <c r="S914" s="581"/>
      <c r="T914" s="582"/>
      <c r="U914" s="565"/>
      <c r="V914" s="576"/>
      <c r="W914" s="576"/>
      <c r="X914" s="577"/>
      <c r="Y914" s="577"/>
      <c r="Z914" s="577"/>
      <c r="AA914" s="577"/>
      <c r="AB914" s="566"/>
      <c r="AC914" s="566"/>
      <c r="AD914" s="566"/>
      <c r="AE914" s="566"/>
      <c r="AF914" s="566"/>
      <c r="AG914" s="566"/>
      <c r="AH914" s="566"/>
      <c r="AI914" s="572"/>
      <c r="AJ914" s="572"/>
      <c r="AK914" s="572"/>
      <c r="AL914" s="578"/>
      <c r="AM914" s="579"/>
    </row>
    <row r="915" spans="1:39" s="649" customFormat="1" x14ac:dyDescent="0.3">
      <c r="A915" s="565"/>
      <c r="B915" s="565"/>
      <c r="C915" s="566"/>
      <c r="D915" s="566"/>
      <c r="E915" s="567"/>
      <c r="F915" s="567"/>
      <c r="G915" s="567"/>
      <c r="H915" s="568"/>
      <c r="I915" s="568"/>
      <c r="J915" s="569"/>
      <c r="K915" s="568"/>
      <c r="L915" s="570"/>
      <c r="M915" s="571"/>
      <c r="N915" s="571"/>
      <c r="O915" s="572"/>
      <c r="P915" s="566"/>
      <c r="Q915" s="566"/>
      <c r="R915" s="566"/>
      <c r="S915" s="581"/>
      <c r="T915" s="582"/>
      <c r="U915" s="565"/>
      <c r="V915" s="576"/>
      <c r="W915" s="576"/>
      <c r="X915" s="577"/>
      <c r="Y915" s="577"/>
      <c r="Z915" s="577"/>
      <c r="AA915" s="577"/>
      <c r="AB915" s="566"/>
      <c r="AC915" s="566"/>
      <c r="AD915" s="566"/>
      <c r="AE915" s="566"/>
      <c r="AF915" s="566"/>
      <c r="AG915" s="566"/>
      <c r="AH915" s="566"/>
      <c r="AI915" s="572"/>
      <c r="AJ915" s="572"/>
      <c r="AK915" s="572"/>
      <c r="AL915" s="578"/>
      <c r="AM915" s="579"/>
    </row>
    <row r="916" spans="1:39" s="649" customFormat="1" x14ac:dyDescent="0.3">
      <c r="A916" s="565"/>
      <c r="B916" s="565"/>
      <c r="C916" s="566"/>
      <c r="D916" s="566"/>
      <c r="E916" s="567"/>
      <c r="F916" s="567"/>
      <c r="G916" s="567"/>
      <c r="H916" s="568"/>
      <c r="I916" s="568"/>
      <c r="J916" s="569"/>
      <c r="K916" s="568"/>
      <c r="L916" s="570"/>
      <c r="M916" s="571"/>
      <c r="N916" s="571"/>
      <c r="O916" s="572"/>
      <c r="P916" s="566"/>
      <c r="Q916" s="566"/>
      <c r="R916" s="566"/>
      <c r="S916" s="581"/>
      <c r="T916" s="582"/>
      <c r="U916" s="565"/>
      <c r="V916" s="576"/>
      <c r="W916" s="576"/>
      <c r="X916" s="577"/>
      <c r="Y916" s="577"/>
      <c r="Z916" s="577"/>
      <c r="AA916" s="577"/>
      <c r="AB916" s="566"/>
      <c r="AC916" s="566"/>
      <c r="AD916" s="566"/>
      <c r="AE916" s="566"/>
      <c r="AF916" s="566"/>
      <c r="AG916" s="566"/>
      <c r="AH916" s="566"/>
      <c r="AI916" s="572"/>
      <c r="AJ916" s="572"/>
      <c r="AK916" s="572"/>
      <c r="AL916" s="578"/>
      <c r="AM916" s="579"/>
    </row>
    <row r="917" spans="1:39" s="649" customFormat="1" x14ac:dyDescent="0.3">
      <c r="A917" s="565"/>
      <c r="B917" s="565"/>
      <c r="C917" s="566"/>
      <c r="D917" s="566"/>
      <c r="E917" s="567"/>
      <c r="F917" s="567"/>
      <c r="G917" s="567"/>
      <c r="H917" s="568"/>
      <c r="I917" s="568"/>
      <c r="J917" s="569"/>
      <c r="K917" s="568"/>
      <c r="L917" s="570"/>
      <c r="M917" s="571"/>
      <c r="N917" s="571"/>
      <c r="O917" s="572"/>
      <c r="P917" s="566"/>
      <c r="Q917" s="566"/>
      <c r="R917" s="566"/>
      <c r="S917" s="581"/>
      <c r="T917" s="582"/>
      <c r="U917" s="565"/>
      <c r="V917" s="576"/>
      <c r="W917" s="576"/>
      <c r="X917" s="577"/>
      <c r="Y917" s="577"/>
      <c r="Z917" s="577"/>
      <c r="AA917" s="577"/>
      <c r="AB917" s="566"/>
      <c r="AC917" s="566"/>
      <c r="AD917" s="566"/>
      <c r="AE917" s="566"/>
      <c r="AF917" s="566"/>
      <c r="AG917" s="566"/>
      <c r="AH917" s="566"/>
      <c r="AI917" s="572"/>
      <c r="AJ917" s="572"/>
      <c r="AK917" s="572"/>
      <c r="AL917" s="578"/>
      <c r="AM917" s="579"/>
    </row>
    <row r="918" spans="1:39" s="649" customFormat="1" x14ac:dyDescent="0.3">
      <c r="A918" s="565"/>
      <c r="B918" s="565"/>
      <c r="C918" s="566"/>
      <c r="D918" s="566"/>
      <c r="E918" s="567"/>
      <c r="F918" s="567"/>
      <c r="G918" s="567"/>
      <c r="H918" s="568"/>
      <c r="I918" s="568"/>
      <c r="J918" s="569"/>
      <c r="K918" s="568"/>
      <c r="L918" s="570"/>
      <c r="M918" s="571"/>
      <c r="N918" s="571"/>
      <c r="O918" s="572"/>
      <c r="P918" s="566"/>
      <c r="Q918" s="566"/>
      <c r="R918" s="566"/>
      <c r="S918" s="581"/>
      <c r="T918" s="582"/>
      <c r="U918" s="565"/>
      <c r="V918" s="576"/>
      <c r="W918" s="576"/>
      <c r="X918" s="577"/>
      <c r="Y918" s="577"/>
      <c r="Z918" s="577"/>
      <c r="AA918" s="577"/>
      <c r="AB918" s="566"/>
      <c r="AC918" s="566"/>
      <c r="AD918" s="566"/>
      <c r="AE918" s="566"/>
      <c r="AF918" s="566"/>
      <c r="AG918" s="566"/>
      <c r="AH918" s="566"/>
      <c r="AI918" s="572"/>
      <c r="AJ918" s="572"/>
      <c r="AK918" s="572"/>
      <c r="AL918" s="578"/>
      <c r="AM918" s="579"/>
    </row>
    <row r="919" spans="1:39" s="649" customFormat="1" x14ac:dyDescent="0.3">
      <c r="A919" s="565"/>
      <c r="B919" s="565"/>
      <c r="C919" s="566"/>
      <c r="D919" s="566"/>
      <c r="E919" s="567"/>
      <c r="F919" s="567"/>
      <c r="G919" s="567"/>
      <c r="H919" s="568"/>
      <c r="I919" s="568"/>
      <c r="J919" s="569"/>
      <c r="K919" s="568"/>
      <c r="L919" s="570"/>
      <c r="M919" s="571"/>
      <c r="N919" s="571"/>
      <c r="O919" s="572"/>
      <c r="P919" s="566"/>
      <c r="Q919" s="566"/>
      <c r="R919" s="566"/>
      <c r="S919" s="581"/>
      <c r="T919" s="582"/>
      <c r="U919" s="565"/>
      <c r="V919" s="576"/>
      <c r="W919" s="576"/>
      <c r="X919" s="577"/>
      <c r="Y919" s="577"/>
      <c r="Z919" s="577"/>
      <c r="AA919" s="577"/>
      <c r="AB919" s="566"/>
      <c r="AC919" s="566"/>
      <c r="AD919" s="566"/>
      <c r="AE919" s="566"/>
      <c r="AF919" s="566"/>
      <c r="AG919" s="566"/>
      <c r="AH919" s="566"/>
      <c r="AI919" s="572"/>
      <c r="AJ919" s="572"/>
      <c r="AK919" s="572"/>
      <c r="AL919" s="578"/>
      <c r="AM919" s="579"/>
    </row>
    <row r="920" spans="1:39" s="649" customFormat="1" x14ac:dyDescent="0.3">
      <c r="A920" s="565"/>
      <c r="B920" s="565"/>
      <c r="C920" s="566"/>
      <c r="D920" s="566"/>
      <c r="E920" s="567"/>
      <c r="F920" s="567"/>
      <c r="G920" s="567"/>
      <c r="H920" s="568"/>
      <c r="I920" s="568"/>
      <c r="J920" s="569"/>
      <c r="K920" s="568"/>
      <c r="L920" s="570"/>
      <c r="M920" s="571"/>
      <c r="N920" s="571"/>
      <c r="O920" s="572"/>
      <c r="P920" s="566"/>
      <c r="Q920" s="566"/>
      <c r="R920" s="566"/>
      <c r="S920" s="581"/>
      <c r="T920" s="582"/>
      <c r="U920" s="565"/>
      <c r="V920" s="576"/>
      <c r="W920" s="576"/>
      <c r="X920" s="577"/>
      <c r="Y920" s="577"/>
      <c r="Z920" s="577"/>
      <c r="AA920" s="577"/>
      <c r="AB920" s="566"/>
      <c r="AC920" s="566"/>
      <c r="AD920" s="566"/>
      <c r="AE920" s="566"/>
      <c r="AF920" s="566"/>
      <c r="AG920" s="566"/>
      <c r="AH920" s="566"/>
      <c r="AI920" s="572"/>
      <c r="AJ920" s="572"/>
      <c r="AK920" s="572"/>
      <c r="AL920" s="578"/>
      <c r="AM920" s="579"/>
    </row>
    <row r="921" spans="1:39" s="649" customFormat="1" x14ac:dyDescent="0.3">
      <c r="A921" s="565"/>
      <c r="B921" s="565"/>
      <c r="C921" s="566"/>
      <c r="D921" s="566"/>
      <c r="E921" s="567"/>
      <c r="F921" s="567"/>
      <c r="G921" s="567"/>
      <c r="H921" s="568"/>
      <c r="I921" s="568"/>
      <c r="J921" s="569"/>
      <c r="K921" s="568"/>
      <c r="L921" s="570"/>
      <c r="M921" s="571"/>
      <c r="N921" s="571"/>
      <c r="O921" s="572"/>
      <c r="P921" s="566"/>
      <c r="Q921" s="566"/>
      <c r="R921" s="566"/>
      <c r="S921" s="581"/>
      <c r="T921" s="582"/>
      <c r="U921" s="565"/>
      <c r="V921" s="576"/>
      <c r="W921" s="576"/>
      <c r="X921" s="577"/>
      <c r="Y921" s="577"/>
      <c r="Z921" s="577"/>
      <c r="AA921" s="577"/>
      <c r="AB921" s="566"/>
      <c r="AC921" s="566"/>
      <c r="AD921" s="566"/>
      <c r="AE921" s="566"/>
      <c r="AF921" s="566"/>
      <c r="AG921" s="566"/>
      <c r="AH921" s="566"/>
      <c r="AI921" s="572"/>
      <c r="AJ921" s="572"/>
      <c r="AK921" s="572"/>
      <c r="AL921" s="578"/>
      <c r="AM921" s="579"/>
    </row>
    <row r="922" spans="1:39" s="649" customFormat="1" x14ac:dyDescent="0.3">
      <c r="A922" s="565"/>
      <c r="B922" s="565"/>
      <c r="C922" s="566"/>
      <c r="D922" s="566"/>
      <c r="E922" s="567"/>
      <c r="F922" s="567"/>
      <c r="G922" s="567"/>
      <c r="H922" s="568"/>
      <c r="I922" s="568"/>
      <c r="J922" s="569"/>
      <c r="K922" s="568"/>
      <c r="L922" s="570"/>
      <c r="M922" s="571"/>
      <c r="N922" s="571"/>
      <c r="O922" s="572"/>
      <c r="P922" s="566"/>
      <c r="Q922" s="566"/>
      <c r="R922" s="566"/>
      <c r="S922" s="581"/>
      <c r="T922" s="582"/>
      <c r="U922" s="565"/>
      <c r="V922" s="576"/>
      <c r="W922" s="576"/>
      <c r="X922" s="577"/>
      <c r="Y922" s="577"/>
      <c r="Z922" s="577"/>
      <c r="AA922" s="577"/>
      <c r="AB922" s="566"/>
      <c r="AC922" s="566"/>
      <c r="AD922" s="566"/>
      <c r="AE922" s="566"/>
      <c r="AF922" s="566"/>
      <c r="AG922" s="566"/>
      <c r="AH922" s="566"/>
      <c r="AI922" s="572"/>
      <c r="AJ922" s="572"/>
      <c r="AK922" s="572"/>
      <c r="AL922" s="578"/>
      <c r="AM922" s="579"/>
    </row>
    <row r="923" spans="1:39" s="649" customFormat="1" x14ac:dyDescent="0.3">
      <c r="A923" s="565"/>
      <c r="B923" s="565"/>
      <c r="C923" s="566"/>
      <c r="D923" s="566"/>
      <c r="E923" s="567"/>
      <c r="F923" s="567"/>
      <c r="G923" s="567"/>
      <c r="H923" s="568"/>
      <c r="I923" s="568"/>
      <c r="J923" s="569"/>
      <c r="K923" s="568"/>
      <c r="L923" s="570"/>
      <c r="M923" s="571"/>
      <c r="N923" s="571"/>
      <c r="O923" s="572"/>
      <c r="P923" s="566"/>
      <c r="Q923" s="566"/>
      <c r="R923" s="566"/>
      <c r="S923" s="581"/>
      <c r="T923" s="582"/>
      <c r="U923" s="565"/>
      <c r="V923" s="576"/>
      <c r="W923" s="576"/>
      <c r="X923" s="577"/>
      <c r="Y923" s="577"/>
      <c r="Z923" s="577"/>
      <c r="AA923" s="577"/>
      <c r="AB923" s="566"/>
      <c r="AC923" s="566"/>
      <c r="AD923" s="566"/>
      <c r="AE923" s="566"/>
      <c r="AF923" s="566"/>
      <c r="AG923" s="566"/>
      <c r="AH923" s="566"/>
      <c r="AI923" s="572"/>
      <c r="AJ923" s="572"/>
      <c r="AK923" s="572"/>
      <c r="AL923" s="578"/>
      <c r="AM923" s="579"/>
    </row>
    <row r="924" spans="1:39" s="649" customFormat="1" x14ac:dyDescent="0.3">
      <c r="A924" s="565"/>
      <c r="B924" s="565"/>
      <c r="C924" s="566"/>
      <c r="D924" s="566"/>
      <c r="E924" s="567"/>
      <c r="F924" s="567"/>
      <c r="G924" s="567"/>
      <c r="H924" s="568"/>
      <c r="I924" s="568"/>
      <c r="J924" s="569"/>
      <c r="K924" s="568"/>
      <c r="L924" s="570"/>
      <c r="M924" s="571"/>
      <c r="N924" s="571"/>
      <c r="O924" s="572"/>
      <c r="P924" s="566"/>
      <c r="Q924" s="566"/>
      <c r="R924" s="566"/>
      <c r="S924" s="581"/>
      <c r="T924" s="582"/>
      <c r="U924" s="565"/>
      <c r="V924" s="576"/>
      <c r="W924" s="576"/>
      <c r="X924" s="577"/>
      <c r="Y924" s="577"/>
      <c r="Z924" s="577"/>
      <c r="AA924" s="577"/>
      <c r="AB924" s="566"/>
      <c r="AC924" s="566"/>
      <c r="AD924" s="566"/>
      <c r="AE924" s="566"/>
      <c r="AF924" s="566"/>
      <c r="AG924" s="566"/>
      <c r="AH924" s="566"/>
      <c r="AI924" s="572"/>
      <c r="AJ924" s="572"/>
      <c r="AK924" s="572"/>
      <c r="AL924" s="578"/>
      <c r="AM924" s="579"/>
    </row>
    <row r="925" spans="1:39" s="649" customFormat="1" x14ac:dyDescent="0.3">
      <c r="A925" s="565"/>
      <c r="B925" s="565"/>
      <c r="C925" s="566"/>
      <c r="D925" s="566"/>
      <c r="E925" s="567"/>
      <c r="F925" s="567"/>
      <c r="G925" s="567"/>
      <c r="H925" s="568"/>
      <c r="I925" s="568"/>
      <c r="J925" s="569"/>
      <c r="K925" s="568"/>
      <c r="L925" s="570"/>
      <c r="M925" s="571"/>
      <c r="N925" s="571"/>
      <c r="O925" s="572"/>
      <c r="P925" s="566"/>
      <c r="Q925" s="566"/>
      <c r="R925" s="566"/>
      <c r="S925" s="581"/>
      <c r="T925" s="582"/>
      <c r="U925" s="565"/>
      <c r="V925" s="576"/>
      <c r="W925" s="576"/>
      <c r="X925" s="577"/>
      <c r="Y925" s="577"/>
      <c r="Z925" s="577"/>
      <c r="AA925" s="577"/>
      <c r="AB925" s="566"/>
      <c r="AC925" s="566"/>
      <c r="AD925" s="566"/>
      <c r="AE925" s="566"/>
      <c r="AF925" s="566"/>
      <c r="AG925" s="566"/>
      <c r="AH925" s="566"/>
      <c r="AI925" s="572"/>
      <c r="AJ925" s="572"/>
      <c r="AK925" s="572"/>
      <c r="AL925" s="578"/>
      <c r="AM925" s="579"/>
    </row>
    <row r="926" spans="1:39" s="649" customFormat="1" x14ac:dyDescent="0.3">
      <c r="A926" s="565"/>
      <c r="B926" s="565"/>
      <c r="C926" s="566"/>
      <c r="D926" s="566"/>
      <c r="E926" s="567"/>
      <c r="F926" s="567"/>
      <c r="G926" s="567"/>
      <c r="H926" s="568"/>
      <c r="I926" s="568"/>
      <c r="J926" s="569"/>
      <c r="K926" s="568"/>
      <c r="L926" s="570"/>
      <c r="M926" s="571"/>
      <c r="N926" s="571"/>
      <c r="O926" s="572"/>
      <c r="P926" s="566"/>
      <c r="Q926" s="566"/>
      <c r="R926" s="566"/>
      <c r="S926" s="581"/>
      <c r="T926" s="582"/>
      <c r="U926" s="565"/>
      <c r="V926" s="576"/>
      <c r="W926" s="576"/>
      <c r="X926" s="577"/>
      <c r="Y926" s="577"/>
      <c r="Z926" s="577"/>
      <c r="AA926" s="577"/>
      <c r="AB926" s="566"/>
      <c r="AC926" s="566"/>
      <c r="AD926" s="566"/>
      <c r="AE926" s="566"/>
      <c r="AF926" s="566"/>
      <c r="AG926" s="566"/>
      <c r="AH926" s="566"/>
      <c r="AI926" s="572"/>
      <c r="AJ926" s="572"/>
      <c r="AK926" s="572"/>
      <c r="AL926" s="578"/>
      <c r="AM926" s="579"/>
    </row>
    <row r="927" spans="1:39" s="649" customFormat="1" x14ac:dyDescent="0.3">
      <c r="A927" s="565"/>
      <c r="B927" s="565"/>
      <c r="C927" s="566"/>
      <c r="D927" s="566"/>
      <c r="E927" s="567"/>
      <c r="F927" s="567"/>
      <c r="G927" s="567"/>
      <c r="H927" s="568"/>
      <c r="I927" s="568"/>
      <c r="J927" s="569"/>
      <c r="K927" s="568"/>
      <c r="L927" s="570"/>
      <c r="M927" s="571"/>
      <c r="N927" s="571"/>
      <c r="O927" s="572"/>
      <c r="P927" s="566"/>
      <c r="Q927" s="566"/>
      <c r="R927" s="566"/>
      <c r="S927" s="581"/>
      <c r="T927" s="582"/>
      <c r="U927" s="565"/>
      <c r="V927" s="576"/>
      <c r="W927" s="576"/>
      <c r="X927" s="577"/>
      <c r="Y927" s="577"/>
      <c r="Z927" s="577"/>
      <c r="AA927" s="577"/>
      <c r="AB927" s="566"/>
      <c r="AC927" s="566"/>
      <c r="AD927" s="566"/>
      <c r="AE927" s="566"/>
      <c r="AF927" s="566"/>
      <c r="AG927" s="566"/>
      <c r="AH927" s="566"/>
      <c r="AI927" s="572"/>
      <c r="AJ927" s="572"/>
      <c r="AK927" s="572"/>
      <c r="AL927" s="578"/>
      <c r="AM927" s="579"/>
    </row>
    <row r="928" spans="1:39" s="649" customFormat="1" x14ac:dyDescent="0.3">
      <c r="A928" s="565"/>
      <c r="B928" s="565"/>
      <c r="C928" s="566"/>
      <c r="D928" s="566"/>
      <c r="E928" s="567"/>
      <c r="F928" s="567"/>
      <c r="G928" s="567"/>
      <c r="H928" s="568"/>
      <c r="I928" s="568"/>
      <c r="J928" s="569"/>
      <c r="K928" s="568"/>
      <c r="L928" s="570"/>
      <c r="M928" s="571"/>
      <c r="N928" s="571"/>
      <c r="O928" s="572"/>
      <c r="P928" s="566"/>
      <c r="Q928" s="566"/>
      <c r="R928" s="566"/>
      <c r="S928" s="581"/>
      <c r="T928" s="582"/>
      <c r="U928" s="565"/>
      <c r="V928" s="576"/>
      <c r="W928" s="576"/>
      <c r="X928" s="577"/>
      <c r="Y928" s="577"/>
      <c r="Z928" s="577"/>
      <c r="AA928" s="577"/>
      <c r="AB928" s="566"/>
      <c r="AC928" s="566"/>
      <c r="AD928" s="566"/>
      <c r="AE928" s="566"/>
      <c r="AF928" s="566"/>
      <c r="AG928" s="566"/>
      <c r="AH928" s="566"/>
      <c r="AI928" s="572"/>
      <c r="AJ928" s="572"/>
      <c r="AK928" s="572"/>
      <c r="AL928" s="578"/>
      <c r="AM928" s="579"/>
    </row>
    <row r="929" spans="1:39" s="649" customFormat="1" x14ac:dyDescent="0.3">
      <c r="A929" s="565"/>
      <c r="B929" s="565"/>
      <c r="C929" s="566"/>
      <c r="D929" s="566"/>
      <c r="E929" s="567"/>
      <c r="F929" s="567"/>
      <c r="G929" s="567"/>
      <c r="H929" s="568"/>
      <c r="I929" s="568"/>
      <c r="J929" s="569"/>
      <c r="K929" s="568"/>
      <c r="L929" s="570"/>
      <c r="M929" s="571"/>
      <c r="N929" s="571"/>
      <c r="O929" s="572"/>
      <c r="P929" s="566"/>
      <c r="Q929" s="566"/>
      <c r="R929" s="566"/>
      <c r="S929" s="581"/>
      <c r="T929" s="582"/>
      <c r="U929" s="565"/>
      <c r="V929" s="576"/>
      <c r="W929" s="576"/>
      <c r="X929" s="577"/>
      <c r="Y929" s="577"/>
      <c r="Z929" s="577"/>
      <c r="AA929" s="577"/>
      <c r="AB929" s="566"/>
      <c r="AC929" s="566"/>
      <c r="AD929" s="566"/>
      <c r="AE929" s="566"/>
      <c r="AF929" s="566"/>
      <c r="AG929" s="566"/>
      <c r="AH929" s="566"/>
      <c r="AI929" s="572"/>
      <c r="AJ929" s="572"/>
      <c r="AK929" s="572"/>
      <c r="AL929" s="578"/>
      <c r="AM929" s="579"/>
    </row>
    <row r="930" spans="1:39" s="649" customFormat="1" x14ac:dyDescent="0.3">
      <c r="A930" s="565"/>
      <c r="B930" s="565"/>
      <c r="C930" s="566"/>
      <c r="D930" s="566"/>
      <c r="E930" s="567"/>
      <c r="F930" s="567"/>
      <c r="G930" s="567"/>
      <c r="H930" s="568"/>
      <c r="I930" s="568"/>
      <c r="J930" s="569"/>
      <c r="K930" s="568"/>
      <c r="L930" s="570"/>
      <c r="M930" s="571"/>
      <c r="N930" s="571"/>
      <c r="O930" s="572"/>
      <c r="P930" s="566"/>
      <c r="Q930" s="566"/>
      <c r="R930" s="566"/>
      <c r="S930" s="581"/>
      <c r="T930" s="582"/>
      <c r="U930" s="565"/>
      <c r="V930" s="576"/>
      <c r="W930" s="576"/>
      <c r="X930" s="577"/>
      <c r="Y930" s="577"/>
      <c r="Z930" s="577"/>
      <c r="AA930" s="577"/>
      <c r="AB930" s="566"/>
      <c r="AC930" s="566"/>
      <c r="AD930" s="566"/>
      <c r="AE930" s="566"/>
      <c r="AF930" s="566"/>
      <c r="AG930" s="566"/>
      <c r="AH930" s="566"/>
      <c r="AI930" s="572"/>
      <c r="AJ930" s="572"/>
      <c r="AK930" s="572"/>
      <c r="AL930" s="578"/>
      <c r="AM930" s="579"/>
    </row>
    <row r="931" spans="1:39" s="649" customFormat="1" x14ac:dyDescent="0.3">
      <c r="A931" s="565"/>
      <c r="B931" s="565"/>
      <c r="C931" s="566"/>
      <c r="D931" s="566"/>
      <c r="E931" s="567"/>
      <c r="F931" s="567"/>
      <c r="G931" s="567"/>
      <c r="H931" s="568"/>
      <c r="I931" s="568"/>
      <c r="J931" s="569"/>
      <c r="K931" s="568"/>
      <c r="L931" s="570"/>
      <c r="M931" s="571"/>
      <c r="N931" s="571"/>
      <c r="O931" s="572"/>
      <c r="P931" s="566"/>
      <c r="Q931" s="566"/>
      <c r="R931" s="566"/>
      <c r="S931" s="581"/>
      <c r="T931" s="582"/>
      <c r="U931" s="565"/>
      <c r="V931" s="576"/>
      <c r="W931" s="576"/>
      <c r="X931" s="577"/>
      <c r="Y931" s="577"/>
      <c r="Z931" s="577"/>
      <c r="AA931" s="577"/>
      <c r="AB931" s="566"/>
      <c r="AC931" s="566"/>
      <c r="AD931" s="566"/>
      <c r="AE931" s="566"/>
      <c r="AF931" s="566"/>
      <c r="AG931" s="566"/>
      <c r="AH931" s="566"/>
      <c r="AI931" s="572"/>
      <c r="AJ931" s="572"/>
      <c r="AK931" s="572"/>
      <c r="AL931" s="578"/>
      <c r="AM931" s="579"/>
    </row>
    <row r="932" spans="1:39" s="649" customFormat="1" x14ac:dyDescent="0.3">
      <c r="A932" s="565"/>
      <c r="B932" s="565"/>
      <c r="C932" s="566"/>
      <c r="D932" s="566"/>
      <c r="E932" s="567"/>
      <c r="F932" s="567"/>
      <c r="G932" s="567"/>
      <c r="H932" s="568"/>
      <c r="I932" s="568"/>
      <c r="J932" s="569"/>
      <c r="K932" s="568"/>
      <c r="L932" s="570"/>
      <c r="M932" s="571"/>
      <c r="N932" s="571"/>
      <c r="O932" s="572"/>
      <c r="P932" s="566"/>
      <c r="Q932" s="566"/>
      <c r="R932" s="566"/>
      <c r="S932" s="581"/>
      <c r="T932" s="582"/>
      <c r="U932" s="565"/>
      <c r="V932" s="576"/>
      <c r="W932" s="576"/>
      <c r="X932" s="577"/>
      <c r="Y932" s="577"/>
      <c r="Z932" s="577"/>
      <c r="AA932" s="577"/>
      <c r="AB932" s="566"/>
      <c r="AC932" s="566"/>
      <c r="AD932" s="566"/>
      <c r="AE932" s="566"/>
      <c r="AF932" s="566"/>
      <c r="AG932" s="566"/>
      <c r="AH932" s="566"/>
      <c r="AI932" s="572"/>
      <c r="AJ932" s="572"/>
      <c r="AK932" s="572"/>
      <c r="AL932" s="578"/>
      <c r="AM932" s="579"/>
    </row>
    <row r="933" spans="1:39" s="649" customFormat="1" x14ac:dyDescent="0.3">
      <c r="A933" s="565"/>
      <c r="B933" s="565"/>
      <c r="C933" s="566"/>
      <c r="D933" s="566"/>
      <c r="E933" s="567"/>
      <c r="F933" s="567"/>
      <c r="G933" s="567"/>
      <c r="H933" s="568"/>
      <c r="I933" s="568"/>
      <c r="J933" s="569"/>
      <c r="K933" s="568"/>
      <c r="L933" s="570"/>
      <c r="M933" s="571"/>
      <c r="N933" s="571"/>
      <c r="O933" s="572"/>
      <c r="P933" s="566"/>
      <c r="Q933" s="566"/>
      <c r="R933" s="566"/>
      <c r="S933" s="581"/>
      <c r="T933" s="582"/>
      <c r="U933" s="565"/>
      <c r="V933" s="576"/>
      <c r="W933" s="576"/>
      <c r="X933" s="577"/>
      <c r="Y933" s="577"/>
      <c r="Z933" s="577"/>
      <c r="AA933" s="577"/>
      <c r="AB933" s="566"/>
      <c r="AC933" s="566"/>
      <c r="AD933" s="566"/>
      <c r="AE933" s="566"/>
      <c r="AF933" s="566"/>
      <c r="AG933" s="566"/>
      <c r="AH933" s="566"/>
      <c r="AI933" s="572"/>
      <c r="AJ933" s="572"/>
      <c r="AK933" s="572"/>
      <c r="AL933" s="578"/>
      <c r="AM933" s="579"/>
    </row>
    <row r="934" spans="1:39" s="649" customFormat="1" x14ac:dyDescent="0.3">
      <c r="A934" s="565"/>
      <c r="B934" s="565"/>
      <c r="C934" s="566"/>
      <c r="D934" s="566"/>
      <c r="E934" s="567"/>
      <c r="F934" s="567"/>
      <c r="G934" s="567"/>
      <c r="H934" s="568"/>
      <c r="I934" s="568"/>
      <c r="J934" s="569"/>
      <c r="K934" s="568"/>
      <c r="L934" s="570"/>
      <c r="M934" s="571"/>
      <c r="N934" s="571"/>
      <c r="O934" s="572"/>
      <c r="P934" s="566"/>
      <c r="Q934" s="566"/>
      <c r="R934" s="566"/>
      <c r="S934" s="581"/>
      <c r="T934" s="582"/>
      <c r="U934" s="565"/>
      <c r="V934" s="576"/>
      <c r="W934" s="576"/>
      <c r="X934" s="577"/>
      <c r="Y934" s="577"/>
      <c r="Z934" s="577"/>
      <c r="AA934" s="577"/>
      <c r="AB934" s="566"/>
      <c r="AC934" s="566"/>
      <c r="AD934" s="566"/>
      <c r="AE934" s="566"/>
      <c r="AF934" s="566"/>
      <c r="AG934" s="566"/>
      <c r="AH934" s="566"/>
      <c r="AI934" s="572"/>
      <c r="AJ934" s="572"/>
      <c r="AK934" s="572"/>
      <c r="AL934" s="578"/>
      <c r="AM934" s="579"/>
    </row>
    <row r="935" spans="1:39" s="649" customFormat="1" x14ac:dyDescent="0.3">
      <c r="A935" s="565"/>
      <c r="B935" s="565"/>
      <c r="C935" s="566"/>
      <c r="D935" s="566"/>
      <c r="E935" s="567"/>
      <c r="F935" s="567"/>
      <c r="G935" s="567"/>
      <c r="H935" s="568"/>
      <c r="I935" s="568"/>
      <c r="J935" s="569"/>
      <c r="K935" s="568"/>
      <c r="L935" s="570"/>
      <c r="M935" s="571"/>
      <c r="N935" s="571"/>
      <c r="O935" s="572"/>
      <c r="P935" s="566"/>
      <c r="Q935" s="566"/>
      <c r="R935" s="566"/>
      <c r="S935" s="581"/>
      <c r="T935" s="582"/>
      <c r="U935" s="565"/>
      <c r="V935" s="576"/>
      <c r="W935" s="576"/>
      <c r="X935" s="577"/>
      <c r="Y935" s="577"/>
      <c r="Z935" s="577"/>
      <c r="AA935" s="577"/>
      <c r="AB935" s="566"/>
      <c r="AC935" s="566"/>
      <c r="AD935" s="566"/>
      <c r="AE935" s="566"/>
      <c r="AF935" s="566"/>
      <c r="AG935" s="566"/>
      <c r="AH935" s="566"/>
      <c r="AI935" s="572"/>
      <c r="AJ935" s="572"/>
      <c r="AK935" s="572"/>
      <c r="AL935" s="578"/>
      <c r="AM935" s="579"/>
    </row>
    <row r="936" spans="1:39" s="649" customFormat="1" x14ac:dyDescent="0.3">
      <c r="A936" s="565"/>
      <c r="B936" s="565"/>
      <c r="C936" s="566"/>
      <c r="D936" s="566"/>
      <c r="E936" s="567"/>
      <c r="F936" s="567"/>
      <c r="G936" s="567"/>
      <c r="H936" s="568"/>
      <c r="I936" s="568"/>
      <c r="J936" s="569"/>
      <c r="K936" s="568"/>
      <c r="L936" s="570"/>
      <c r="M936" s="571"/>
      <c r="N936" s="571"/>
      <c r="O936" s="572"/>
      <c r="P936" s="566"/>
      <c r="Q936" s="566"/>
      <c r="R936" s="566"/>
      <c r="S936" s="581"/>
      <c r="T936" s="582"/>
      <c r="U936" s="565"/>
      <c r="V936" s="576"/>
      <c r="W936" s="576"/>
      <c r="X936" s="577"/>
      <c r="Y936" s="577"/>
      <c r="Z936" s="577"/>
      <c r="AA936" s="577"/>
      <c r="AB936" s="566"/>
      <c r="AC936" s="566"/>
      <c r="AD936" s="566"/>
      <c r="AE936" s="566"/>
      <c r="AF936" s="566"/>
      <c r="AG936" s="566"/>
      <c r="AH936" s="566"/>
      <c r="AI936" s="572"/>
      <c r="AJ936" s="572"/>
      <c r="AK936" s="572"/>
      <c r="AL936" s="578"/>
      <c r="AM936" s="579"/>
    </row>
    <row r="937" spans="1:39" s="649" customFormat="1" x14ac:dyDescent="0.3">
      <c r="A937" s="565"/>
      <c r="B937" s="565"/>
      <c r="C937" s="566"/>
      <c r="D937" s="566"/>
      <c r="E937" s="567"/>
      <c r="F937" s="567"/>
      <c r="G937" s="567"/>
      <c r="H937" s="568"/>
      <c r="I937" s="568"/>
      <c r="J937" s="569"/>
      <c r="K937" s="568"/>
      <c r="L937" s="570"/>
      <c r="M937" s="571"/>
      <c r="N937" s="571"/>
      <c r="O937" s="572"/>
      <c r="P937" s="566"/>
      <c r="Q937" s="566"/>
      <c r="R937" s="566"/>
      <c r="S937" s="581"/>
      <c r="T937" s="582"/>
      <c r="U937" s="565"/>
      <c r="V937" s="576"/>
      <c r="W937" s="576"/>
      <c r="X937" s="577"/>
      <c r="Y937" s="577"/>
      <c r="Z937" s="577"/>
      <c r="AA937" s="577"/>
      <c r="AB937" s="566"/>
      <c r="AC937" s="566"/>
      <c r="AD937" s="566"/>
      <c r="AE937" s="566"/>
      <c r="AF937" s="566"/>
      <c r="AG937" s="566"/>
      <c r="AH937" s="566"/>
      <c r="AI937" s="572"/>
      <c r="AJ937" s="572"/>
      <c r="AK937" s="572"/>
      <c r="AL937" s="578"/>
      <c r="AM937" s="579"/>
    </row>
    <row r="938" spans="1:39" s="649" customFormat="1" x14ac:dyDescent="0.3">
      <c r="A938" s="565"/>
      <c r="B938" s="565"/>
      <c r="C938" s="566"/>
      <c r="D938" s="566"/>
      <c r="E938" s="567"/>
      <c r="F938" s="567"/>
      <c r="G938" s="567"/>
      <c r="H938" s="568"/>
      <c r="I938" s="568"/>
      <c r="J938" s="569"/>
      <c r="K938" s="568"/>
      <c r="L938" s="570"/>
      <c r="M938" s="571"/>
      <c r="N938" s="571"/>
      <c r="O938" s="572"/>
      <c r="P938" s="566"/>
      <c r="Q938" s="566"/>
      <c r="R938" s="566"/>
      <c r="S938" s="581"/>
      <c r="T938" s="582"/>
      <c r="U938" s="565"/>
      <c r="V938" s="576"/>
      <c r="W938" s="576"/>
      <c r="X938" s="577"/>
      <c r="Y938" s="577"/>
      <c r="Z938" s="577"/>
      <c r="AA938" s="577"/>
      <c r="AB938" s="566"/>
      <c r="AC938" s="566"/>
      <c r="AD938" s="566"/>
      <c r="AE938" s="566"/>
      <c r="AF938" s="566"/>
      <c r="AG938" s="566"/>
      <c r="AH938" s="566"/>
      <c r="AI938" s="572"/>
      <c r="AJ938" s="572"/>
      <c r="AK938" s="572"/>
      <c r="AL938" s="578"/>
      <c r="AM938" s="579"/>
    </row>
    <row r="939" spans="1:39" s="649" customFormat="1" x14ac:dyDescent="0.3">
      <c r="A939" s="565"/>
      <c r="B939" s="565"/>
      <c r="C939" s="566"/>
      <c r="D939" s="566"/>
      <c r="E939" s="567"/>
      <c r="F939" s="567"/>
      <c r="G939" s="567"/>
      <c r="H939" s="568"/>
      <c r="I939" s="568"/>
      <c r="J939" s="569"/>
      <c r="K939" s="568"/>
      <c r="L939" s="570"/>
      <c r="M939" s="571"/>
      <c r="N939" s="571"/>
      <c r="O939" s="572"/>
      <c r="P939" s="566"/>
      <c r="Q939" s="566"/>
      <c r="R939" s="566"/>
      <c r="S939" s="581"/>
      <c r="T939" s="582"/>
      <c r="U939" s="565"/>
      <c r="V939" s="576"/>
      <c r="W939" s="576"/>
      <c r="X939" s="577"/>
      <c r="Y939" s="577"/>
      <c r="Z939" s="577"/>
      <c r="AA939" s="577"/>
      <c r="AB939" s="566"/>
      <c r="AC939" s="566"/>
      <c r="AD939" s="566"/>
      <c r="AE939" s="566"/>
      <c r="AF939" s="566"/>
      <c r="AG939" s="566"/>
      <c r="AH939" s="566"/>
      <c r="AI939" s="572"/>
      <c r="AJ939" s="572"/>
      <c r="AK939" s="572"/>
      <c r="AL939" s="578"/>
      <c r="AM939" s="579"/>
    </row>
    <row r="940" spans="1:39" s="649" customFormat="1" x14ac:dyDescent="0.3">
      <c r="A940" s="565"/>
      <c r="B940" s="565"/>
      <c r="C940" s="566"/>
      <c r="D940" s="566"/>
      <c r="E940" s="567"/>
      <c r="F940" s="567"/>
      <c r="G940" s="567"/>
      <c r="H940" s="568"/>
      <c r="I940" s="568"/>
      <c r="J940" s="569"/>
      <c r="K940" s="568"/>
      <c r="L940" s="570"/>
      <c r="M940" s="571"/>
      <c r="N940" s="571"/>
      <c r="O940" s="572"/>
      <c r="P940" s="566"/>
      <c r="Q940" s="566"/>
      <c r="R940" s="566"/>
      <c r="S940" s="581"/>
      <c r="T940" s="582"/>
      <c r="U940" s="565"/>
      <c r="V940" s="576"/>
      <c r="W940" s="576"/>
      <c r="X940" s="577"/>
      <c r="Y940" s="577"/>
      <c r="Z940" s="577"/>
      <c r="AA940" s="577"/>
      <c r="AB940" s="566"/>
      <c r="AC940" s="566"/>
      <c r="AD940" s="566"/>
      <c r="AE940" s="566"/>
      <c r="AF940" s="566"/>
      <c r="AG940" s="566"/>
      <c r="AH940" s="566"/>
      <c r="AI940" s="572"/>
      <c r="AJ940" s="572"/>
      <c r="AK940" s="572"/>
      <c r="AL940" s="578"/>
      <c r="AM940" s="579"/>
    </row>
    <row r="941" spans="1:39" s="649" customFormat="1" x14ac:dyDescent="0.3">
      <c r="A941" s="565"/>
      <c r="B941" s="565"/>
      <c r="C941" s="566"/>
      <c r="D941" s="566"/>
      <c r="E941" s="567"/>
      <c r="F941" s="567"/>
      <c r="G941" s="567"/>
      <c r="H941" s="568"/>
      <c r="I941" s="568"/>
      <c r="J941" s="569"/>
      <c r="K941" s="568"/>
      <c r="L941" s="570"/>
      <c r="M941" s="571"/>
      <c r="N941" s="571"/>
      <c r="O941" s="572"/>
      <c r="P941" s="566"/>
      <c r="Q941" s="566"/>
      <c r="R941" s="566"/>
      <c r="S941" s="581"/>
      <c r="T941" s="582"/>
      <c r="U941" s="565"/>
      <c r="V941" s="576"/>
      <c r="W941" s="576"/>
      <c r="X941" s="577"/>
      <c r="Y941" s="577"/>
      <c r="Z941" s="577"/>
      <c r="AA941" s="577"/>
      <c r="AB941" s="566"/>
      <c r="AC941" s="566"/>
      <c r="AD941" s="566"/>
      <c r="AE941" s="566"/>
      <c r="AF941" s="566"/>
      <c r="AG941" s="566"/>
      <c r="AH941" s="566"/>
      <c r="AI941" s="572"/>
      <c r="AJ941" s="572"/>
      <c r="AK941" s="572"/>
      <c r="AL941" s="578"/>
      <c r="AM941" s="579"/>
    </row>
    <row r="942" spans="1:39" s="649" customFormat="1" x14ac:dyDescent="0.3">
      <c r="A942" s="565"/>
      <c r="B942" s="565"/>
      <c r="C942" s="566"/>
      <c r="D942" s="566"/>
      <c r="E942" s="567"/>
      <c r="F942" s="567"/>
      <c r="G942" s="567"/>
      <c r="H942" s="568"/>
      <c r="I942" s="568"/>
      <c r="J942" s="569"/>
      <c r="K942" s="568"/>
      <c r="L942" s="570"/>
      <c r="M942" s="571"/>
      <c r="N942" s="571"/>
      <c r="O942" s="572"/>
      <c r="P942" s="566"/>
      <c r="Q942" s="566"/>
      <c r="R942" s="566"/>
      <c r="S942" s="581"/>
      <c r="T942" s="582"/>
      <c r="U942" s="565"/>
      <c r="V942" s="576"/>
      <c r="W942" s="576"/>
      <c r="X942" s="577"/>
      <c r="Y942" s="577"/>
      <c r="Z942" s="577"/>
      <c r="AA942" s="577"/>
      <c r="AB942" s="566"/>
      <c r="AC942" s="566"/>
      <c r="AD942" s="566"/>
      <c r="AE942" s="566"/>
      <c r="AF942" s="566"/>
      <c r="AG942" s="566"/>
      <c r="AH942" s="566"/>
      <c r="AI942" s="572"/>
      <c r="AJ942" s="572"/>
      <c r="AK942" s="572"/>
      <c r="AL942" s="578"/>
      <c r="AM942" s="579"/>
    </row>
    <row r="943" spans="1:39" s="649" customFormat="1" x14ac:dyDescent="0.3">
      <c r="A943" s="565"/>
      <c r="B943" s="565"/>
      <c r="C943" s="566"/>
      <c r="D943" s="566"/>
      <c r="E943" s="567"/>
      <c r="F943" s="567"/>
      <c r="G943" s="567"/>
      <c r="H943" s="568"/>
      <c r="I943" s="568"/>
      <c r="J943" s="569"/>
      <c r="K943" s="568"/>
      <c r="L943" s="570"/>
      <c r="M943" s="571"/>
      <c r="N943" s="571"/>
      <c r="O943" s="572"/>
      <c r="P943" s="566"/>
      <c r="Q943" s="566"/>
      <c r="R943" s="566"/>
      <c r="S943" s="581"/>
      <c r="T943" s="582"/>
      <c r="U943" s="565"/>
      <c r="V943" s="576"/>
      <c r="W943" s="576"/>
      <c r="X943" s="577"/>
      <c r="Y943" s="577"/>
      <c r="Z943" s="577"/>
      <c r="AA943" s="577"/>
      <c r="AB943" s="566"/>
      <c r="AC943" s="566"/>
      <c r="AD943" s="566"/>
      <c r="AE943" s="566"/>
      <c r="AF943" s="566"/>
      <c r="AG943" s="566"/>
      <c r="AH943" s="566"/>
      <c r="AI943" s="572"/>
      <c r="AJ943" s="572"/>
      <c r="AK943" s="572"/>
      <c r="AL943" s="578"/>
      <c r="AM943" s="579"/>
    </row>
    <row r="944" spans="1:39" s="649" customFormat="1" x14ac:dyDescent="0.3">
      <c r="A944" s="565"/>
      <c r="B944" s="565"/>
      <c r="C944" s="566"/>
      <c r="D944" s="566"/>
      <c r="E944" s="567"/>
      <c r="F944" s="567"/>
      <c r="G944" s="567"/>
      <c r="H944" s="568"/>
      <c r="I944" s="568"/>
      <c r="J944" s="569"/>
      <c r="K944" s="568"/>
      <c r="L944" s="570"/>
      <c r="M944" s="571"/>
      <c r="N944" s="571"/>
      <c r="O944" s="572"/>
      <c r="P944" s="566"/>
      <c r="Q944" s="566"/>
      <c r="R944" s="566"/>
      <c r="S944" s="581"/>
      <c r="T944" s="582"/>
      <c r="U944" s="565"/>
      <c r="V944" s="576"/>
      <c r="W944" s="576"/>
      <c r="X944" s="577"/>
      <c r="Y944" s="577"/>
      <c r="Z944" s="577"/>
      <c r="AA944" s="577"/>
      <c r="AB944" s="566"/>
      <c r="AC944" s="566"/>
      <c r="AD944" s="566"/>
      <c r="AE944" s="566"/>
      <c r="AF944" s="566"/>
      <c r="AG944" s="566"/>
      <c r="AH944" s="566"/>
      <c r="AI944" s="572"/>
      <c r="AJ944" s="572"/>
      <c r="AK944" s="572"/>
      <c r="AL944" s="578"/>
      <c r="AM944" s="579"/>
    </row>
    <row r="945" spans="1:39" s="649" customFormat="1" x14ac:dyDescent="0.3">
      <c r="A945" s="565"/>
      <c r="B945" s="565"/>
      <c r="C945" s="566"/>
      <c r="D945" s="566"/>
      <c r="E945" s="567"/>
      <c r="F945" s="567"/>
      <c r="G945" s="567"/>
      <c r="H945" s="568"/>
      <c r="I945" s="568"/>
      <c r="J945" s="569"/>
      <c r="K945" s="568"/>
      <c r="L945" s="570"/>
      <c r="M945" s="571"/>
      <c r="N945" s="571"/>
      <c r="O945" s="572"/>
      <c r="P945" s="566"/>
      <c r="Q945" s="566"/>
      <c r="R945" s="566"/>
      <c r="S945" s="581"/>
      <c r="T945" s="582"/>
      <c r="U945" s="565"/>
      <c r="V945" s="576"/>
      <c r="W945" s="576"/>
      <c r="X945" s="577"/>
      <c r="Y945" s="577"/>
      <c r="Z945" s="577"/>
      <c r="AA945" s="577"/>
      <c r="AB945" s="566"/>
      <c r="AC945" s="566"/>
      <c r="AD945" s="566"/>
      <c r="AE945" s="566"/>
      <c r="AF945" s="566"/>
      <c r="AG945" s="566"/>
      <c r="AH945" s="566"/>
      <c r="AI945" s="572"/>
      <c r="AJ945" s="572"/>
      <c r="AK945" s="572"/>
      <c r="AL945" s="578"/>
      <c r="AM945" s="579"/>
    </row>
    <row r="946" spans="1:39" s="649" customFormat="1" x14ac:dyDescent="0.3">
      <c r="A946" s="565"/>
      <c r="B946" s="565"/>
      <c r="C946" s="566"/>
      <c r="D946" s="566"/>
      <c r="E946" s="567"/>
      <c r="F946" s="567"/>
      <c r="G946" s="567"/>
      <c r="H946" s="568"/>
      <c r="I946" s="568"/>
      <c r="J946" s="569"/>
      <c r="K946" s="568"/>
      <c r="L946" s="570"/>
      <c r="M946" s="571"/>
      <c r="N946" s="571"/>
      <c r="O946" s="572"/>
      <c r="P946" s="566"/>
      <c r="Q946" s="566"/>
      <c r="R946" s="566"/>
      <c r="S946" s="581"/>
      <c r="T946" s="582"/>
      <c r="U946" s="565"/>
      <c r="V946" s="576"/>
      <c r="W946" s="576"/>
      <c r="X946" s="577"/>
      <c r="Y946" s="577"/>
      <c r="Z946" s="577"/>
      <c r="AA946" s="577"/>
      <c r="AB946" s="566"/>
      <c r="AC946" s="566"/>
      <c r="AD946" s="566"/>
      <c r="AE946" s="566"/>
      <c r="AF946" s="566"/>
      <c r="AG946" s="566"/>
      <c r="AH946" s="566"/>
      <c r="AI946" s="572"/>
      <c r="AJ946" s="572"/>
      <c r="AK946" s="572"/>
      <c r="AL946" s="578"/>
      <c r="AM946" s="579"/>
    </row>
    <row r="947" spans="1:39" s="649" customFormat="1" x14ac:dyDescent="0.3">
      <c r="A947" s="565"/>
      <c r="B947" s="565"/>
      <c r="C947" s="566"/>
      <c r="D947" s="566"/>
      <c r="E947" s="567"/>
      <c r="F947" s="567"/>
      <c r="G947" s="567"/>
      <c r="H947" s="568"/>
      <c r="I947" s="568"/>
      <c r="J947" s="569"/>
      <c r="K947" s="568"/>
      <c r="L947" s="570"/>
      <c r="M947" s="571"/>
      <c r="N947" s="571"/>
      <c r="O947" s="572"/>
      <c r="P947" s="566"/>
      <c r="Q947" s="566"/>
      <c r="R947" s="566"/>
      <c r="S947" s="581"/>
      <c r="T947" s="582"/>
      <c r="U947" s="565"/>
      <c r="V947" s="576"/>
      <c r="W947" s="576"/>
      <c r="X947" s="577"/>
      <c r="Y947" s="577"/>
      <c r="Z947" s="577"/>
      <c r="AA947" s="577"/>
      <c r="AB947" s="566"/>
      <c r="AC947" s="566"/>
      <c r="AD947" s="566"/>
      <c r="AE947" s="566"/>
      <c r="AF947" s="566"/>
      <c r="AG947" s="566"/>
      <c r="AH947" s="566"/>
      <c r="AI947" s="572"/>
      <c r="AJ947" s="572"/>
      <c r="AK947" s="572"/>
      <c r="AL947" s="578"/>
      <c r="AM947" s="579"/>
    </row>
    <row r="948" spans="1:39" s="649" customFormat="1" x14ac:dyDescent="0.3">
      <c r="A948" s="565"/>
      <c r="B948" s="565"/>
      <c r="C948" s="566"/>
      <c r="D948" s="566"/>
      <c r="E948" s="567"/>
      <c r="F948" s="567"/>
      <c r="G948" s="567"/>
      <c r="H948" s="568"/>
      <c r="I948" s="568"/>
      <c r="J948" s="569"/>
      <c r="K948" s="568"/>
      <c r="L948" s="570"/>
      <c r="M948" s="571"/>
      <c r="N948" s="571"/>
      <c r="O948" s="572"/>
      <c r="P948" s="566"/>
      <c r="Q948" s="566"/>
      <c r="R948" s="566"/>
      <c r="S948" s="581"/>
      <c r="T948" s="582"/>
      <c r="U948" s="565"/>
      <c r="V948" s="576"/>
      <c r="W948" s="576"/>
      <c r="X948" s="577"/>
      <c r="Y948" s="577"/>
      <c r="Z948" s="577"/>
      <c r="AA948" s="577"/>
      <c r="AB948" s="566"/>
      <c r="AC948" s="566"/>
      <c r="AD948" s="566"/>
      <c r="AE948" s="566"/>
      <c r="AF948" s="566"/>
      <c r="AG948" s="566"/>
      <c r="AH948" s="566"/>
      <c r="AI948" s="572"/>
      <c r="AJ948" s="572"/>
      <c r="AK948" s="572"/>
      <c r="AL948" s="578"/>
      <c r="AM948" s="579"/>
    </row>
    <row r="949" spans="1:39" s="649" customFormat="1" x14ac:dyDescent="0.3">
      <c r="A949" s="565"/>
      <c r="B949" s="565"/>
      <c r="C949" s="566"/>
      <c r="D949" s="566"/>
      <c r="E949" s="567"/>
      <c r="F949" s="567"/>
      <c r="G949" s="567"/>
      <c r="H949" s="568"/>
      <c r="I949" s="568"/>
      <c r="J949" s="569"/>
      <c r="K949" s="568"/>
      <c r="L949" s="570"/>
      <c r="M949" s="571"/>
      <c r="N949" s="571"/>
      <c r="O949" s="572"/>
      <c r="P949" s="566"/>
      <c r="Q949" s="566"/>
      <c r="R949" s="566"/>
      <c r="S949" s="581"/>
      <c r="T949" s="582"/>
      <c r="U949" s="565"/>
      <c r="V949" s="576"/>
      <c r="W949" s="576"/>
      <c r="X949" s="577"/>
      <c r="Y949" s="577"/>
      <c r="Z949" s="577"/>
      <c r="AA949" s="577"/>
      <c r="AB949" s="566"/>
      <c r="AC949" s="566"/>
      <c r="AD949" s="566"/>
      <c r="AE949" s="566"/>
      <c r="AF949" s="566"/>
      <c r="AG949" s="566"/>
      <c r="AH949" s="566"/>
      <c r="AI949" s="572"/>
      <c r="AJ949" s="572"/>
      <c r="AK949" s="572"/>
      <c r="AL949" s="578"/>
      <c r="AM949" s="579"/>
    </row>
    <row r="950" spans="1:39" s="649" customFormat="1" x14ac:dyDescent="0.3">
      <c r="A950" s="565"/>
      <c r="B950" s="565"/>
      <c r="C950" s="566"/>
      <c r="D950" s="566"/>
      <c r="E950" s="567"/>
      <c r="F950" s="567"/>
      <c r="G950" s="567"/>
      <c r="H950" s="568"/>
      <c r="I950" s="568"/>
      <c r="J950" s="569"/>
      <c r="K950" s="568"/>
      <c r="L950" s="570"/>
      <c r="M950" s="571"/>
      <c r="N950" s="571"/>
      <c r="O950" s="572"/>
      <c r="P950" s="566"/>
      <c r="Q950" s="566"/>
      <c r="R950" s="566"/>
      <c r="S950" s="581"/>
      <c r="T950" s="582"/>
      <c r="U950" s="565"/>
      <c r="V950" s="576"/>
      <c r="W950" s="576"/>
      <c r="X950" s="577"/>
      <c r="Y950" s="577"/>
      <c r="Z950" s="577"/>
      <c r="AA950" s="577"/>
      <c r="AB950" s="566"/>
      <c r="AC950" s="566"/>
      <c r="AD950" s="566"/>
      <c r="AE950" s="566"/>
      <c r="AF950" s="566"/>
      <c r="AG950" s="566"/>
      <c r="AH950" s="566"/>
      <c r="AI950" s="572"/>
      <c r="AJ950" s="572"/>
      <c r="AK950" s="572"/>
      <c r="AL950" s="578"/>
      <c r="AM950" s="579"/>
    </row>
    <row r="951" spans="1:39" s="649" customFormat="1" x14ac:dyDescent="0.3">
      <c r="A951" s="565"/>
      <c r="B951" s="565"/>
      <c r="C951" s="566"/>
      <c r="D951" s="566"/>
      <c r="E951" s="567"/>
      <c r="F951" s="567"/>
      <c r="G951" s="567"/>
      <c r="H951" s="568"/>
      <c r="I951" s="568"/>
      <c r="J951" s="569"/>
      <c r="K951" s="568"/>
      <c r="L951" s="570"/>
      <c r="M951" s="571"/>
      <c r="N951" s="571"/>
      <c r="O951" s="572"/>
      <c r="P951" s="566"/>
      <c r="Q951" s="566"/>
      <c r="R951" s="566"/>
      <c r="S951" s="581"/>
      <c r="T951" s="582"/>
      <c r="U951" s="565"/>
      <c r="V951" s="576"/>
      <c r="W951" s="576"/>
      <c r="X951" s="577"/>
      <c r="Y951" s="577"/>
      <c r="Z951" s="577"/>
      <c r="AA951" s="577"/>
      <c r="AB951" s="566"/>
      <c r="AC951" s="566"/>
      <c r="AD951" s="566"/>
      <c r="AE951" s="566"/>
      <c r="AF951" s="566"/>
      <c r="AG951" s="566"/>
      <c r="AH951" s="566"/>
      <c r="AI951" s="572"/>
      <c r="AJ951" s="572"/>
      <c r="AK951" s="572"/>
      <c r="AL951" s="578"/>
      <c r="AM951" s="579"/>
    </row>
    <row r="952" spans="1:39" s="649" customFormat="1" x14ac:dyDescent="0.3">
      <c r="A952" s="565"/>
      <c r="B952" s="565"/>
      <c r="C952" s="566"/>
      <c r="D952" s="566"/>
      <c r="E952" s="567"/>
      <c r="F952" s="567"/>
      <c r="G952" s="567"/>
      <c r="H952" s="568"/>
      <c r="I952" s="568"/>
      <c r="J952" s="569"/>
      <c r="K952" s="568"/>
      <c r="L952" s="570"/>
      <c r="M952" s="571"/>
      <c r="N952" s="571"/>
      <c r="O952" s="572"/>
      <c r="P952" s="566"/>
      <c r="Q952" s="566"/>
      <c r="R952" s="566"/>
      <c r="S952" s="581"/>
      <c r="T952" s="582"/>
      <c r="U952" s="565"/>
      <c r="V952" s="576"/>
      <c r="W952" s="576"/>
      <c r="X952" s="577"/>
      <c r="Y952" s="577"/>
      <c r="Z952" s="577"/>
      <c r="AA952" s="577"/>
      <c r="AB952" s="566"/>
      <c r="AC952" s="566"/>
      <c r="AD952" s="566"/>
      <c r="AE952" s="566"/>
      <c r="AF952" s="566"/>
      <c r="AG952" s="566"/>
      <c r="AH952" s="566"/>
      <c r="AI952" s="572"/>
      <c r="AJ952" s="572"/>
      <c r="AK952" s="572"/>
      <c r="AL952" s="578"/>
      <c r="AM952" s="579"/>
    </row>
    <row r="953" spans="1:39" s="649" customFormat="1" x14ac:dyDescent="0.3">
      <c r="A953" s="565"/>
      <c r="B953" s="565"/>
      <c r="C953" s="566"/>
      <c r="D953" s="566"/>
      <c r="E953" s="567"/>
      <c r="F953" s="567"/>
      <c r="G953" s="567"/>
      <c r="H953" s="568"/>
      <c r="I953" s="568"/>
      <c r="J953" s="569"/>
      <c r="K953" s="568"/>
      <c r="L953" s="570"/>
      <c r="M953" s="571"/>
      <c r="N953" s="571"/>
      <c r="O953" s="572"/>
      <c r="P953" s="566"/>
      <c r="Q953" s="566"/>
      <c r="R953" s="566"/>
      <c r="S953" s="581"/>
      <c r="T953" s="582"/>
      <c r="U953" s="565"/>
      <c r="V953" s="576"/>
      <c r="W953" s="576"/>
      <c r="X953" s="577"/>
      <c r="Y953" s="577"/>
      <c r="Z953" s="577"/>
      <c r="AA953" s="577"/>
      <c r="AB953" s="566"/>
      <c r="AC953" s="566"/>
      <c r="AD953" s="566"/>
      <c r="AE953" s="566"/>
      <c r="AF953" s="566"/>
      <c r="AG953" s="566"/>
      <c r="AH953" s="566"/>
      <c r="AI953" s="572"/>
      <c r="AJ953" s="572"/>
      <c r="AK953" s="572"/>
      <c r="AL953" s="578"/>
      <c r="AM953" s="579"/>
    </row>
    <row r="954" spans="1:39" s="649" customFormat="1" x14ac:dyDescent="0.3">
      <c r="A954" s="565"/>
      <c r="B954" s="565"/>
      <c r="C954" s="566"/>
      <c r="D954" s="566"/>
      <c r="E954" s="567"/>
      <c r="F954" s="567"/>
      <c r="G954" s="567"/>
      <c r="H954" s="568"/>
      <c r="I954" s="568"/>
      <c r="J954" s="569"/>
      <c r="K954" s="568"/>
      <c r="L954" s="570"/>
      <c r="M954" s="571"/>
      <c r="N954" s="571"/>
      <c r="O954" s="572"/>
      <c r="P954" s="566"/>
      <c r="Q954" s="566"/>
      <c r="R954" s="566"/>
      <c r="S954" s="581"/>
      <c r="T954" s="582"/>
      <c r="U954" s="565"/>
      <c r="V954" s="576"/>
      <c r="W954" s="576"/>
      <c r="X954" s="577"/>
      <c r="Y954" s="577"/>
      <c r="Z954" s="577"/>
      <c r="AA954" s="577"/>
      <c r="AB954" s="566"/>
      <c r="AC954" s="566"/>
      <c r="AD954" s="566"/>
      <c r="AE954" s="566"/>
      <c r="AF954" s="566"/>
      <c r="AG954" s="566"/>
      <c r="AH954" s="566"/>
      <c r="AI954" s="572"/>
      <c r="AJ954" s="572"/>
      <c r="AK954" s="572"/>
      <c r="AL954" s="578"/>
      <c r="AM954" s="579"/>
    </row>
    <row r="955" spans="1:39" s="649" customFormat="1" x14ac:dyDescent="0.3">
      <c r="A955" s="565"/>
      <c r="B955" s="565"/>
      <c r="C955" s="566"/>
      <c r="D955" s="566"/>
      <c r="E955" s="567"/>
      <c r="F955" s="567"/>
      <c r="G955" s="567"/>
      <c r="H955" s="568"/>
      <c r="I955" s="568"/>
      <c r="J955" s="569"/>
      <c r="K955" s="568"/>
      <c r="L955" s="570"/>
      <c r="M955" s="571"/>
      <c r="N955" s="571"/>
      <c r="O955" s="572"/>
      <c r="P955" s="566"/>
      <c r="Q955" s="566"/>
      <c r="R955" s="566"/>
      <c r="S955" s="581"/>
      <c r="T955" s="582"/>
      <c r="U955" s="565"/>
      <c r="V955" s="576"/>
      <c r="W955" s="576"/>
      <c r="X955" s="577"/>
      <c r="Y955" s="577"/>
      <c r="Z955" s="577"/>
      <c r="AA955" s="577"/>
      <c r="AB955" s="566"/>
      <c r="AC955" s="566"/>
      <c r="AD955" s="566"/>
      <c r="AE955" s="566"/>
      <c r="AF955" s="566"/>
      <c r="AG955" s="566"/>
      <c r="AH955" s="566"/>
      <c r="AI955" s="572"/>
      <c r="AJ955" s="572"/>
      <c r="AK955" s="572"/>
      <c r="AL955" s="578"/>
      <c r="AM955" s="579"/>
    </row>
    <row r="956" spans="1:39" s="649" customFormat="1" x14ac:dyDescent="0.3">
      <c r="A956" s="565"/>
      <c r="B956" s="565"/>
      <c r="C956" s="566"/>
      <c r="D956" s="566"/>
      <c r="E956" s="567"/>
      <c r="F956" s="567"/>
      <c r="G956" s="567"/>
      <c r="H956" s="568"/>
      <c r="I956" s="568"/>
      <c r="J956" s="569"/>
      <c r="K956" s="568"/>
      <c r="L956" s="570"/>
      <c r="M956" s="571"/>
      <c r="N956" s="571"/>
      <c r="O956" s="572"/>
      <c r="P956" s="566"/>
      <c r="Q956" s="566"/>
      <c r="R956" s="566"/>
      <c r="S956" s="581"/>
      <c r="T956" s="582"/>
      <c r="U956" s="565"/>
      <c r="V956" s="576"/>
      <c r="W956" s="576"/>
      <c r="X956" s="577"/>
      <c r="Y956" s="577"/>
      <c r="Z956" s="577"/>
      <c r="AA956" s="577"/>
      <c r="AB956" s="566"/>
      <c r="AC956" s="566"/>
      <c r="AD956" s="566"/>
      <c r="AE956" s="566"/>
      <c r="AF956" s="566"/>
      <c r="AG956" s="566"/>
      <c r="AH956" s="566"/>
      <c r="AI956" s="572"/>
      <c r="AJ956" s="572"/>
      <c r="AK956" s="572"/>
      <c r="AL956" s="578"/>
      <c r="AM956" s="579"/>
    </row>
    <row r="957" spans="1:39" s="649" customFormat="1" x14ac:dyDescent="0.3">
      <c r="A957" s="565"/>
      <c r="B957" s="565"/>
      <c r="C957" s="566"/>
      <c r="D957" s="566"/>
      <c r="E957" s="567"/>
      <c r="F957" s="567"/>
      <c r="G957" s="567"/>
      <c r="H957" s="568"/>
      <c r="I957" s="568"/>
      <c r="J957" s="569"/>
      <c r="K957" s="568"/>
      <c r="L957" s="570"/>
      <c r="M957" s="571"/>
      <c r="N957" s="571"/>
      <c r="O957" s="572"/>
      <c r="P957" s="566"/>
      <c r="Q957" s="566"/>
      <c r="R957" s="566"/>
      <c r="S957" s="581"/>
      <c r="T957" s="582"/>
      <c r="U957" s="565"/>
      <c r="V957" s="576"/>
      <c r="W957" s="576"/>
      <c r="X957" s="577"/>
      <c r="Y957" s="577"/>
      <c r="Z957" s="577"/>
      <c r="AA957" s="577"/>
      <c r="AB957" s="566"/>
      <c r="AC957" s="566"/>
      <c r="AD957" s="566"/>
      <c r="AE957" s="566"/>
      <c r="AF957" s="566"/>
      <c r="AG957" s="566"/>
      <c r="AH957" s="566"/>
      <c r="AI957" s="572"/>
      <c r="AJ957" s="572"/>
      <c r="AK957" s="572"/>
      <c r="AL957" s="578"/>
      <c r="AM957" s="579"/>
    </row>
    <row r="958" spans="1:39" s="649" customFormat="1" x14ac:dyDescent="0.3">
      <c r="A958" s="565"/>
      <c r="B958" s="565"/>
      <c r="C958" s="566"/>
      <c r="D958" s="566"/>
      <c r="E958" s="567"/>
      <c r="F958" s="567"/>
      <c r="G958" s="567"/>
      <c r="H958" s="568"/>
      <c r="I958" s="568"/>
      <c r="J958" s="569"/>
      <c r="K958" s="568"/>
      <c r="L958" s="570"/>
      <c r="M958" s="571"/>
      <c r="N958" s="571"/>
      <c r="O958" s="572"/>
      <c r="P958" s="566"/>
      <c r="Q958" s="566"/>
      <c r="R958" s="566"/>
      <c r="S958" s="581"/>
      <c r="T958" s="582"/>
      <c r="U958" s="565"/>
      <c r="V958" s="576"/>
      <c r="W958" s="576"/>
      <c r="X958" s="577"/>
      <c r="Y958" s="577"/>
      <c r="Z958" s="577"/>
      <c r="AA958" s="577"/>
      <c r="AB958" s="566"/>
      <c r="AC958" s="566"/>
      <c r="AD958" s="566"/>
      <c r="AE958" s="566"/>
      <c r="AF958" s="566"/>
      <c r="AG958" s="566"/>
      <c r="AH958" s="566"/>
      <c r="AI958" s="572"/>
      <c r="AJ958" s="572"/>
      <c r="AK958" s="572"/>
      <c r="AL958" s="578"/>
      <c r="AM958" s="579"/>
    </row>
    <row r="959" spans="1:39" s="649" customFormat="1" x14ac:dyDescent="0.3">
      <c r="A959" s="565"/>
      <c r="B959" s="565"/>
      <c r="C959" s="566"/>
      <c r="D959" s="566"/>
      <c r="E959" s="567"/>
      <c r="F959" s="567"/>
      <c r="G959" s="567"/>
      <c r="H959" s="568"/>
      <c r="I959" s="568"/>
      <c r="J959" s="569"/>
      <c r="K959" s="568"/>
      <c r="L959" s="570"/>
      <c r="M959" s="571"/>
      <c r="N959" s="571"/>
      <c r="O959" s="572"/>
      <c r="P959" s="566"/>
      <c r="Q959" s="566"/>
      <c r="R959" s="566"/>
      <c r="S959" s="581"/>
      <c r="T959" s="582"/>
      <c r="U959" s="565"/>
      <c r="V959" s="576"/>
      <c r="W959" s="576"/>
      <c r="X959" s="577"/>
      <c r="Y959" s="577"/>
      <c r="Z959" s="577"/>
      <c r="AA959" s="577"/>
      <c r="AB959" s="566"/>
      <c r="AC959" s="566"/>
      <c r="AD959" s="566"/>
      <c r="AE959" s="566"/>
      <c r="AF959" s="566"/>
      <c r="AG959" s="566"/>
      <c r="AH959" s="566"/>
      <c r="AI959" s="572"/>
      <c r="AJ959" s="572"/>
      <c r="AK959" s="572"/>
      <c r="AL959" s="578"/>
      <c r="AM959" s="579"/>
    </row>
    <row r="960" spans="1:39" s="649" customFormat="1" x14ac:dyDescent="0.3">
      <c r="A960" s="565"/>
      <c r="B960" s="565"/>
      <c r="C960" s="566"/>
      <c r="D960" s="566"/>
      <c r="E960" s="567"/>
      <c r="F960" s="567"/>
      <c r="G960" s="567"/>
      <c r="H960" s="568"/>
      <c r="I960" s="568"/>
      <c r="J960" s="569"/>
      <c r="K960" s="568"/>
      <c r="L960" s="570"/>
      <c r="M960" s="571"/>
      <c r="N960" s="571"/>
      <c r="O960" s="572"/>
      <c r="P960" s="566"/>
      <c r="Q960" s="566"/>
      <c r="R960" s="566"/>
      <c r="S960" s="581"/>
      <c r="T960" s="582"/>
      <c r="U960" s="565"/>
      <c r="V960" s="576"/>
      <c r="W960" s="576"/>
      <c r="X960" s="577"/>
      <c r="Y960" s="577"/>
      <c r="Z960" s="577"/>
      <c r="AA960" s="577"/>
      <c r="AB960" s="566"/>
      <c r="AC960" s="566"/>
      <c r="AD960" s="566"/>
      <c r="AE960" s="566"/>
      <c r="AF960" s="566"/>
      <c r="AG960" s="566"/>
      <c r="AH960" s="566"/>
      <c r="AI960" s="572"/>
      <c r="AJ960" s="572"/>
      <c r="AK960" s="572"/>
      <c r="AL960" s="578"/>
      <c r="AM960" s="579"/>
    </row>
    <row r="961" spans="1:39" s="649" customFormat="1" x14ac:dyDescent="0.3">
      <c r="A961" s="565"/>
      <c r="B961" s="565"/>
      <c r="C961" s="566"/>
      <c r="D961" s="566"/>
      <c r="E961" s="567"/>
      <c r="F961" s="567"/>
      <c r="G961" s="567"/>
      <c r="H961" s="568"/>
      <c r="I961" s="568"/>
      <c r="J961" s="569"/>
      <c r="K961" s="568"/>
      <c r="L961" s="570"/>
      <c r="M961" s="571"/>
      <c r="N961" s="571"/>
      <c r="O961" s="572"/>
      <c r="P961" s="566"/>
      <c r="Q961" s="566"/>
      <c r="R961" s="566"/>
      <c r="S961" s="581"/>
      <c r="T961" s="582"/>
      <c r="U961" s="565"/>
      <c r="V961" s="576"/>
      <c r="W961" s="576"/>
      <c r="X961" s="577"/>
      <c r="Y961" s="577"/>
      <c r="Z961" s="577"/>
      <c r="AA961" s="577"/>
      <c r="AB961" s="566"/>
      <c r="AC961" s="566"/>
      <c r="AD961" s="566"/>
      <c r="AE961" s="566"/>
      <c r="AF961" s="566"/>
      <c r="AG961" s="566"/>
      <c r="AH961" s="566"/>
      <c r="AI961" s="572"/>
      <c r="AJ961" s="572"/>
      <c r="AK961" s="572"/>
      <c r="AL961" s="578"/>
      <c r="AM961" s="579"/>
    </row>
    <row r="962" spans="1:39" s="649" customFormat="1" x14ac:dyDescent="0.3">
      <c r="A962" s="565"/>
      <c r="B962" s="565"/>
      <c r="C962" s="566"/>
      <c r="D962" s="566"/>
      <c r="E962" s="567"/>
      <c r="F962" s="567"/>
      <c r="G962" s="567"/>
      <c r="H962" s="568"/>
      <c r="I962" s="568"/>
      <c r="J962" s="569"/>
      <c r="K962" s="568"/>
      <c r="L962" s="570"/>
      <c r="M962" s="571"/>
      <c r="N962" s="571"/>
      <c r="O962" s="572"/>
      <c r="P962" s="566"/>
      <c r="Q962" s="566"/>
      <c r="R962" s="566"/>
      <c r="S962" s="581"/>
      <c r="T962" s="582"/>
      <c r="U962" s="565"/>
      <c r="V962" s="576"/>
      <c r="W962" s="576"/>
      <c r="X962" s="577"/>
      <c r="Y962" s="577"/>
      <c r="Z962" s="577"/>
      <c r="AA962" s="577"/>
      <c r="AB962" s="566"/>
      <c r="AC962" s="566"/>
      <c r="AD962" s="566"/>
      <c r="AE962" s="566"/>
      <c r="AF962" s="566"/>
      <c r="AG962" s="566"/>
      <c r="AH962" s="566"/>
      <c r="AI962" s="572"/>
      <c r="AJ962" s="572"/>
      <c r="AK962" s="572"/>
      <c r="AL962" s="578"/>
      <c r="AM962" s="579"/>
    </row>
    <row r="963" spans="1:39" s="649" customFormat="1" x14ac:dyDescent="0.3">
      <c r="A963" s="565"/>
      <c r="B963" s="565"/>
      <c r="C963" s="566"/>
      <c r="D963" s="566"/>
      <c r="E963" s="567"/>
      <c r="F963" s="567"/>
      <c r="G963" s="567"/>
      <c r="H963" s="568"/>
      <c r="I963" s="568"/>
      <c r="J963" s="569"/>
      <c r="K963" s="568"/>
      <c r="L963" s="570"/>
      <c r="M963" s="571"/>
      <c r="N963" s="571"/>
      <c r="O963" s="572"/>
      <c r="P963" s="566"/>
      <c r="Q963" s="566"/>
      <c r="R963" s="566"/>
      <c r="S963" s="581"/>
      <c r="T963" s="582"/>
      <c r="U963" s="565"/>
      <c r="V963" s="576"/>
      <c r="W963" s="576"/>
      <c r="X963" s="577"/>
      <c r="Y963" s="577"/>
      <c r="Z963" s="577"/>
      <c r="AA963" s="577"/>
      <c r="AB963" s="566"/>
      <c r="AC963" s="566"/>
      <c r="AD963" s="566"/>
      <c r="AE963" s="566"/>
      <c r="AF963" s="566"/>
      <c r="AG963" s="566"/>
      <c r="AH963" s="566"/>
      <c r="AI963" s="572"/>
      <c r="AJ963" s="572"/>
      <c r="AK963" s="572"/>
      <c r="AL963" s="578"/>
      <c r="AM963" s="579"/>
    </row>
    <row r="964" spans="1:39" s="649" customFormat="1" x14ac:dyDescent="0.3">
      <c r="A964" s="565"/>
      <c r="B964" s="565"/>
      <c r="C964" s="566"/>
      <c r="D964" s="566"/>
      <c r="E964" s="567"/>
      <c r="F964" s="567"/>
      <c r="G964" s="567"/>
      <c r="H964" s="568"/>
      <c r="I964" s="568"/>
      <c r="J964" s="569"/>
      <c r="K964" s="568"/>
      <c r="L964" s="570"/>
      <c r="M964" s="571"/>
      <c r="N964" s="571"/>
      <c r="O964" s="572"/>
      <c r="P964" s="566"/>
      <c r="Q964" s="566"/>
      <c r="R964" s="566"/>
      <c r="S964" s="581"/>
      <c r="T964" s="582"/>
      <c r="U964" s="565"/>
      <c r="V964" s="576"/>
      <c r="W964" s="576"/>
      <c r="X964" s="577"/>
      <c r="Y964" s="577"/>
      <c r="Z964" s="577"/>
      <c r="AA964" s="577"/>
      <c r="AB964" s="566"/>
      <c r="AC964" s="566"/>
      <c r="AD964" s="566"/>
      <c r="AE964" s="566"/>
      <c r="AF964" s="566"/>
      <c r="AG964" s="566"/>
      <c r="AH964" s="566"/>
      <c r="AI964" s="572"/>
      <c r="AJ964" s="572"/>
      <c r="AK964" s="572"/>
      <c r="AL964" s="578"/>
      <c r="AM964" s="579"/>
    </row>
    <row r="965" spans="1:39" s="649" customFormat="1" x14ac:dyDescent="0.3">
      <c r="A965" s="565"/>
      <c r="B965" s="565"/>
      <c r="C965" s="566"/>
      <c r="D965" s="566"/>
      <c r="E965" s="567"/>
      <c r="F965" s="567"/>
      <c r="G965" s="567"/>
      <c r="H965" s="568"/>
      <c r="I965" s="568"/>
      <c r="J965" s="569"/>
      <c r="K965" s="568"/>
      <c r="L965" s="570"/>
      <c r="M965" s="571"/>
      <c r="N965" s="571"/>
      <c r="O965" s="572"/>
      <c r="P965" s="566"/>
      <c r="Q965" s="566"/>
      <c r="R965" s="566"/>
      <c r="S965" s="581"/>
      <c r="T965" s="582"/>
      <c r="U965" s="565"/>
      <c r="V965" s="576"/>
      <c r="W965" s="576"/>
      <c r="X965" s="577"/>
      <c r="Y965" s="577"/>
      <c r="Z965" s="577"/>
      <c r="AA965" s="577"/>
      <c r="AB965" s="566"/>
      <c r="AC965" s="566"/>
      <c r="AD965" s="566"/>
      <c r="AE965" s="566"/>
      <c r="AF965" s="566"/>
      <c r="AG965" s="566"/>
      <c r="AH965" s="566"/>
      <c r="AI965" s="572"/>
      <c r="AJ965" s="572"/>
      <c r="AK965" s="572"/>
      <c r="AL965" s="578"/>
      <c r="AM965" s="579"/>
    </row>
    <row r="966" spans="1:39" s="649" customFormat="1" x14ac:dyDescent="0.3">
      <c r="A966" s="565"/>
      <c r="B966" s="565"/>
      <c r="C966" s="566"/>
      <c r="D966" s="566"/>
      <c r="E966" s="567"/>
      <c r="F966" s="567"/>
      <c r="G966" s="567"/>
      <c r="H966" s="568"/>
      <c r="I966" s="568"/>
      <c r="J966" s="569"/>
      <c r="K966" s="568"/>
      <c r="L966" s="570"/>
      <c r="M966" s="571"/>
      <c r="N966" s="571"/>
      <c r="O966" s="572"/>
      <c r="P966" s="566"/>
      <c r="Q966" s="566"/>
      <c r="R966" s="566"/>
      <c r="S966" s="581"/>
      <c r="T966" s="582"/>
      <c r="U966" s="565"/>
      <c r="V966" s="576"/>
      <c r="W966" s="576"/>
      <c r="X966" s="577"/>
      <c r="Y966" s="577"/>
      <c r="Z966" s="577"/>
      <c r="AA966" s="577"/>
      <c r="AB966" s="566"/>
      <c r="AC966" s="566"/>
      <c r="AD966" s="566"/>
      <c r="AE966" s="566"/>
      <c r="AF966" s="566"/>
      <c r="AG966" s="566"/>
      <c r="AH966" s="566"/>
      <c r="AI966" s="572"/>
      <c r="AJ966" s="572"/>
      <c r="AK966" s="572"/>
      <c r="AL966" s="578"/>
      <c r="AM966" s="579"/>
    </row>
    <row r="967" spans="1:39" s="649" customFormat="1" x14ac:dyDescent="0.3">
      <c r="A967" s="565"/>
      <c r="B967" s="565"/>
      <c r="C967" s="566"/>
      <c r="D967" s="566"/>
      <c r="E967" s="567"/>
      <c r="F967" s="567"/>
      <c r="G967" s="567"/>
      <c r="H967" s="568"/>
      <c r="I967" s="568"/>
      <c r="J967" s="569"/>
      <c r="K967" s="568"/>
      <c r="L967" s="570"/>
      <c r="M967" s="571"/>
      <c r="N967" s="571"/>
      <c r="O967" s="572"/>
      <c r="P967" s="566"/>
      <c r="Q967" s="566"/>
      <c r="R967" s="566"/>
      <c r="S967" s="581"/>
      <c r="T967" s="582"/>
      <c r="U967" s="565"/>
      <c r="V967" s="576"/>
      <c r="W967" s="576"/>
      <c r="X967" s="577"/>
      <c r="Y967" s="577"/>
      <c r="Z967" s="577"/>
      <c r="AA967" s="577"/>
      <c r="AB967" s="566"/>
      <c r="AC967" s="566"/>
      <c r="AD967" s="566"/>
      <c r="AE967" s="566"/>
      <c r="AF967" s="566"/>
      <c r="AG967" s="566"/>
      <c r="AH967" s="566"/>
      <c r="AI967" s="572"/>
      <c r="AJ967" s="572"/>
      <c r="AK967" s="572"/>
      <c r="AL967" s="578"/>
      <c r="AM967" s="579"/>
    </row>
    <row r="968" spans="1:39" s="649" customFormat="1" x14ac:dyDescent="0.3">
      <c r="A968" s="565"/>
      <c r="B968" s="565"/>
      <c r="C968" s="566"/>
      <c r="D968" s="566"/>
      <c r="E968" s="567"/>
      <c r="F968" s="567"/>
      <c r="G968" s="567"/>
      <c r="H968" s="568"/>
      <c r="I968" s="568"/>
      <c r="J968" s="569"/>
      <c r="K968" s="568"/>
      <c r="L968" s="570"/>
      <c r="M968" s="571"/>
      <c r="N968" s="571"/>
      <c r="O968" s="572"/>
      <c r="P968" s="566"/>
      <c r="Q968" s="566"/>
      <c r="R968" s="566"/>
      <c r="S968" s="581"/>
      <c r="T968" s="582"/>
      <c r="U968" s="565"/>
      <c r="V968" s="576"/>
      <c r="W968" s="576"/>
      <c r="X968" s="577"/>
      <c r="Y968" s="577"/>
      <c r="Z968" s="577"/>
      <c r="AA968" s="577"/>
      <c r="AB968" s="566"/>
      <c r="AC968" s="566"/>
      <c r="AD968" s="566"/>
      <c r="AE968" s="566"/>
      <c r="AF968" s="566"/>
      <c r="AG968" s="566"/>
      <c r="AH968" s="566"/>
      <c r="AI968" s="572"/>
      <c r="AJ968" s="572"/>
      <c r="AK968" s="572"/>
      <c r="AL968" s="578"/>
      <c r="AM968" s="579"/>
    </row>
    <row r="969" spans="1:39" s="649" customFormat="1" x14ac:dyDescent="0.3">
      <c r="A969" s="565"/>
      <c r="B969" s="565"/>
      <c r="C969" s="566"/>
      <c r="D969" s="566"/>
      <c r="E969" s="567"/>
      <c r="F969" s="567"/>
      <c r="G969" s="567"/>
      <c r="H969" s="568"/>
      <c r="I969" s="568"/>
      <c r="J969" s="569"/>
      <c r="K969" s="568"/>
      <c r="L969" s="570"/>
      <c r="M969" s="571"/>
      <c r="N969" s="571"/>
      <c r="O969" s="572"/>
      <c r="P969" s="566"/>
      <c r="Q969" s="566"/>
      <c r="R969" s="566"/>
      <c r="S969" s="581"/>
      <c r="T969" s="582"/>
      <c r="U969" s="565"/>
      <c r="V969" s="576"/>
      <c r="W969" s="576"/>
      <c r="X969" s="577"/>
      <c r="Y969" s="577"/>
      <c r="Z969" s="577"/>
      <c r="AA969" s="577"/>
      <c r="AB969" s="566"/>
      <c r="AC969" s="566"/>
      <c r="AD969" s="566"/>
      <c r="AE969" s="566"/>
      <c r="AF969" s="566"/>
      <c r="AG969" s="566"/>
      <c r="AH969" s="566"/>
      <c r="AI969" s="572"/>
      <c r="AJ969" s="572"/>
      <c r="AK969" s="572"/>
      <c r="AL969" s="578"/>
      <c r="AM969" s="579"/>
    </row>
    <row r="970" spans="1:39" s="649" customFormat="1" x14ac:dyDescent="0.3">
      <c r="A970" s="565"/>
      <c r="B970" s="565"/>
      <c r="C970" s="566"/>
      <c r="D970" s="566"/>
      <c r="E970" s="567"/>
      <c r="F970" s="567"/>
      <c r="G970" s="567"/>
      <c r="H970" s="568"/>
      <c r="I970" s="568"/>
      <c r="J970" s="569"/>
      <c r="K970" s="568"/>
      <c r="L970" s="570"/>
      <c r="M970" s="571"/>
      <c r="N970" s="571"/>
      <c r="O970" s="572"/>
      <c r="P970" s="566"/>
      <c r="Q970" s="566"/>
      <c r="R970" s="566"/>
      <c r="S970" s="581"/>
      <c r="T970" s="582"/>
      <c r="U970" s="565"/>
      <c r="V970" s="576"/>
      <c r="W970" s="576"/>
      <c r="X970" s="577"/>
      <c r="Y970" s="577"/>
      <c r="Z970" s="577"/>
      <c r="AA970" s="577"/>
      <c r="AB970" s="566"/>
      <c r="AC970" s="566"/>
      <c r="AD970" s="566"/>
      <c r="AE970" s="566"/>
      <c r="AF970" s="566"/>
      <c r="AG970" s="566"/>
      <c r="AH970" s="566"/>
      <c r="AI970" s="572"/>
      <c r="AJ970" s="572"/>
      <c r="AK970" s="572"/>
      <c r="AL970" s="578"/>
      <c r="AM970" s="579"/>
    </row>
    <row r="971" spans="1:39" s="649" customFormat="1" x14ac:dyDescent="0.3">
      <c r="A971" s="565"/>
      <c r="B971" s="565"/>
      <c r="C971" s="566"/>
      <c r="D971" s="566"/>
      <c r="E971" s="567"/>
      <c r="F971" s="567"/>
      <c r="G971" s="567"/>
      <c r="H971" s="568"/>
      <c r="I971" s="568"/>
      <c r="J971" s="569"/>
      <c r="K971" s="568"/>
      <c r="L971" s="570"/>
      <c r="M971" s="571"/>
      <c r="N971" s="571"/>
      <c r="O971" s="572"/>
      <c r="P971" s="566"/>
      <c r="Q971" s="566"/>
      <c r="R971" s="566"/>
      <c r="S971" s="581"/>
      <c r="T971" s="582"/>
      <c r="U971" s="565"/>
      <c r="V971" s="576"/>
      <c r="W971" s="576"/>
      <c r="X971" s="577"/>
      <c r="Y971" s="577"/>
      <c r="Z971" s="577"/>
      <c r="AA971" s="577"/>
      <c r="AB971" s="566"/>
      <c r="AC971" s="566"/>
      <c r="AD971" s="566"/>
      <c r="AE971" s="566"/>
      <c r="AF971" s="566"/>
      <c r="AG971" s="566"/>
      <c r="AH971" s="566"/>
      <c r="AI971" s="572"/>
      <c r="AJ971" s="572"/>
      <c r="AK971" s="572"/>
      <c r="AL971" s="578"/>
      <c r="AM971" s="579"/>
    </row>
    <row r="972" spans="1:39" s="649" customFormat="1" x14ac:dyDescent="0.3">
      <c r="A972" s="565"/>
      <c r="B972" s="565"/>
      <c r="C972" s="566"/>
      <c r="D972" s="566"/>
      <c r="E972" s="567"/>
      <c r="F972" s="567"/>
      <c r="G972" s="567"/>
      <c r="H972" s="568"/>
      <c r="I972" s="568"/>
      <c r="J972" s="569"/>
      <c r="K972" s="568"/>
      <c r="L972" s="570"/>
      <c r="M972" s="571"/>
      <c r="N972" s="571"/>
      <c r="O972" s="572"/>
      <c r="P972" s="566"/>
      <c r="Q972" s="566"/>
      <c r="R972" s="566"/>
      <c r="S972" s="581"/>
      <c r="T972" s="582"/>
      <c r="U972" s="565"/>
      <c r="V972" s="576"/>
      <c r="W972" s="576"/>
      <c r="X972" s="577"/>
      <c r="Y972" s="577"/>
      <c r="Z972" s="577"/>
      <c r="AA972" s="577"/>
      <c r="AB972" s="566"/>
      <c r="AC972" s="566"/>
      <c r="AD972" s="566"/>
      <c r="AE972" s="566"/>
      <c r="AF972" s="566"/>
      <c r="AG972" s="566"/>
      <c r="AH972" s="566"/>
      <c r="AI972" s="572"/>
      <c r="AJ972" s="572"/>
      <c r="AK972" s="572"/>
      <c r="AL972" s="578"/>
      <c r="AM972" s="579"/>
    </row>
    <row r="973" spans="1:39" s="649" customFormat="1" x14ac:dyDescent="0.3">
      <c r="A973" s="565"/>
      <c r="B973" s="565"/>
      <c r="C973" s="566"/>
      <c r="D973" s="566"/>
      <c r="E973" s="567"/>
      <c r="F973" s="567"/>
      <c r="G973" s="567"/>
      <c r="H973" s="568"/>
      <c r="I973" s="568"/>
      <c r="J973" s="569"/>
      <c r="K973" s="568"/>
      <c r="L973" s="570"/>
      <c r="M973" s="571"/>
      <c r="N973" s="571"/>
      <c r="O973" s="572"/>
      <c r="P973" s="566"/>
      <c r="Q973" s="566"/>
      <c r="R973" s="566"/>
      <c r="S973" s="581"/>
      <c r="T973" s="582"/>
      <c r="U973" s="565"/>
      <c r="V973" s="576"/>
      <c r="W973" s="576"/>
      <c r="X973" s="577"/>
      <c r="Y973" s="577"/>
      <c r="Z973" s="577"/>
      <c r="AA973" s="577"/>
      <c r="AB973" s="566"/>
      <c r="AC973" s="566"/>
      <c r="AD973" s="566"/>
      <c r="AE973" s="566"/>
      <c r="AF973" s="566"/>
      <c r="AG973" s="566"/>
      <c r="AH973" s="566"/>
      <c r="AI973" s="572"/>
      <c r="AJ973" s="572"/>
      <c r="AK973" s="572"/>
      <c r="AL973" s="578"/>
      <c r="AM973" s="579"/>
    </row>
    <row r="974" spans="1:39" s="649" customFormat="1" x14ac:dyDescent="0.3">
      <c r="A974" s="565"/>
      <c r="B974" s="565"/>
      <c r="C974" s="566"/>
      <c r="D974" s="566"/>
      <c r="E974" s="567"/>
      <c r="F974" s="567"/>
      <c r="G974" s="567"/>
      <c r="H974" s="568"/>
      <c r="I974" s="568"/>
      <c r="J974" s="569"/>
      <c r="K974" s="568"/>
      <c r="L974" s="570"/>
      <c r="M974" s="571"/>
      <c r="N974" s="571"/>
      <c r="O974" s="572"/>
      <c r="P974" s="566"/>
      <c r="Q974" s="566"/>
      <c r="R974" s="566"/>
      <c r="S974" s="581"/>
      <c r="T974" s="582"/>
      <c r="U974" s="565"/>
      <c r="V974" s="576"/>
      <c r="W974" s="576"/>
      <c r="X974" s="577"/>
      <c r="Y974" s="577"/>
      <c r="Z974" s="577"/>
      <c r="AA974" s="577"/>
      <c r="AB974" s="566"/>
      <c r="AC974" s="566"/>
      <c r="AD974" s="566"/>
      <c r="AE974" s="566"/>
      <c r="AF974" s="566"/>
      <c r="AG974" s="566"/>
      <c r="AH974" s="566"/>
      <c r="AI974" s="572"/>
      <c r="AJ974" s="572"/>
      <c r="AK974" s="572"/>
      <c r="AL974" s="578"/>
      <c r="AM974" s="579"/>
    </row>
    <row r="975" spans="1:39" s="649" customFormat="1" x14ac:dyDescent="0.3">
      <c r="A975" s="565"/>
      <c r="B975" s="565"/>
      <c r="C975" s="566"/>
      <c r="D975" s="566"/>
      <c r="E975" s="567"/>
      <c r="F975" s="567"/>
      <c r="G975" s="567"/>
      <c r="H975" s="568"/>
      <c r="I975" s="568"/>
      <c r="J975" s="569"/>
      <c r="K975" s="568"/>
      <c r="L975" s="570"/>
      <c r="M975" s="571"/>
      <c r="N975" s="571"/>
      <c r="O975" s="572"/>
      <c r="P975" s="566"/>
      <c r="Q975" s="566"/>
      <c r="R975" s="566"/>
      <c r="S975" s="581"/>
      <c r="T975" s="582"/>
      <c r="U975" s="565"/>
      <c r="V975" s="576"/>
      <c r="W975" s="576"/>
      <c r="X975" s="577"/>
      <c r="Y975" s="577"/>
      <c r="Z975" s="577"/>
      <c r="AA975" s="577"/>
      <c r="AB975" s="566"/>
      <c r="AC975" s="566"/>
      <c r="AD975" s="566"/>
      <c r="AE975" s="566"/>
      <c r="AF975" s="566"/>
      <c r="AG975" s="566"/>
      <c r="AH975" s="566"/>
      <c r="AI975" s="572"/>
      <c r="AJ975" s="572"/>
      <c r="AK975" s="572"/>
      <c r="AL975" s="578"/>
      <c r="AM975" s="579"/>
    </row>
    <row r="976" spans="1:39" s="649" customFormat="1" x14ac:dyDescent="0.3">
      <c r="A976" s="565"/>
      <c r="B976" s="565"/>
      <c r="C976" s="566"/>
      <c r="D976" s="566"/>
      <c r="E976" s="567"/>
      <c r="F976" s="567"/>
      <c r="G976" s="567"/>
      <c r="H976" s="568"/>
      <c r="I976" s="568"/>
      <c r="J976" s="569"/>
      <c r="K976" s="568"/>
      <c r="L976" s="570"/>
      <c r="M976" s="571"/>
      <c r="N976" s="571"/>
      <c r="O976" s="572"/>
      <c r="P976" s="566"/>
      <c r="Q976" s="566"/>
      <c r="R976" s="566"/>
      <c r="S976" s="581"/>
      <c r="T976" s="582"/>
      <c r="U976" s="565"/>
      <c r="V976" s="576"/>
      <c r="W976" s="576"/>
      <c r="X976" s="577"/>
      <c r="Y976" s="577"/>
      <c r="Z976" s="577"/>
      <c r="AA976" s="577"/>
      <c r="AB976" s="566"/>
      <c r="AC976" s="566"/>
      <c r="AD976" s="566"/>
      <c r="AE976" s="566"/>
      <c r="AF976" s="566"/>
      <c r="AG976" s="566"/>
      <c r="AH976" s="566"/>
      <c r="AI976" s="572"/>
      <c r="AJ976" s="572"/>
      <c r="AK976" s="572"/>
      <c r="AL976" s="578"/>
      <c r="AM976" s="579"/>
    </row>
    <row r="977" spans="1:39" s="649" customFormat="1" x14ac:dyDescent="0.3">
      <c r="A977" s="565"/>
      <c r="B977" s="565"/>
      <c r="C977" s="566"/>
      <c r="D977" s="566"/>
      <c r="E977" s="567"/>
      <c r="F977" s="567"/>
      <c r="G977" s="567"/>
      <c r="H977" s="568"/>
      <c r="I977" s="568"/>
      <c r="J977" s="569"/>
      <c r="K977" s="568"/>
      <c r="L977" s="570"/>
      <c r="M977" s="571"/>
      <c r="N977" s="571"/>
      <c r="O977" s="572"/>
      <c r="P977" s="566"/>
      <c r="Q977" s="566"/>
      <c r="R977" s="566"/>
      <c r="S977" s="581"/>
      <c r="T977" s="582"/>
      <c r="U977" s="565"/>
      <c r="V977" s="576"/>
      <c r="W977" s="576"/>
      <c r="X977" s="577"/>
      <c r="Y977" s="577"/>
      <c r="Z977" s="577"/>
      <c r="AA977" s="577"/>
      <c r="AB977" s="566"/>
      <c r="AC977" s="566"/>
      <c r="AD977" s="566"/>
      <c r="AE977" s="566"/>
      <c r="AF977" s="566"/>
      <c r="AG977" s="566"/>
      <c r="AH977" s="566"/>
      <c r="AI977" s="572"/>
      <c r="AJ977" s="572"/>
      <c r="AK977" s="572"/>
      <c r="AL977" s="578"/>
      <c r="AM977" s="579"/>
    </row>
    <row r="978" spans="1:39" s="649" customFormat="1" x14ac:dyDescent="0.3">
      <c r="A978" s="565"/>
      <c r="B978" s="565"/>
      <c r="C978" s="566"/>
      <c r="D978" s="566"/>
      <c r="E978" s="567"/>
      <c r="F978" s="567"/>
      <c r="G978" s="567"/>
      <c r="H978" s="568"/>
      <c r="I978" s="568"/>
      <c r="J978" s="569"/>
      <c r="K978" s="568"/>
      <c r="L978" s="570"/>
      <c r="M978" s="571"/>
      <c r="N978" s="571"/>
      <c r="O978" s="572"/>
      <c r="P978" s="566"/>
      <c r="Q978" s="566"/>
      <c r="R978" s="566"/>
      <c r="S978" s="581"/>
      <c r="T978" s="582"/>
      <c r="U978" s="565"/>
      <c r="V978" s="576"/>
      <c r="W978" s="576"/>
      <c r="X978" s="577"/>
      <c r="Y978" s="577"/>
      <c r="Z978" s="577"/>
      <c r="AA978" s="577"/>
      <c r="AB978" s="566"/>
      <c r="AC978" s="566"/>
      <c r="AD978" s="566"/>
      <c r="AE978" s="566"/>
      <c r="AF978" s="566"/>
      <c r="AG978" s="566"/>
      <c r="AH978" s="566"/>
      <c r="AI978" s="572"/>
      <c r="AJ978" s="572"/>
      <c r="AK978" s="572"/>
      <c r="AL978" s="578"/>
      <c r="AM978" s="579"/>
    </row>
    <row r="979" spans="1:39" s="649" customFormat="1" x14ac:dyDescent="0.3">
      <c r="A979" s="565"/>
      <c r="B979" s="565"/>
      <c r="C979" s="566"/>
      <c r="D979" s="566"/>
      <c r="E979" s="567"/>
      <c r="F979" s="567"/>
      <c r="G979" s="567"/>
      <c r="H979" s="568"/>
      <c r="I979" s="568"/>
      <c r="J979" s="569"/>
      <c r="K979" s="568"/>
      <c r="L979" s="570"/>
      <c r="M979" s="571"/>
      <c r="N979" s="571"/>
      <c r="O979" s="572"/>
      <c r="P979" s="566"/>
      <c r="Q979" s="566"/>
      <c r="R979" s="566"/>
      <c r="S979" s="581"/>
      <c r="T979" s="582"/>
      <c r="U979" s="565"/>
      <c r="V979" s="576"/>
      <c r="W979" s="576"/>
      <c r="X979" s="577"/>
      <c r="Y979" s="577"/>
      <c r="Z979" s="577"/>
      <c r="AA979" s="577"/>
      <c r="AB979" s="566"/>
      <c r="AC979" s="566"/>
      <c r="AD979" s="566"/>
      <c r="AE979" s="566"/>
      <c r="AF979" s="566"/>
      <c r="AG979" s="566"/>
      <c r="AH979" s="566"/>
      <c r="AI979" s="572"/>
      <c r="AJ979" s="572"/>
      <c r="AK979" s="572"/>
      <c r="AL979" s="578"/>
      <c r="AM979" s="579"/>
    </row>
    <row r="980" spans="1:39" s="649" customFormat="1" x14ac:dyDescent="0.3">
      <c r="A980" s="565"/>
      <c r="B980" s="565"/>
      <c r="C980" s="566"/>
      <c r="D980" s="566"/>
      <c r="E980" s="567"/>
      <c r="F980" s="567"/>
      <c r="G980" s="567"/>
      <c r="H980" s="568"/>
      <c r="I980" s="568"/>
      <c r="J980" s="569"/>
      <c r="K980" s="568"/>
      <c r="L980" s="570"/>
      <c r="M980" s="571"/>
      <c r="N980" s="571"/>
      <c r="O980" s="572"/>
      <c r="P980" s="566"/>
      <c r="Q980" s="566"/>
      <c r="R980" s="566"/>
      <c r="S980" s="581"/>
      <c r="T980" s="582"/>
      <c r="U980" s="565"/>
      <c r="V980" s="576"/>
      <c r="W980" s="576"/>
      <c r="X980" s="577"/>
      <c r="Y980" s="577"/>
      <c r="Z980" s="577"/>
      <c r="AA980" s="577"/>
      <c r="AB980" s="566"/>
      <c r="AC980" s="566"/>
      <c r="AD980" s="566"/>
      <c r="AE980" s="566"/>
      <c r="AF980" s="566"/>
      <c r="AG980" s="566"/>
      <c r="AH980" s="566"/>
      <c r="AI980" s="572"/>
      <c r="AJ980" s="572"/>
      <c r="AK980" s="572"/>
      <c r="AL980" s="578"/>
      <c r="AM980" s="579"/>
    </row>
    <row r="981" spans="1:39" s="649" customFormat="1" x14ac:dyDescent="0.3">
      <c r="A981" s="565"/>
      <c r="B981" s="565"/>
      <c r="C981" s="566"/>
      <c r="D981" s="566"/>
      <c r="E981" s="567"/>
      <c r="F981" s="567"/>
      <c r="G981" s="567"/>
      <c r="H981" s="568"/>
      <c r="I981" s="568"/>
      <c r="J981" s="569"/>
      <c r="K981" s="568"/>
      <c r="L981" s="570"/>
      <c r="M981" s="571"/>
      <c r="N981" s="571"/>
      <c r="O981" s="572"/>
      <c r="P981" s="566"/>
      <c r="Q981" s="566"/>
      <c r="R981" s="566"/>
      <c r="S981" s="581"/>
      <c r="T981" s="582"/>
      <c r="U981" s="565"/>
      <c r="V981" s="576"/>
      <c r="W981" s="576"/>
      <c r="X981" s="577"/>
      <c r="Y981" s="577"/>
      <c r="Z981" s="577"/>
      <c r="AA981" s="577"/>
      <c r="AB981" s="566"/>
      <c r="AC981" s="566"/>
      <c r="AD981" s="566"/>
      <c r="AE981" s="566"/>
      <c r="AF981" s="566"/>
      <c r="AG981" s="566"/>
      <c r="AH981" s="566"/>
      <c r="AI981" s="572"/>
      <c r="AJ981" s="572"/>
      <c r="AK981" s="572"/>
      <c r="AL981" s="578"/>
      <c r="AM981" s="579"/>
    </row>
    <row r="982" spans="1:39" s="649" customFormat="1" x14ac:dyDescent="0.3">
      <c r="A982" s="565"/>
      <c r="B982" s="565"/>
      <c r="C982" s="566"/>
      <c r="D982" s="566"/>
      <c r="E982" s="567"/>
      <c r="F982" s="567"/>
      <c r="G982" s="567"/>
      <c r="H982" s="568"/>
      <c r="I982" s="568"/>
      <c r="J982" s="569"/>
      <c r="K982" s="568"/>
      <c r="L982" s="570"/>
      <c r="M982" s="571"/>
      <c r="N982" s="571"/>
      <c r="O982" s="572"/>
      <c r="P982" s="566"/>
      <c r="Q982" s="566"/>
      <c r="R982" s="566"/>
      <c r="S982" s="581"/>
      <c r="T982" s="582"/>
      <c r="U982" s="565"/>
      <c r="V982" s="576"/>
      <c r="W982" s="576"/>
      <c r="X982" s="577"/>
      <c r="Y982" s="577"/>
      <c r="Z982" s="577"/>
      <c r="AA982" s="577"/>
      <c r="AB982" s="566"/>
      <c r="AC982" s="566"/>
      <c r="AD982" s="566"/>
      <c r="AE982" s="566"/>
      <c r="AF982" s="566"/>
      <c r="AG982" s="566"/>
      <c r="AH982" s="566"/>
      <c r="AI982" s="572"/>
      <c r="AJ982" s="572"/>
      <c r="AK982" s="572"/>
      <c r="AL982" s="578"/>
      <c r="AM982" s="579"/>
    </row>
    <row r="983" spans="1:39" s="649" customFormat="1" x14ac:dyDescent="0.3">
      <c r="A983" s="565"/>
      <c r="B983" s="565"/>
      <c r="C983" s="566"/>
      <c r="D983" s="566"/>
      <c r="E983" s="567"/>
      <c r="F983" s="567"/>
      <c r="G983" s="567"/>
      <c r="H983" s="568"/>
      <c r="I983" s="568"/>
      <c r="J983" s="569"/>
      <c r="K983" s="568"/>
      <c r="L983" s="570"/>
      <c r="M983" s="571"/>
      <c r="N983" s="571"/>
      <c r="O983" s="572"/>
      <c r="P983" s="566"/>
      <c r="Q983" s="566"/>
      <c r="R983" s="566"/>
      <c r="S983" s="581"/>
      <c r="T983" s="582"/>
      <c r="U983" s="565"/>
      <c r="V983" s="576"/>
      <c r="W983" s="576"/>
      <c r="X983" s="577"/>
      <c r="Y983" s="577"/>
      <c r="Z983" s="577"/>
      <c r="AA983" s="577"/>
      <c r="AB983" s="566"/>
      <c r="AC983" s="566"/>
      <c r="AD983" s="566"/>
      <c r="AE983" s="566"/>
      <c r="AF983" s="566"/>
      <c r="AG983" s="566"/>
      <c r="AH983" s="566"/>
      <c r="AI983" s="572"/>
      <c r="AJ983" s="572"/>
      <c r="AK983" s="572"/>
      <c r="AL983" s="578"/>
      <c r="AM983" s="579"/>
    </row>
    <row r="984" spans="1:39" s="649" customFormat="1" x14ac:dyDescent="0.3">
      <c r="A984" s="565"/>
      <c r="B984" s="565"/>
      <c r="C984" s="566"/>
      <c r="D984" s="566"/>
      <c r="E984" s="567"/>
      <c r="F984" s="567"/>
      <c r="G984" s="567"/>
      <c r="H984" s="568"/>
      <c r="I984" s="568"/>
      <c r="J984" s="569"/>
      <c r="K984" s="568"/>
      <c r="L984" s="570"/>
      <c r="M984" s="571"/>
      <c r="N984" s="571"/>
      <c r="O984" s="572"/>
      <c r="P984" s="566"/>
      <c r="Q984" s="566"/>
      <c r="R984" s="566"/>
      <c r="S984" s="581"/>
      <c r="T984" s="582"/>
      <c r="U984" s="565"/>
      <c r="V984" s="576"/>
      <c r="W984" s="576"/>
      <c r="X984" s="577"/>
      <c r="Y984" s="577"/>
      <c r="Z984" s="577"/>
      <c r="AA984" s="577"/>
      <c r="AB984" s="566"/>
      <c r="AC984" s="566"/>
      <c r="AD984" s="566"/>
      <c r="AE984" s="566"/>
      <c r="AF984" s="566"/>
      <c r="AG984" s="566"/>
      <c r="AH984" s="566"/>
      <c r="AI984" s="572"/>
      <c r="AJ984" s="572"/>
      <c r="AK984" s="572"/>
      <c r="AL984" s="578"/>
      <c r="AM984" s="579"/>
    </row>
    <row r="985" spans="1:39" s="649" customFormat="1" x14ac:dyDescent="0.3">
      <c r="A985" s="565"/>
      <c r="B985" s="565"/>
      <c r="C985" s="566"/>
      <c r="D985" s="566"/>
      <c r="E985" s="567"/>
      <c r="F985" s="567"/>
      <c r="G985" s="567"/>
      <c r="H985" s="568"/>
      <c r="I985" s="568"/>
      <c r="J985" s="569"/>
      <c r="K985" s="568"/>
      <c r="L985" s="570"/>
      <c r="M985" s="571"/>
      <c r="N985" s="571"/>
      <c r="O985" s="572"/>
      <c r="P985" s="566"/>
      <c r="Q985" s="566"/>
      <c r="R985" s="566"/>
      <c r="S985" s="581"/>
      <c r="T985" s="582"/>
      <c r="U985" s="565"/>
      <c r="V985" s="576"/>
      <c r="W985" s="576"/>
      <c r="X985" s="577"/>
      <c r="Y985" s="577"/>
      <c r="Z985" s="577"/>
      <c r="AA985" s="577"/>
      <c r="AB985" s="566"/>
      <c r="AC985" s="566"/>
      <c r="AD985" s="566"/>
      <c r="AE985" s="566"/>
      <c r="AF985" s="566"/>
      <c r="AG985" s="566"/>
      <c r="AH985" s="566"/>
      <c r="AI985" s="572"/>
      <c r="AJ985" s="572"/>
      <c r="AK985" s="572"/>
      <c r="AL985" s="578"/>
      <c r="AM985" s="579"/>
    </row>
    <row r="986" spans="1:39" s="649" customFormat="1" x14ac:dyDescent="0.3">
      <c r="A986" s="565"/>
      <c r="B986" s="565"/>
      <c r="C986" s="566"/>
      <c r="D986" s="566"/>
      <c r="E986" s="567"/>
      <c r="F986" s="567"/>
      <c r="G986" s="567"/>
      <c r="H986" s="568"/>
      <c r="I986" s="568"/>
      <c r="J986" s="569"/>
      <c r="K986" s="568"/>
      <c r="L986" s="570"/>
      <c r="M986" s="571"/>
      <c r="N986" s="571"/>
      <c r="O986" s="572"/>
      <c r="P986" s="566"/>
      <c r="Q986" s="566"/>
      <c r="R986" s="566"/>
      <c r="S986" s="581"/>
      <c r="T986" s="582"/>
      <c r="U986" s="565"/>
      <c r="V986" s="576"/>
      <c r="W986" s="576"/>
      <c r="X986" s="577"/>
      <c r="Y986" s="577"/>
      <c r="Z986" s="577"/>
      <c r="AA986" s="577"/>
      <c r="AB986" s="566"/>
      <c r="AC986" s="566"/>
      <c r="AD986" s="566"/>
      <c r="AE986" s="566"/>
      <c r="AF986" s="566"/>
      <c r="AG986" s="566"/>
      <c r="AH986" s="566"/>
      <c r="AI986" s="572"/>
      <c r="AJ986" s="572"/>
      <c r="AK986" s="572"/>
      <c r="AL986" s="578"/>
      <c r="AM986" s="579"/>
    </row>
    <row r="987" spans="1:39" s="649" customFormat="1" x14ac:dyDescent="0.3">
      <c r="A987" s="565"/>
      <c r="B987" s="565"/>
      <c r="C987" s="566"/>
      <c r="D987" s="566"/>
      <c r="E987" s="567"/>
      <c r="F987" s="567"/>
      <c r="G987" s="567"/>
      <c r="H987" s="568"/>
      <c r="I987" s="568"/>
      <c r="J987" s="569"/>
      <c r="K987" s="568"/>
      <c r="L987" s="570"/>
      <c r="M987" s="571"/>
      <c r="N987" s="571"/>
      <c r="O987" s="572"/>
      <c r="P987" s="566"/>
      <c r="Q987" s="566"/>
      <c r="R987" s="566"/>
      <c r="S987" s="581"/>
      <c r="T987" s="582"/>
      <c r="U987" s="565"/>
      <c r="V987" s="576"/>
      <c r="W987" s="576"/>
      <c r="X987" s="577"/>
      <c r="Y987" s="577"/>
      <c r="Z987" s="577"/>
      <c r="AA987" s="577"/>
      <c r="AB987" s="566"/>
      <c r="AC987" s="566"/>
      <c r="AD987" s="566"/>
      <c r="AE987" s="566"/>
      <c r="AF987" s="566"/>
      <c r="AG987" s="566"/>
      <c r="AH987" s="566"/>
      <c r="AI987" s="572"/>
      <c r="AJ987" s="572"/>
      <c r="AK987" s="572"/>
      <c r="AL987" s="578"/>
      <c r="AM987" s="579"/>
    </row>
    <row r="988" spans="1:39" s="649" customFormat="1" x14ac:dyDescent="0.3">
      <c r="A988" s="565"/>
      <c r="B988" s="565"/>
      <c r="C988" s="566"/>
      <c r="D988" s="566"/>
      <c r="E988" s="567"/>
      <c r="F988" s="567"/>
      <c r="G988" s="567"/>
      <c r="H988" s="568"/>
      <c r="I988" s="568"/>
      <c r="J988" s="569"/>
      <c r="K988" s="568"/>
      <c r="L988" s="570"/>
      <c r="M988" s="571"/>
      <c r="N988" s="571"/>
      <c r="O988" s="572"/>
      <c r="P988" s="566"/>
      <c r="Q988" s="566"/>
      <c r="R988" s="566"/>
      <c r="S988" s="581"/>
      <c r="T988" s="582"/>
      <c r="U988" s="565"/>
      <c r="V988" s="576"/>
      <c r="W988" s="576"/>
      <c r="X988" s="577"/>
      <c r="Y988" s="577"/>
      <c r="Z988" s="577"/>
      <c r="AA988" s="577"/>
      <c r="AB988" s="566"/>
      <c r="AC988" s="566"/>
      <c r="AD988" s="566"/>
      <c r="AE988" s="566"/>
      <c r="AF988" s="566"/>
      <c r="AG988" s="566"/>
      <c r="AH988" s="566"/>
      <c r="AI988" s="572"/>
      <c r="AJ988" s="572"/>
      <c r="AK988" s="572"/>
      <c r="AL988" s="578"/>
      <c r="AM988" s="579"/>
    </row>
    <row r="989" spans="1:39" s="649" customFormat="1" x14ac:dyDescent="0.3">
      <c r="A989" s="565"/>
      <c r="B989" s="565"/>
      <c r="C989" s="566"/>
      <c r="D989" s="566"/>
      <c r="E989" s="567"/>
      <c r="F989" s="567"/>
      <c r="G989" s="567"/>
      <c r="H989" s="568"/>
      <c r="I989" s="568"/>
      <c r="J989" s="569"/>
      <c r="K989" s="568"/>
      <c r="L989" s="570"/>
      <c r="M989" s="571"/>
      <c r="N989" s="571"/>
      <c r="O989" s="572"/>
      <c r="P989" s="566"/>
      <c r="Q989" s="566"/>
      <c r="R989" s="566"/>
      <c r="S989" s="581"/>
      <c r="T989" s="582"/>
      <c r="U989" s="565"/>
      <c r="V989" s="576"/>
      <c r="W989" s="576"/>
      <c r="X989" s="577"/>
      <c r="Y989" s="577"/>
      <c r="Z989" s="577"/>
      <c r="AA989" s="577"/>
      <c r="AB989" s="566"/>
      <c r="AC989" s="566"/>
      <c r="AD989" s="566"/>
      <c r="AE989" s="566"/>
      <c r="AF989" s="566"/>
      <c r="AG989" s="566"/>
      <c r="AH989" s="566"/>
      <c r="AI989" s="572"/>
      <c r="AJ989" s="572"/>
      <c r="AK989" s="572"/>
      <c r="AL989" s="578"/>
      <c r="AM989" s="579"/>
    </row>
    <row r="990" spans="1:39" s="649" customFormat="1" x14ac:dyDescent="0.3">
      <c r="A990" s="565"/>
      <c r="B990" s="565"/>
      <c r="C990" s="566"/>
      <c r="D990" s="566"/>
      <c r="E990" s="567"/>
      <c r="F990" s="567"/>
      <c r="G990" s="567"/>
      <c r="H990" s="568"/>
      <c r="I990" s="568"/>
      <c r="J990" s="569"/>
      <c r="K990" s="568"/>
      <c r="L990" s="570"/>
      <c r="M990" s="571"/>
      <c r="N990" s="571"/>
      <c r="O990" s="572"/>
      <c r="P990" s="566"/>
      <c r="Q990" s="566"/>
      <c r="R990" s="566"/>
      <c r="S990" s="581"/>
      <c r="T990" s="582"/>
      <c r="U990" s="565"/>
      <c r="V990" s="576"/>
      <c r="W990" s="576"/>
      <c r="X990" s="577"/>
      <c r="Y990" s="577"/>
      <c r="Z990" s="577"/>
      <c r="AA990" s="577"/>
      <c r="AB990" s="566"/>
      <c r="AC990" s="566"/>
      <c r="AD990" s="566"/>
      <c r="AE990" s="566"/>
      <c r="AF990" s="566"/>
      <c r="AG990" s="566"/>
      <c r="AH990" s="566"/>
      <c r="AI990" s="572"/>
      <c r="AJ990" s="572"/>
      <c r="AK990" s="572"/>
      <c r="AL990" s="578"/>
      <c r="AM990" s="579"/>
    </row>
    <row r="991" spans="1:39" s="649" customFormat="1" x14ac:dyDescent="0.3">
      <c r="A991" s="565"/>
      <c r="B991" s="565"/>
      <c r="C991" s="566"/>
      <c r="D991" s="566"/>
      <c r="E991" s="567"/>
      <c r="F991" s="567"/>
      <c r="G991" s="567"/>
      <c r="H991" s="568"/>
      <c r="I991" s="568"/>
      <c r="J991" s="569"/>
      <c r="K991" s="568"/>
      <c r="L991" s="570"/>
      <c r="M991" s="571"/>
      <c r="N991" s="571"/>
      <c r="O991" s="572"/>
      <c r="P991" s="566"/>
      <c r="Q991" s="566"/>
      <c r="R991" s="566"/>
      <c r="S991" s="581"/>
      <c r="T991" s="582"/>
      <c r="U991" s="565"/>
      <c r="V991" s="576"/>
      <c r="W991" s="576"/>
      <c r="X991" s="577"/>
      <c r="Y991" s="577"/>
      <c r="Z991" s="577"/>
      <c r="AA991" s="577"/>
      <c r="AB991" s="566"/>
      <c r="AC991" s="566"/>
      <c r="AD991" s="566"/>
      <c r="AE991" s="566"/>
      <c r="AF991" s="566"/>
      <c r="AG991" s="566"/>
      <c r="AH991" s="566"/>
      <c r="AI991" s="572"/>
      <c r="AJ991" s="572"/>
      <c r="AK991" s="572"/>
      <c r="AL991" s="578"/>
      <c r="AM991" s="579"/>
    </row>
    <row r="992" spans="1:39" s="649" customFormat="1" x14ac:dyDescent="0.3">
      <c r="A992" s="565"/>
      <c r="B992" s="565"/>
      <c r="C992" s="566"/>
      <c r="D992" s="566"/>
      <c r="E992" s="567"/>
      <c r="F992" s="567"/>
      <c r="G992" s="567"/>
      <c r="H992" s="568"/>
      <c r="I992" s="568"/>
      <c r="J992" s="569"/>
      <c r="K992" s="568"/>
      <c r="L992" s="570"/>
      <c r="M992" s="571"/>
      <c r="N992" s="571"/>
      <c r="O992" s="572"/>
      <c r="P992" s="566"/>
      <c r="Q992" s="566"/>
      <c r="R992" s="566"/>
      <c r="S992" s="581"/>
      <c r="T992" s="582"/>
      <c r="U992" s="565"/>
      <c r="V992" s="576"/>
      <c r="W992" s="576"/>
      <c r="X992" s="577"/>
      <c r="Y992" s="577"/>
      <c r="Z992" s="577"/>
      <c r="AA992" s="577"/>
      <c r="AB992" s="566"/>
      <c r="AC992" s="566"/>
      <c r="AD992" s="566"/>
      <c r="AE992" s="566"/>
      <c r="AF992" s="566"/>
      <c r="AG992" s="566"/>
      <c r="AH992" s="566"/>
      <c r="AI992" s="572"/>
      <c r="AJ992" s="572"/>
      <c r="AK992" s="572"/>
      <c r="AL992" s="578"/>
      <c r="AM992" s="579"/>
    </row>
    <row r="993" spans="1:39" s="649" customFormat="1" x14ac:dyDescent="0.3">
      <c r="A993" s="565"/>
      <c r="B993" s="565"/>
      <c r="C993" s="566"/>
      <c r="D993" s="566"/>
      <c r="E993" s="567"/>
      <c r="F993" s="567"/>
      <c r="G993" s="567"/>
      <c r="H993" s="568"/>
      <c r="I993" s="568"/>
      <c r="J993" s="569"/>
      <c r="K993" s="568"/>
      <c r="L993" s="570"/>
      <c r="M993" s="571"/>
      <c r="N993" s="571"/>
      <c r="O993" s="572"/>
      <c r="P993" s="566"/>
      <c r="Q993" s="566"/>
      <c r="R993" s="566"/>
      <c r="S993" s="581"/>
      <c r="T993" s="582"/>
      <c r="U993" s="565"/>
      <c r="V993" s="576"/>
      <c r="W993" s="576"/>
      <c r="X993" s="577"/>
      <c r="Y993" s="577"/>
      <c r="Z993" s="577"/>
      <c r="AA993" s="577"/>
      <c r="AB993" s="566"/>
      <c r="AC993" s="566"/>
      <c r="AD993" s="566"/>
      <c r="AE993" s="566"/>
      <c r="AF993" s="566"/>
      <c r="AG993" s="566"/>
      <c r="AH993" s="566"/>
      <c r="AI993" s="572"/>
      <c r="AJ993" s="572"/>
      <c r="AK993" s="572"/>
      <c r="AL993" s="578"/>
      <c r="AM993" s="579"/>
    </row>
    <row r="994" spans="1:39" s="649" customFormat="1" x14ac:dyDescent="0.3">
      <c r="A994" s="565"/>
      <c r="B994" s="565"/>
      <c r="C994" s="566"/>
      <c r="D994" s="566"/>
      <c r="E994" s="567"/>
      <c r="F994" s="567"/>
      <c r="G994" s="567"/>
      <c r="H994" s="568"/>
      <c r="I994" s="568"/>
      <c r="J994" s="569"/>
      <c r="K994" s="568"/>
      <c r="L994" s="570"/>
      <c r="M994" s="571"/>
      <c r="N994" s="571"/>
      <c r="O994" s="572"/>
      <c r="P994" s="566"/>
      <c r="Q994" s="566"/>
      <c r="R994" s="566"/>
      <c r="S994" s="581"/>
      <c r="T994" s="582"/>
      <c r="U994" s="565"/>
      <c r="V994" s="576"/>
      <c r="W994" s="576"/>
      <c r="X994" s="577"/>
      <c r="Y994" s="577"/>
      <c r="Z994" s="577"/>
      <c r="AA994" s="577"/>
      <c r="AB994" s="566"/>
      <c r="AC994" s="566"/>
      <c r="AD994" s="566"/>
      <c r="AE994" s="566"/>
      <c r="AF994" s="566"/>
      <c r="AG994" s="566"/>
      <c r="AH994" s="566"/>
      <c r="AI994" s="572"/>
      <c r="AJ994" s="572"/>
      <c r="AK994" s="572"/>
      <c r="AL994" s="578"/>
      <c r="AM994" s="579"/>
    </row>
    <row r="995" spans="1:39" s="649" customFormat="1" x14ac:dyDescent="0.3">
      <c r="A995" s="565"/>
      <c r="B995" s="565"/>
      <c r="C995" s="566"/>
      <c r="D995" s="566"/>
      <c r="E995" s="567"/>
      <c r="F995" s="567"/>
      <c r="G995" s="567"/>
      <c r="H995" s="568"/>
      <c r="I995" s="568"/>
      <c r="J995" s="569"/>
      <c r="K995" s="568"/>
      <c r="L995" s="570"/>
      <c r="M995" s="571"/>
      <c r="N995" s="571"/>
      <c r="O995" s="572"/>
      <c r="P995" s="566"/>
      <c r="Q995" s="566"/>
      <c r="R995" s="566"/>
      <c r="S995" s="581"/>
      <c r="T995" s="582"/>
      <c r="U995" s="565"/>
      <c r="V995" s="576"/>
      <c r="W995" s="576"/>
      <c r="X995" s="577"/>
      <c r="Y995" s="577"/>
      <c r="Z995" s="577"/>
      <c r="AA995" s="577"/>
      <c r="AB995" s="566"/>
      <c r="AC995" s="566"/>
      <c r="AD995" s="566"/>
      <c r="AE995" s="566"/>
      <c r="AF995" s="566"/>
      <c r="AG995" s="566"/>
      <c r="AH995" s="566"/>
      <c r="AI995" s="572"/>
      <c r="AJ995" s="572"/>
      <c r="AK995" s="572"/>
      <c r="AL995" s="578"/>
      <c r="AM995" s="579"/>
    </row>
    <row r="996" spans="1:39" s="649" customFormat="1" x14ac:dyDescent="0.3">
      <c r="A996" s="565"/>
      <c r="B996" s="565"/>
      <c r="C996" s="566"/>
      <c r="D996" s="566"/>
      <c r="E996" s="567"/>
      <c r="F996" s="567"/>
      <c r="G996" s="567"/>
      <c r="H996" s="568"/>
      <c r="I996" s="568"/>
      <c r="J996" s="569"/>
      <c r="K996" s="568"/>
      <c r="L996" s="570"/>
      <c r="M996" s="571"/>
      <c r="N996" s="571"/>
      <c r="O996" s="572"/>
      <c r="P996" s="566"/>
      <c r="Q996" s="566"/>
      <c r="R996" s="566"/>
      <c r="S996" s="581"/>
      <c r="T996" s="582"/>
      <c r="U996" s="565"/>
      <c r="V996" s="576"/>
      <c r="W996" s="576"/>
      <c r="X996" s="577"/>
      <c r="Y996" s="577"/>
      <c r="Z996" s="577"/>
      <c r="AA996" s="577"/>
      <c r="AB996" s="566"/>
      <c r="AC996" s="566"/>
      <c r="AD996" s="566"/>
      <c r="AE996" s="566"/>
      <c r="AF996" s="566"/>
      <c r="AG996" s="566"/>
      <c r="AH996" s="566"/>
      <c r="AI996" s="572"/>
      <c r="AJ996" s="572"/>
      <c r="AK996" s="572"/>
      <c r="AL996" s="578"/>
      <c r="AM996" s="579"/>
    </row>
    <row r="997" spans="1:39" s="649" customFormat="1" x14ac:dyDescent="0.3">
      <c r="A997" s="565"/>
      <c r="B997" s="565"/>
      <c r="C997" s="566"/>
      <c r="D997" s="566"/>
      <c r="E997" s="567"/>
      <c r="F997" s="567"/>
      <c r="G997" s="567"/>
      <c r="H997" s="568"/>
      <c r="I997" s="568"/>
      <c r="J997" s="569"/>
      <c r="K997" s="568"/>
      <c r="L997" s="570"/>
      <c r="M997" s="571"/>
      <c r="N997" s="571"/>
      <c r="O997" s="572"/>
      <c r="P997" s="566"/>
      <c r="Q997" s="566"/>
      <c r="R997" s="566"/>
      <c r="S997" s="581"/>
      <c r="T997" s="582"/>
      <c r="U997" s="565"/>
      <c r="V997" s="576"/>
      <c r="W997" s="576"/>
      <c r="X997" s="577"/>
      <c r="Y997" s="577"/>
      <c r="Z997" s="577"/>
      <c r="AA997" s="577"/>
      <c r="AB997" s="566"/>
      <c r="AC997" s="566"/>
      <c r="AD997" s="566"/>
      <c r="AE997" s="566"/>
      <c r="AF997" s="566"/>
      <c r="AG997" s="566"/>
      <c r="AH997" s="566"/>
      <c r="AI997" s="572"/>
      <c r="AJ997" s="572"/>
      <c r="AK997" s="572"/>
      <c r="AL997" s="578"/>
      <c r="AM997" s="579"/>
    </row>
    <row r="998" spans="1:39" s="649" customFormat="1" x14ac:dyDescent="0.3">
      <c r="A998" s="565"/>
      <c r="B998" s="565"/>
      <c r="C998" s="566"/>
      <c r="D998" s="566"/>
      <c r="E998" s="567"/>
      <c r="F998" s="567"/>
      <c r="G998" s="567"/>
      <c r="H998" s="568"/>
      <c r="I998" s="568"/>
      <c r="J998" s="569"/>
      <c r="K998" s="568"/>
      <c r="L998" s="570"/>
      <c r="M998" s="571"/>
      <c r="N998" s="571"/>
      <c r="O998" s="572"/>
      <c r="P998" s="566"/>
      <c r="Q998" s="566"/>
      <c r="R998" s="566"/>
      <c r="S998" s="581"/>
      <c r="T998" s="582"/>
      <c r="U998" s="565"/>
      <c r="V998" s="576"/>
      <c r="W998" s="576"/>
      <c r="X998" s="577"/>
      <c r="Y998" s="577"/>
      <c r="Z998" s="577"/>
      <c r="AA998" s="577"/>
      <c r="AB998" s="566"/>
      <c r="AC998" s="566"/>
      <c r="AD998" s="566"/>
      <c r="AE998" s="566"/>
      <c r="AF998" s="566"/>
      <c r="AG998" s="566"/>
      <c r="AH998" s="566"/>
      <c r="AI998" s="572"/>
      <c r="AJ998" s="572"/>
      <c r="AK998" s="572"/>
      <c r="AL998" s="578"/>
      <c r="AM998" s="579"/>
    </row>
    <row r="999" spans="1:39" s="649" customFormat="1" x14ac:dyDescent="0.3">
      <c r="A999" s="565"/>
      <c r="B999" s="565"/>
      <c r="C999" s="566"/>
      <c r="D999" s="566"/>
      <c r="E999" s="567"/>
      <c r="F999" s="567"/>
      <c r="G999" s="567"/>
      <c r="H999" s="568"/>
      <c r="I999" s="568"/>
      <c r="J999" s="569"/>
      <c r="K999" s="568"/>
      <c r="L999" s="570"/>
      <c r="M999" s="571"/>
      <c r="N999" s="571"/>
      <c r="O999" s="572"/>
      <c r="P999" s="566"/>
      <c r="Q999" s="566"/>
      <c r="R999" s="566"/>
      <c r="S999" s="581"/>
      <c r="T999" s="582"/>
      <c r="U999" s="565"/>
      <c r="V999" s="576"/>
      <c r="W999" s="576"/>
      <c r="X999" s="577"/>
      <c r="Y999" s="577"/>
      <c r="Z999" s="577"/>
      <c r="AA999" s="577"/>
      <c r="AB999" s="566"/>
      <c r="AC999" s="566"/>
      <c r="AD999" s="566"/>
      <c r="AE999" s="566"/>
      <c r="AF999" s="566"/>
      <c r="AG999" s="566"/>
      <c r="AH999" s="566"/>
      <c r="AI999" s="572"/>
      <c r="AJ999" s="572"/>
      <c r="AK999" s="572"/>
      <c r="AL999" s="578"/>
      <c r="AM999" s="579"/>
    </row>
    <row r="1000" spans="1:39" s="649" customFormat="1" x14ac:dyDescent="0.3">
      <c r="A1000" s="565"/>
      <c r="B1000" s="565"/>
      <c r="C1000" s="566"/>
      <c r="D1000" s="566"/>
      <c r="E1000" s="567"/>
      <c r="F1000" s="567"/>
      <c r="G1000" s="567"/>
      <c r="H1000" s="568"/>
      <c r="I1000" s="568"/>
      <c r="J1000" s="569"/>
      <c r="K1000" s="568"/>
      <c r="L1000" s="570"/>
      <c r="M1000" s="571"/>
      <c r="N1000" s="571"/>
      <c r="O1000" s="572"/>
      <c r="P1000" s="566"/>
      <c r="Q1000" s="566"/>
      <c r="R1000" s="566"/>
      <c r="S1000" s="581"/>
      <c r="T1000" s="582"/>
      <c r="U1000" s="565"/>
      <c r="V1000" s="576"/>
      <c r="W1000" s="576"/>
      <c r="X1000" s="577"/>
      <c r="Y1000" s="577"/>
      <c r="Z1000" s="577"/>
      <c r="AA1000" s="577"/>
      <c r="AB1000" s="566"/>
      <c r="AC1000" s="566"/>
      <c r="AD1000" s="566"/>
      <c r="AE1000" s="566"/>
      <c r="AF1000" s="566"/>
      <c r="AG1000" s="566"/>
      <c r="AH1000" s="566"/>
      <c r="AI1000" s="572"/>
      <c r="AJ1000" s="572"/>
      <c r="AK1000" s="572"/>
      <c r="AL1000" s="578"/>
      <c r="AM1000" s="579"/>
    </row>
    <row r="1001" spans="1:39" s="649" customFormat="1" x14ac:dyDescent="0.3">
      <c r="A1001" s="565"/>
      <c r="B1001" s="565"/>
      <c r="C1001" s="566"/>
      <c r="D1001" s="566"/>
      <c r="E1001" s="567"/>
      <c r="F1001" s="567"/>
      <c r="G1001" s="567"/>
      <c r="H1001" s="568"/>
      <c r="I1001" s="568"/>
      <c r="J1001" s="569"/>
      <c r="K1001" s="568"/>
      <c r="L1001" s="570"/>
      <c r="M1001" s="571"/>
      <c r="N1001" s="571"/>
      <c r="O1001" s="572"/>
      <c r="P1001" s="566"/>
      <c r="Q1001" s="566"/>
      <c r="R1001" s="566"/>
      <c r="S1001" s="581"/>
      <c r="T1001" s="582"/>
      <c r="U1001" s="565"/>
      <c r="V1001" s="576"/>
      <c r="W1001" s="576"/>
      <c r="X1001" s="577"/>
      <c r="Y1001" s="577"/>
      <c r="Z1001" s="577"/>
      <c r="AA1001" s="577"/>
      <c r="AB1001" s="566"/>
      <c r="AC1001" s="566"/>
      <c r="AD1001" s="566"/>
      <c r="AE1001" s="566"/>
      <c r="AF1001" s="566"/>
      <c r="AG1001" s="566"/>
      <c r="AH1001" s="566"/>
      <c r="AI1001" s="572"/>
      <c r="AJ1001" s="572"/>
      <c r="AK1001" s="572"/>
      <c r="AL1001" s="578"/>
      <c r="AM1001" s="579"/>
    </row>
    <row r="1002" spans="1:39" s="649" customFormat="1" x14ac:dyDescent="0.3">
      <c r="A1002" s="565"/>
      <c r="B1002" s="565"/>
      <c r="C1002" s="566"/>
      <c r="D1002" s="566"/>
      <c r="E1002" s="567"/>
      <c r="F1002" s="567"/>
      <c r="G1002" s="567"/>
      <c r="H1002" s="568"/>
      <c r="I1002" s="568"/>
      <c r="J1002" s="569"/>
      <c r="K1002" s="568"/>
      <c r="L1002" s="570"/>
      <c r="M1002" s="571"/>
      <c r="N1002" s="571"/>
      <c r="O1002" s="572"/>
      <c r="P1002" s="566"/>
      <c r="Q1002" s="566"/>
      <c r="R1002" s="566"/>
      <c r="S1002" s="581"/>
      <c r="T1002" s="582"/>
      <c r="U1002" s="565"/>
      <c r="V1002" s="576"/>
      <c r="W1002" s="576"/>
      <c r="X1002" s="577"/>
      <c r="Y1002" s="577"/>
      <c r="Z1002" s="577"/>
      <c r="AA1002" s="577"/>
      <c r="AB1002" s="566"/>
      <c r="AC1002" s="566"/>
      <c r="AD1002" s="566"/>
      <c r="AE1002" s="566"/>
      <c r="AF1002" s="566"/>
      <c r="AG1002" s="566"/>
      <c r="AH1002" s="566"/>
      <c r="AI1002" s="572"/>
      <c r="AJ1002" s="572"/>
      <c r="AK1002" s="572"/>
      <c r="AL1002" s="578"/>
      <c r="AM1002" s="579"/>
    </row>
    <row r="1003" spans="1:39" s="649" customFormat="1" x14ac:dyDescent="0.3">
      <c r="A1003" s="565"/>
      <c r="B1003" s="565"/>
      <c r="C1003" s="566"/>
      <c r="D1003" s="566"/>
      <c r="E1003" s="567"/>
      <c r="F1003" s="567"/>
      <c r="G1003" s="567"/>
      <c r="H1003" s="568"/>
      <c r="I1003" s="568"/>
      <c r="J1003" s="569"/>
      <c r="K1003" s="568"/>
      <c r="L1003" s="570"/>
      <c r="M1003" s="571"/>
      <c r="N1003" s="571"/>
      <c r="O1003" s="572"/>
      <c r="P1003" s="566"/>
      <c r="Q1003" s="566"/>
      <c r="R1003" s="566"/>
      <c r="S1003" s="581"/>
      <c r="T1003" s="582"/>
      <c r="U1003" s="565"/>
      <c r="V1003" s="576"/>
      <c r="W1003" s="576"/>
      <c r="X1003" s="577"/>
      <c r="Y1003" s="577"/>
      <c r="Z1003" s="577"/>
      <c r="AA1003" s="577"/>
      <c r="AB1003" s="566"/>
      <c r="AC1003" s="566"/>
      <c r="AD1003" s="566"/>
      <c r="AE1003" s="566"/>
      <c r="AF1003" s="566"/>
      <c r="AG1003" s="566"/>
      <c r="AH1003" s="566"/>
      <c r="AI1003" s="572"/>
      <c r="AJ1003" s="572"/>
      <c r="AK1003" s="572"/>
      <c r="AL1003" s="578"/>
      <c r="AM1003" s="579"/>
    </row>
    <row r="1004" spans="1:39" s="649" customFormat="1" x14ac:dyDescent="0.3">
      <c r="A1004" s="565"/>
      <c r="B1004" s="565"/>
      <c r="C1004" s="566"/>
      <c r="D1004" s="566"/>
      <c r="E1004" s="567"/>
      <c r="F1004" s="567"/>
      <c r="G1004" s="567"/>
      <c r="H1004" s="568"/>
      <c r="I1004" s="568"/>
      <c r="J1004" s="569"/>
      <c r="K1004" s="568"/>
      <c r="L1004" s="570"/>
      <c r="M1004" s="571"/>
      <c r="N1004" s="571"/>
      <c r="O1004" s="572"/>
      <c r="P1004" s="566"/>
      <c r="Q1004" s="566"/>
      <c r="R1004" s="566"/>
      <c r="S1004" s="581"/>
      <c r="T1004" s="582"/>
      <c r="U1004" s="565"/>
      <c r="V1004" s="576"/>
      <c r="W1004" s="576"/>
      <c r="X1004" s="577"/>
      <c r="Y1004" s="577"/>
      <c r="Z1004" s="577"/>
      <c r="AA1004" s="577"/>
      <c r="AB1004" s="566"/>
      <c r="AC1004" s="566"/>
      <c r="AD1004" s="566"/>
      <c r="AE1004" s="566"/>
      <c r="AF1004" s="566"/>
      <c r="AG1004" s="566"/>
      <c r="AH1004" s="566"/>
      <c r="AI1004" s="572"/>
      <c r="AJ1004" s="572"/>
      <c r="AK1004" s="572"/>
      <c r="AL1004" s="578"/>
      <c r="AM1004" s="579"/>
    </row>
    <row r="1005" spans="1:39" s="649" customFormat="1" x14ac:dyDescent="0.3">
      <c r="A1005" s="565"/>
      <c r="B1005" s="565"/>
      <c r="C1005" s="566"/>
      <c r="D1005" s="566"/>
      <c r="E1005" s="567"/>
      <c r="F1005" s="567"/>
      <c r="G1005" s="567"/>
      <c r="H1005" s="568"/>
      <c r="I1005" s="568"/>
      <c r="J1005" s="569"/>
      <c r="K1005" s="568"/>
      <c r="L1005" s="570"/>
      <c r="M1005" s="571"/>
      <c r="N1005" s="571"/>
      <c r="O1005" s="572"/>
      <c r="P1005" s="566"/>
      <c r="Q1005" s="566"/>
      <c r="R1005" s="566"/>
      <c r="S1005" s="581"/>
      <c r="T1005" s="582"/>
      <c r="U1005" s="565"/>
      <c r="V1005" s="576"/>
      <c r="W1005" s="576"/>
      <c r="X1005" s="577"/>
      <c r="Y1005" s="577"/>
      <c r="Z1005" s="577"/>
      <c r="AA1005" s="577"/>
      <c r="AB1005" s="566"/>
      <c r="AC1005" s="566"/>
      <c r="AD1005" s="566"/>
      <c r="AE1005" s="566"/>
      <c r="AF1005" s="566"/>
      <c r="AG1005" s="566"/>
      <c r="AH1005" s="566"/>
      <c r="AI1005" s="572"/>
      <c r="AJ1005" s="572"/>
      <c r="AK1005" s="572"/>
      <c r="AL1005" s="578"/>
      <c r="AM1005" s="579"/>
    </row>
    <row r="1006" spans="1:39" s="649" customFormat="1" x14ac:dyDescent="0.3">
      <c r="A1006" s="565"/>
      <c r="B1006" s="565"/>
      <c r="C1006" s="566"/>
      <c r="D1006" s="566"/>
      <c r="E1006" s="567"/>
      <c r="F1006" s="567"/>
      <c r="G1006" s="567"/>
      <c r="H1006" s="568"/>
      <c r="I1006" s="568"/>
      <c r="J1006" s="569"/>
      <c r="K1006" s="568"/>
      <c r="L1006" s="570"/>
      <c r="M1006" s="571"/>
      <c r="N1006" s="571"/>
      <c r="O1006" s="572"/>
      <c r="P1006" s="566"/>
      <c r="Q1006" s="566"/>
      <c r="R1006" s="566"/>
      <c r="S1006" s="581"/>
      <c r="T1006" s="582"/>
      <c r="U1006" s="565"/>
      <c r="V1006" s="576"/>
      <c r="W1006" s="576"/>
      <c r="X1006" s="577"/>
      <c r="Y1006" s="577"/>
      <c r="Z1006" s="577"/>
      <c r="AA1006" s="577"/>
      <c r="AB1006" s="566"/>
      <c r="AC1006" s="566"/>
      <c r="AD1006" s="566"/>
      <c r="AE1006" s="566"/>
      <c r="AF1006" s="566"/>
      <c r="AG1006" s="566"/>
      <c r="AH1006" s="566"/>
      <c r="AI1006" s="572"/>
      <c r="AJ1006" s="572"/>
      <c r="AK1006" s="572"/>
      <c r="AL1006" s="578"/>
      <c r="AM1006" s="579"/>
    </row>
    <row r="1007" spans="1:39" s="649" customFormat="1" x14ac:dyDescent="0.3">
      <c r="A1007" s="565"/>
      <c r="B1007" s="565"/>
      <c r="C1007" s="566"/>
      <c r="D1007" s="566"/>
      <c r="E1007" s="567"/>
      <c r="F1007" s="567"/>
      <c r="G1007" s="567"/>
      <c r="H1007" s="568"/>
      <c r="I1007" s="568"/>
      <c r="J1007" s="569"/>
      <c r="K1007" s="568"/>
      <c r="L1007" s="570"/>
      <c r="M1007" s="571"/>
      <c r="N1007" s="571"/>
      <c r="O1007" s="572"/>
      <c r="P1007" s="566"/>
      <c r="Q1007" s="566"/>
      <c r="R1007" s="566"/>
      <c r="S1007" s="581"/>
      <c r="T1007" s="582"/>
      <c r="U1007" s="565"/>
      <c r="V1007" s="576"/>
      <c r="W1007" s="576"/>
      <c r="X1007" s="577"/>
      <c r="Y1007" s="577"/>
      <c r="Z1007" s="577"/>
      <c r="AA1007" s="577"/>
      <c r="AB1007" s="566"/>
      <c r="AC1007" s="566"/>
      <c r="AD1007" s="566"/>
      <c r="AE1007" s="566"/>
      <c r="AF1007" s="566"/>
      <c r="AG1007" s="566"/>
      <c r="AH1007" s="566"/>
      <c r="AI1007" s="572"/>
      <c r="AJ1007" s="572"/>
      <c r="AK1007" s="572"/>
      <c r="AL1007" s="578"/>
      <c r="AM1007" s="579"/>
    </row>
    <row r="1008" spans="1:39" s="649" customFormat="1" x14ac:dyDescent="0.3">
      <c r="A1008" s="565"/>
      <c r="B1008" s="565"/>
      <c r="C1008" s="566"/>
      <c r="D1008" s="566"/>
      <c r="E1008" s="567"/>
      <c r="F1008" s="567"/>
      <c r="G1008" s="567"/>
      <c r="H1008" s="568"/>
      <c r="I1008" s="568"/>
      <c r="J1008" s="569"/>
      <c r="K1008" s="568"/>
      <c r="L1008" s="570"/>
      <c r="M1008" s="571"/>
      <c r="N1008" s="571"/>
      <c r="O1008" s="572"/>
      <c r="P1008" s="566"/>
      <c r="Q1008" s="566"/>
      <c r="R1008" s="566"/>
      <c r="S1008" s="581"/>
      <c r="T1008" s="582"/>
      <c r="U1008" s="565"/>
      <c r="V1008" s="576"/>
      <c r="W1008" s="576"/>
      <c r="X1008" s="577"/>
      <c r="Y1008" s="577"/>
      <c r="Z1008" s="577"/>
      <c r="AA1008" s="577"/>
      <c r="AB1008" s="566"/>
      <c r="AC1008" s="566"/>
      <c r="AD1008" s="566"/>
      <c r="AE1008" s="566"/>
      <c r="AF1008" s="566"/>
      <c r="AG1008" s="566"/>
      <c r="AH1008" s="566"/>
      <c r="AI1008" s="572"/>
      <c r="AJ1008" s="572"/>
      <c r="AK1008" s="572"/>
      <c r="AL1008" s="578"/>
      <c r="AM1008" s="579"/>
    </row>
    <row r="1009" spans="1:39" s="649" customFormat="1" x14ac:dyDescent="0.3">
      <c r="A1009" s="565"/>
      <c r="B1009" s="565"/>
      <c r="C1009" s="566"/>
      <c r="D1009" s="566"/>
      <c r="E1009" s="567"/>
      <c r="F1009" s="567"/>
      <c r="G1009" s="567"/>
      <c r="H1009" s="568"/>
      <c r="I1009" s="568"/>
      <c r="J1009" s="569"/>
      <c r="K1009" s="568"/>
      <c r="L1009" s="570"/>
      <c r="M1009" s="571"/>
      <c r="N1009" s="571"/>
      <c r="O1009" s="572"/>
      <c r="P1009" s="566"/>
      <c r="Q1009" s="566"/>
      <c r="R1009" s="566"/>
      <c r="S1009" s="581"/>
      <c r="T1009" s="582"/>
      <c r="U1009" s="565"/>
      <c r="V1009" s="576"/>
      <c r="W1009" s="576"/>
      <c r="X1009" s="577"/>
      <c r="Y1009" s="577"/>
      <c r="Z1009" s="577"/>
      <c r="AA1009" s="577"/>
      <c r="AB1009" s="566"/>
      <c r="AC1009" s="566"/>
      <c r="AD1009" s="566"/>
      <c r="AE1009" s="566"/>
      <c r="AF1009" s="566"/>
      <c r="AG1009" s="566"/>
      <c r="AH1009" s="566"/>
      <c r="AI1009" s="572"/>
      <c r="AJ1009" s="572"/>
      <c r="AK1009" s="572"/>
      <c r="AL1009" s="578"/>
      <c r="AM1009" s="579"/>
    </row>
    <row r="1010" spans="1:39" s="649" customFormat="1" x14ac:dyDescent="0.3">
      <c r="A1010" s="565"/>
      <c r="B1010" s="565"/>
      <c r="C1010" s="566"/>
      <c r="D1010" s="566"/>
      <c r="E1010" s="567"/>
      <c r="F1010" s="567"/>
      <c r="G1010" s="567"/>
      <c r="H1010" s="568"/>
      <c r="I1010" s="568"/>
      <c r="J1010" s="569"/>
      <c r="K1010" s="568"/>
      <c r="L1010" s="570"/>
      <c r="M1010" s="571"/>
      <c r="N1010" s="571"/>
      <c r="O1010" s="572"/>
      <c r="P1010" s="566"/>
      <c r="Q1010" s="566"/>
      <c r="R1010" s="566"/>
      <c r="S1010" s="581"/>
      <c r="T1010" s="582"/>
      <c r="U1010" s="565"/>
      <c r="V1010" s="576"/>
      <c r="W1010" s="576"/>
      <c r="X1010" s="577"/>
      <c r="Y1010" s="577"/>
      <c r="Z1010" s="577"/>
      <c r="AA1010" s="577"/>
      <c r="AB1010" s="566"/>
      <c r="AC1010" s="566"/>
      <c r="AD1010" s="566"/>
      <c r="AE1010" s="566"/>
      <c r="AF1010" s="566"/>
      <c r="AG1010" s="566"/>
      <c r="AH1010" s="566"/>
      <c r="AI1010" s="572"/>
      <c r="AJ1010" s="572"/>
      <c r="AK1010" s="572"/>
      <c r="AL1010" s="578"/>
      <c r="AM1010" s="579"/>
    </row>
    <row r="1011" spans="1:39" s="649" customFormat="1" x14ac:dyDescent="0.3">
      <c r="A1011" s="565"/>
      <c r="B1011" s="565"/>
      <c r="C1011" s="566"/>
      <c r="D1011" s="566"/>
      <c r="E1011" s="567"/>
      <c r="F1011" s="567"/>
      <c r="G1011" s="567"/>
      <c r="H1011" s="568"/>
      <c r="I1011" s="568"/>
      <c r="J1011" s="569"/>
      <c r="K1011" s="568"/>
      <c r="L1011" s="570"/>
      <c r="M1011" s="571"/>
      <c r="N1011" s="571"/>
      <c r="O1011" s="572"/>
      <c r="P1011" s="566"/>
      <c r="Q1011" s="566"/>
      <c r="R1011" s="566"/>
      <c r="S1011" s="581"/>
      <c r="T1011" s="582"/>
      <c r="U1011" s="565"/>
      <c r="V1011" s="576"/>
      <c r="W1011" s="576"/>
      <c r="X1011" s="577"/>
      <c r="Y1011" s="577"/>
      <c r="Z1011" s="577"/>
      <c r="AA1011" s="577"/>
      <c r="AB1011" s="566"/>
      <c r="AC1011" s="566"/>
      <c r="AD1011" s="566"/>
      <c r="AE1011" s="566"/>
      <c r="AF1011" s="566"/>
      <c r="AG1011" s="566"/>
      <c r="AH1011" s="566"/>
      <c r="AI1011" s="572"/>
      <c r="AJ1011" s="572"/>
      <c r="AK1011" s="572"/>
      <c r="AL1011" s="578"/>
      <c r="AM1011" s="579"/>
    </row>
    <row r="1012" spans="1:39" s="649" customFormat="1" x14ac:dyDescent="0.3">
      <c r="A1012" s="565"/>
      <c r="B1012" s="565"/>
      <c r="C1012" s="566"/>
      <c r="D1012" s="566"/>
      <c r="E1012" s="567"/>
      <c r="F1012" s="567"/>
      <c r="G1012" s="567"/>
      <c r="H1012" s="568"/>
      <c r="I1012" s="568"/>
      <c r="J1012" s="569"/>
      <c r="K1012" s="568"/>
      <c r="L1012" s="570"/>
      <c r="M1012" s="571"/>
      <c r="N1012" s="571"/>
      <c r="O1012" s="572"/>
      <c r="P1012" s="566"/>
      <c r="Q1012" s="566"/>
      <c r="R1012" s="566"/>
      <c r="S1012" s="581"/>
      <c r="T1012" s="582"/>
      <c r="U1012" s="565"/>
      <c r="V1012" s="576"/>
      <c r="W1012" s="576"/>
      <c r="X1012" s="577"/>
      <c r="Y1012" s="577"/>
      <c r="Z1012" s="577"/>
      <c r="AA1012" s="577"/>
      <c r="AB1012" s="566"/>
      <c r="AC1012" s="566"/>
      <c r="AD1012" s="566"/>
      <c r="AE1012" s="566"/>
      <c r="AF1012" s="566"/>
      <c r="AG1012" s="566"/>
      <c r="AH1012" s="566"/>
      <c r="AI1012" s="572"/>
      <c r="AJ1012" s="572"/>
      <c r="AK1012" s="572"/>
      <c r="AL1012" s="578"/>
      <c r="AM1012" s="579"/>
    </row>
    <row r="1013" spans="1:39" s="649" customFormat="1" x14ac:dyDescent="0.3">
      <c r="A1013" s="565"/>
      <c r="B1013" s="565"/>
      <c r="C1013" s="566"/>
      <c r="D1013" s="566"/>
      <c r="E1013" s="567"/>
      <c r="F1013" s="567"/>
      <c r="G1013" s="567"/>
      <c r="H1013" s="568"/>
      <c r="I1013" s="568"/>
      <c r="J1013" s="569"/>
      <c r="K1013" s="568"/>
      <c r="L1013" s="570"/>
      <c r="M1013" s="571"/>
      <c r="N1013" s="571"/>
      <c r="O1013" s="572"/>
      <c r="P1013" s="566"/>
      <c r="Q1013" s="566"/>
      <c r="R1013" s="566"/>
      <c r="S1013" s="581"/>
      <c r="T1013" s="582"/>
      <c r="U1013" s="565"/>
      <c r="V1013" s="576"/>
      <c r="W1013" s="576"/>
      <c r="X1013" s="577"/>
      <c r="Y1013" s="577"/>
      <c r="Z1013" s="577"/>
      <c r="AA1013" s="577"/>
      <c r="AB1013" s="566"/>
      <c r="AC1013" s="566"/>
      <c r="AD1013" s="566"/>
      <c r="AE1013" s="566"/>
      <c r="AF1013" s="566"/>
      <c r="AG1013" s="566"/>
      <c r="AH1013" s="566"/>
      <c r="AI1013" s="572"/>
      <c r="AJ1013" s="572"/>
      <c r="AK1013" s="572"/>
      <c r="AL1013" s="578"/>
      <c r="AM1013" s="579"/>
    </row>
    <row r="1014" spans="1:39" s="649" customFormat="1" x14ac:dyDescent="0.3">
      <c r="A1014" s="565"/>
      <c r="B1014" s="565"/>
      <c r="C1014" s="566"/>
      <c r="D1014" s="566"/>
      <c r="E1014" s="567"/>
      <c r="F1014" s="567"/>
      <c r="G1014" s="567"/>
      <c r="H1014" s="568"/>
      <c r="I1014" s="568"/>
      <c r="J1014" s="569"/>
      <c r="K1014" s="568"/>
      <c r="L1014" s="570"/>
      <c r="M1014" s="571"/>
      <c r="N1014" s="571"/>
      <c r="O1014" s="572"/>
      <c r="P1014" s="566"/>
      <c r="Q1014" s="566"/>
      <c r="R1014" s="566"/>
      <c r="S1014" s="581"/>
      <c r="T1014" s="582"/>
      <c r="U1014" s="565"/>
      <c r="V1014" s="576"/>
      <c r="W1014" s="576"/>
      <c r="X1014" s="577"/>
      <c r="Y1014" s="577"/>
      <c r="Z1014" s="577"/>
      <c r="AA1014" s="577"/>
      <c r="AB1014" s="566"/>
      <c r="AC1014" s="566"/>
      <c r="AD1014" s="566"/>
      <c r="AE1014" s="566"/>
      <c r="AF1014" s="566"/>
      <c r="AG1014" s="566"/>
      <c r="AH1014" s="566"/>
      <c r="AI1014" s="572"/>
      <c r="AJ1014" s="572"/>
      <c r="AK1014" s="572"/>
      <c r="AL1014" s="578"/>
      <c r="AM1014" s="579"/>
    </row>
    <row r="1015" spans="1:39" s="649" customFormat="1" x14ac:dyDescent="0.3">
      <c r="A1015" s="565"/>
      <c r="B1015" s="565"/>
      <c r="C1015" s="566"/>
      <c r="D1015" s="566"/>
      <c r="E1015" s="567"/>
      <c r="F1015" s="567"/>
      <c r="G1015" s="567"/>
      <c r="H1015" s="568"/>
      <c r="I1015" s="568"/>
      <c r="J1015" s="569"/>
      <c r="K1015" s="568"/>
      <c r="L1015" s="570"/>
      <c r="M1015" s="571"/>
      <c r="N1015" s="571"/>
      <c r="O1015" s="572"/>
      <c r="P1015" s="566"/>
      <c r="Q1015" s="566"/>
      <c r="R1015" s="566"/>
      <c r="S1015" s="581"/>
      <c r="T1015" s="582"/>
      <c r="U1015" s="565"/>
      <c r="V1015" s="576"/>
      <c r="W1015" s="576"/>
      <c r="X1015" s="577"/>
      <c r="Y1015" s="577"/>
      <c r="Z1015" s="577"/>
      <c r="AA1015" s="577"/>
      <c r="AB1015" s="566"/>
      <c r="AC1015" s="566"/>
      <c r="AD1015" s="566"/>
      <c r="AE1015" s="566"/>
      <c r="AF1015" s="566"/>
      <c r="AG1015" s="566"/>
      <c r="AH1015" s="566"/>
      <c r="AI1015" s="572"/>
      <c r="AJ1015" s="572"/>
      <c r="AK1015" s="572"/>
      <c r="AL1015" s="578"/>
      <c r="AM1015" s="579"/>
    </row>
    <row r="1016" spans="1:39" s="649" customFormat="1" x14ac:dyDescent="0.3">
      <c r="A1016" s="565"/>
      <c r="B1016" s="565"/>
      <c r="C1016" s="566"/>
      <c r="D1016" s="566"/>
      <c r="E1016" s="567"/>
      <c r="F1016" s="567"/>
      <c r="G1016" s="567"/>
      <c r="H1016" s="568"/>
      <c r="I1016" s="568"/>
      <c r="J1016" s="569"/>
      <c r="K1016" s="568"/>
      <c r="L1016" s="570"/>
      <c r="M1016" s="571"/>
      <c r="N1016" s="571"/>
      <c r="O1016" s="572"/>
      <c r="P1016" s="566"/>
      <c r="Q1016" s="566"/>
      <c r="R1016" s="566"/>
      <c r="S1016" s="581"/>
      <c r="T1016" s="582"/>
      <c r="U1016" s="565"/>
      <c r="V1016" s="576"/>
      <c r="W1016" s="576"/>
      <c r="X1016" s="577"/>
      <c r="Y1016" s="577"/>
      <c r="Z1016" s="577"/>
      <c r="AA1016" s="577"/>
      <c r="AB1016" s="566"/>
      <c r="AC1016" s="566"/>
      <c r="AD1016" s="566"/>
      <c r="AE1016" s="566"/>
      <c r="AF1016" s="566"/>
      <c r="AG1016" s="566"/>
      <c r="AH1016" s="566"/>
      <c r="AI1016" s="572"/>
      <c r="AJ1016" s="572"/>
      <c r="AK1016" s="572"/>
      <c r="AL1016" s="578"/>
      <c r="AM1016" s="579"/>
    </row>
    <row r="1017" spans="1:39" s="649" customFormat="1" x14ac:dyDescent="0.3">
      <c r="A1017" s="565"/>
      <c r="B1017" s="565"/>
      <c r="C1017" s="566"/>
      <c r="D1017" s="566"/>
      <c r="E1017" s="567"/>
      <c r="F1017" s="567"/>
      <c r="G1017" s="567"/>
      <c r="H1017" s="568"/>
      <c r="I1017" s="568"/>
      <c r="J1017" s="569"/>
      <c r="K1017" s="568"/>
      <c r="L1017" s="570"/>
      <c r="M1017" s="571"/>
      <c r="N1017" s="571"/>
      <c r="O1017" s="572"/>
      <c r="P1017" s="566"/>
      <c r="Q1017" s="566"/>
      <c r="R1017" s="566"/>
      <c r="S1017" s="581"/>
      <c r="T1017" s="582"/>
      <c r="U1017" s="565"/>
      <c r="V1017" s="576"/>
      <c r="W1017" s="576"/>
      <c r="X1017" s="577"/>
      <c r="Y1017" s="577"/>
      <c r="Z1017" s="577"/>
      <c r="AA1017" s="577"/>
      <c r="AB1017" s="566"/>
      <c r="AC1017" s="566"/>
      <c r="AD1017" s="566"/>
      <c r="AE1017" s="566"/>
      <c r="AF1017" s="566"/>
      <c r="AG1017" s="566"/>
      <c r="AH1017" s="566"/>
      <c r="AI1017" s="572"/>
      <c r="AJ1017" s="572"/>
      <c r="AK1017" s="572"/>
      <c r="AL1017" s="578"/>
      <c r="AM1017" s="579"/>
    </row>
    <row r="1018" spans="1:39" s="649" customFormat="1" x14ac:dyDescent="0.3">
      <c r="A1018" s="565"/>
      <c r="B1018" s="565"/>
      <c r="C1018" s="566"/>
      <c r="D1018" s="566"/>
      <c r="E1018" s="567"/>
      <c r="F1018" s="567"/>
      <c r="G1018" s="567"/>
      <c r="H1018" s="568"/>
      <c r="I1018" s="568"/>
      <c r="J1018" s="569"/>
      <c r="K1018" s="568"/>
      <c r="L1018" s="570"/>
      <c r="M1018" s="571"/>
      <c r="N1018" s="571"/>
      <c r="O1018" s="572"/>
      <c r="P1018" s="566"/>
      <c r="Q1018" s="566"/>
      <c r="R1018" s="566"/>
      <c r="S1018" s="581"/>
      <c r="T1018" s="582"/>
      <c r="U1018" s="565"/>
      <c r="V1018" s="576"/>
      <c r="W1018" s="576"/>
      <c r="X1018" s="577"/>
      <c r="Y1018" s="577"/>
      <c r="Z1018" s="577"/>
      <c r="AA1018" s="577"/>
      <c r="AB1018" s="566"/>
      <c r="AC1018" s="566"/>
      <c r="AD1018" s="566"/>
      <c r="AE1018" s="566"/>
      <c r="AF1018" s="566"/>
      <c r="AG1018" s="566"/>
      <c r="AH1018" s="566"/>
      <c r="AI1018" s="572"/>
      <c r="AJ1018" s="572"/>
      <c r="AK1018" s="572"/>
      <c r="AL1018" s="578"/>
      <c r="AM1018" s="579"/>
    </row>
    <row r="1019" spans="1:39" s="649" customFormat="1" x14ac:dyDescent="0.3">
      <c r="A1019" s="565"/>
      <c r="B1019" s="565"/>
      <c r="C1019" s="566"/>
      <c r="D1019" s="566"/>
      <c r="E1019" s="567"/>
      <c r="F1019" s="567"/>
      <c r="G1019" s="567"/>
      <c r="H1019" s="568"/>
      <c r="I1019" s="568"/>
      <c r="J1019" s="569"/>
      <c r="K1019" s="568"/>
      <c r="L1019" s="570"/>
      <c r="M1019" s="571"/>
      <c r="N1019" s="571"/>
      <c r="O1019" s="572"/>
      <c r="P1019" s="566"/>
      <c r="Q1019" s="566"/>
      <c r="R1019" s="566"/>
      <c r="S1019" s="581"/>
      <c r="T1019" s="582"/>
      <c r="U1019" s="565"/>
      <c r="V1019" s="576"/>
      <c r="W1019" s="576"/>
      <c r="X1019" s="577"/>
      <c r="Y1019" s="577"/>
      <c r="Z1019" s="577"/>
      <c r="AA1019" s="577"/>
      <c r="AB1019" s="566"/>
      <c r="AC1019" s="566"/>
      <c r="AD1019" s="566"/>
      <c r="AE1019" s="566"/>
      <c r="AF1019" s="566"/>
      <c r="AG1019" s="566"/>
      <c r="AH1019" s="566"/>
      <c r="AI1019" s="572"/>
      <c r="AJ1019" s="572"/>
      <c r="AK1019" s="572"/>
      <c r="AL1019" s="578"/>
      <c r="AM1019" s="579"/>
    </row>
    <row r="1020" spans="1:39" s="649" customFormat="1" x14ac:dyDescent="0.3">
      <c r="A1020" s="565"/>
      <c r="B1020" s="565"/>
      <c r="C1020" s="566"/>
      <c r="D1020" s="566"/>
      <c r="E1020" s="567"/>
      <c r="F1020" s="567"/>
      <c r="G1020" s="567"/>
      <c r="H1020" s="568"/>
      <c r="I1020" s="568"/>
      <c r="J1020" s="569"/>
      <c r="K1020" s="568"/>
      <c r="L1020" s="570"/>
      <c r="M1020" s="571"/>
      <c r="N1020" s="571"/>
      <c r="O1020" s="572"/>
      <c r="P1020" s="566"/>
      <c r="Q1020" s="566"/>
      <c r="R1020" s="566"/>
      <c r="S1020" s="581"/>
      <c r="T1020" s="582"/>
      <c r="U1020" s="565"/>
      <c r="V1020" s="576"/>
      <c r="W1020" s="576"/>
      <c r="X1020" s="577"/>
      <c r="Y1020" s="577"/>
      <c r="Z1020" s="577"/>
      <c r="AA1020" s="577"/>
      <c r="AB1020" s="566"/>
      <c r="AC1020" s="566"/>
      <c r="AD1020" s="566"/>
      <c r="AE1020" s="566"/>
      <c r="AF1020" s="566"/>
      <c r="AG1020" s="566"/>
      <c r="AH1020" s="566"/>
      <c r="AI1020" s="572"/>
      <c r="AJ1020" s="572"/>
      <c r="AK1020" s="572"/>
      <c r="AL1020" s="578"/>
      <c r="AM1020" s="579"/>
    </row>
    <row r="1021" spans="1:39" s="649" customFormat="1" x14ac:dyDescent="0.3">
      <c r="A1021" s="565"/>
      <c r="B1021" s="565"/>
      <c r="C1021" s="566"/>
      <c r="D1021" s="566"/>
      <c r="E1021" s="567"/>
      <c r="F1021" s="567"/>
      <c r="G1021" s="567"/>
      <c r="H1021" s="568"/>
      <c r="I1021" s="568"/>
      <c r="J1021" s="569"/>
      <c r="K1021" s="568"/>
      <c r="L1021" s="570"/>
      <c r="M1021" s="571"/>
      <c r="N1021" s="571"/>
      <c r="O1021" s="572"/>
      <c r="P1021" s="566"/>
      <c r="Q1021" s="566"/>
      <c r="R1021" s="566"/>
      <c r="S1021" s="581"/>
      <c r="T1021" s="582"/>
      <c r="U1021" s="565"/>
      <c r="V1021" s="576"/>
      <c r="W1021" s="576"/>
      <c r="X1021" s="577"/>
      <c r="Y1021" s="577"/>
      <c r="Z1021" s="577"/>
      <c r="AA1021" s="577"/>
      <c r="AB1021" s="566"/>
      <c r="AC1021" s="566"/>
      <c r="AD1021" s="566"/>
      <c r="AE1021" s="566"/>
      <c r="AF1021" s="566"/>
      <c r="AG1021" s="566"/>
      <c r="AH1021" s="566"/>
      <c r="AI1021" s="572"/>
      <c r="AJ1021" s="572"/>
      <c r="AK1021" s="572"/>
      <c r="AL1021" s="578"/>
      <c r="AM1021" s="579"/>
    </row>
    <row r="1022" spans="1:39" s="649" customFormat="1" x14ac:dyDescent="0.3">
      <c r="A1022" s="565"/>
      <c r="B1022" s="565"/>
      <c r="C1022" s="566"/>
      <c r="D1022" s="566"/>
      <c r="E1022" s="567"/>
      <c r="F1022" s="567"/>
      <c r="G1022" s="567"/>
      <c r="H1022" s="568"/>
      <c r="I1022" s="568"/>
      <c r="J1022" s="569"/>
      <c r="K1022" s="568"/>
      <c r="L1022" s="570"/>
      <c r="M1022" s="571"/>
      <c r="N1022" s="571"/>
      <c r="O1022" s="572"/>
      <c r="P1022" s="566"/>
      <c r="Q1022" s="566"/>
      <c r="R1022" s="566"/>
      <c r="S1022" s="581"/>
      <c r="T1022" s="582"/>
      <c r="U1022" s="565"/>
      <c r="V1022" s="576"/>
      <c r="W1022" s="576"/>
      <c r="X1022" s="577"/>
      <c r="Y1022" s="577"/>
      <c r="Z1022" s="577"/>
      <c r="AA1022" s="577"/>
      <c r="AB1022" s="566"/>
      <c r="AC1022" s="566"/>
      <c r="AD1022" s="566"/>
      <c r="AE1022" s="566"/>
      <c r="AF1022" s="566"/>
      <c r="AG1022" s="566"/>
      <c r="AH1022" s="566"/>
      <c r="AI1022" s="572"/>
      <c r="AJ1022" s="572"/>
      <c r="AK1022" s="572"/>
      <c r="AL1022" s="578"/>
      <c r="AM1022" s="579"/>
    </row>
    <row r="1023" spans="1:39" s="649" customFormat="1" x14ac:dyDescent="0.3">
      <c r="A1023" s="565"/>
      <c r="B1023" s="565"/>
      <c r="C1023" s="566"/>
      <c r="D1023" s="566"/>
      <c r="E1023" s="567"/>
      <c r="F1023" s="567"/>
      <c r="G1023" s="567"/>
      <c r="H1023" s="568"/>
      <c r="I1023" s="568"/>
      <c r="J1023" s="569"/>
      <c r="K1023" s="568"/>
      <c r="L1023" s="570"/>
      <c r="M1023" s="571"/>
      <c r="N1023" s="571"/>
      <c r="O1023" s="572"/>
      <c r="P1023" s="566"/>
      <c r="Q1023" s="566"/>
      <c r="R1023" s="566"/>
      <c r="S1023" s="581"/>
      <c r="T1023" s="582"/>
      <c r="U1023" s="565"/>
      <c r="V1023" s="576"/>
      <c r="W1023" s="576"/>
      <c r="X1023" s="577"/>
      <c r="Y1023" s="577"/>
      <c r="Z1023" s="577"/>
      <c r="AA1023" s="577"/>
      <c r="AB1023" s="566"/>
      <c r="AC1023" s="566"/>
      <c r="AD1023" s="566"/>
      <c r="AE1023" s="566"/>
      <c r="AF1023" s="566"/>
      <c r="AG1023" s="566"/>
      <c r="AH1023" s="566"/>
      <c r="AI1023" s="572"/>
      <c r="AJ1023" s="572"/>
      <c r="AK1023" s="572"/>
      <c r="AL1023" s="578"/>
      <c r="AM1023" s="579"/>
    </row>
    <row r="1024" spans="1:39" s="649" customFormat="1" x14ac:dyDescent="0.3">
      <c r="A1024" s="565"/>
      <c r="B1024" s="565"/>
      <c r="C1024" s="566"/>
      <c r="D1024" s="566"/>
      <c r="E1024" s="567"/>
      <c r="F1024" s="567"/>
      <c r="G1024" s="567"/>
      <c r="H1024" s="568"/>
      <c r="I1024" s="568"/>
      <c r="J1024" s="569"/>
      <c r="K1024" s="568"/>
      <c r="L1024" s="570"/>
      <c r="M1024" s="571"/>
      <c r="N1024" s="571"/>
      <c r="O1024" s="572"/>
      <c r="P1024" s="566"/>
      <c r="Q1024" s="566"/>
      <c r="R1024" s="566"/>
      <c r="S1024" s="581"/>
      <c r="T1024" s="582"/>
      <c r="U1024" s="565"/>
      <c r="V1024" s="576"/>
      <c r="W1024" s="576"/>
      <c r="X1024" s="577"/>
      <c r="Y1024" s="577"/>
      <c r="Z1024" s="577"/>
      <c r="AA1024" s="577"/>
      <c r="AB1024" s="566"/>
      <c r="AC1024" s="566"/>
      <c r="AD1024" s="566"/>
      <c r="AE1024" s="566"/>
      <c r="AF1024" s="566"/>
      <c r="AG1024" s="566"/>
      <c r="AH1024" s="566"/>
      <c r="AI1024" s="572"/>
      <c r="AJ1024" s="572"/>
      <c r="AK1024" s="572"/>
      <c r="AL1024" s="578"/>
      <c r="AM1024" s="579"/>
    </row>
    <row r="1025" spans="1:39" s="649" customFormat="1" x14ac:dyDescent="0.3">
      <c r="A1025" s="565"/>
      <c r="B1025" s="565"/>
      <c r="C1025" s="566"/>
      <c r="D1025" s="566"/>
      <c r="E1025" s="567"/>
      <c r="F1025" s="567"/>
      <c r="G1025" s="567"/>
      <c r="H1025" s="568"/>
      <c r="I1025" s="568"/>
      <c r="J1025" s="569"/>
      <c r="K1025" s="568"/>
      <c r="L1025" s="570"/>
      <c r="M1025" s="571"/>
      <c r="N1025" s="571"/>
      <c r="O1025" s="572"/>
      <c r="P1025" s="566"/>
      <c r="Q1025" s="566"/>
      <c r="R1025" s="566"/>
      <c r="S1025" s="581"/>
      <c r="T1025" s="582"/>
      <c r="U1025" s="565"/>
      <c r="V1025" s="576"/>
      <c r="W1025" s="576"/>
      <c r="X1025" s="577"/>
      <c r="Y1025" s="577"/>
      <c r="Z1025" s="577"/>
      <c r="AA1025" s="577"/>
      <c r="AB1025" s="566"/>
      <c r="AC1025" s="566"/>
      <c r="AD1025" s="566"/>
      <c r="AE1025" s="566"/>
      <c r="AF1025" s="566"/>
      <c r="AG1025" s="566"/>
      <c r="AH1025" s="566"/>
      <c r="AI1025" s="572"/>
      <c r="AJ1025" s="572"/>
      <c r="AK1025" s="572"/>
      <c r="AL1025" s="578"/>
      <c r="AM1025" s="579"/>
    </row>
    <row r="1026" spans="1:39" s="649" customFormat="1" x14ac:dyDescent="0.3">
      <c r="A1026" s="565"/>
      <c r="B1026" s="565"/>
      <c r="C1026" s="566"/>
      <c r="D1026" s="566"/>
      <c r="E1026" s="567"/>
      <c r="F1026" s="567"/>
      <c r="G1026" s="567"/>
      <c r="H1026" s="568"/>
      <c r="I1026" s="568"/>
      <c r="J1026" s="569"/>
      <c r="K1026" s="568"/>
      <c r="L1026" s="570"/>
      <c r="M1026" s="571"/>
      <c r="N1026" s="571"/>
      <c r="O1026" s="572"/>
      <c r="P1026" s="566"/>
      <c r="Q1026" s="566"/>
      <c r="R1026" s="566"/>
      <c r="S1026" s="581"/>
      <c r="T1026" s="582"/>
      <c r="U1026" s="565"/>
      <c r="V1026" s="576"/>
      <c r="W1026" s="576"/>
      <c r="X1026" s="577"/>
      <c r="Y1026" s="577"/>
      <c r="Z1026" s="577"/>
      <c r="AA1026" s="577"/>
      <c r="AB1026" s="566"/>
      <c r="AC1026" s="566"/>
      <c r="AD1026" s="566"/>
      <c r="AE1026" s="566"/>
      <c r="AF1026" s="566"/>
      <c r="AG1026" s="566"/>
      <c r="AH1026" s="566"/>
      <c r="AI1026" s="572"/>
      <c r="AJ1026" s="572"/>
      <c r="AK1026" s="572"/>
      <c r="AL1026" s="578"/>
      <c r="AM1026" s="579"/>
    </row>
    <row r="1027" spans="1:39" s="649" customFormat="1" x14ac:dyDescent="0.3">
      <c r="A1027" s="565"/>
      <c r="B1027" s="565"/>
      <c r="C1027" s="566"/>
      <c r="D1027" s="566"/>
      <c r="E1027" s="567"/>
      <c r="F1027" s="567"/>
      <c r="G1027" s="567"/>
      <c r="H1027" s="568"/>
      <c r="I1027" s="568"/>
      <c r="J1027" s="569"/>
      <c r="K1027" s="568"/>
      <c r="L1027" s="570"/>
      <c r="M1027" s="571"/>
      <c r="N1027" s="571"/>
      <c r="O1027" s="572"/>
      <c r="P1027" s="566"/>
      <c r="Q1027" s="566"/>
      <c r="R1027" s="566"/>
      <c r="S1027" s="581"/>
      <c r="T1027" s="582"/>
      <c r="U1027" s="565"/>
      <c r="V1027" s="576"/>
      <c r="W1027" s="576"/>
      <c r="X1027" s="577"/>
      <c r="Y1027" s="577"/>
      <c r="Z1027" s="577"/>
      <c r="AA1027" s="577"/>
      <c r="AB1027" s="566"/>
      <c r="AC1027" s="566"/>
      <c r="AD1027" s="566"/>
      <c r="AE1027" s="566"/>
      <c r="AF1027" s="566"/>
      <c r="AG1027" s="566"/>
      <c r="AH1027" s="566"/>
      <c r="AI1027" s="572"/>
      <c r="AJ1027" s="572"/>
      <c r="AK1027" s="572"/>
      <c r="AL1027" s="578"/>
      <c r="AM1027" s="579"/>
    </row>
    <row r="1028" spans="1:39" s="649" customFormat="1" x14ac:dyDescent="0.3">
      <c r="A1028" s="565"/>
      <c r="B1028" s="565"/>
      <c r="C1028" s="566"/>
      <c r="D1028" s="566"/>
      <c r="E1028" s="567"/>
      <c r="F1028" s="567"/>
      <c r="G1028" s="567"/>
      <c r="H1028" s="568"/>
      <c r="I1028" s="568"/>
      <c r="J1028" s="569"/>
      <c r="K1028" s="568"/>
      <c r="L1028" s="570"/>
      <c r="M1028" s="571"/>
      <c r="N1028" s="571"/>
      <c r="O1028" s="572"/>
      <c r="P1028" s="566"/>
      <c r="Q1028" s="566"/>
      <c r="R1028" s="566"/>
      <c r="S1028" s="581"/>
      <c r="T1028" s="582"/>
      <c r="U1028" s="565"/>
      <c r="V1028" s="576"/>
      <c r="W1028" s="576"/>
      <c r="X1028" s="577"/>
      <c r="Y1028" s="577"/>
      <c r="Z1028" s="577"/>
      <c r="AA1028" s="577"/>
      <c r="AB1028" s="566"/>
      <c r="AC1028" s="566"/>
      <c r="AD1028" s="566"/>
      <c r="AE1028" s="566"/>
      <c r="AF1028" s="566"/>
      <c r="AG1028" s="566"/>
      <c r="AH1028" s="566"/>
      <c r="AI1028" s="572"/>
      <c r="AJ1028" s="572"/>
      <c r="AK1028" s="572"/>
      <c r="AL1028" s="578"/>
      <c r="AM1028" s="579"/>
    </row>
    <row r="1029" spans="1:39" s="649" customFormat="1" x14ac:dyDescent="0.3">
      <c r="A1029" s="565"/>
      <c r="B1029" s="565"/>
      <c r="C1029" s="566"/>
      <c r="D1029" s="566"/>
      <c r="E1029" s="567"/>
      <c r="F1029" s="567"/>
      <c r="G1029" s="567"/>
      <c r="H1029" s="568"/>
      <c r="I1029" s="568"/>
      <c r="J1029" s="569"/>
      <c r="K1029" s="568"/>
      <c r="L1029" s="570"/>
      <c r="M1029" s="571"/>
      <c r="N1029" s="571"/>
      <c r="O1029" s="572"/>
      <c r="P1029" s="566"/>
      <c r="Q1029" s="566"/>
      <c r="R1029" s="566"/>
      <c r="S1029" s="581"/>
      <c r="T1029" s="582"/>
      <c r="U1029" s="565"/>
      <c r="V1029" s="576"/>
      <c r="W1029" s="576"/>
      <c r="X1029" s="577"/>
      <c r="Y1029" s="577"/>
      <c r="Z1029" s="577"/>
      <c r="AA1029" s="577"/>
      <c r="AB1029" s="566"/>
      <c r="AC1029" s="566"/>
      <c r="AD1029" s="566"/>
      <c r="AE1029" s="566"/>
      <c r="AF1029" s="566"/>
      <c r="AG1029" s="566"/>
      <c r="AH1029" s="566"/>
      <c r="AI1029" s="572"/>
      <c r="AJ1029" s="572"/>
      <c r="AK1029" s="572"/>
      <c r="AL1029" s="578"/>
      <c r="AM1029" s="579"/>
    </row>
    <row r="1030" spans="1:39" s="649" customFormat="1" x14ac:dyDescent="0.3">
      <c r="A1030" s="565"/>
      <c r="B1030" s="565"/>
      <c r="C1030" s="566"/>
      <c r="D1030" s="566"/>
      <c r="E1030" s="567"/>
      <c r="F1030" s="567"/>
      <c r="G1030" s="567"/>
      <c r="H1030" s="568"/>
      <c r="I1030" s="568"/>
      <c r="J1030" s="569"/>
      <c r="K1030" s="568"/>
      <c r="L1030" s="570"/>
      <c r="M1030" s="571"/>
      <c r="N1030" s="571"/>
      <c r="O1030" s="572"/>
      <c r="P1030" s="566"/>
      <c r="Q1030" s="566"/>
      <c r="R1030" s="566"/>
      <c r="S1030" s="581"/>
      <c r="T1030" s="582"/>
      <c r="U1030" s="565"/>
      <c r="V1030" s="576"/>
      <c r="W1030" s="576"/>
      <c r="X1030" s="577"/>
      <c r="Y1030" s="577"/>
      <c r="Z1030" s="577"/>
      <c r="AA1030" s="577"/>
      <c r="AB1030" s="566"/>
      <c r="AC1030" s="566"/>
      <c r="AD1030" s="566"/>
      <c r="AE1030" s="566"/>
      <c r="AF1030" s="566"/>
      <c r="AG1030" s="566"/>
      <c r="AH1030" s="566"/>
      <c r="AI1030" s="572"/>
      <c r="AJ1030" s="572"/>
      <c r="AK1030" s="572"/>
      <c r="AL1030" s="578"/>
      <c r="AM1030" s="579"/>
    </row>
    <row r="1031" spans="1:39" s="649" customFormat="1" x14ac:dyDescent="0.3">
      <c r="A1031" s="565"/>
      <c r="B1031" s="565"/>
      <c r="C1031" s="566"/>
      <c r="D1031" s="566"/>
      <c r="E1031" s="567"/>
      <c r="F1031" s="567"/>
      <c r="G1031" s="567"/>
      <c r="H1031" s="568"/>
      <c r="I1031" s="568"/>
      <c r="J1031" s="569"/>
      <c r="K1031" s="568"/>
      <c r="L1031" s="570"/>
      <c r="M1031" s="571"/>
      <c r="N1031" s="571"/>
      <c r="O1031" s="572"/>
      <c r="P1031" s="566"/>
      <c r="Q1031" s="566"/>
      <c r="R1031" s="566"/>
      <c r="S1031" s="581"/>
      <c r="T1031" s="582"/>
      <c r="U1031" s="565"/>
      <c r="V1031" s="576"/>
      <c r="W1031" s="576"/>
      <c r="X1031" s="577"/>
      <c r="Y1031" s="577"/>
      <c r="Z1031" s="577"/>
      <c r="AA1031" s="577"/>
      <c r="AB1031" s="566"/>
      <c r="AC1031" s="566"/>
      <c r="AD1031" s="566"/>
      <c r="AE1031" s="566"/>
      <c r="AF1031" s="566"/>
      <c r="AG1031" s="566"/>
      <c r="AH1031" s="566"/>
      <c r="AI1031" s="572"/>
      <c r="AJ1031" s="572"/>
      <c r="AK1031" s="572"/>
      <c r="AL1031" s="578"/>
      <c r="AM1031" s="579"/>
    </row>
    <row r="1032" spans="1:39" s="649" customFormat="1" x14ac:dyDescent="0.3">
      <c r="A1032" s="565"/>
      <c r="B1032" s="565"/>
      <c r="C1032" s="566"/>
      <c r="D1032" s="566"/>
      <c r="E1032" s="567"/>
      <c r="F1032" s="567"/>
      <c r="G1032" s="567"/>
      <c r="H1032" s="568"/>
      <c r="I1032" s="568"/>
      <c r="J1032" s="569"/>
      <c r="K1032" s="568"/>
      <c r="L1032" s="570"/>
      <c r="M1032" s="571"/>
      <c r="N1032" s="571"/>
      <c r="O1032" s="572"/>
      <c r="P1032" s="566"/>
      <c r="Q1032" s="566"/>
      <c r="R1032" s="566"/>
      <c r="S1032" s="581"/>
      <c r="T1032" s="582"/>
      <c r="U1032" s="565"/>
      <c r="V1032" s="576"/>
      <c r="W1032" s="576"/>
      <c r="X1032" s="577"/>
      <c r="Y1032" s="577"/>
      <c r="Z1032" s="577"/>
      <c r="AA1032" s="577"/>
      <c r="AB1032" s="566"/>
      <c r="AC1032" s="566"/>
      <c r="AD1032" s="566"/>
      <c r="AE1032" s="566"/>
      <c r="AF1032" s="566"/>
      <c r="AG1032" s="566"/>
      <c r="AH1032" s="566"/>
      <c r="AI1032" s="572"/>
      <c r="AJ1032" s="572"/>
      <c r="AK1032" s="572"/>
      <c r="AL1032" s="578"/>
      <c r="AM1032" s="579"/>
    </row>
    <row r="1033" spans="1:39" s="649" customFormat="1" x14ac:dyDescent="0.3">
      <c r="A1033" s="565"/>
      <c r="B1033" s="565"/>
      <c r="C1033" s="566"/>
      <c r="D1033" s="566"/>
      <c r="E1033" s="567"/>
      <c r="F1033" s="567"/>
      <c r="G1033" s="567"/>
      <c r="H1033" s="568"/>
      <c r="I1033" s="568"/>
      <c r="J1033" s="569"/>
      <c r="K1033" s="568"/>
      <c r="L1033" s="570"/>
      <c r="M1033" s="571"/>
      <c r="N1033" s="571"/>
      <c r="O1033" s="572"/>
      <c r="P1033" s="566"/>
      <c r="Q1033" s="566"/>
      <c r="R1033" s="566"/>
      <c r="S1033" s="581"/>
      <c r="T1033" s="582"/>
      <c r="U1033" s="565"/>
      <c r="V1033" s="576"/>
      <c r="W1033" s="576"/>
      <c r="X1033" s="577"/>
      <c r="Y1033" s="577"/>
      <c r="Z1033" s="577"/>
      <c r="AA1033" s="577"/>
      <c r="AB1033" s="566"/>
      <c r="AC1033" s="566"/>
      <c r="AD1033" s="566"/>
      <c r="AE1033" s="566"/>
      <c r="AF1033" s="566"/>
      <c r="AG1033" s="566"/>
      <c r="AH1033" s="566"/>
      <c r="AI1033" s="572"/>
      <c r="AJ1033" s="572"/>
      <c r="AK1033" s="572"/>
      <c r="AL1033" s="578"/>
      <c r="AM1033" s="579"/>
    </row>
    <row r="1034" spans="1:39" s="649" customFormat="1" x14ac:dyDescent="0.3">
      <c r="A1034" s="565"/>
      <c r="B1034" s="565"/>
      <c r="C1034" s="566"/>
      <c r="D1034" s="566"/>
      <c r="E1034" s="567"/>
      <c r="F1034" s="567"/>
      <c r="G1034" s="567"/>
      <c r="H1034" s="568"/>
      <c r="I1034" s="568"/>
      <c r="J1034" s="569"/>
      <c r="K1034" s="568"/>
      <c r="L1034" s="570"/>
      <c r="M1034" s="571"/>
      <c r="N1034" s="571"/>
      <c r="O1034" s="572"/>
      <c r="P1034" s="566"/>
      <c r="Q1034" s="566"/>
      <c r="R1034" s="566"/>
      <c r="S1034" s="581"/>
      <c r="T1034" s="582"/>
      <c r="U1034" s="565"/>
      <c r="V1034" s="576"/>
      <c r="W1034" s="576"/>
      <c r="X1034" s="577"/>
      <c r="Y1034" s="577"/>
      <c r="Z1034" s="577"/>
      <c r="AA1034" s="577"/>
      <c r="AB1034" s="566"/>
      <c r="AC1034" s="566"/>
      <c r="AD1034" s="566"/>
      <c r="AE1034" s="566"/>
      <c r="AF1034" s="566"/>
      <c r="AG1034" s="566"/>
      <c r="AH1034" s="566"/>
      <c r="AI1034" s="572"/>
      <c r="AJ1034" s="572"/>
      <c r="AK1034" s="572"/>
      <c r="AL1034" s="578"/>
      <c r="AM1034" s="579"/>
    </row>
    <row r="1035" spans="1:39" s="649" customFormat="1" x14ac:dyDescent="0.3">
      <c r="A1035" s="565"/>
      <c r="B1035" s="565"/>
      <c r="C1035" s="566"/>
      <c r="D1035" s="566"/>
      <c r="E1035" s="567"/>
      <c r="F1035" s="567"/>
      <c r="G1035" s="567"/>
      <c r="H1035" s="568"/>
      <c r="I1035" s="568"/>
      <c r="J1035" s="569"/>
      <c r="K1035" s="568"/>
      <c r="L1035" s="570"/>
      <c r="M1035" s="571"/>
      <c r="N1035" s="571"/>
      <c r="O1035" s="572"/>
      <c r="P1035" s="566"/>
      <c r="Q1035" s="566"/>
      <c r="R1035" s="566"/>
      <c r="S1035" s="581"/>
      <c r="T1035" s="582"/>
      <c r="U1035" s="565"/>
      <c r="V1035" s="576"/>
      <c r="W1035" s="576"/>
      <c r="X1035" s="577"/>
      <c r="Y1035" s="577"/>
      <c r="Z1035" s="577"/>
      <c r="AA1035" s="577"/>
      <c r="AB1035" s="566"/>
      <c r="AC1035" s="566"/>
      <c r="AD1035" s="566"/>
      <c r="AE1035" s="566"/>
      <c r="AF1035" s="566"/>
      <c r="AG1035" s="566"/>
      <c r="AH1035" s="566"/>
      <c r="AI1035" s="572"/>
      <c r="AJ1035" s="572"/>
      <c r="AK1035" s="572"/>
      <c r="AL1035" s="578"/>
      <c r="AM1035" s="579"/>
    </row>
    <row r="1036" spans="1:39" s="649" customFormat="1" x14ac:dyDescent="0.3">
      <c r="A1036" s="565"/>
      <c r="B1036" s="565"/>
      <c r="C1036" s="566"/>
      <c r="D1036" s="566"/>
      <c r="E1036" s="567"/>
      <c r="F1036" s="567"/>
      <c r="G1036" s="567"/>
      <c r="H1036" s="568"/>
      <c r="I1036" s="568"/>
      <c r="J1036" s="569"/>
      <c r="K1036" s="568"/>
      <c r="L1036" s="570"/>
      <c r="M1036" s="571"/>
      <c r="N1036" s="571"/>
      <c r="O1036" s="572"/>
      <c r="P1036" s="566"/>
      <c r="Q1036" s="566"/>
      <c r="R1036" s="566"/>
      <c r="S1036" s="581"/>
      <c r="T1036" s="582"/>
      <c r="U1036" s="565"/>
      <c r="V1036" s="576"/>
      <c r="W1036" s="576"/>
      <c r="X1036" s="577"/>
      <c r="Y1036" s="577"/>
      <c r="Z1036" s="577"/>
      <c r="AA1036" s="577"/>
      <c r="AB1036" s="566"/>
      <c r="AC1036" s="566"/>
      <c r="AD1036" s="566"/>
      <c r="AE1036" s="566"/>
      <c r="AF1036" s="566"/>
      <c r="AG1036" s="566"/>
      <c r="AH1036" s="566"/>
      <c r="AI1036" s="572"/>
      <c r="AJ1036" s="572"/>
      <c r="AK1036" s="572"/>
      <c r="AL1036" s="578"/>
      <c r="AM1036" s="579"/>
    </row>
    <row r="1037" spans="1:39" s="649" customFormat="1" x14ac:dyDescent="0.3">
      <c r="A1037" s="565"/>
      <c r="B1037" s="565"/>
      <c r="C1037" s="566"/>
      <c r="D1037" s="566"/>
      <c r="E1037" s="567"/>
      <c r="F1037" s="567"/>
      <c r="G1037" s="567"/>
      <c r="H1037" s="568"/>
      <c r="I1037" s="568"/>
      <c r="J1037" s="569"/>
      <c r="K1037" s="568"/>
      <c r="L1037" s="570"/>
      <c r="M1037" s="571"/>
      <c r="N1037" s="571"/>
      <c r="O1037" s="572"/>
      <c r="P1037" s="566"/>
      <c r="Q1037" s="566"/>
      <c r="R1037" s="566"/>
      <c r="S1037" s="581"/>
      <c r="T1037" s="582"/>
      <c r="U1037" s="565"/>
      <c r="V1037" s="576"/>
      <c r="W1037" s="576"/>
      <c r="X1037" s="577"/>
      <c r="Y1037" s="577"/>
      <c r="Z1037" s="577"/>
      <c r="AA1037" s="577"/>
      <c r="AB1037" s="566"/>
      <c r="AC1037" s="566"/>
      <c r="AD1037" s="566"/>
      <c r="AE1037" s="566"/>
      <c r="AF1037" s="566"/>
      <c r="AG1037" s="566"/>
      <c r="AH1037" s="566"/>
      <c r="AI1037" s="572"/>
      <c r="AJ1037" s="572"/>
      <c r="AK1037" s="572"/>
      <c r="AL1037" s="578"/>
      <c r="AM1037" s="579"/>
    </row>
    <row r="1038" spans="1:39" s="649" customFormat="1" x14ac:dyDescent="0.3">
      <c r="A1038" s="565"/>
      <c r="B1038" s="565"/>
      <c r="C1038" s="566"/>
      <c r="D1038" s="566"/>
      <c r="E1038" s="567"/>
      <c r="F1038" s="567"/>
      <c r="G1038" s="567"/>
      <c r="H1038" s="568"/>
      <c r="I1038" s="568"/>
      <c r="J1038" s="569"/>
      <c r="K1038" s="568"/>
      <c r="L1038" s="570"/>
      <c r="M1038" s="571"/>
      <c r="N1038" s="571"/>
      <c r="O1038" s="572"/>
      <c r="P1038" s="566"/>
      <c r="Q1038" s="566"/>
      <c r="R1038" s="566"/>
      <c r="S1038" s="581"/>
      <c r="T1038" s="582"/>
      <c r="U1038" s="565"/>
      <c r="V1038" s="576"/>
      <c r="W1038" s="576"/>
      <c r="X1038" s="577"/>
      <c r="Y1038" s="577"/>
      <c r="Z1038" s="577"/>
      <c r="AA1038" s="577"/>
      <c r="AB1038" s="566"/>
      <c r="AC1038" s="566"/>
      <c r="AD1038" s="566"/>
      <c r="AE1038" s="566"/>
      <c r="AF1038" s="566"/>
      <c r="AG1038" s="566"/>
      <c r="AH1038" s="566"/>
      <c r="AI1038" s="572"/>
      <c r="AJ1038" s="572"/>
      <c r="AK1038" s="572"/>
      <c r="AL1038" s="578"/>
      <c r="AM1038" s="579"/>
    </row>
    <row r="1039" spans="1:39" s="649" customFormat="1" x14ac:dyDescent="0.3">
      <c r="A1039" s="565"/>
      <c r="B1039" s="565"/>
      <c r="C1039" s="566"/>
      <c r="D1039" s="566"/>
      <c r="E1039" s="567"/>
      <c r="F1039" s="567"/>
      <c r="G1039" s="567"/>
      <c r="H1039" s="568"/>
      <c r="I1039" s="568"/>
      <c r="J1039" s="569"/>
      <c r="K1039" s="568"/>
      <c r="L1039" s="570"/>
      <c r="M1039" s="571"/>
      <c r="N1039" s="571"/>
      <c r="O1039" s="572"/>
      <c r="P1039" s="566"/>
      <c r="Q1039" s="566"/>
      <c r="R1039" s="566"/>
      <c r="S1039" s="581"/>
      <c r="T1039" s="582"/>
      <c r="U1039" s="565"/>
      <c r="V1039" s="576"/>
      <c r="W1039" s="576"/>
      <c r="X1039" s="577"/>
      <c r="Y1039" s="577"/>
      <c r="Z1039" s="577"/>
      <c r="AA1039" s="577"/>
      <c r="AB1039" s="566"/>
      <c r="AC1039" s="566"/>
      <c r="AD1039" s="566"/>
      <c r="AE1039" s="566"/>
      <c r="AF1039" s="566"/>
      <c r="AG1039" s="566"/>
      <c r="AH1039" s="566"/>
      <c r="AI1039" s="572"/>
      <c r="AJ1039" s="572"/>
      <c r="AK1039" s="572"/>
      <c r="AL1039" s="578"/>
      <c r="AM1039" s="579"/>
    </row>
    <row r="1040" spans="1:39" s="649" customFormat="1" x14ac:dyDescent="0.3">
      <c r="A1040" s="565"/>
      <c r="B1040" s="565"/>
      <c r="C1040" s="566"/>
      <c r="D1040" s="566"/>
      <c r="E1040" s="567"/>
      <c r="F1040" s="567"/>
      <c r="G1040" s="567"/>
      <c r="H1040" s="568"/>
      <c r="I1040" s="568"/>
      <c r="J1040" s="569"/>
      <c r="K1040" s="568"/>
      <c r="L1040" s="570"/>
      <c r="M1040" s="571"/>
      <c r="N1040" s="571"/>
      <c r="O1040" s="572"/>
      <c r="P1040" s="566"/>
      <c r="Q1040" s="566"/>
      <c r="R1040" s="566"/>
      <c r="S1040" s="581"/>
      <c r="T1040" s="582"/>
      <c r="U1040" s="565"/>
      <c r="V1040" s="576"/>
      <c r="W1040" s="576"/>
      <c r="X1040" s="577"/>
      <c r="Y1040" s="577"/>
      <c r="Z1040" s="577"/>
      <c r="AA1040" s="577"/>
      <c r="AB1040" s="566"/>
      <c r="AC1040" s="566"/>
      <c r="AD1040" s="566"/>
      <c r="AE1040" s="566"/>
      <c r="AF1040" s="566"/>
      <c r="AG1040" s="566"/>
      <c r="AH1040" s="566"/>
      <c r="AI1040" s="572"/>
      <c r="AJ1040" s="572"/>
      <c r="AK1040" s="572"/>
      <c r="AL1040" s="578"/>
      <c r="AM1040" s="579"/>
    </row>
    <row r="1041" spans="1:39" s="649" customFormat="1" x14ac:dyDescent="0.3">
      <c r="A1041" s="565"/>
      <c r="B1041" s="565"/>
      <c r="C1041" s="566"/>
      <c r="D1041" s="566"/>
      <c r="E1041" s="567"/>
      <c r="F1041" s="567"/>
      <c r="G1041" s="567"/>
      <c r="H1041" s="568"/>
      <c r="I1041" s="568"/>
      <c r="J1041" s="569"/>
      <c r="K1041" s="568"/>
      <c r="L1041" s="570"/>
      <c r="M1041" s="571"/>
      <c r="N1041" s="571"/>
      <c r="O1041" s="572"/>
      <c r="P1041" s="566"/>
      <c r="Q1041" s="566"/>
      <c r="R1041" s="566"/>
      <c r="S1041" s="581"/>
      <c r="T1041" s="582"/>
      <c r="U1041" s="565"/>
      <c r="V1041" s="576"/>
      <c r="W1041" s="576"/>
      <c r="X1041" s="577"/>
      <c r="Y1041" s="577"/>
      <c r="Z1041" s="577"/>
      <c r="AA1041" s="577"/>
      <c r="AB1041" s="566"/>
      <c r="AC1041" s="566"/>
      <c r="AD1041" s="566"/>
      <c r="AE1041" s="566"/>
      <c r="AF1041" s="566"/>
      <c r="AG1041" s="566"/>
      <c r="AH1041" s="566"/>
      <c r="AI1041" s="572"/>
      <c r="AJ1041" s="572"/>
      <c r="AK1041" s="572"/>
      <c r="AL1041" s="578"/>
      <c r="AM1041" s="579"/>
    </row>
    <row r="1042" spans="1:39" s="649" customFormat="1" x14ac:dyDescent="0.3">
      <c r="A1042" s="565"/>
      <c r="B1042" s="565"/>
      <c r="C1042" s="566"/>
      <c r="D1042" s="566"/>
      <c r="E1042" s="567"/>
      <c r="F1042" s="567"/>
      <c r="G1042" s="567"/>
      <c r="H1042" s="568"/>
      <c r="I1042" s="568"/>
      <c r="J1042" s="569"/>
      <c r="K1042" s="568"/>
      <c r="L1042" s="570"/>
      <c r="M1042" s="571"/>
      <c r="N1042" s="571"/>
      <c r="O1042" s="572"/>
      <c r="P1042" s="566"/>
      <c r="Q1042" s="566"/>
      <c r="R1042" s="566"/>
      <c r="S1042" s="581"/>
      <c r="T1042" s="582"/>
      <c r="U1042" s="565"/>
      <c r="V1042" s="576"/>
      <c r="W1042" s="576"/>
      <c r="X1042" s="577"/>
      <c r="Y1042" s="577"/>
      <c r="Z1042" s="577"/>
      <c r="AA1042" s="577"/>
      <c r="AB1042" s="566"/>
      <c r="AC1042" s="566"/>
      <c r="AD1042" s="566"/>
      <c r="AE1042" s="566"/>
      <c r="AF1042" s="566"/>
      <c r="AG1042" s="566"/>
      <c r="AH1042" s="566"/>
      <c r="AI1042" s="572"/>
      <c r="AJ1042" s="572"/>
      <c r="AK1042" s="572"/>
      <c r="AL1042" s="578"/>
      <c r="AM1042" s="579"/>
    </row>
    <row r="1043" spans="1:39" s="649" customFormat="1" x14ac:dyDescent="0.3">
      <c r="A1043" s="565"/>
      <c r="B1043" s="565"/>
      <c r="C1043" s="566"/>
      <c r="D1043" s="566"/>
      <c r="E1043" s="567"/>
      <c r="F1043" s="567"/>
      <c r="G1043" s="567"/>
      <c r="H1043" s="568"/>
      <c r="I1043" s="568"/>
      <c r="J1043" s="569"/>
      <c r="K1043" s="568"/>
      <c r="L1043" s="570"/>
      <c r="M1043" s="571"/>
      <c r="N1043" s="571"/>
      <c r="O1043" s="572"/>
      <c r="P1043" s="566"/>
      <c r="Q1043" s="566"/>
      <c r="R1043" s="566"/>
      <c r="S1043" s="581"/>
      <c r="T1043" s="582"/>
      <c r="U1043" s="565"/>
      <c r="V1043" s="576"/>
      <c r="W1043" s="576"/>
      <c r="X1043" s="577"/>
      <c r="Y1043" s="577"/>
      <c r="Z1043" s="577"/>
      <c r="AA1043" s="577"/>
      <c r="AB1043" s="566"/>
      <c r="AC1043" s="566"/>
      <c r="AD1043" s="566"/>
      <c r="AE1043" s="566"/>
      <c r="AF1043" s="566"/>
      <c r="AG1043" s="566"/>
      <c r="AH1043" s="566"/>
      <c r="AI1043" s="572"/>
      <c r="AJ1043" s="572"/>
      <c r="AK1043" s="572"/>
      <c r="AL1043" s="578"/>
      <c r="AM1043" s="579"/>
    </row>
    <row r="1044" spans="1:39" s="649" customFormat="1" x14ac:dyDescent="0.3">
      <c r="A1044" s="565"/>
      <c r="B1044" s="565"/>
      <c r="C1044" s="566"/>
      <c r="D1044" s="566"/>
      <c r="E1044" s="567"/>
      <c r="F1044" s="567"/>
      <c r="G1044" s="567"/>
      <c r="H1044" s="568"/>
      <c r="I1044" s="568"/>
      <c r="J1044" s="569"/>
      <c r="K1044" s="568"/>
      <c r="L1044" s="570"/>
      <c r="M1044" s="571"/>
      <c r="N1044" s="571"/>
      <c r="O1044" s="572"/>
      <c r="P1044" s="566"/>
      <c r="Q1044" s="566"/>
      <c r="R1044" s="566"/>
      <c r="S1044" s="581"/>
      <c r="T1044" s="582"/>
      <c r="U1044" s="565"/>
      <c r="V1044" s="576"/>
      <c r="W1044" s="576"/>
      <c r="X1044" s="577"/>
      <c r="Y1044" s="577"/>
      <c r="Z1044" s="577"/>
      <c r="AA1044" s="577"/>
      <c r="AB1044" s="566"/>
      <c r="AC1044" s="566"/>
      <c r="AD1044" s="566"/>
      <c r="AE1044" s="566"/>
      <c r="AF1044" s="566"/>
      <c r="AG1044" s="566"/>
      <c r="AH1044" s="566"/>
      <c r="AI1044" s="572"/>
      <c r="AJ1044" s="572"/>
      <c r="AK1044" s="572"/>
      <c r="AL1044" s="578"/>
      <c r="AM1044" s="579"/>
    </row>
    <row r="1045" spans="1:39" s="649" customFormat="1" x14ac:dyDescent="0.3">
      <c r="A1045" s="565"/>
      <c r="B1045" s="565"/>
      <c r="C1045" s="566"/>
      <c r="D1045" s="566"/>
      <c r="E1045" s="567"/>
      <c r="F1045" s="567"/>
      <c r="G1045" s="567"/>
      <c r="H1045" s="568"/>
      <c r="I1045" s="568"/>
      <c r="J1045" s="569"/>
      <c r="K1045" s="568"/>
      <c r="L1045" s="570"/>
      <c r="M1045" s="571"/>
      <c r="N1045" s="571"/>
      <c r="O1045" s="572"/>
      <c r="P1045" s="566"/>
      <c r="Q1045" s="566"/>
      <c r="R1045" s="566"/>
      <c r="S1045" s="581"/>
      <c r="T1045" s="582"/>
      <c r="U1045" s="565"/>
      <c r="V1045" s="576"/>
      <c r="W1045" s="576"/>
      <c r="X1045" s="577"/>
      <c r="Y1045" s="577"/>
      <c r="Z1045" s="577"/>
      <c r="AA1045" s="577"/>
      <c r="AB1045" s="566"/>
      <c r="AC1045" s="566"/>
      <c r="AD1045" s="566"/>
      <c r="AE1045" s="566"/>
      <c r="AF1045" s="566"/>
      <c r="AG1045" s="566"/>
      <c r="AH1045" s="566"/>
      <c r="AI1045" s="572"/>
      <c r="AJ1045" s="572"/>
      <c r="AK1045" s="572"/>
      <c r="AL1045" s="578"/>
      <c r="AM1045" s="579"/>
    </row>
    <row r="1046" spans="1:39" s="649" customFormat="1" x14ac:dyDescent="0.3">
      <c r="A1046" s="565"/>
      <c r="B1046" s="565"/>
      <c r="C1046" s="566"/>
      <c r="D1046" s="566"/>
      <c r="E1046" s="567"/>
      <c r="F1046" s="567"/>
      <c r="G1046" s="567"/>
      <c r="H1046" s="568"/>
      <c r="I1046" s="568"/>
      <c r="J1046" s="569"/>
      <c r="K1046" s="568"/>
      <c r="L1046" s="570"/>
      <c r="M1046" s="571"/>
      <c r="N1046" s="571"/>
      <c r="O1046" s="572"/>
      <c r="P1046" s="566"/>
      <c r="Q1046" s="566"/>
      <c r="R1046" s="566"/>
      <c r="S1046" s="581"/>
      <c r="T1046" s="582"/>
      <c r="U1046" s="565"/>
      <c r="V1046" s="576"/>
      <c r="W1046" s="576"/>
      <c r="X1046" s="577"/>
      <c r="Y1046" s="577"/>
      <c r="Z1046" s="577"/>
      <c r="AA1046" s="577"/>
      <c r="AB1046" s="566"/>
      <c r="AC1046" s="566"/>
      <c r="AD1046" s="566"/>
      <c r="AE1046" s="566"/>
      <c r="AF1046" s="566"/>
      <c r="AG1046" s="566"/>
      <c r="AH1046" s="566"/>
      <c r="AI1046" s="572"/>
      <c r="AJ1046" s="572"/>
      <c r="AK1046" s="572"/>
      <c r="AL1046" s="578"/>
      <c r="AM1046" s="579"/>
    </row>
    <row r="1047" spans="1:39" s="649" customFormat="1" x14ac:dyDescent="0.3">
      <c r="A1047" s="565"/>
      <c r="B1047" s="565"/>
      <c r="C1047" s="566"/>
      <c r="D1047" s="566"/>
      <c r="E1047" s="567"/>
      <c r="F1047" s="567"/>
      <c r="G1047" s="567"/>
      <c r="H1047" s="568"/>
      <c r="I1047" s="568"/>
      <c r="J1047" s="569"/>
      <c r="K1047" s="568"/>
      <c r="L1047" s="570"/>
      <c r="M1047" s="571"/>
      <c r="N1047" s="571"/>
      <c r="O1047" s="572"/>
      <c r="P1047" s="566"/>
      <c r="Q1047" s="566"/>
      <c r="R1047" s="566"/>
      <c r="S1047" s="581"/>
      <c r="T1047" s="582"/>
      <c r="U1047" s="565"/>
      <c r="V1047" s="576"/>
      <c r="W1047" s="576"/>
      <c r="X1047" s="577"/>
      <c r="Y1047" s="577"/>
      <c r="Z1047" s="577"/>
      <c r="AA1047" s="577"/>
      <c r="AB1047" s="566"/>
      <c r="AC1047" s="566"/>
      <c r="AD1047" s="566"/>
      <c r="AE1047" s="566"/>
      <c r="AF1047" s="566"/>
      <c r="AG1047" s="566"/>
      <c r="AH1047" s="566"/>
      <c r="AI1047" s="572"/>
      <c r="AJ1047" s="572"/>
      <c r="AK1047" s="572"/>
      <c r="AL1047" s="578"/>
      <c r="AM1047" s="579"/>
    </row>
    <row r="1048" spans="1:39" s="649" customFormat="1" x14ac:dyDescent="0.3">
      <c r="A1048" s="565"/>
      <c r="B1048" s="565"/>
      <c r="C1048" s="566"/>
      <c r="D1048" s="566"/>
      <c r="E1048" s="567"/>
      <c r="F1048" s="567"/>
      <c r="G1048" s="567"/>
      <c r="H1048" s="568"/>
      <c r="I1048" s="568"/>
      <c r="J1048" s="569"/>
      <c r="K1048" s="568"/>
      <c r="L1048" s="570"/>
      <c r="M1048" s="571"/>
      <c r="N1048" s="571"/>
      <c r="O1048" s="572"/>
      <c r="P1048" s="566"/>
      <c r="Q1048" s="566"/>
      <c r="R1048" s="566"/>
      <c r="S1048" s="581"/>
      <c r="T1048" s="582"/>
      <c r="U1048" s="565"/>
      <c r="V1048" s="576"/>
      <c r="W1048" s="576"/>
      <c r="X1048" s="577"/>
      <c r="Y1048" s="577"/>
      <c r="Z1048" s="577"/>
      <c r="AA1048" s="577"/>
      <c r="AB1048" s="566"/>
      <c r="AC1048" s="566"/>
      <c r="AD1048" s="566"/>
      <c r="AE1048" s="566"/>
      <c r="AF1048" s="566"/>
      <c r="AG1048" s="566"/>
      <c r="AH1048" s="566"/>
      <c r="AI1048" s="572"/>
      <c r="AJ1048" s="572"/>
      <c r="AK1048" s="572"/>
      <c r="AL1048" s="578"/>
      <c r="AM1048" s="579"/>
    </row>
    <row r="1049" spans="1:39" s="649" customFormat="1" x14ac:dyDescent="0.3">
      <c r="A1049" s="565"/>
      <c r="B1049" s="565"/>
      <c r="C1049" s="566"/>
      <c r="D1049" s="566"/>
      <c r="E1049" s="567"/>
      <c r="F1049" s="567"/>
      <c r="G1049" s="567"/>
      <c r="H1049" s="568"/>
      <c r="I1049" s="568"/>
      <c r="J1049" s="569"/>
      <c r="K1049" s="568"/>
      <c r="L1049" s="570"/>
      <c r="M1049" s="571"/>
      <c r="N1049" s="571"/>
      <c r="O1049" s="572"/>
      <c r="P1049" s="566"/>
      <c r="Q1049" s="566"/>
      <c r="R1049" s="566"/>
      <c r="S1049" s="581"/>
      <c r="T1049" s="582"/>
      <c r="U1049" s="565"/>
      <c r="V1049" s="576"/>
      <c r="W1049" s="576"/>
      <c r="X1049" s="577"/>
      <c r="Y1049" s="577"/>
      <c r="Z1049" s="577"/>
      <c r="AA1049" s="577"/>
      <c r="AB1049" s="566"/>
      <c r="AC1049" s="566"/>
      <c r="AD1049" s="566"/>
      <c r="AE1049" s="566"/>
      <c r="AF1049" s="566"/>
      <c r="AG1049" s="566"/>
      <c r="AH1049" s="566"/>
      <c r="AI1049" s="572"/>
      <c r="AJ1049" s="572"/>
      <c r="AK1049" s="572"/>
      <c r="AL1049" s="578"/>
      <c r="AM1049" s="579"/>
    </row>
    <row r="1050" spans="1:39" s="649" customFormat="1" x14ac:dyDescent="0.3">
      <c r="A1050" s="565"/>
      <c r="B1050" s="565"/>
      <c r="C1050" s="566"/>
      <c r="D1050" s="566"/>
      <c r="E1050" s="567"/>
      <c r="F1050" s="567"/>
      <c r="G1050" s="567"/>
      <c r="H1050" s="568"/>
      <c r="I1050" s="568"/>
      <c r="J1050" s="569"/>
      <c r="K1050" s="568"/>
      <c r="L1050" s="570"/>
      <c r="M1050" s="571"/>
      <c r="N1050" s="571"/>
      <c r="O1050" s="572"/>
      <c r="P1050" s="566"/>
      <c r="Q1050" s="566"/>
      <c r="R1050" s="566"/>
      <c r="S1050" s="581"/>
      <c r="T1050" s="582"/>
      <c r="U1050" s="565"/>
      <c r="V1050" s="576"/>
      <c r="W1050" s="576"/>
      <c r="X1050" s="577"/>
      <c r="Y1050" s="577"/>
      <c r="Z1050" s="577"/>
      <c r="AA1050" s="577"/>
      <c r="AB1050" s="566"/>
      <c r="AC1050" s="566"/>
      <c r="AD1050" s="566"/>
      <c r="AE1050" s="566"/>
      <c r="AF1050" s="566"/>
      <c r="AG1050" s="566"/>
      <c r="AH1050" s="566"/>
      <c r="AI1050" s="572"/>
      <c r="AJ1050" s="572"/>
      <c r="AK1050" s="572"/>
      <c r="AL1050" s="578"/>
      <c r="AM1050" s="579"/>
    </row>
    <row r="1051" spans="1:39" s="649" customFormat="1" x14ac:dyDescent="0.3">
      <c r="A1051" s="565"/>
      <c r="B1051" s="565"/>
      <c r="C1051" s="566"/>
      <c r="D1051" s="566"/>
      <c r="E1051" s="567"/>
      <c r="F1051" s="567"/>
      <c r="G1051" s="567"/>
      <c r="H1051" s="568"/>
      <c r="I1051" s="568"/>
      <c r="J1051" s="569"/>
      <c r="K1051" s="568"/>
      <c r="L1051" s="570"/>
      <c r="M1051" s="571"/>
      <c r="N1051" s="571"/>
      <c r="O1051" s="572"/>
      <c r="P1051" s="566"/>
      <c r="Q1051" s="566"/>
      <c r="R1051" s="566"/>
      <c r="S1051" s="581"/>
      <c r="T1051" s="582"/>
      <c r="U1051" s="565"/>
      <c r="V1051" s="576"/>
      <c r="W1051" s="576"/>
      <c r="X1051" s="577"/>
      <c r="Y1051" s="577"/>
      <c r="Z1051" s="577"/>
      <c r="AA1051" s="577"/>
      <c r="AB1051" s="566"/>
      <c r="AC1051" s="566"/>
      <c r="AD1051" s="566"/>
      <c r="AE1051" s="566"/>
      <c r="AF1051" s="566"/>
      <c r="AG1051" s="566"/>
      <c r="AH1051" s="566"/>
      <c r="AI1051" s="572"/>
      <c r="AJ1051" s="572"/>
      <c r="AK1051" s="572"/>
      <c r="AL1051" s="578"/>
      <c r="AM1051" s="579"/>
    </row>
    <row r="1052" spans="1:39" s="649" customFormat="1" x14ac:dyDescent="0.3">
      <c r="A1052" s="565"/>
      <c r="B1052" s="565"/>
      <c r="C1052" s="566"/>
      <c r="D1052" s="566"/>
      <c r="E1052" s="567"/>
      <c r="F1052" s="567"/>
      <c r="G1052" s="567"/>
      <c r="H1052" s="568"/>
      <c r="I1052" s="568"/>
      <c r="J1052" s="569"/>
      <c r="K1052" s="568"/>
      <c r="L1052" s="570"/>
      <c r="M1052" s="571"/>
      <c r="N1052" s="571"/>
      <c r="O1052" s="572"/>
      <c r="P1052" s="566"/>
      <c r="Q1052" s="566"/>
      <c r="R1052" s="566"/>
      <c r="S1052" s="581"/>
      <c r="T1052" s="582"/>
      <c r="U1052" s="565"/>
      <c r="V1052" s="576"/>
      <c r="W1052" s="576"/>
      <c r="X1052" s="577"/>
      <c r="Y1052" s="577"/>
      <c r="Z1052" s="577"/>
      <c r="AA1052" s="577"/>
      <c r="AB1052" s="566"/>
      <c r="AC1052" s="566"/>
      <c r="AD1052" s="566"/>
      <c r="AE1052" s="566"/>
      <c r="AF1052" s="566"/>
      <c r="AG1052" s="566"/>
      <c r="AH1052" s="566"/>
      <c r="AI1052" s="572"/>
      <c r="AJ1052" s="572"/>
      <c r="AK1052" s="572"/>
      <c r="AL1052" s="578"/>
      <c r="AM1052" s="579"/>
    </row>
    <row r="1053" spans="1:39" s="649" customFormat="1" x14ac:dyDescent="0.3">
      <c r="A1053" s="565"/>
      <c r="B1053" s="565"/>
      <c r="C1053" s="566"/>
      <c r="D1053" s="566"/>
      <c r="E1053" s="567"/>
      <c r="F1053" s="567"/>
      <c r="G1053" s="567"/>
      <c r="H1053" s="568"/>
      <c r="I1053" s="568"/>
      <c r="J1053" s="569"/>
      <c r="K1053" s="568"/>
      <c r="L1053" s="570"/>
      <c r="M1053" s="571"/>
      <c r="N1053" s="571"/>
      <c r="O1053" s="572"/>
      <c r="P1053" s="566"/>
      <c r="Q1053" s="566"/>
      <c r="R1053" s="566"/>
      <c r="S1053" s="581"/>
      <c r="T1053" s="582"/>
      <c r="U1053" s="565"/>
      <c r="V1053" s="576"/>
      <c r="W1053" s="576"/>
      <c r="X1053" s="577"/>
      <c r="Y1053" s="577"/>
      <c r="Z1053" s="577"/>
      <c r="AA1053" s="577"/>
      <c r="AB1053" s="566"/>
      <c r="AC1053" s="566"/>
      <c r="AD1053" s="566"/>
      <c r="AE1053" s="566"/>
      <c r="AF1053" s="566"/>
      <c r="AG1053" s="566"/>
      <c r="AH1053" s="566"/>
      <c r="AI1053" s="572"/>
      <c r="AJ1053" s="572"/>
      <c r="AK1053" s="572"/>
      <c r="AL1053" s="578"/>
      <c r="AM1053" s="579"/>
    </row>
    <row r="1054" spans="1:39" s="649" customFormat="1" x14ac:dyDescent="0.3">
      <c r="A1054" s="565"/>
      <c r="B1054" s="565"/>
      <c r="C1054" s="566"/>
      <c r="D1054" s="566"/>
      <c r="E1054" s="567"/>
      <c r="F1054" s="567"/>
      <c r="G1054" s="567"/>
      <c r="H1054" s="568"/>
      <c r="I1054" s="568"/>
      <c r="J1054" s="569"/>
      <c r="K1054" s="568"/>
      <c r="L1054" s="570"/>
      <c r="M1054" s="571"/>
      <c r="N1054" s="571"/>
      <c r="O1054" s="572"/>
      <c r="P1054" s="566"/>
      <c r="Q1054" s="566"/>
      <c r="R1054" s="566"/>
      <c r="S1054" s="581"/>
      <c r="T1054" s="582"/>
      <c r="U1054" s="565"/>
      <c r="V1054" s="576"/>
      <c r="W1054" s="576"/>
      <c r="X1054" s="577"/>
      <c r="Y1054" s="577"/>
      <c r="Z1054" s="577"/>
      <c r="AA1054" s="577"/>
      <c r="AB1054" s="566"/>
      <c r="AC1054" s="566"/>
      <c r="AD1054" s="566"/>
      <c r="AE1054" s="566"/>
      <c r="AF1054" s="566"/>
      <c r="AG1054" s="566"/>
      <c r="AH1054" s="566"/>
      <c r="AI1054" s="572"/>
      <c r="AJ1054" s="572"/>
      <c r="AK1054" s="572"/>
      <c r="AL1054" s="578"/>
      <c r="AM1054" s="579"/>
    </row>
    <row r="1055" spans="1:39" s="649" customFormat="1" x14ac:dyDescent="0.3">
      <c r="A1055" s="565"/>
      <c r="B1055" s="565"/>
      <c r="C1055" s="566"/>
      <c r="D1055" s="566"/>
      <c r="E1055" s="567"/>
      <c r="F1055" s="567"/>
      <c r="G1055" s="567"/>
      <c r="H1055" s="568"/>
      <c r="I1055" s="568"/>
      <c r="J1055" s="569"/>
      <c r="K1055" s="568"/>
      <c r="L1055" s="570"/>
      <c r="M1055" s="571"/>
      <c r="N1055" s="571"/>
      <c r="O1055" s="572"/>
      <c r="P1055" s="566"/>
      <c r="Q1055" s="566"/>
      <c r="R1055" s="566"/>
      <c r="S1055" s="581"/>
      <c r="T1055" s="582"/>
      <c r="U1055" s="565"/>
      <c r="V1055" s="576"/>
      <c r="W1055" s="576"/>
      <c r="X1055" s="577"/>
      <c r="Y1055" s="577"/>
      <c r="Z1055" s="577"/>
      <c r="AA1055" s="577"/>
      <c r="AB1055" s="566"/>
      <c r="AC1055" s="566"/>
      <c r="AD1055" s="566"/>
      <c r="AE1055" s="566"/>
      <c r="AF1055" s="566"/>
      <c r="AG1055" s="566"/>
      <c r="AH1055" s="566"/>
      <c r="AI1055" s="572"/>
      <c r="AJ1055" s="572"/>
      <c r="AK1055" s="572"/>
      <c r="AL1055" s="578"/>
      <c r="AM1055" s="579"/>
    </row>
    <row r="1056" spans="1:39" s="649" customFormat="1" x14ac:dyDescent="0.3">
      <c r="A1056" s="565"/>
      <c r="B1056" s="565"/>
      <c r="C1056" s="566"/>
      <c r="D1056" s="566"/>
      <c r="E1056" s="567"/>
      <c r="F1056" s="567"/>
      <c r="G1056" s="567"/>
      <c r="H1056" s="568"/>
      <c r="I1056" s="568"/>
      <c r="J1056" s="569"/>
      <c r="K1056" s="568"/>
      <c r="L1056" s="570"/>
      <c r="M1056" s="571"/>
      <c r="N1056" s="571"/>
      <c r="O1056" s="572"/>
      <c r="P1056" s="566"/>
      <c r="Q1056" s="566"/>
      <c r="R1056" s="566"/>
      <c r="S1056" s="581"/>
      <c r="T1056" s="582"/>
      <c r="U1056" s="565"/>
      <c r="V1056" s="576"/>
      <c r="W1056" s="576"/>
      <c r="X1056" s="577"/>
      <c r="Y1056" s="577"/>
      <c r="Z1056" s="577"/>
      <c r="AA1056" s="577"/>
      <c r="AB1056" s="566"/>
      <c r="AC1056" s="566"/>
      <c r="AD1056" s="566"/>
      <c r="AE1056" s="566"/>
      <c r="AF1056" s="566"/>
      <c r="AG1056" s="566"/>
      <c r="AH1056" s="566"/>
      <c r="AI1056" s="572"/>
      <c r="AJ1056" s="572"/>
      <c r="AK1056" s="572"/>
      <c r="AL1056" s="578"/>
      <c r="AM1056" s="579"/>
    </row>
    <row r="1057" spans="1:39" s="649" customFormat="1" x14ac:dyDescent="0.3">
      <c r="A1057" s="565"/>
      <c r="B1057" s="565"/>
      <c r="C1057" s="566"/>
      <c r="D1057" s="566"/>
      <c r="E1057" s="567"/>
      <c r="F1057" s="567"/>
      <c r="G1057" s="567"/>
      <c r="H1057" s="568"/>
      <c r="I1057" s="568"/>
      <c r="J1057" s="569"/>
      <c r="K1057" s="568"/>
      <c r="L1057" s="570"/>
      <c r="M1057" s="571"/>
      <c r="N1057" s="571"/>
      <c r="O1057" s="572"/>
      <c r="P1057" s="566"/>
      <c r="Q1057" s="566"/>
      <c r="R1057" s="566"/>
      <c r="S1057" s="581"/>
      <c r="T1057" s="582"/>
      <c r="U1057" s="565"/>
      <c r="V1057" s="576"/>
      <c r="W1057" s="576"/>
      <c r="X1057" s="577"/>
      <c r="Y1057" s="577"/>
      <c r="Z1057" s="577"/>
      <c r="AA1057" s="577"/>
      <c r="AB1057" s="566"/>
      <c r="AC1057" s="566"/>
      <c r="AD1057" s="566"/>
      <c r="AE1057" s="566"/>
      <c r="AF1057" s="566"/>
      <c r="AG1057" s="566"/>
      <c r="AH1057" s="566"/>
      <c r="AI1057" s="572"/>
      <c r="AJ1057" s="572"/>
      <c r="AK1057" s="572"/>
      <c r="AL1057" s="578"/>
      <c r="AM1057" s="579"/>
    </row>
    <row r="1058" spans="1:39" s="649" customFormat="1" x14ac:dyDescent="0.3">
      <c r="A1058" s="565"/>
      <c r="B1058" s="565"/>
      <c r="C1058" s="566"/>
      <c r="D1058" s="566"/>
      <c r="E1058" s="567"/>
      <c r="F1058" s="567"/>
      <c r="G1058" s="567"/>
      <c r="H1058" s="568"/>
      <c r="I1058" s="568"/>
      <c r="J1058" s="569"/>
      <c r="K1058" s="568"/>
      <c r="L1058" s="570"/>
      <c r="M1058" s="571"/>
      <c r="N1058" s="571"/>
      <c r="O1058" s="572"/>
      <c r="P1058" s="566"/>
      <c r="Q1058" s="566"/>
      <c r="R1058" s="566"/>
      <c r="S1058" s="581"/>
      <c r="T1058" s="582"/>
      <c r="U1058" s="565"/>
      <c r="V1058" s="576"/>
      <c r="W1058" s="576"/>
      <c r="X1058" s="577"/>
      <c r="Y1058" s="577"/>
      <c r="Z1058" s="577"/>
      <c r="AA1058" s="577"/>
      <c r="AB1058" s="566"/>
      <c r="AC1058" s="566"/>
      <c r="AD1058" s="566"/>
      <c r="AE1058" s="566"/>
      <c r="AF1058" s="566"/>
      <c r="AG1058" s="566"/>
      <c r="AH1058" s="566"/>
      <c r="AI1058" s="572"/>
      <c r="AJ1058" s="572"/>
      <c r="AK1058" s="572"/>
      <c r="AL1058" s="578"/>
      <c r="AM1058" s="579"/>
    </row>
    <row r="1059" spans="1:39" s="649" customFormat="1" x14ac:dyDescent="0.3">
      <c r="A1059" s="565"/>
      <c r="B1059" s="565"/>
      <c r="C1059" s="566"/>
      <c r="D1059" s="566"/>
      <c r="E1059" s="567"/>
      <c r="F1059" s="567"/>
      <c r="G1059" s="567"/>
      <c r="H1059" s="568"/>
      <c r="I1059" s="568"/>
      <c r="J1059" s="569"/>
      <c r="K1059" s="568"/>
      <c r="L1059" s="570"/>
      <c r="M1059" s="571"/>
      <c r="N1059" s="571"/>
      <c r="O1059" s="572"/>
      <c r="P1059" s="566"/>
      <c r="Q1059" s="566"/>
      <c r="R1059" s="566"/>
      <c r="S1059" s="581"/>
      <c r="T1059" s="582"/>
      <c r="U1059" s="565"/>
      <c r="V1059" s="576"/>
      <c r="W1059" s="576"/>
      <c r="X1059" s="577"/>
      <c r="Y1059" s="577"/>
      <c r="Z1059" s="577"/>
      <c r="AA1059" s="577"/>
      <c r="AB1059" s="566"/>
      <c r="AC1059" s="566"/>
      <c r="AD1059" s="566"/>
      <c r="AE1059" s="566"/>
      <c r="AF1059" s="566"/>
      <c r="AG1059" s="566"/>
      <c r="AH1059" s="566"/>
      <c r="AI1059" s="572"/>
      <c r="AJ1059" s="572"/>
      <c r="AK1059" s="572"/>
      <c r="AL1059" s="578"/>
      <c r="AM1059" s="579"/>
    </row>
    <row r="1060" spans="1:39" s="649" customFormat="1" x14ac:dyDescent="0.3">
      <c r="A1060" s="565"/>
      <c r="B1060" s="565"/>
      <c r="C1060" s="566"/>
      <c r="D1060" s="566"/>
      <c r="E1060" s="567"/>
      <c r="F1060" s="567"/>
      <c r="G1060" s="567"/>
      <c r="H1060" s="568"/>
      <c r="I1060" s="568"/>
      <c r="J1060" s="569"/>
      <c r="K1060" s="568"/>
      <c r="L1060" s="570"/>
      <c r="M1060" s="571"/>
      <c r="N1060" s="571"/>
      <c r="O1060" s="572"/>
      <c r="P1060" s="566"/>
      <c r="Q1060" s="566"/>
      <c r="R1060" s="566"/>
      <c r="S1060" s="581"/>
      <c r="T1060" s="582"/>
      <c r="U1060" s="565"/>
      <c r="V1060" s="576"/>
      <c r="W1060" s="576"/>
      <c r="X1060" s="577"/>
      <c r="Y1060" s="577"/>
      <c r="Z1060" s="577"/>
      <c r="AA1060" s="577"/>
      <c r="AB1060" s="566"/>
      <c r="AC1060" s="566"/>
      <c r="AD1060" s="566"/>
      <c r="AE1060" s="566"/>
      <c r="AF1060" s="566"/>
      <c r="AG1060" s="566"/>
      <c r="AH1060" s="566"/>
      <c r="AI1060" s="572"/>
      <c r="AJ1060" s="572"/>
      <c r="AK1060" s="572"/>
      <c r="AL1060" s="578"/>
      <c r="AM1060" s="579"/>
    </row>
    <row r="1061" spans="1:39" s="649" customFormat="1" x14ac:dyDescent="0.3">
      <c r="A1061" s="565"/>
      <c r="B1061" s="565"/>
      <c r="C1061" s="566"/>
      <c r="D1061" s="566"/>
      <c r="E1061" s="567"/>
      <c r="F1061" s="567"/>
      <c r="G1061" s="567"/>
      <c r="H1061" s="568"/>
      <c r="I1061" s="568"/>
      <c r="J1061" s="569"/>
      <c r="K1061" s="568"/>
      <c r="L1061" s="570"/>
      <c r="M1061" s="571"/>
      <c r="N1061" s="571"/>
      <c r="O1061" s="572"/>
      <c r="P1061" s="566"/>
      <c r="Q1061" s="566"/>
      <c r="R1061" s="566"/>
      <c r="S1061" s="581"/>
      <c r="T1061" s="582"/>
      <c r="U1061" s="565"/>
      <c r="V1061" s="576"/>
      <c r="W1061" s="576"/>
      <c r="X1061" s="577"/>
      <c r="Y1061" s="577"/>
      <c r="Z1061" s="577"/>
      <c r="AA1061" s="577"/>
      <c r="AB1061" s="566"/>
      <c r="AC1061" s="566"/>
      <c r="AD1061" s="566"/>
      <c r="AE1061" s="566"/>
      <c r="AF1061" s="566"/>
      <c r="AG1061" s="566"/>
      <c r="AH1061" s="566"/>
      <c r="AI1061" s="572"/>
      <c r="AJ1061" s="572"/>
      <c r="AK1061" s="572"/>
      <c r="AL1061" s="578"/>
      <c r="AM1061" s="579"/>
    </row>
    <row r="1062" spans="1:39" s="649" customFormat="1" x14ac:dyDescent="0.3">
      <c r="A1062" s="565"/>
      <c r="B1062" s="565"/>
      <c r="C1062" s="566"/>
      <c r="D1062" s="566"/>
      <c r="E1062" s="567"/>
      <c r="F1062" s="567"/>
      <c r="G1062" s="567"/>
      <c r="H1062" s="568"/>
      <c r="I1062" s="568"/>
      <c r="J1062" s="569"/>
      <c r="K1062" s="568"/>
      <c r="L1062" s="570"/>
      <c r="M1062" s="571"/>
      <c r="N1062" s="571"/>
      <c r="O1062" s="572"/>
      <c r="P1062" s="566"/>
      <c r="Q1062" s="566"/>
      <c r="R1062" s="566"/>
      <c r="S1062" s="581"/>
      <c r="T1062" s="582"/>
      <c r="U1062" s="565"/>
      <c r="V1062" s="576"/>
      <c r="W1062" s="576"/>
      <c r="X1062" s="577"/>
      <c r="Y1062" s="577"/>
      <c r="Z1062" s="577"/>
      <c r="AA1062" s="577"/>
      <c r="AB1062" s="566"/>
      <c r="AC1062" s="566"/>
      <c r="AD1062" s="566"/>
      <c r="AE1062" s="566"/>
      <c r="AF1062" s="566"/>
      <c r="AG1062" s="566"/>
      <c r="AH1062" s="566"/>
      <c r="AI1062" s="572"/>
      <c r="AJ1062" s="572"/>
      <c r="AK1062" s="572"/>
      <c r="AL1062" s="578"/>
      <c r="AM1062" s="579"/>
    </row>
    <row r="1063" spans="1:39" s="649" customFormat="1" x14ac:dyDescent="0.3">
      <c r="A1063" s="565"/>
      <c r="B1063" s="565"/>
      <c r="C1063" s="566"/>
      <c r="D1063" s="566"/>
      <c r="E1063" s="567"/>
      <c r="F1063" s="567"/>
      <c r="G1063" s="567"/>
      <c r="H1063" s="568"/>
      <c r="I1063" s="568"/>
      <c r="J1063" s="569"/>
      <c r="K1063" s="568"/>
      <c r="L1063" s="570"/>
      <c r="M1063" s="571"/>
      <c r="N1063" s="571"/>
      <c r="O1063" s="572"/>
      <c r="P1063" s="566"/>
      <c r="Q1063" s="566"/>
      <c r="R1063" s="566"/>
      <c r="S1063" s="581"/>
      <c r="T1063" s="582"/>
      <c r="U1063" s="565"/>
      <c r="V1063" s="576"/>
      <c r="W1063" s="576"/>
      <c r="X1063" s="577"/>
      <c r="Y1063" s="577"/>
      <c r="Z1063" s="577"/>
      <c r="AA1063" s="577"/>
      <c r="AB1063" s="566"/>
      <c r="AC1063" s="566"/>
      <c r="AD1063" s="566"/>
      <c r="AE1063" s="566"/>
      <c r="AF1063" s="566"/>
      <c r="AG1063" s="566"/>
      <c r="AH1063" s="566"/>
      <c r="AI1063" s="572"/>
      <c r="AJ1063" s="572"/>
      <c r="AK1063" s="572"/>
      <c r="AL1063" s="578"/>
      <c r="AM1063" s="579"/>
    </row>
    <row r="1064" spans="1:39" s="649" customFormat="1" x14ac:dyDescent="0.3">
      <c r="A1064" s="565"/>
      <c r="B1064" s="565"/>
      <c r="C1064" s="566"/>
      <c r="D1064" s="566"/>
      <c r="E1064" s="567"/>
      <c r="F1064" s="567"/>
      <c r="G1064" s="567"/>
      <c r="H1064" s="568"/>
      <c r="I1064" s="568"/>
      <c r="J1064" s="569"/>
      <c r="K1064" s="568"/>
      <c r="L1064" s="570"/>
      <c r="M1064" s="571"/>
      <c r="N1064" s="571"/>
      <c r="O1064" s="572"/>
      <c r="P1064" s="566"/>
      <c r="Q1064" s="566"/>
      <c r="R1064" s="566"/>
      <c r="S1064" s="581"/>
      <c r="T1064" s="582"/>
      <c r="U1064" s="565"/>
      <c r="V1064" s="576"/>
      <c r="W1064" s="576"/>
      <c r="X1064" s="577"/>
      <c r="Y1064" s="577"/>
      <c r="Z1064" s="577"/>
      <c r="AA1064" s="577"/>
      <c r="AB1064" s="566"/>
      <c r="AC1064" s="566"/>
      <c r="AD1064" s="566"/>
      <c r="AE1064" s="566"/>
      <c r="AF1064" s="566"/>
      <c r="AG1064" s="566"/>
      <c r="AH1064" s="566"/>
      <c r="AI1064" s="572"/>
      <c r="AJ1064" s="572"/>
      <c r="AK1064" s="572"/>
      <c r="AL1064" s="578"/>
      <c r="AM1064" s="579"/>
    </row>
    <row r="1065" spans="1:39" s="649" customFormat="1" x14ac:dyDescent="0.3">
      <c r="A1065" s="565"/>
      <c r="B1065" s="565"/>
      <c r="C1065" s="566"/>
      <c r="D1065" s="566"/>
      <c r="E1065" s="567"/>
      <c r="F1065" s="567"/>
      <c r="G1065" s="567"/>
      <c r="H1065" s="568"/>
      <c r="I1065" s="568"/>
      <c r="J1065" s="569"/>
      <c r="K1065" s="568"/>
      <c r="L1065" s="570"/>
      <c r="M1065" s="571"/>
      <c r="N1065" s="571"/>
      <c r="O1065" s="572"/>
      <c r="P1065" s="566"/>
      <c r="Q1065" s="566"/>
      <c r="R1065" s="566"/>
      <c r="S1065" s="581"/>
      <c r="T1065" s="582"/>
      <c r="U1065" s="565"/>
      <c r="V1065" s="576"/>
      <c r="W1065" s="576"/>
      <c r="X1065" s="577"/>
      <c r="Y1065" s="577"/>
      <c r="Z1065" s="577"/>
      <c r="AA1065" s="577"/>
      <c r="AB1065" s="566"/>
      <c r="AC1065" s="566"/>
      <c r="AD1065" s="566"/>
      <c r="AE1065" s="566"/>
      <c r="AF1065" s="566"/>
      <c r="AG1065" s="566"/>
      <c r="AH1065" s="566"/>
      <c r="AI1065" s="572"/>
      <c r="AJ1065" s="572"/>
      <c r="AK1065" s="572"/>
      <c r="AL1065" s="578"/>
      <c r="AM1065" s="579"/>
    </row>
    <row r="1066" spans="1:39" s="649" customFormat="1" x14ac:dyDescent="0.3">
      <c r="A1066" s="565"/>
      <c r="B1066" s="565"/>
      <c r="C1066" s="566"/>
      <c r="D1066" s="566"/>
      <c r="E1066" s="567"/>
      <c r="F1066" s="567"/>
      <c r="G1066" s="567"/>
      <c r="H1066" s="568"/>
      <c r="I1066" s="568"/>
      <c r="J1066" s="569"/>
      <c r="K1066" s="568"/>
      <c r="L1066" s="570"/>
      <c r="M1066" s="571"/>
      <c r="N1066" s="571"/>
      <c r="O1066" s="572"/>
      <c r="P1066" s="566"/>
      <c r="Q1066" s="566"/>
      <c r="R1066" s="566"/>
      <c r="S1066" s="581"/>
      <c r="T1066" s="582"/>
      <c r="U1066" s="565"/>
      <c r="V1066" s="576"/>
      <c r="W1066" s="576"/>
      <c r="X1066" s="577"/>
      <c r="Y1066" s="577"/>
      <c r="Z1066" s="577"/>
      <c r="AA1066" s="577"/>
      <c r="AB1066" s="566"/>
      <c r="AC1066" s="566"/>
      <c r="AD1066" s="566"/>
      <c r="AE1066" s="566"/>
      <c r="AF1066" s="566"/>
      <c r="AG1066" s="566"/>
      <c r="AH1066" s="566"/>
      <c r="AI1066" s="572"/>
      <c r="AJ1066" s="572"/>
      <c r="AK1066" s="572"/>
      <c r="AL1066" s="578"/>
      <c r="AM1066" s="579"/>
    </row>
    <row r="1067" spans="1:39" s="649" customFormat="1" x14ac:dyDescent="0.3">
      <c r="A1067" s="565"/>
      <c r="B1067" s="565"/>
      <c r="C1067" s="566"/>
      <c r="D1067" s="566"/>
      <c r="E1067" s="567"/>
      <c r="F1067" s="567"/>
      <c r="G1067" s="567"/>
      <c r="H1067" s="568"/>
      <c r="I1067" s="568"/>
      <c r="J1067" s="569"/>
      <c r="K1067" s="568"/>
      <c r="L1067" s="570"/>
      <c r="M1067" s="571"/>
      <c r="N1067" s="571"/>
      <c r="O1067" s="572"/>
      <c r="P1067" s="566"/>
      <c r="Q1067" s="566"/>
      <c r="R1067" s="566"/>
      <c r="S1067" s="581"/>
      <c r="T1067" s="582"/>
      <c r="U1067" s="565"/>
      <c r="V1067" s="576"/>
      <c r="W1067" s="576"/>
      <c r="X1067" s="577"/>
      <c r="Y1067" s="577"/>
      <c r="Z1067" s="577"/>
      <c r="AA1067" s="577"/>
      <c r="AB1067" s="566"/>
      <c r="AC1067" s="566"/>
      <c r="AD1067" s="566"/>
      <c r="AE1067" s="566"/>
      <c r="AF1067" s="566"/>
      <c r="AG1067" s="566"/>
      <c r="AH1067" s="566"/>
      <c r="AI1067" s="572"/>
      <c r="AJ1067" s="572"/>
      <c r="AK1067" s="572"/>
      <c r="AL1067" s="578"/>
      <c r="AM1067" s="579"/>
    </row>
    <row r="1068" spans="1:39" s="649" customFormat="1" x14ac:dyDescent="0.3">
      <c r="A1068" s="565"/>
      <c r="B1068" s="565"/>
      <c r="C1068" s="566"/>
      <c r="D1068" s="566"/>
      <c r="E1068" s="567"/>
      <c r="F1068" s="567"/>
      <c r="G1068" s="567"/>
      <c r="H1068" s="568"/>
      <c r="I1068" s="568"/>
      <c r="J1068" s="569"/>
      <c r="K1068" s="568"/>
      <c r="L1068" s="570"/>
      <c r="M1068" s="571"/>
      <c r="N1068" s="571"/>
      <c r="O1068" s="572"/>
      <c r="P1068" s="566"/>
      <c r="Q1068" s="566"/>
      <c r="R1068" s="566"/>
      <c r="S1068" s="581"/>
      <c r="T1068" s="582"/>
      <c r="U1068" s="565"/>
      <c r="V1068" s="576"/>
      <c r="W1068" s="576"/>
      <c r="X1068" s="577"/>
      <c r="Y1068" s="577"/>
      <c r="Z1068" s="577"/>
      <c r="AA1068" s="577"/>
      <c r="AB1068" s="566"/>
      <c r="AC1068" s="566"/>
      <c r="AD1068" s="566"/>
      <c r="AE1068" s="566"/>
      <c r="AF1068" s="566"/>
      <c r="AG1068" s="566"/>
      <c r="AH1068" s="566"/>
      <c r="AI1068" s="572"/>
      <c r="AJ1068" s="572"/>
      <c r="AK1068" s="572"/>
      <c r="AL1068" s="578"/>
      <c r="AM1068" s="579"/>
    </row>
    <row r="1069" spans="1:39" s="649" customFormat="1" x14ac:dyDescent="0.3">
      <c r="A1069" s="565"/>
      <c r="B1069" s="565"/>
      <c r="C1069" s="566"/>
      <c r="D1069" s="566"/>
      <c r="E1069" s="567"/>
      <c r="F1069" s="567"/>
      <c r="G1069" s="567"/>
      <c r="H1069" s="568"/>
      <c r="I1069" s="568"/>
      <c r="J1069" s="569"/>
      <c r="K1069" s="568"/>
      <c r="L1069" s="570"/>
      <c r="M1069" s="571"/>
      <c r="N1069" s="571"/>
      <c r="O1069" s="572"/>
      <c r="P1069" s="566"/>
      <c r="Q1069" s="566"/>
      <c r="R1069" s="566"/>
      <c r="S1069" s="581"/>
      <c r="T1069" s="582"/>
      <c r="U1069" s="565"/>
      <c r="V1069" s="576"/>
      <c r="W1069" s="576"/>
      <c r="X1069" s="577"/>
      <c r="Y1069" s="577"/>
      <c r="Z1069" s="577"/>
      <c r="AA1069" s="577"/>
      <c r="AB1069" s="566"/>
      <c r="AC1069" s="566"/>
      <c r="AD1069" s="566"/>
      <c r="AE1069" s="566"/>
      <c r="AF1069" s="566"/>
      <c r="AG1069" s="566"/>
      <c r="AH1069" s="566"/>
      <c r="AI1069" s="572"/>
      <c r="AJ1069" s="572"/>
      <c r="AK1069" s="572"/>
      <c r="AL1069" s="578"/>
      <c r="AM1069" s="579"/>
    </row>
    <row r="1070" spans="1:39" s="649" customFormat="1" x14ac:dyDescent="0.3">
      <c r="A1070" s="565"/>
      <c r="B1070" s="565"/>
      <c r="C1070" s="566"/>
      <c r="D1070" s="566"/>
      <c r="E1070" s="567"/>
      <c r="F1070" s="567"/>
      <c r="G1070" s="567"/>
      <c r="H1070" s="568"/>
      <c r="I1070" s="568"/>
      <c r="J1070" s="569"/>
      <c r="K1070" s="568"/>
      <c r="L1070" s="570"/>
      <c r="M1070" s="571"/>
      <c r="N1070" s="571"/>
      <c r="O1070" s="572"/>
      <c r="P1070" s="566"/>
      <c r="Q1070" s="566"/>
      <c r="R1070" s="566"/>
      <c r="S1070" s="581"/>
      <c r="T1070" s="582"/>
      <c r="U1070" s="565"/>
      <c r="V1070" s="576"/>
      <c r="W1070" s="576"/>
      <c r="X1070" s="577"/>
      <c r="Y1070" s="577"/>
      <c r="Z1070" s="577"/>
      <c r="AA1070" s="577"/>
      <c r="AB1070" s="566"/>
      <c r="AC1070" s="566"/>
      <c r="AD1070" s="566"/>
      <c r="AE1070" s="566"/>
      <c r="AF1070" s="566"/>
      <c r="AG1070" s="566"/>
      <c r="AH1070" s="566"/>
      <c r="AI1070" s="572"/>
      <c r="AJ1070" s="572"/>
      <c r="AK1070" s="572"/>
      <c r="AL1070" s="578"/>
      <c r="AM1070" s="579"/>
    </row>
    <row r="1071" spans="1:39" s="649" customFormat="1" x14ac:dyDescent="0.3">
      <c r="A1071" s="565"/>
      <c r="B1071" s="565"/>
      <c r="C1071" s="566"/>
      <c r="D1071" s="566"/>
      <c r="E1071" s="567"/>
      <c r="F1071" s="567"/>
      <c r="G1071" s="567"/>
      <c r="H1071" s="568"/>
      <c r="I1071" s="568"/>
      <c r="J1071" s="569"/>
      <c r="K1071" s="568"/>
      <c r="L1071" s="570"/>
      <c r="M1071" s="571"/>
      <c r="N1071" s="571"/>
      <c r="O1071" s="572"/>
      <c r="P1071" s="566"/>
      <c r="Q1071" s="566"/>
      <c r="R1071" s="566"/>
      <c r="S1071" s="581"/>
      <c r="T1071" s="582"/>
      <c r="U1071" s="565"/>
      <c r="V1071" s="576"/>
      <c r="W1071" s="576"/>
      <c r="X1071" s="577"/>
      <c r="Y1071" s="577"/>
      <c r="Z1071" s="577"/>
      <c r="AA1071" s="577"/>
      <c r="AB1071" s="566"/>
      <c r="AC1071" s="566"/>
      <c r="AD1071" s="566"/>
      <c r="AE1071" s="566"/>
      <c r="AF1071" s="566"/>
      <c r="AG1071" s="566"/>
      <c r="AH1071" s="566"/>
      <c r="AI1071" s="572"/>
      <c r="AJ1071" s="572"/>
      <c r="AK1071" s="572"/>
      <c r="AL1071" s="578"/>
      <c r="AM1071" s="579"/>
    </row>
    <row r="1072" spans="1:39" s="649" customFormat="1" x14ac:dyDescent="0.3">
      <c r="A1072" s="565"/>
      <c r="B1072" s="565"/>
      <c r="C1072" s="566"/>
      <c r="D1072" s="566"/>
      <c r="E1072" s="567"/>
      <c r="F1072" s="567"/>
      <c r="G1072" s="567"/>
      <c r="H1072" s="568"/>
      <c r="I1072" s="568"/>
      <c r="J1072" s="569"/>
      <c r="K1072" s="568"/>
      <c r="L1072" s="570"/>
      <c r="M1072" s="571"/>
      <c r="N1072" s="571"/>
      <c r="O1072" s="572"/>
      <c r="P1072" s="566"/>
      <c r="Q1072" s="566"/>
      <c r="R1072" s="566"/>
      <c r="S1072" s="581"/>
      <c r="T1072" s="582"/>
      <c r="U1072" s="565"/>
      <c r="V1072" s="576"/>
      <c r="W1072" s="576"/>
      <c r="X1072" s="577"/>
      <c r="Y1072" s="577"/>
      <c r="Z1072" s="577"/>
      <c r="AA1072" s="577"/>
      <c r="AB1072" s="566"/>
      <c r="AC1072" s="566"/>
      <c r="AD1072" s="566"/>
      <c r="AE1072" s="566"/>
      <c r="AF1072" s="566"/>
      <c r="AG1072" s="566"/>
      <c r="AH1072" s="566"/>
      <c r="AI1072" s="572"/>
      <c r="AJ1072" s="572"/>
      <c r="AK1072" s="572"/>
      <c r="AL1072" s="578"/>
      <c r="AM1072" s="579"/>
    </row>
    <row r="1073" spans="1:39" s="649" customFormat="1" x14ac:dyDescent="0.3">
      <c r="A1073" s="565"/>
      <c r="B1073" s="565"/>
      <c r="C1073" s="566"/>
      <c r="D1073" s="566"/>
      <c r="E1073" s="567"/>
      <c r="F1073" s="567"/>
      <c r="G1073" s="567"/>
      <c r="H1073" s="568"/>
      <c r="I1073" s="568"/>
      <c r="J1073" s="569"/>
      <c r="K1073" s="568"/>
      <c r="L1073" s="570"/>
      <c r="M1073" s="571"/>
      <c r="N1073" s="571"/>
      <c r="O1073" s="572"/>
      <c r="P1073" s="566"/>
      <c r="Q1073" s="566"/>
      <c r="R1073" s="566"/>
      <c r="S1073" s="581"/>
      <c r="T1073" s="582"/>
      <c r="U1073" s="565"/>
      <c r="V1073" s="576"/>
      <c r="W1073" s="576"/>
      <c r="X1073" s="577"/>
      <c r="Y1073" s="577"/>
      <c r="Z1073" s="577"/>
      <c r="AA1073" s="577"/>
      <c r="AB1073" s="566"/>
      <c r="AC1073" s="566"/>
      <c r="AD1073" s="566"/>
      <c r="AE1073" s="566"/>
      <c r="AF1073" s="566"/>
      <c r="AG1073" s="566"/>
      <c r="AH1073" s="566"/>
      <c r="AI1073" s="572"/>
      <c r="AJ1073" s="572"/>
      <c r="AK1073" s="572"/>
      <c r="AL1073" s="578"/>
      <c r="AM1073" s="579"/>
    </row>
    <row r="1074" spans="1:39" s="649" customFormat="1" x14ac:dyDescent="0.3">
      <c r="A1074" s="565"/>
      <c r="B1074" s="565"/>
      <c r="C1074" s="566"/>
      <c r="D1074" s="566"/>
      <c r="E1074" s="567"/>
      <c r="F1074" s="567"/>
      <c r="G1074" s="567"/>
      <c r="H1074" s="568"/>
      <c r="I1074" s="568"/>
      <c r="J1074" s="569"/>
      <c r="K1074" s="568"/>
      <c r="L1074" s="570"/>
      <c r="M1074" s="571"/>
      <c r="N1074" s="571"/>
      <c r="O1074" s="572"/>
      <c r="P1074" s="566"/>
      <c r="Q1074" s="566"/>
      <c r="R1074" s="566"/>
      <c r="S1074" s="581"/>
      <c r="T1074" s="582"/>
      <c r="U1074" s="565"/>
      <c r="V1074" s="576"/>
      <c r="W1074" s="576"/>
      <c r="X1074" s="577"/>
      <c r="Y1074" s="577"/>
      <c r="Z1074" s="577"/>
      <c r="AA1074" s="577"/>
      <c r="AB1074" s="566"/>
      <c r="AC1074" s="566"/>
      <c r="AD1074" s="566"/>
      <c r="AE1074" s="566"/>
      <c r="AF1074" s="566"/>
      <c r="AG1074" s="566"/>
      <c r="AH1074" s="566"/>
      <c r="AI1074" s="572"/>
      <c r="AJ1074" s="572"/>
      <c r="AK1074" s="572"/>
      <c r="AL1074" s="578"/>
      <c r="AM1074" s="579"/>
    </row>
    <row r="1075" spans="1:39" s="649" customFormat="1" x14ac:dyDescent="0.3">
      <c r="A1075" s="565"/>
      <c r="B1075" s="565"/>
      <c r="C1075" s="566"/>
      <c r="D1075" s="566"/>
      <c r="E1075" s="567"/>
      <c r="F1075" s="567"/>
      <c r="G1075" s="567"/>
      <c r="H1075" s="568"/>
      <c r="I1075" s="568"/>
      <c r="J1075" s="569"/>
      <c r="K1075" s="568"/>
      <c r="L1075" s="570"/>
      <c r="M1075" s="571"/>
      <c r="N1075" s="571"/>
      <c r="O1075" s="572"/>
      <c r="P1075" s="566"/>
      <c r="Q1075" s="566"/>
      <c r="R1075" s="566"/>
      <c r="S1075" s="581"/>
      <c r="T1075" s="582"/>
      <c r="U1075" s="565"/>
      <c r="V1075" s="576"/>
      <c r="W1075" s="576"/>
      <c r="X1075" s="577"/>
      <c r="Y1075" s="577"/>
      <c r="Z1075" s="577"/>
      <c r="AA1075" s="577"/>
      <c r="AB1075" s="566"/>
      <c r="AC1075" s="566"/>
      <c r="AD1075" s="566"/>
      <c r="AE1075" s="566"/>
      <c r="AF1075" s="566"/>
      <c r="AG1075" s="566"/>
      <c r="AH1075" s="566"/>
      <c r="AI1075" s="572"/>
      <c r="AJ1075" s="572"/>
      <c r="AK1075" s="572"/>
      <c r="AL1075" s="578"/>
      <c r="AM1075" s="579"/>
    </row>
    <row r="1076" spans="1:39" s="649" customFormat="1" x14ac:dyDescent="0.3">
      <c r="A1076" s="565"/>
      <c r="B1076" s="565"/>
      <c r="C1076" s="566"/>
      <c r="D1076" s="566"/>
      <c r="E1076" s="567"/>
      <c r="F1076" s="567"/>
      <c r="G1076" s="567"/>
      <c r="H1076" s="568"/>
      <c r="I1076" s="568"/>
      <c r="J1076" s="569"/>
      <c r="K1076" s="568"/>
      <c r="L1076" s="570"/>
      <c r="M1076" s="571"/>
      <c r="N1076" s="571"/>
      <c r="O1076" s="572"/>
      <c r="P1076" s="566"/>
      <c r="Q1076" s="566"/>
      <c r="R1076" s="566"/>
      <c r="S1076" s="581"/>
      <c r="T1076" s="582"/>
      <c r="U1076" s="565"/>
      <c r="V1076" s="576"/>
      <c r="W1076" s="576"/>
      <c r="X1076" s="577"/>
      <c r="Y1076" s="577"/>
      <c r="Z1076" s="577"/>
      <c r="AA1076" s="577"/>
      <c r="AB1076" s="566"/>
      <c r="AC1076" s="566"/>
      <c r="AD1076" s="566"/>
      <c r="AE1076" s="566"/>
      <c r="AF1076" s="566"/>
      <c r="AG1076" s="566"/>
      <c r="AH1076" s="566"/>
      <c r="AI1076" s="572"/>
      <c r="AJ1076" s="572"/>
      <c r="AK1076" s="572"/>
      <c r="AL1076" s="578"/>
      <c r="AM1076" s="579"/>
    </row>
    <row r="1077" spans="1:39" s="649" customFormat="1" x14ac:dyDescent="0.3">
      <c r="A1077" s="565"/>
      <c r="B1077" s="565"/>
      <c r="C1077" s="566"/>
      <c r="D1077" s="566"/>
      <c r="E1077" s="567"/>
      <c r="F1077" s="567"/>
      <c r="G1077" s="567"/>
      <c r="H1077" s="568"/>
      <c r="I1077" s="568"/>
      <c r="J1077" s="569"/>
      <c r="K1077" s="568"/>
      <c r="L1077" s="570"/>
      <c r="M1077" s="571"/>
      <c r="N1077" s="571"/>
      <c r="O1077" s="572"/>
      <c r="P1077" s="566"/>
      <c r="Q1077" s="566"/>
      <c r="R1077" s="566"/>
      <c r="S1077" s="581"/>
      <c r="T1077" s="582"/>
      <c r="U1077" s="565"/>
      <c r="V1077" s="576"/>
      <c r="W1077" s="576"/>
      <c r="X1077" s="577"/>
      <c r="Y1077" s="577"/>
      <c r="Z1077" s="577"/>
      <c r="AA1077" s="577"/>
      <c r="AB1077" s="566"/>
      <c r="AC1077" s="566"/>
      <c r="AD1077" s="566"/>
      <c r="AE1077" s="566"/>
      <c r="AF1077" s="566"/>
      <c r="AG1077" s="566"/>
      <c r="AH1077" s="566"/>
      <c r="AI1077" s="572"/>
      <c r="AJ1077" s="572"/>
      <c r="AK1077" s="572"/>
      <c r="AL1077" s="578"/>
      <c r="AM1077" s="579"/>
    </row>
    <row r="1078" spans="1:39" s="649" customFormat="1" x14ac:dyDescent="0.3">
      <c r="A1078" s="565"/>
      <c r="B1078" s="565"/>
      <c r="C1078" s="566"/>
      <c r="D1078" s="566"/>
      <c r="E1078" s="567"/>
      <c r="F1078" s="567"/>
      <c r="G1078" s="567"/>
      <c r="H1078" s="568"/>
      <c r="I1078" s="568"/>
      <c r="J1078" s="569"/>
      <c r="K1078" s="568"/>
      <c r="L1078" s="570"/>
      <c r="M1078" s="571"/>
      <c r="N1078" s="571"/>
      <c r="O1078" s="572"/>
      <c r="P1078" s="566"/>
      <c r="Q1078" s="566"/>
      <c r="R1078" s="566"/>
      <c r="S1078" s="581"/>
      <c r="T1078" s="582"/>
      <c r="U1078" s="565"/>
      <c r="V1078" s="576"/>
      <c r="W1078" s="576"/>
      <c r="X1078" s="577"/>
      <c r="Y1078" s="577"/>
      <c r="Z1078" s="577"/>
      <c r="AA1078" s="577"/>
      <c r="AB1078" s="566"/>
      <c r="AC1078" s="566"/>
      <c r="AD1078" s="566"/>
      <c r="AE1078" s="566"/>
      <c r="AF1078" s="566"/>
      <c r="AG1078" s="566"/>
      <c r="AH1078" s="566"/>
      <c r="AI1078" s="572"/>
      <c r="AJ1078" s="572"/>
      <c r="AK1078" s="572"/>
      <c r="AL1078" s="578"/>
      <c r="AM1078" s="579"/>
    </row>
    <row r="1079" spans="1:39" s="649" customFormat="1" x14ac:dyDescent="0.3">
      <c r="A1079" s="565"/>
      <c r="B1079" s="565"/>
      <c r="C1079" s="566"/>
      <c r="D1079" s="566"/>
      <c r="E1079" s="567"/>
      <c r="F1079" s="567"/>
      <c r="G1079" s="567"/>
      <c r="H1079" s="568"/>
      <c r="I1079" s="568"/>
      <c r="J1079" s="569"/>
      <c r="K1079" s="568"/>
      <c r="L1079" s="570"/>
      <c r="M1079" s="571"/>
      <c r="N1079" s="571"/>
      <c r="O1079" s="572"/>
      <c r="P1079" s="566"/>
      <c r="Q1079" s="566"/>
      <c r="R1079" s="566"/>
      <c r="S1079" s="581"/>
      <c r="T1079" s="582"/>
      <c r="U1079" s="565"/>
      <c r="V1079" s="576"/>
      <c r="W1079" s="576"/>
      <c r="X1079" s="577"/>
      <c r="Y1079" s="577"/>
      <c r="Z1079" s="577"/>
      <c r="AA1079" s="577"/>
      <c r="AB1079" s="566"/>
      <c r="AC1079" s="566"/>
      <c r="AD1079" s="566"/>
      <c r="AE1079" s="566"/>
      <c r="AF1079" s="566"/>
      <c r="AG1079" s="566"/>
      <c r="AH1079" s="566"/>
      <c r="AI1079" s="572"/>
      <c r="AJ1079" s="572"/>
      <c r="AK1079" s="572"/>
      <c r="AL1079" s="578"/>
      <c r="AM1079" s="579"/>
    </row>
    <row r="1080" spans="1:39" s="649" customFormat="1" x14ac:dyDescent="0.3">
      <c r="A1080" s="565"/>
      <c r="B1080" s="565"/>
      <c r="C1080" s="566"/>
      <c r="D1080" s="566"/>
      <c r="E1080" s="567"/>
      <c r="F1080" s="567"/>
      <c r="G1080" s="567"/>
      <c r="H1080" s="568"/>
      <c r="I1080" s="568"/>
      <c r="J1080" s="569"/>
      <c r="K1080" s="568"/>
      <c r="L1080" s="570"/>
      <c r="M1080" s="571"/>
      <c r="N1080" s="571"/>
      <c r="O1080" s="572"/>
      <c r="P1080" s="566"/>
      <c r="Q1080" s="566"/>
      <c r="R1080" s="566"/>
      <c r="S1080" s="581"/>
      <c r="T1080" s="582"/>
      <c r="U1080" s="565"/>
      <c r="V1080" s="576"/>
      <c r="W1080" s="576"/>
      <c r="X1080" s="577"/>
      <c r="Y1080" s="577"/>
      <c r="Z1080" s="577"/>
      <c r="AA1080" s="577"/>
      <c r="AB1080" s="566"/>
      <c r="AC1080" s="566"/>
      <c r="AD1080" s="566"/>
      <c r="AE1080" s="566"/>
      <c r="AF1080" s="566"/>
      <c r="AG1080" s="566"/>
      <c r="AH1080" s="566"/>
      <c r="AI1080" s="572"/>
      <c r="AJ1080" s="572"/>
      <c r="AK1080" s="572"/>
      <c r="AL1080" s="578"/>
      <c r="AM1080" s="579"/>
    </row>
    <row r="1081" spans="1:39" s="649" customFormat="1" x14ac:dyDescent="0.3">
      <c r="A1081" s="565"/>
      <c r="B1081" s="565"/>
      <c r="C1081" s="566"/>
      <c r="D1081" s="566"/>
      <c r="E1081" s="567"/>
      <c r="F1081" s="567"/>
      <c r="G1081" s="567"/>
      <c r="H1081" s="568"/>
      <c r="I1081" s="568"/>
      <c r="J1081" s="569"/>
      <c r="K1081" s="568"/>
      <c r="L1081" s="570"/>
      <c r="M1081" s="571"/>
      <c r="N1081" s="571"/>
      <c r="O1081" s="572"/>
      <c r="P1081" s="566"/>
      <c r="Q1081" s="566"/>
      <c r="R1081" s="566"/>
      <c r="S1081" s="581"/>
      <c r="T1081" s="582"/>
      <c r="U1081" s="565"/>
      <c r="V1081" s="576"/>
      <c r="W1081" s="576"/>
      <c r="X1081" s="577"/>
      <c r="Y1081" s="577"/>
      <c r="Z1081" s="577"/>
      <c r="AA1081" s="577"/>
      <c r="AB1081" s="566"/>
      <c r="AC1081" s="566"/>
      <c r="AD1081" s="566"/>
      <c r="AE1081" s="566"/>
      <c r="AF1081" s="566"/>
      <c r="AG1081" s="566"/>
      <c r="AH1081" s="566"/>
      <c r="AI1081" s="572"/>
      <c r="AJ1081" s="572"/>
      <c r="AK1081" s="572"/>
      <c r="AL1081" s="578"/>
      <c r="AM1081" s="579"/>
    </row>
    <row r="1082" spans="1:39" s="649" customFormat="1" x14ac:dyDescent="0.3">
      <c r="A1082" s="565"/>
      <c r="B1082" s="565"/>
      <c r="C1082" s="566"/>
      <c r="D1082" s="566"/>
      <c r="E1082" s="567"/>
      <c r="F1082" s="567"/>
      <c r="G1082" s="567"/>
      <c r="H1082" s="568"/>
      <c r="I1082" s="568"/>
      <c r="J1082" s="569"/>
      <c r="K1082" s="568"/>
      <c r="L1082" s="570"/>
      <c r="M1082" s="571"/>
      <c r="N1082" s="571"/>
      <c r="O1082" s="572"/>
      <c r="P1082" s="566"/>
      <c r="Q1082" s="566"/>
      <c r="R1082" s="566"/>
      <c r="S1082" s="581"/>
      <c r="T1082" s="582"/>
      <c r="U1082" s="565"/>
      <c r="V1082" s="576"/>
      <c r="W1082" s="576"/>
      <c r="X1082" s="577"/>
      <c r="Y1082" s="577"/>
      <c r="Z1082" s="577"/>
      <c r="AA1082" s="577"/>
      <c r="AB1082" s="566"/>
      <c r="AC1082" s="566"/>
      <c r="AD1082" s="566"/>
      <c r="AE1082" s="566"/>
      <c r="AF1082" s="566"/>
      <c r="AG1082" s="566"/>
      <c r="AH1082" s="566"/>
      <c r="AI1082" s="572"/>
      <c r="AJ1082" s="572"/>
      <c r="AK1082" s="572"/>
      <c r="AL1082" s="578"/>
      <c r="AM1082" s="579"/>
    </row>
    <row r="1083" spans="1:39" s="649" customFormat="1" x14ac:dyDescent="0.3">
      <c r="A1083" s="565"/>
      <c r="B1083" s="565"/>
      <c r="C1083" s="566"/>
      <c r="D1083" s="566"/>
      <c r="E1083" s="567"/>
      <c r="F1083" s="567"/>
      <c r="G1083" s="567"/>
      <c r="H1083" s="568"/>
      <c r="I1083" s="568"/>
      <c r="J1083" s="569"/>
      <c r="K1083" s="568"/>
      <c r="L1083" s="570"/>
      <c r="M1083" s="571"/>
      <c r="N1083" s="571"/>
      <c r="O1083" s="572"/>
      <c r="P1083" s="566"/>
      <c r="Q1083" s="566"/>
      <c r="R1083" s="566"/>
      <c r="S1083" s="581"/>
      <c r="T1083" s="582"/>
      <c r="U1083" s="565"/>
      <c r="V1083" s="576"/>
      <c r="W1083" s="576"/>
      <c r="X1083" s="577"/>
      <c r="Y1083" s="577"/>
      <c r="Z1083" s="577"/>
      <c r="AA1083" s="577"/>
      <c r="AB1083" s="566"/>
      <c r="AC1083" s="566"/>
      <c r="AD1083" s="566"/>
      <c r="AE1083" s="566"/>
      <c r="AF1083" s="566"/>
      <c r="AG1083" s="566"/>
      <c r="AH1083" s="566"/>
      <c r="AI1083" s="572"/>
      <c r="AJ1083" s="572"/>
      <c r="AK1083" s="572"/>
      <c r="AL1083" s="578"/>
      <c r="AM1083" s="579"/>
    </row>
    <row r="1084" spans="1:39" s="649" customFormat="1" x14ac:dyDescent="0.3">
      <c r="A1084" s="565"/>
      <c r="B1084" s="565"/>
      <c r="C1084" s="566"/>
      <c r="D1084" s="566"/>
      <c r="E1084" s="567"/>
      <c r="F1084" s="567"/>
      <c r="G1084" s="567"/>
      <c r="H1084" s="568"/>
      <c r="I1084" s="568"/>
      <c r="J1084" s="569"/>
      <c r="K1084" s="568"/>
      <c r="L1084" s="570"/>
      <c r="M1084" s="571"/>
      <c r="N1084" s="571"/>
      <c r="O1084" s="572"/>
      <c r="P1084" s="566"/>
      <c r="Q1084" s="566"/>
      <c r="R1084" s="566"/>
      <c r="S1084" s="581"/>
      <c r="T1084" s="582"/>
      <c r="U1084" s="565"/>
      <c r="V1084" s="576"/>
      <c r="W1084" s="576"/>
      <c r="X1084" s="577"/>
      <c r="Y1084" s="577"/>
      <c r="Z1084" s="577"/>
      <c r="AA1084" s="577"/>
      <c r="AB1084" s="566"/>
      <c r="AC1084" s="566"/>
      <c r="AD1084" s="566"/>
      <c r="AE1084" s="566"/>
      <c r="AF1084" s="566"/>
      <c r="AG1084" s="566"/>
      <c r="AH1084" s="566"/>
      <c r="AI1084" s="572"/>
      <c r="AJ1084" s="572"/>
      <c r="AK1084" s="572"/>
      <c r="AL1084" s="578"/>
      <c r="AM1084" s="579"/>
    </row>
    <row r="1085" spans="1:39" s="649" customFormat="1" x14ac:dyDescent="0.3">
      <c r="A1085" s="565"/>
      <c r="B1085" s="565"/>
      <c r="C1085" s="566"/>
      <c r="D1085" s="566"/>
      <c r="E1085" s="567"/>
      <c r="F1085" s="567"/>
      <c r="G1085" s="567"/>
      <c r="H1085" s="568"/>
      <c r="I1085" s="568"/>
      <c r="J1085" s="569"/>
      <c r="K1085" s="568"/>
      <c r="L1085" s="570"/>
      <c r="M1085" s="571"/>
      <c r="N1085" s="571"/>
      <c r="O1085" s="572"/>
      <c r="P1085" s="566"/>
      <c r="Q1085" s="566"/>
      <c r="R1085" s="566"/>
      <c r="S1085" s="581"/>
      <c r="T1085" s="582"/>
      <c r="U1085" s="565"/>
      <c r="V1085" s="576"/>
      <c r="W1085" s="576"/>
      <c r="X1085" s="577"/>
      <c r="Y1085" s="577"/>
      <c r="Z1085" s="577"/>
      <c r="AA1085" s="577"/>
      <c r="AB1085" s="566"/>
      <c r="AC1085" s="566"/>
      <c r="AD1085" s="566"/>
      <c r="AE1085" s="566"/>
      <c r="AF1085" s="566"/>
      <c r="AG1085" s="566"/>
      <c r="AH1085" s="566"/>
      <c r="AI1085" s="572"/>
      <c r="AJ1085" s="572"/>
      <c r="AK1085" s="572"/>
      <c r="AL1085" s="578"/>
      <c r="AM1085" s="579"/>
    </row>
    <row r="1086" spans="1:39" s="649" customFormat="1" x14ac:dyDescent="0.3">
      <c r="A1086" s="565"/>
      <c r="B1086" s="565"/>
      <c r="C1086" s="566"/>
      <c r="D1086" s="566"/>
      <c r="E1086" s="567"/>
      <c r="F1086" s="567"/>
      <c r="G1086" s="567"/>
      <c r="H1086" s="568"/>
      <c r="I1086" s="568"/>
      <c r="J1086" s="569"/>
      <c r="K1086" s="568"/>
      <c r="L1086" s="570"/>
      <c r="M1086" s="571"/>
      <c r="N1086" s="571"/>
      <c r="O1086" s="572"/>
      <c r="P1086" s="566"/>
      <c r="Q1086" s="566"/>
      <c r="R1086" s="566"/>
      <c r="S1086" s="581"/>
      <c r="T1086" s="582"/>
      <c r="U1086" s="565"/>
      <c r="V1086" s="576"/>
      <c r="W1086" s="576"/>
      <c r="X1086" s="577"/>
      <c r="Y1086" s="577"/>
      <c r="Z1086" s="577"/>
      <c r="AA1086" s="577"/>
      <c r="AB1086" s="566"/>
      <c r="AC1086" s="566"/>
      <c r="AD1086" s="566"/>
      <c r="AE1086" s="566"/>
      <c r="AF1086" s="566"/>
      <c r="AG1086" s="566"/>
      <c r="AH1086" s="566"/>
      <c r="AI1086" s="572"/>
      <c r="AJ1086" s="572"/>
      <c r="AK1086" s="572"/>
      <c r="AL1086" s="578"/>
      <c r="AM1086" s="579"/>
    </row>
    <row r="1087" spans="1:39" s="649" customFormat="1" x14ac:dyDescent="0.3">
      <c r="A1087" s="565"/>
      <c r="B1087" s="565"/>
      <c r="C1087" s="566"/>
      <c r="D1087" s="566"/>
      <c r="E1087" s="567"/>
      <c r="F1087" s="567"/>
      <c r="G1087" s="567"/>
      <c r="H1087" s="568"/>
      <c r="I1087" s="568"/>
      <c r="J1087" s="569"/>
      <c r="K1087" s="568"/>
      <c r="L1087" s="570"/>
      <c r="M1087" s="571"/>
      <c r="N1087" s="571"/>
      <c r="O1087" s="572"/>
      <c r="P1087" s="566"/>
      <c r="Q1087" s="566"/>
      <c r="R1087" s="566"/>
      <c r="S1087" s="581"/>
      <c r="T1087" s="582"/>
      <c r="U1087" s="565"/>
      <c r="V1087" s="576"/>
      <c r="W1087" s="576"/>
      <c r="X1087" s="577"/>
      <c r="Y1087" s="577"/>
      <c r="Z1087" s="577"/>
      <c r="AA1087" s="577"/>
      <c r="AB1087" s="566"/>
      <c r="AC1087" s="566"/>
      <c r="AD1087" s="566"/>
      <c r="AE1087" s="566"/>
      <c r="AF1087" s="566"/>
      <c r="AG1087" s="566"/>
      <c r="AH1087" s="566"/>
      <c r="AI1087" s="572"/>
      <c r="AJ1087" s="572"/>
      <c r="AK1087" s="572"/>
      <c r="AL1087" s="578"/>
      <c r="AM1087" s="579"/>
    </row>
    <row r="1088" spans="1:39" s="649" customFormat="1" x14ac:dyDescent="0.3">
      <c r="A1088" s="565"/>
      <c r="B1088" s="565"/>
      <c r="C1088" s="566"/>
      <c r="D1088" s="566"/>
      <c r="E1088" s="567"/>
      <c r="F1088" s="567"/>
      <c r="G1088" s="567"/>
      <c r="H1088" s="568"/>
      <c r="I1088" s="568"/>
      <c r="J1088" s="569"/>
      <c r="K1088" s="568"/>
      <c r="L1088" s="570"/>
      <c r="M1088" s="571"/>
      <c r="N1088" s="571"/>
      <c r="O1088" s="572"/>
      <c r="P1088" s="566"/>
      <c r="Q1088" s="566"/>
      <c r="R1088" s="566"/>
      <c r="S1088" s="581"/>
      <c r="T1088" s="582"/>
      <c r="U1088" s="565"/>
      <c r="V1088" s="576"/>
      <c r="W1088" s="576"/>
      <c r="X1088" s="577"/>
      <c r="Y1088" s="577"/>
      <c r="Z1088" s="577"/>
      <c r="AA1088" s="577"/>
      <c r="AB1088" s="566"/>
      <c r="AC1088" s="566"/>
      <c r="AD1088" s="566"/>
      <c r="AE1088" s="566"/>
      <c r="AF1088" s="566"/>
      <c r="AG1088" s="566"/>
      <c r="AH1088" s="566"/>
      <c r="AI1088" s="572"/>
      <c r="AJ1088" s="572"/>
      <c r="AK1088" s="572"/>
      <c r="AL1088" s="578"/>
      <c r="AM1088" s="579"/>
    </row>
    <row r="1089" spans="1:39" s="649" customFormat="1" x14ac:dyDescent="0.3">
      <c r="A1089" s="565"/>
      <c r="B1089" s="565"/>
      <c r="C1089" s="566"/>
      <c r="D1089" s="566"/>
      <c r="E1089" s="567"/>
      <c r="F1089" s="567"/>
      <c r="G1089" s="567"/>
      <c r="H1089" s="568"/>
      <c r="I1089" s="568"/>
      <c r="J1089" s="569"/>
      <c r="K1089" s="568"/>
      <c r="L1089" s="570"/>
      <c r="M1089" s="571"/>
      <c r="N1089" s="571"/>
      <c r="O1089" s="572"/>
      <c r="P1089" s="566"/>
      <c r="Q1089" s="566"/>
      <c r="R1089" s="566"/>
      <c r="S1089" s="581"/>
      <c r="T1089" s="582"/>
      <c r="U1089" s="565"/>
      <c r="V1089" s="576"/>
      <c r="W1089" s="576"/>
      <c r="X1089" s="577"/>
      <c r="Y1089" s="577"/>
      <c r="Z1089" s="577"/>
      <c r="AA1089" s="577"/>
      <c r="AB1089" s="566"/>
      <c r="AC1089" s="566"/>
      <c r="AD1089" s="566"/>
      <c r="AE1089" s="566"/>
      <c r="AF1089" s="566"/>
      <c r="AG1089" s="566"/>
      <c r="AH1089" s="566"/>
      <c r="AI1089" s="572"/>
      <c r="AJ1089" s="572"/>
      <c r="AK1089" s="572"/>
      <c r="AL1089" s="578"/>
      <c r="AM1089" s="579"/>
    </row>
    <row r="1090" spans="1:39" s="649" customFormat="1" x14ac:dyDescent="0.3">
      <c r="A1090" s="565"/>
      <c r="B1090" s="565"/>
      <c r="C1090" s="566"/>
      <c r="D1090" s="566"/>
      <c r="E1090" s="567"/>
      <c r="F1090" s="567"/>
      <c r="G1090" s="567"/>
      <c r="H1090" s="568"/>
      <c r="I1090" s="568"/>
      <c r="J1090" s="569"/>
      <c r="K1090" s="568"/>
      <c r="L1090" s="570"/>
      <c r="M1090" s="571"/>
      <c r="N1090" s="571"/>
      <c r="O1090" s="572"/>
      <c r="P1090" s="566"/>
      <c r="Q1090" s="566"/>
      <c r="R1090" s="566"/>
      <c r="S1090" s="581"/>
      <c r="T1090" s="582"/>
      <c r="U1090" s="565"/>
      <c r="V1090" s="576"/>
      <c r="W1090" s="576"/>
      <c r="X1090" s="577"/>
      <c r="Y1090" s="577"/>
      <c r="Z1090" s="577"/>
      <c r="AA1090" s="577"/>
      <c r="AB1090" s="566"/>
      <c r="AC1090" s="566"/>
      <c r="AD1090" s="566"/>
      <c r="AE1090" s="566"/>
      <c r="AF1090" s="566"/>
      <c r="AG1090" s="566"/>
      <c r="AH1090" s="566"/>
      <c r="AI1090" s="572"/>
      <c r="AJ1090" s="572"/>
      <c r="AK1090" s="572"/>
      <c r="AL1090" s="578"/>
      <c r="AM1090" s="579"/>
    </row>
    <row r="1091" spans="1:39" s="649" customFormat="1" x14ac:dyDescent="0.3">
      <c r="A1091" s="565"/>
      <c r="B1091" s="565"/>
      <c r="C1091" s="566"/>
      <c r="D1091" s="566"/>
      <c r="E1091" s="567"/>
      <c r="F1091" s="567"/>
      <c r="G1091" s="567"/>
      <c r="H1091" s="568"/>
      <c r="I1091" s="568"/>
      <c r="J1091" s="569"/>
      <c r="K1091" s="568"/>
      <c r="L1091" s="570"/>
      <c r="M1091" s="571"/>
      <c r="N1091" s="571"/>
      <c r="O1091" s="572"/>
      <c r="P1091" s="566"/>
      <c r="Q1091" s="566"/>
      <c r="R1091" s="566"/>
      <c r="S1091" s="581"/>
      <c r="T1091" s="582"/>
      <c r="U1091" s="565"/>
      <c r="V1091" s="576"/>
      <c r="W1091" s="576"/>
      <c r="X1091" s="577"/>
      <c r="Y1091" s="577"/>
      <c r="Z1091" s="577"/>
      <c r="AA1091" s="577"/>
      <c r="AB1091" s="566"/>
      <c r="AC1091" s="566"/>
      <c r="AD1091" s="566"/>
      <c r="AE1091" s="566"/>
      <c r="AF1091" s="566"/>
      <c r="AG1091" s="566"/>
      <c r="AH1091" s="566"/>
      <c r="AI1091" s="572"/>
      <c r="AJ1091" s="572"/>
      <c r="AK1091" s="572"/>
      <c r="AL1091" s="578"/>
      <c r="AM1091" s="579"/>
    </row>
    <row r="1092" spans="1:39" s="649" customFormat="1" x14ac:dyDescent="0.3">
      <c r="A1092" s="565"/>
      <c r="B1092" s="565"/>
      <c r="C1092" s="566"/>
      <c r="D1092" s="566"/>
      <c r="E1092" s="567"/>
      <c r="F1092" s="567"/>
      <c r="G1092" s="567"/>
      <c r="H1092" s="568"/>
      <c r="I1092" s="568"/>
      <c r="J1092" s="569"/>
      <c r="K1092" s="568"/>
      <c r="L1092" s="570"/>
      <c r="M1092" s="571"/>
      <c r="N1092" s="571"/>
      <c r="O1092" s="572"/>
      <c r="P1092" s="566"/>
      <c r="Q1092" s="566"/>
      <c r="R1092" s="566"/>
      <c r="S1092" s="581"/>
      <c r="T1092" s="582"/>
      <c r="U1092" s="565"/>
      <c r="V1092" s="576"/>
      <c r="W1092" s="576"/>
      <c r="X1092" s="577"/>
      <c r="Y1092" s="577"/>
      <c r="Z1092" s="577"/>
      <c r="AA1092" s="577"/>
      <c r="AB1092" s="566"/>
      <c r="AC1092" s="566"/>
      <c r="AD1092" s="566"/>
      <c r="AE1092" s="566"/>
      <c r="AF1092" s="566"/>
      <c r="AG1092" s="566"/>
      <c r="AH1092" s="566"/>
      <c r="AI1092" s="572"/>
      <c r="AJ1092" s="572"/>
      <c r="AK1092" s="572"/>
      <c r="AL1092" s="578"/>
      <c r="AM1092" s="579"/>
    </row>
    <row r="1093" spans="1:39" s="649" customFormat="1" x14ac:dyDescent="0.3">
      <c r="A1093" s="565"/>
      <c r="B1093" s="565"/>
      <c r="C1093" s="566"/>
      <c r="D1093" s="566"/>
      <c r="E1093" s="567"/>
      <c r="F1093" s="567"/>
      <c r="G1093" s="567"/>
      <c r="H1093" s="568"/>
      <c r="I1093" s="568"/>
      <c r="J1093" s="569"/>
      <c r="K1093" s="568"/>
      <c r="L1093" s="570"/>
      <c r="M1093" s="571"/>
      <c r="N1093" s="571"/>
      <c r="O1093" s="572"/>
      <c r="P1093" s="566"/>
      <c r="Q1093" s="566"/>
      <c r="R1093" s="566"/>
      <c r="S1093" s="581"/>
      <c r="T1093" s="582"/>
      <c r="U1093" s="565"/>
      <c r="V1093" s="576"/>
      <c r="W1093" s="576"/>
      <c r="X1093" s="577"/>
      <c r="Y1093" s="577"/>
      <c r="Z1093" s="577"/>
      <c r="AA1093" s="577"/>
      <c r="AB1093" s="566"/>
      <c r="AC1093" s="566"/>
      <c r="AD1093" s="566"/>
      <c r="AE1093" s="566"/>
      <c r="AF1093" s="566"/>
      <c r="AG1093" s="566"/>
      <c r="AH1093" s="566"/>
      <c r="AI1093" s="572"/>
      <c r="AJ1093" s="572"/>
      <c r="AK1093" s="572"/>
      <c r="AL1093" s="578"/>
      <c r="AM1093" s="579"/>
    </row>
    <row r="1094" spans="1:39" s="649" customFormat="1" x14ac:dyDescent="0.3">
      <c r="A1094" s="565"/>
      <c r="B1094" s="565"/>
      <c r="C1094" s="566"/>
      <c r="D1094" s="566"/>
      <c r="E1094" s="567"/>
      <c r="F1094" s="567"/>
      <c r="G1094" s="567"/>
      <c r="H1094" s="568"/>
      <c r="I1094" s="568"/>
      <c r="J1094" s="569"/>
      <c r="K1094" s="568"/>
      <c r="L1094" s="570"/>
      <c r="M1094" s="571"/>
      <c r="N1094" s="571"/>
      <c r="O1094" s="572"/>
      <c r="P1094" s="566"/>
      <c r="Q1094" s="566"/>
      <c r="R1094" s="566"/>
      <c r="S1094" s="581"/>
      <c r="T1094" s="582"/>
      <c r="U1094" s="565"/>
      <c r="V1094" s="576"/>
      <c r="W1094" s="576"/>
      <c r="X1094" s="577"/>
      <c r="Y1094" s="577"/>
      <c r="Z1094" s="577"/>
      <c r="AA1094" s="577"/>
      <c r="AB1094" s="566"/>
      <c r="AC1094" s="566"/>
      <c r="AD1094" s="566"/>
      <c r="AE1094" s="566"/>
      <c r="AF1094" s="566"/>
      <c r="AG1094" s="566"/>
      <c r="AH1094" s="566"/>
      <c r="AI1094" s="572"/>
      <c r="AJ1094" s="572"/>
      <c r="AK1094" s="572"/>
      <c r="AL1094" s="578"/>
      <c r="AM1094" s="579"/>
    </row>
    <row r="1095" spans="1:39" s="649" customFormat="1" x14ac:dyDescent="0.3">
      <c r="A1095" s="565"/>
      <c r="B1095" s="565"/>
      <c r="C1095" s="566"/>
      <c r="D1095" s="566"/>
      <c r="E1095" s="567"/>
      <c r="F1095" s="567"/>
      <c r="G1095" s="567"/>
      <c r="H1095" s="568"/>
      <c r="I1095" s="568"/>
      <c r="J1095" s="569"/>
      <c r="K1095" s="568"/>
      <c r="L1095" s="570"/>
      <c r="M1095" s="571"/>
      <c r="N1095" s="571"/>
      <c r="O1095" s="572"/>
      <c r="P1095" s="566"/>
      <c r="Q1095" s="566"/>
      <c r="R1095" s="566"/>
      <c r="S1095" s="581"/>
      <c r="T1095" s="582"/>
      <c r="U1095" s="565"/>
      <c r="V1095" s="576"/>
      <c r="W1095" s="576"/>
      <c r="X1095" s="577"/>
      <c r="Y1095" s="577"/>
      <c r="Z1095" s="577"/>
      <c r="AA1095" s="577"/>
      <c r="AB1095" s="566"/>
      <c r="AC1095" s="566"/>
      <c r="AD1095" s="566"/>
      <c r="AE1095" s="566"/>
      <c r="AF1095" s="566"/>
      <c r="AG1095" s="566"/>
      <c r="AH1095" s="566"/>
      <c r="AI1095" s="572"/>
      <c r="AJ1095" s="572"/>
      <c r="AK1095" s="572"/>
      <c r="AL1095" s="578"/>
      <c r="AM1095" s="579"/>
    </row>
    <row r="1096" spans="1:39" s="649" customFormat="1" x14ac:dyDescent="0.3">
      <c r="A1096" s="565"/>
      <c r="B1096" s="565"/>
      <c r="C1096" s="566"/>
      <c r="D1096" s="566"/>
      <c r="E1096" s="567"/>
      <c r="F1096" s="567"/>
      <c r="G1096" s="567"/>
      <c r="H1096" s="568"/>
      <c r="I1096" s="568"/>
      <c r="J1096" s="569"/>
      <c r="K1096" s="568"/>
      <c r="L1096" s="570"/>
      <c r="M1096" s="571"/>
      <c r="N1096" s="571"/>
      <c r="O1096" s="572"/>
      <c r="P1096" s="566"/>
      <c r="Q1096" s="566"/>
      <c r="R1096" s="566"/>
      <c r="S1096" s="581"/>
      <c r="T1096" s="582"/>
      <c r="U1096" s="565"/>
      <c r="V1096" s="576"/>
      <c r="W1096" s="576"/>
      <c r="X1096" s="577"/>
      <c r="Y1096" s="577"/>
      <c r="Z1096" s="577"/>
      <c r="AA1096" s="577"/>
      <c r="AB1096" s="566"/>
      <c r="AC1096" s="566"/>
      <c r="AD1096" s="566"/>
      <c r="AE1096" s="566"/>
      <c r="AF1096" s="566"/>
      <c r="AG1096" s="566"/>
      <c r="AH1096" s="566"/>
      <c r="AI1096" s="572"/>
      <c r="AJ1096" s="572"/>
      <c r="AK1096" s="572"/>
      <c r="AL1096" s="578"/>
      <c r="AM1096" s="579"/>
    </row>
    <row r="1097" spans="1:39" s="649" customFormat="1" x14ac:dyDescent="0.3">
      <c r="A1097" s="565"/>
      <c r="B1097" s="565"/>
      <c r="C1097" s="566"/>
      <c r="D1097" s="566"/>
      <c r="E1097" s="567"/>
      <c r="F1097" s="567"/>
      <c r="G1097" s="567"/>
      <c r="H1097" s="568"/>
      <c r="I1097" s="568"/>
      <c r="J1097" s="569"/>
      <c r="K1097" s="568"/>
      <c r="L1097" s="570"/>
      <c r="M1097" s="571"/>
      <c r="N1097" s="571"/>
      <c r="O1097" s="572"/>
      <c r="P1097" s="566"/>
      <c r="Q1097" s="566"/>
      <c r="R1097" s="566"/>
      <c r="S1097" s="581"/>
      <c r="T1097" s="582"/>
      <c r="U1097" s="565"/>
      <c r="V1097" s="576"/>
      <c r="W1097" s="576"/>
      <c r="X1097" s="577"/>
      <c r="Y1097" s="577"/>
      <c r="Z1097" s="577"/>
      <c r="AA1097" s="577"/>
      <c r="AB1097" s="566"/>
      <c r="AC1097" s="566"/>
      <c r="AD1097" s="566"/>
      <c r="AE1097" s="566"/>
      <c r="AF1097" s="566"/>
      <c r="AG1097" s="566"/>
      <c r="AH1097" s="566"/>
      <c r="AI1097" s="572"/>
      <c r="AJ1097" s="572"/>
      <c r="AK1097" s="572"/>
      <c r="AL1097" s="578"/>
      <c r="AM1097" s="579"/>
    </row>
    <row r="1098" spans="1:39" s="649" customFormat="1" x14ac:dyDescent="0.3">
      <c r="A1098" s="565"/>
      <c r="B1098" s="565"/>
      <c r="C1098" s="566"/>
      <c r="D1098" s="566"/>
      <c r="E1098" s="567"/>
      <c r="F1098" s="567"/>
      <c r="G1098" s="567"/>
      <c r="H1098" s="568"/>
      <c r="I1098" s="568"/>
      <c r="J1098" s="569"/>
      <c r="K1098" s="568"/>
      <c r="L1098" s="570"/>
      <c r="M1098" s="571"/>
      <c r="N1098" s="571"/>
      <c r="O1098" s="572"/>
      <c r="P1098" s="566"/>
      <c r="Q1098" s="566"/>
      <c r="R1098" s="566"/>
      <c r="S1098" s="581"/>
      <c r="T1098" s="582"/>
      <c r="U1098" s="565"/>
      <c r="V1098" s="576"/>
      <c r="W1098" s="576"/>
      <c r="X1098" s="577"/>
      <c r="Y1098" s="577"/>
      <c r="Z1098" s="577"/>
      <c r="AA1098" s="577"/>
      <c r="AB1098" s="566"/>
      <c r="AC1098" s="566"/>
      <c r="AD1098" s="566"/>
      <c r="AE1098" s="566"/>
      <c r="AF1098" s="566"/>
      <c r="AG1098" s="566"/>
      <c r="AH1098" s="566"/>
      <c r="AI1098" s="572"/>
      <c r="AJ1098" s="572"/>
      <c r="AK1098" s="572"/>
      <c r="AL1098" s="578"/>
      <c r="AM1098" s="579"/>
    </row>
    <row r="1099" spans="1:39" s="649" customFormat="1" x14ac:dyDescent="0.3">
      <c r="A1099" s="565"/>
      <c r="B1099" s="565"/>
      <c r="C1099" s="566"/>
      <c r="D1099" s="566"/>
      <c r="E1099" s="567"/>
      <c r="F1099" s="567"/>
      <c r="G1099" s="567"/>
      <c r="H1099" s="568"/>
      <c r="I1099" s="568"/>
      <c r="J1099" s="569"/>
      <c r="K1099" s="568"/>
      <c r="L1099" s="570"/>
      <c r="M1099" s="571"/>
      <c r="N1099" s="571"/>
      <c r="O1099" s="572"/>
      <c r="P1099" s="566"/>
      <c r="Q1099" s="566"/>
      <c r="R1099" s="566"/>
      <c r="S1099" s="581"/>
      <c r="T1099" s="582"/>
      <c r="U1099" s="565"/>
      <c r="V1099" s="576"/>
      <c r="W1099" s="576"/>
      <c r="X1099" s="577"/>
      <c r="Y1099" s="577"/>
      <c r="Z1099" s="577"/>
      <c r="AA1099" s="577"/>
      <c r="AB1099" s="566"/>
      <c r="AC1099" s="566"/>
      <c r="AD1099" s="566"/>
      <c r="AE1099" s="566"/>
      <c r="AF1099" s="566"/>
      <c r="AG1099" s="566"/>
      <c r="AH1099" s="566"/>
      <c r="AI1099" s="572"/>
      <c r="AJ1099" s="572"/>
      <c r="AK1099" s="572"/>
      <c r="AL1099" s="578"/>
      <c r="AM1099" s="579"/>
    </row>
    <row r="1100" spans="1:39" s="649" customFormat="1" x14ac:dyDescent="0.3">
      <c r="A1100" s="565"/>
      <c r="B1100" s="565"/>
      <c r="C1100" s="566"/>
      <c r="D1100" s="566"/>
      <c r="E1100" s="567"/>
      <c r="F1100" s="567"/>
      <c r="G1100" s="567"/>
      <c r="H1100" s="568"/>
      <c r="I1100" s="568"/>
      <c r="J1100" s="569"/>
      <c r="K1100" s="568"/>
      <c r="L1100" s="570"/>
      <c r="M1100" s="571"/>
      <c r="N1100" s="571"/>
      <c r="O1100" s="572"/>
      <c r="P1100" s="566"/>
      <c r="Q1100" s="566"/>
      <c r="R1100" s="566"/>
      <c r="S1100" s="581"/>
      <c r="T1100" s="582"/>
      <c r="U1100" s="565"/>
      <c r="V1100" s="576"/>
      <c r="W1100" s="576"/>
      <c r="X1100" s="577"/>
      <c r="Y1100" s="577"/>
      <c r="Z1100" s="577"/>
      <c r="AA1100" s="577"/>
      <c r="AB1100" s="566"/>
      <c r="AC1100" s="566"/>
      <c r="AD1100" s="566"/>
      <c r="AE1100" s="566"/>
      <c r="AF1100" s="566"/>
      <c r="AG1100" s="566"/>
      <c r="AH1100" s="566"/>
      <c r="AI1100" s="572"/>
      <c r="AJ1100" s="572"/>
      <c r="AK1100" s="572"/>
      <c r="AL1100" s="578"/>
      <c r="AM1100" s="579"/>
    </row>
    <row r="1101" spans="1:39" s="649" customFormat="1" x14ac:dyDescent="0.3">
      <c r="A1101" s="565"/>
      <c r="B1101" s="565"/>
      <c r="C1101" s="566"/>
      <c r="D1101" s="566"/>
      <c r="E1101" s="567"/>
      <c r="F1101" s="567"/>
      <c r="G1101" s="567"/>
      <c r="H1101" s="568"/>
      <c r="I1101" s="568"/>
      <c r="J1101" s="569"/>
      <c r="K1101" s="568"/>
      <c r="L1101" s="570"/>
      <c r="M1101" s="571"/>
      <c r="N1101" s="571"/>
      <c r="O1101" s="572"/>
      <c r="P1101" s="566"/>
      <c r="Q1101" s="566"/>
      <c r="R1101" s="566"/>
      <c r="S1101" s="581"/>
      <c r="T1101" s="582"/>
      <c r="U1101" s="565"/>
      <c r="V1101" s="576"/>
      <c r="W1101" s="576"/>
      <c r="X1101" s="577"/>
      <c r="Y1101" s="577"/>
      <c r="Z1101" s="577"/>
      <c r="AA1101" s="577"/>
      <c r="AB1101" s="566"/>
      <c r="AC1101" s="566"/>
      <c r="AD1101" s="566"/>
      <c r="AE1101" s="566"/>
      <c r="AF1101" s="566"/>
      <c r="AG1101" s="566"/>
      <c r="AH1101" s="566"/>
      <c r="AI1101" s="572"/>
      <c r="AJ1101" s="572"/>
      <c r="AK1101" s="572"/>
      <c r="AL1101" s="578"/>
      <c r="AM1101" s="579"/>
    </row>
    <row r="1102" spans="1:39" s="649" customFormat="1" x14ac:dyDescent="0.3">
      <c r="A1102" s="565"/>
      <c r="B1102" s="565"/>
      <c r="C1102" s="566"/>
      <c r="D1102" s="566"/>
      <c r="E1102" s="567"/>
      <c r="F1102" s="567"/>
      <c r="G1102" s="567"/>
      <c r="H1102" s="568"/>
      <c r="I1102" s="568"/>
      <c r="J1102" s="569"/>
      <c r="K1102" s="568"/>
      <c r="L1102" s="570"/>
      <c r="M1102" s="571"/>
      <c r="N1102" s="571"/>
      <c r="O1102" s="572"/>
      <c r="P1102" s="566"/>
      <c r="Q1102" s="566"/>
      <c r="R1102" s="566"/>
      <c r="S1102" s="581"/>
      <c r="T1102" s="582"/>
      <c r="U1102" s="565"/>
      <c r="V1102" s="576"/>
      <c r="W1102" s="576"/>
      <c r="X1102" s="577"/>
      <c r="Y1102" s="577"/>
      <c r="Z1102" s="577"/>
      <c r="AA1102" s="577"/>
      <c r="AB1102" s="566"/>
      <c r="AC1102" s="566"/>
      <c r="AD1102" s="566"/>
      <c r="AE1102" s="566"/>
      <c r="AF1102" s="566"/>
      <c r="AG1102" s="566"/>
      <c r="AH1102" s="566"/>
      <c r="AI1102" s="572"/>
      <c r="AJ1102" s="572"/>
      <c r="AK1102" s="572"/>
      <c r="AL1102" s="578"/>
      <c r="AM1102" s="579"/>
    </row>
    <row r="1103" spans="1:39" s="649" customFormat="1" x14ac:dyDescent="0.3">
      <c r="A1103" s="565"/>
      <c r="B1103" s="565"/>
      <c r="C1103" s="566"/>
      <c r="D1103" s="566"/>
      <c r="E1103" s="567"/>
      <c r="F1103" s="567"/>
      <c r="G1103" s="567"/>
      <c r="H1103" s="568"/>
      <c r="I1103" s="568"/>
      <c r="J1103" s="569"/>
      <c r="K1103" s="568"/>
      <c r="L1103" s="570"/>
      <c r="M1103" s="571"/>
      <c r="N1103" s="571"/>
      <c r="O1103" s="572"/>
      <c r="P1103" s="566"/>
      <c r="Q1103" s="566"/>
      <c r="R1103" s="566"/>
      <c r="S1103" s="581"/>
      <c r="T1103" s="582"/>
      <c r="U1103" s="565"/>
      <c r="V1103" s="576"/>
      <c r="W1103" s="576"/>
      <c r="X1103" s="577"/>
      <c r="Y1103" s="577"/>
      <c r="Z1103" s="577"/>
      <c r="AA1103" s="577"/>
      <c r="AB1103" s="566"/>
      <c r="AC1103" s="566"/>
      <c r="AD1103" s="566"/>
      <c r="AE1103" s="566"/>
      <c r="AF1103" s="566"/>
      <c r="AG1103" s="566"/>
      <c r="AH1103" s="566"/>
      <c r="AI1103" s="572"/>
      <c r="AJ1103" s="572"/>
      <c r="AK1103" s="572"/>
      <c r="AL1103" s="578"/>
      <c r="AM1103" s="579"/>
    </row>
    <row r="1104" spans="1:39" s="649" customFormat="1" x14ac:dyDescent="0.3">
      <c r="A1104" s="565"/>
      <c r="B1104" s="565"/>
      <c r="C1104" s="566"/>
      <c r="D1104" s="566"/>
      <c r="E1104" s="567"/>
      <c r="F1104" s="567"/>
      <c r="G1104" s="567"/>
      <c r="H1104" s="568"/>
      <c r="I1104" s="568"/>
      <c r="J1104" s="569"/>
      <c r="K1104" s="568"/>
      <c r="L1104" s="570"/>
      <c r="M1104" s="571"/>
      <c r="N1104" s="571"/>
      <c r="O1104" s="572"/>
      <c r="P1104" s="566"/>
      <c r="Q1104" s="566"/>
      <c r="R1104" s="566"/>
      <c r="S1104" s="581"/>
      <c r="T1104" s="582"/>
      <c r="U1104" s="565"/>
      <c r="V1104" s="576"/>
      <c r="W1104" s="576"/>
      <c r="X1104" s="577"/>
      <c r="Y1104" s="577"/>
      <c r="Z1104" s="577"/>
      <c r="AA1104" s="577"/>
      <c r="AB1104" s="566"/>
      <c r="AC1104" s="566"/>
      <c r="AD1104" s="566"/>
      <c r="AE1104" s="566"/>
      <c r="AF1104" s="566"/>
      <c r="AG1104" s="566"/>
      <c r="AH1104" s="566"/>
      <c r="AI1104" s="572"/>
      <c r="AJ1104" s="572"/>
      <c r="AK1104" s="572"/>
      <c r="AL1104" s="578"/>
      <c r="AM1104" s="579"/>
    </row>
    <row r="1105" spans="1:39" s="649" customFormat="1" x14ac:dyDescent="0.3">
      <c r="A1105" s="565"/>
      <c r="B1105" s="565"/>
      <c r="C1105" s="566"/>
      <c r="D1105" s="566"/>
      <c r="E1105" s="567"/>
      <c r="F1105" s="567"/>
      <c r="G1105" s="567"/>
      <c r="H1105" s="568"/>
      <c r="I1105" s="568"/>
      <c r="J1105" s="569"/>
      <c r="K1105" s="568"/>
      <c r="L1105" s="570"/>
      <c r="M1105" s="571"/>
      <c r="N1105" s="571"/>
      <c r="O1105" s="572"/>
      <c r="P1105" s="566"/>
      <c r="Q1105" s="566"/>
      <c r="R1105" s="566"/>
      <c r="S1105" s="581"/>
      <c r="T1105" s="582"/>
      <c r="U1105" s="565"/>
      <c r="V1105" s="576"/>
      <c r="W1105" s="576"/>
      <c r="X1105" s="577"/>
      <c r="Y1105" s="577"/>
      <c r="Z1105" s="577"/>
      <c r="AA1105" s="577"/>
      <c r="AB1105" s="566"/>
      <c r="AC1105" s="566"/>
      <c r="AD1105" s="566"/>
      <c r="AE1105" s="566"/>
      <c r="AF1105" s="566"/>
      <c r="AG1105" s="566"/>
      <c r="AH1105" s="566"/>
      <c r="AI1105" s="572"/>
      <c r="AJ1105" s="572"/>
      <c r="AK1105" s="572"/>
      <c r="AL1105" s="578"/>
      <c r="AM1105" s="579"/>
    </row>
    <row r="1106" spans="1:39" s="649" customFormat="1" x14ac:dyDescent="0.3">
      <c r="A1106" s="565"/>
      <c r="B1106" s="565"/>
      <c r="C1106" s="566"/>
      <c r="D1106" s="566"/>
      <c r="E1106" s="567"/>
      <c r="F1106" s="567"/>
      <c r="G1106" s="567"/>
      <c r="H1106" s="568"/>
      <c r="I1106" s="568"/>
      <c r="J1106" s="569"/>
      <c r="K1106" s="568"/>
      <c r="L1106" s="570"/>
      <c r="M1106" s="571"/>
      <c r="N1106" s="571"/>
      <c r="O1106" s="572"/>
      <c r="P1106" s="566"/>
      <c r="Q1106" s="566"/>
      <c r="R1106" s="566"/>
      <c r="S1106" s="581"/>
      <c r="T1106" s="582"/>
      <c r="U1106" s="565"/>
      <c r="V1106" s="576"/>
      <c r="W1106" s="576"/>
      <c r="X1106" s="577"/>
      <c r="Y1106" s="577"/>
      <c r="Z1106" s="577"/>
      <c r="AA1106" s="577"/>
      <c r="AB1106" s="566"/>
      <c r="AC1106" s="566"/>
      <c r="AD1106" s="566"/>
      <c r="AE1106" s="566"/>
      <c r="AF1106" s="566"/>
      <c r="AG1106" s="566"/>
      <c r="AH1106" s="566"/>
      <c r="AI1106" s="572"/>
      <c r="AJ1106" s="572"/>
      <c r="AK1106" s="572"/>
      <c r="AL1106" s="578"/>
      <c r="AM1106" s="579"/>
    </row>
    <row r="1107" spans="1:39" s="649" customFormat="1" x14ac:dyDescent="0.3">
      <c r="A1107" s="565"/>
      <c r="B1107" s="565"/>
      <c r="C1107" s="566"/>
      <c r="D1107" s="566"/>
      <c r="E1107" s="567"/>
      <c r="F1107" s="567"/>
      <c r="G1107" s="567"/>
      <c r="H1107" s="568"/>
      <c r="I1107" s="568"/>
      <c r="J1107" s="569"/>
      <c r="K1107" s="568"/>
      <c r="L1107" s="570"/>
      <c r="M1107" s="571"/>
      <c r="N1107" s="571"/>
      <c r="O1107" s="572"/>
      <c r="P1107" s="566"/>
      <c r="Q1107" s="566"/>
      <c r="R1107" s="566"/>
      <c r="S1107" s="581"/>
      <c r="T1107" s="582"/>
      <c r="U1107" s="565"/>
      <c r="V1107" s="576"/>
      <c r="W1107" s="576"/>
      <c r="X1107" s="577"/>
      <c r="Y1107" s="577"/>
      <c r="Z1107" s="577"/>
      <c r="AA1107" s="577"/>
      <c r="AB1107" s="566"/>
      <c r="AC1107" s="566"/>
      <c r="AD1107" s="566"/>
      <c r="AE1107" s="566"/>
      <c r="AF1107" s="566"/>
      <c r="AG1107" s="566"/>
      <c r="AH1107" s="566"/>
      <c r="AI1107" s="572"/>
      <c r="AJ1107" s="572"/>
      <c r="AK1107" s="572"/>
      <c r="AL1107" s="578"/>
      <c r="AM1107" s="579"/>
    </row>
    <row r="1108" spans="1:39" s="649" customFormat="1" x14ac:dyDescent="0.3">
      <c r="A1108" s="565"/>
      <c r="B1108" s="565"/>
      <c r="C1108" s="566"/>
      <c r="D1108" s="566"/>
      <c r="E1108" s="567"/>
      <c r="F1108" s="567"/>
      <c r="G1108" s="567"/>
      <c r="H1108" s="568"/>
      <c r="I1108" s="568"/>
      <c r="J1108" s="569"/>
      <c r="K1108" s="568"/>
      <c r="L1108" s="570"/>
      <c r="M1108" s="571"/>
      <c r="N1108" s="571"/>
      <c r="O1108" s="572"/>
      <c r="P1108" s="566"/>
      <c r="Q1108" s="566"/>
      <c r="R1108" s="566"/>
      <c r="S1108" s="581"/>
      <c r="T1108" s="582"/>
      <c r="U1108" s="565"/>
      <c r="V1108" s="576"/>
      <c r="W1108" s="576"/>
      <c r="X1108" s="577"/>
      <c r="Y1108" s="577"/>
      <c r="Z1108" s="577"/>
      <c r="AA1108" s="577"/>
      <c r="AB1108" s="566"/>
      <c r="AC1108" s="566"/>
      <c r="AD1108" s="566"/>
      <c r="AE1108" s="566"/>
      <c r="AF1108" s="566"/>
      <c r="AG1108" s="566"/>
      <c r="AH1108" s="566"/>
      <c r="AI1108" s="572"/>
      <c r="AJ1108" s="572"/>
      <c r="AK1108" s="572"/>
      <c r="AL1108" s="578"/>
      <c r="AM1108" s="579"/>
    </row>
    <row r="1109" spans="1:39" s="649" customFormat="1" x14ac:dyDescent="0.3">
      <c r="A1109" s="565"/>
      <c r="B1109" s="565"/>
      <c r="C1109" s="566"/>
      <c r="D1109" s="566"/>
      <c r="E1109" s="567"/>
      <c r="F1109" s="567"/>
      <c r="G1109" s="567"/>
      <c r="H1109" s="568"/>
      <c r="I1109" s="568"/>
      <c r="J1109" s="569"/>
      <c r="K1109" s="568"/>
      <c r="L1109" s="570"/>
      <c r="M1109" s="571"/>
      <c r="N1109" s="571"/>
      <c r="O1109" s="572"/>
      <c r="P1109" s="566"/>
      <c r="Q1109" s="566"/>
      <c r="R1109" s="566"/>
      <c r="S1109" s="581"/>
      <c r="T1109" s="582"/>
      <c r="U1109" s="565"/>
      <c r="V1109" s="576"/>
      <c r="W1109" s="576"/>
      <c r="X1109" s="577"/>
      <c r="Y1109" s="577"/>
      <c r="Z1109" s="577"/>
      <c r="AA1109" s="577"/>
      <c r="AB1109" s="566"/>
      <c r="AC1109" s="566"/>
      <c r="AD1109" s="566"/>
      <c r="AE1109" s="566"/>
      <c r="AF1109" s="566"/>
      <c r="AG1109" s="566"/>
      <c r="AH1109" s="566"/>
      <c r="AI1109" s="572"/>
      <c r="AJ1109" s="572"/>
      <c r="AK1109" s="572"/>
      <c r="AL1109" s="578"/>
      <c r="AM1109" s="579"/>
    </row>
    <row r="1110" spans="1:39" s="649" customFormat="1" x14ac:dyDescent="0.3">
      <c r="A1110" s="565"/>
      <c r="B1110" s="565"/>
      <c r="C1110" s="566"/>
      <c r="D1110" s="566"/>
      <c r="E1110" s="567"/>
      <c r="F1110" s="567"/>
      <c r="G1110" s="567"/>
      <c r="H1110" s="568"/>
      <c r="I1110" s="568"/>
      <c r="J1110" s="569"/>
      <c r="K1110" s="568"/>
      <c r="L1110" s="570"/>
      <c r="M1110" s="571"/>
      <c r="N1110" s="571"/>
      <c r="O1110" s="572"/>
      <c r="P1110" s="566"/>
      <c r="Q1110" s="566"/>
      <c r="R1110" s="566"/>
      <c r="S1110" s="581"/>
      <c r="T1110" s="582"/>
      <c r="U1110" s="565"/>
      <c r="V1110" s="576"/>
      <c r="W1110" s="576"/>
      <c r="X1110" s="577"/>
      <c r="Y1110" s="577"/>
      <c r="Z1110" s="577"/>
      <c r="AA1110" s="577"/>
      <c r="AB1110" s="566"/>
      <c r="AC1110" s="566"/>
      <c r="AD1110" s="566"/>
      <c r="AE1110" s="566"/>
      <c r="AF1110" s="566"/>
      <c r="AG1110" s="566"/>
      <c r="AH1110" s="566"/>
      <c r="AI1110" s="572"/>
      <c r="AJ1110" s="572"/>
      <c r="AK1110" s="572"/>
      <c r="AL1110" s="578"/>
      <c r="AM1110" s="579"/>
    </row>
    <row r="1111" spans="1:39" s="649" customFormat="1" x14ac:dyDescent="0.3">
      <c r="A1111" s="565"/>
      <c r="B1111" s="565"/>
      <c r="C1111" s="566"/>
      <c r="D1111" s="566"/>
      <c r="E1111" s="567"/>
      <c r="F1111" s="567"/>
      <c r="G1111" s="567"/>
      <c r="H1111" s="568"/>
      <c r="I1111" s="568"/>
      <c r="J1111" s="569"/>
      <c r="K1111" s="568"/>
      <c r="L1111" s="570"/>
      <c r="M1111" s="571"/>
      <c r="N1111" s="571"/>
      <c r="O1111" s="572"/>
      <c r="P1111" s="566"/>
      <c r="Q1111" s="566"/>
      <c r="R1111" s="566"/>
      <c r="S1111" s="581"/>
      <c r="T1111" s="582"/>
      <c r="U1111" s="565"/>
      <c r="V1111" s="576"/>
      <c r="W1111" s="576"/>
      <c r="X1111" s="577"/>
      <c r="Y1111" s="577"/>
      <c r="Z1111" s="577"/>
      <c r="AA1111" s="577"/>
      <c r="AB1111" s="566"/>
      <c r="AC1111" s="566"/>
      <c r="AD1111" s="566"/>
      <c r="AE1111" s="566"/>
      <c r="AF1111" s="566"/>
      <c r="AG1111" s="566"/>
      <c r="AH1111" s="566"/>
      <c r="AI1111" s="572"/>
      <c r="AJ1111" s="572"/>
      <c r="AK1111" s="572"/>
      <c r="AL1111" s="578"/>
      <c r="AM1111" s="579"/>
    </row>
    <row r="1112" spans="1:39" s="649" customFormat="1" x14ac:dyDescent="0.3">
      <c r="A1112" s="565"/>
      <c r="B1112" s="565"/>
      <c r="C1112" s="566"/>
      <c r="D1112" s="566"/>
      <c r="E1112" s="567"/>
      <c r="F1112" s="567"/>
      <c r="G1112" s="567"/>
      <c r="H1112" s="568"/>
      <c r="I1112" s="568"/>
      <c r="J1112" s="569"/>
      <c r="K1112" s="568"/>
      <c r="L1112" s="570"/>
      <c r="M1112" s="571"/>
      <c r="N1112" s="571"/>
      <c r="O1112" s="572"/>
      <c r="P1112" s="566"/>
      <c r="Q1112" s="566"/>
      <c r="R1112" s="566"/>
      <c r="S1112" s="581"/>
      <c r="T1112" s="582"/>
      <c r="U1112" s="565"/>
      <c r="V1112" s="576"/>
      <c r="W1112" s="576"/>
      <c r="X1112" s="577"/>
      <c r="Y1112" s="577"/>
      <c r="Z1112" s="577"/>
      <c r="AA1112" s="577"/>
      <c r="AB1112" s="566"/>
      <c r="AC1112" s="566"/>
      <c r="AD1112" s="566"/>
      <c r="AE1112" s="566"/>
      <c r="AF1112" s="566"/>
      <c r="AG1112" s="566"/>
      <c r="AH1112" s="566"/>
      <c r="AI1112" s="572"/>
      <c r="AJ1112" s="572"/>
      <c r="AK1112" s="572"/>
      <c r="AL1112" s="578"/>
      <c r="AM1112" s="579"/>
    </row>
    <row r="1113" spans="1:39" s="649" customFormat="1" x14ac:dyDescent="0.3">
      <c r="A1113" s="565"/>
      <c r="B1113" s="565"/>
      <c r="C1113" s="566"/>
      <c r="D1113" s="566"/>
      <c r="E1113" s="567"/>
      <c r="F1113" s="567"/>
      <c r="G1113" s="567"/>
      <c r="H1113" s="568"/>
      <c r="I1113" s="568"/>
      <c r="J1113" s="569"/>
      <c r="K1113" s="568"/>
      <c r="L1113" s="570"/>
      <c r="M1113" s="571"/>
      <c r="N1113" s="571"/>
      <c r="O1113" s="572"/>
      <c r="P1113" s="566"/>
      <c r="Q1113" s="566"/>
      <c r="R1113" s="566"/>
      <c r="S1113" s="581"/>
      <c r="T1113" s="582"/>
      <c r="U1113" s="565"/>
      <c r="V1113" s="576"/>
      <c r="W1113" s="576"/>
      <c r="X1113" s="577"/>
      <c r="Y1113" s="577"/>
      <c r="Z1113" s="577"/>
      <c r="AA1113" s="577"/>
      <c r="AB1113" s="566"/>
      <c r="AC1113" s="566"/>
      <c r="AD1113" s="566"/>
      <c r="AE1113" s="566"/>
      <c r="AF1113" s="566"/>
      <c r="AG1113" s="566"/>
      <c r="AH1113" s="566"/>
      <c r="AI1113" s="572"/>
      <c r="AJ1113" s="572"/>
      <c r="AK1113" s="572"/>
      <c r="AL1113" s="578"/>
      <c r="AM1113" s="579"/>
    </row>
    <row r="1114" spans="1:39" s="649" customFormat="1" x14ac:dyDescent="0.3">
      <c r="A1114" s="565"/>
      <c r="B1114" s="565"/>
      <c r="C1114" s="566"/>
      <c r="D1114" s="566"/>
      <c r="E1114" s="567"/>
      <c r="F1114" s="567"/>
      <c r="G1114" s="567"/>
      <c r="H1114" s="568"/>
      <c r="I1114" s="568"/>
      <c r="J1114" s="569"/>
      <c r="K1114" s="568"/>
      <c r="L1114" s="570"/>
      <c r="M1114" s="571"/>
      <c r="N1114" s="571"/>
      <c r="O1114" s="572"/>
      <c r="P1114" s="566"/>
      <c r="Q1114" s="566"/>
      <c r="R1114" s="566"/>
      <c r="S1114" s="581"/>
      <c r="T1114" s="582"/>
      <c r="U1114" s="565"/>
      <c r="V1114" s="576"/>
      <c r="W1114" s="576"/>
      <c r="X1114" s="577"/>
      <c r="Y1114" s="577"/>
      <c r="Z1114" s="577"/>
      <c r="AA1114" s="577"/>
      <c r="AB1114" s="566"/>
      <c r="AC1114" s="566"/>
      <c r="AD1114" s="566"/>
      <c r="AE1114" s="566"/>
      <c r="AF1114" s="566"/>
      <c r="AG1114" s="566"/>
      <c r="AH1114" s="566"/>
      <c r="AI1114" s="572"/>
      <c r="AJ1114" s="572"/>
      <c r="AK1114" s="572"/>
      <c r="AL1114" s="578"/>
      <c r="AM1114" s="579"/>
    </row>
    <row r="1115" spans="1:39" s="649" customFormat="1" x14ac:dyDescent="0.3">
      <c r="A1115" s="565"/>
      <c r="B1115" s="565"/>
      <c r="C1115" s="566"/>
      <c r="D1115" s="566"/>
      <c r="E1115" s="567"/>
      <c r="F1115" s="567"/>
      <c r="G1115" s="567"/>
      <c r="H1115" s="568"/>
      <c r="I1115" s="568"/>
      <c r="J1115" s="569"/>
      <c r="K1115" s="568"/>
      <c r="L1115" s="570"/>
      <c r="M1115" s="571"/>
      <c r="N1115" s="571"/>
      <c r="O1115" s="572"/>
      <c r="P1115" s="566"/>
      <c r="Q1115" s="566"/>
      <c r="R1115" s="566"/>
      <c r="S1115" s="581"/>
      <c r="T1115" s="582"/>
      <c r="U1115" s="565"/>
      <c r="V1115" s="576"/>
      <c r="W1115" s="576"/>
      <c r="X1115" s="577"/>
      <c r="Y1115" s="577"/>
      <c r="Z1115" s="577"/>
      <c r="AA1115" s="577"/>
      <c r="AB1115" s="566"/>
      <c r="AC1115" s="566"/>
      <c r="AD1115" s="566"/>
      <c r="AE1115" s="566"/>
      <c r="AF1115" s="566"/>
      <c r="AG1115" s="566"/>
      <c r="AH1115" s="566"/>
      <c r="AI1115" s="572"/>
      <c r="AJ1115" s="572"/>
      <c r="AK1115" s="572"/>
      <c r="AL1115" s="578"/>
      <c r="AM1115" s="579"/>
    </row>
    <row r="1116" spans="1:39" s="649" customFormat="1" x14ac:dyDescent="0.3">
      <c r="A1116" s="565"/>
      <c r="B1116" s="565"/>
      <c r="C1116" s="566"/>
      <c r="D1116" s="566"/>
      <c r="E1116" s="567"/>
      <c r="F1116" s="567"/>
      <c r="G1116" s="567"/>
      <c r="H1116" s="568"/>
      <c r="I1116" s="568"/>
      <c r="J1116" s="569"/>
      <c r="K1116" s="568"/>
      <c r="L1116" s="570"/>
      <c r="M1116" s="571"/>
      <c r="N1116" s="571"/>
      <c r="O1116" s="572"/>
      <c r="P1116" s="566"/>
      <c r="Q1116" s="566"/>
      <c r="R1116" s="566"/>
      <c r="S1116" s="581"/>
      <c r="T1116" s="582"/>
      <c r="U1116" s="565"/>
      <c r="V1116" s="576"/>
      <c r="W1116" s="576"/>
      <c r="X1116" s="577"/>
      <c r="Y1116" s="577"/>
      <c r="Z1116" s="577"/>
      <c r="AA1116" s="577"/>
      <c r="AB1116" s="566"/>
      <c r="AC1116" s="566"/>
      <c r="AD1116" s="566"/>
      <c r="AE1116" s="566"/>
      <c r="AF1116" s="566"/>
      <c r="AG1116" s="566"/>
      <c r="AH1116" s="566"/>
      <c r="AI1116" s="572"/>
      <c r="AJ1116" s="572"/>
      <c r="AK1116" s="572"/>
      <c r="AL1116" s="578"/>
      <c r="AM1116" s="579"/>
    </row>
    <row r="1117" spans="1:39" s="649" customFormat="1" x14ac:dyDescent="0.3">
      <c r="A1117" s="565"/>
      <c r="B1117" s="565"/>
      <c r="C1117" s="566"/>
      <c r="D1117" s="566"/>
      <c r="E1117" s="567"/>
      <c r="F1117" s="567"/>
      <c r="G1117" s="567"/>
      <c r="H1117" s="568"/>
      <c r="I1117" s="568"/>
      <c r="J1117" s="569"/>
      <c r="K1117" s="568"/>
      <c r="L1117" s="570"/>
      <c r="M1117" s="571"/>
      <c r="N1117" s="571"/>
      <c r="O1117" s="572"/>
      <c r="P1117" s="566"/>
      <c r="Q1117" s="566"/>
      <c r="R1117" s="566"/>
      <c r="S1117" s="581"/>
      <c r="T1117" s="582"/>
      <c r="U1117" s="565"/>
      <c r="V1117" s="576"/>
      <c r="W1117" s="576"/>
      <c r="X1117" s="577"/>
      <c r="Y1117" s="577"/>
      <c r="Z1117" s="577"/>
      <c r="AA1117" s="577"/>
      <c r="AB1117" s="566"/>
      <c r="AC1117" s="566"/>
      <c r="AD1117" s="566"/>
      <c r="AE1117" s="566"/>
      <c r="AF1117" s="566"/>
      <c r="AG1117" s="566"/>
      <c r="AH1117" s="566"/>
      <c r="AI1117" s="572"/>
      <c r="AJ1117" s="572"/>
      <c r="AK1117" s="572"/>
      <c r="AL1117" s="578"/>
      <c r="AM1117" s="579"/>
    </row>
    <row r="1118" spans="1:39" s="649" customFormat="1" x14ac:dyDescent="0.3">
      <c r="A1118" s="565"/>
      <c r="B1118" s="565"/>
      <c r="C1118" s="566"/>
      <c r="D1118" s="566"/>
      <c r="E1118" s="567"/>
      <c r="F1118" s="567"/>
      <c r="G1118" s="567"/>
      <c r="H1118" s="568"/>
      <c r="I1118" s="568"/>
      <c r="J1118" s="569"/>
      <c r="K1118" s="568"/>
      <c r="L1118" s="570"/>
      <c r="M1118" s="571"/>
      <c r="N1118" s="571"/>
      <c r="O1118" s="572"/>
      <c r="P1118" s="566"/>
      <c r="Q1118" s="566"/>
      <c r="R1118" s="566"/>
      <c r="S1118" s="581"/>
      <c r="T1118" s="582"/>
      <c r="U1118" s="565"/>
      <c r="V1118" s="576"/>
      <c r="W1118" s="576"/>
      <c r="X1118" s="577"/>
      <c r="Y1118" s="577"/>
      <c r="Z1118" s="577"/>
      <c r="AA1118" s="577"/>
      <c r="AB1118" s="566"/>
      <c r="AC1118" s="566"/>
      <c r="AD1118" s="566"/>
      <c r="AE1118" s="566"/>
      <c r="AF1118" s="566"/>
      <c r="AG1118" s="566"/>
      <c r="AH1118" s="566"/>
      <c r="AI1118" s="572"/>
      <c r="AJ1118" s="572"/>
      <c r="AK1118" s="572"/>
      <c r="AL1118" s="578"/>
      <c r="AM1118" s="579"/>
    </row>
    <row r="1119" spans="1:39" s="649" customFormat="1" x14ac:dyDescent="0.3">
      <c r="A1119" s="565"/>
      <c r="B1119" s="565"/>
      <c r="C1119" s="566"/>
      <c r="D1119" s="566"/>
      <c r="E1119" s="567"/>
      <c r="F1119" s="567"/>
      <c r="G1119" s="567"/>
      <c r="H1119" s="568"/>
      <c r="I1119" s="568"/>
      <c r="J1119" s="569"/>
      <c r="K1119" s="568"/>
      <c r="L1119" s="570"/>
      <c r="M1119" s="571"/>
      <c r="N1119" s="571"/>
      <c r="O1119" s="572"/>
      <c r="P1119" s="566"/>
      <c r="Q1119" s="566"/>
      <c r="R1119" s="566"/>
      <c r="S1119" s="581"/>
      <c r="T1119" s="582"/>
      <c r="U1119" s="565"/>
      <c r="V1119" s="576"/>
      <c r="W1119" s="576"/>
      <c r="X1119" s="577"/>
      <c r="Y1119" s="577"/>
      <c r="Z1119" s="577"/>
      <c r="AA1119" s="577"/>
      <c r="AB1119" s="566"/>
      <c r="AC1119" s="566"/>
      <c r="AD1119" s="566"/>
      <c r="AE1119" s="566"/>
      <c r="AF1119" s="566"/>
      <c r="AG1119" s="566"/>
      <c r="AH1119" s="566"/>
      <c r="AI1119" s="572"/>
      <c r="AJ1119" s="572"/>
      <c r="AK1119" s="572"/>
      <c r="AL1119" s="578"/>
      <c r="AM1119" s="579"/>
    </row>
    <row r="1120" spans="1:39" s="649" customFormat="1" x14ac:dyDescent="0.3">
      <c r="A1120" s="565"/>
      <c r="B1120" s="565"/>
      <c r="C1120" s="566"/>
      <c r="D1120" s="566"/>
      <c r="E1120" s="567"/>
      <c r="F1120" s="567"/>
      <c r="G1120" s="567"/>
      <c r="H1120" s="568"/>
      <c r="I1120" s="568"/>
      <c r="J1120" s="569"/>
      <c r="K1120" s="568"/>
      <c r="L1120" s="570"/>
      <c r="M1120" s="571"/>
      <c r="N1120" s="571"/>
      <c r="O1120" s="572"/>
      <c r="P1120" s="566"/>
      <c r="Q1120" s="566"/>
      <c r="R1120" s="566"/>
      <c r="S1120" s="581"/>
      <c r="T1120" s="582"/>
      <c r="U1120" s="565"/>
      <c r="V1120" s="576"/>
      <c r="W1120" s="576"/>
      <c r="X1120" s="577"/>
      <c r="Y1120" s="577"/>
      <c r="Z1120" s="577"/>
      <c r="AA1120" s="577"/>
      <c r="AB1120" s="566"/>
      <c r="AC1120" s="566"/>
      <c r="AD1120" s="566"/>
      <c r="AE1120" s="566"/>
      <c r="AF1120" s="566"/>
      <c r="AG1120" s="566"/>
      <c r="AH1120" s="566"/>
      <c r="AI1120" s="572"/>
      <c r="AJ1120" s="572"/>
      <c r="AK1120" s="572"/>
      <c r="AL1120" s="578"/>
      <c r="AM1120" s="579"/>
    </row>
    <row r="1121" spans="1:39" s="649" customFormat="1" x14ac:dyDescent="0.3">
      <c r="A1121" s="565"/>
      <c r="B1121" s="565"/>
      <c r="C1121" s="566"/>
      <c r="D1121" s="566"/>
      <c r="E1121" s="567"/>
      <c r="F1121" s="567"/>
      <c r="G1121" s="567"/>
      <c r="H1121" s="568"/>
      <c r="I1121" s="568"/>
      <c r="J1121" s="569"/>
      <c r="K1121" s="568"/>
      <c r="L1121" s="570"/>
      <c r="M1121" s="571"/>
      <c r="N1121" s="571"/>
      <c r="O1121" s="572"/>
      <c r="P1121" s="566"/>
      <c r="Q1121" s="566"/>
      <c r="R1121" s="566"/>
      <c r="S1121" s="581"/>
      <c r="T1121" s="582"/>
      <c r="U1121" s="565"/>
      <c r="V1121" s="576"/>
      <c r="W1121" s="576"/>
      <c r="X1121" s="577"/>
      <c r="Y1121" s="577"/>
      <c r="Z1121" s="577"/>
      <c r="AA1121" s="577"/>
      <c r="AB1121" s="566"/>
      <c r="AC1121" s="566"/>
      <c r="AD1121" s="566"/>
      <c r="AE1121" s="566"/>
      <c r="AF1121" s="566"/>
      <c r="AG1121" s="566"/>
      <c r="AH1121" s="566"/>
      <c r="AI1121" s="572"/>
      <c r="AJ1121" s="572"/>
      <c r="AK1121" s="572"/>
      <c r="AL1121" s="578"/>
      <c r="AM1121" s="579"/>
    </row>
    <row r="1122" spans="1:39" s="649" customFormat="1" x14ac:dyDescent="0.3">
      <c r="A1122" s="565"/>
      <c r="B1122" s="565"/>
      <c r="C1122" s="566"/>
      <c r="D1122" s="566"/>
      <c r="E1122" s="567"/>
      <c r="F1122" s="567"/>
      <c r="G1122" s="567"/>
      <c r="H1122" s="568"/>
      <c r="I1122" s="568"/>
      <c r="J1122" s="569"/>
      <c r="K1122" s="568"/>
      <c r="L1122" s="570"/>
      <c r="M1122" s="571"/>
      <c r="N1122" s="571"/>
      <c r="O1122" s="572"/>
      <c r="P1122" s="566"/>
      <c r="Q1122" s="566"/>
      <c r="R1122" s="566"/>
      <c r="S1122" s="581"/>
      <c r="T1122" s="582"/>
      <c r="U1122" s="565"/>
      <c r="V1122" s="576"/>
      <c r="W1122" s="576"/>
      <c r="X1122" s="577"/>
      <c r="Y1122" s="577"/>
      <c r="Z1122" s="577"/>
      <c r="AA1122" s="577"/>
      <c r="AB1122" s="566"/>
      <c r="AC1122" s="566"/>
      <c r="AD1122" s="566"/>
      <c r="AE1122" s="566"/>
      <c r="AF1122" s="566"/>
      <c r="AG1122" s="566"/>
      <c r="AH1122" s="566"/>
      <c r="AI1122" s="572"/>
      <c r="AJ1122" s="572"/>
      <c r="AK1122" s="572"/>
      <c r="AL1122" s="578"/>
      <c r="AM1122" s="579"/>
    </row>
    <row r="1123" spans="1:39" s="649" customFormat="1" x14ac:dyDescent="0.3">
      <c r="A1123" s="565"/>
      <c r="B1123" s="565"/>
      <c r="C1123" s="566"/>
      <c r="D1123" s="566"/>
      <c r="E1123" s="567"/>
      <c r="F1123" s="567"/>
      <c r="G1123" s="567"/>
      <c r="H1123" s="568"/>
      <c r="I1123" s="568"/>
      <c r="J1123" s="569"/>
      <c r="K1123" s="568"/>
      <c r="L1123" s="570"/>
      <c r="M1123" s="571"/>
      <c r="N1123" s="571"/>
      <c r="O1123" s="572"/>
      <c r="P1123" s="566"/>
      <c r="Q1123" s="566"/>
      <c r="R1123" s="566"/>
      <c r="S1123" s="581"/>
      <c r="T1123" s="582"/>
      <c r="U1123" s="565"/>
      <c r="V1123" s="576"/>
      <c r="W1123" s="576"/>
      <c r="X1123" s="577"/>
      <c r="Y1123" s="577"/>
      <c r="Z1123" s="577"/>
      <c r="AA1123" s="577"/>
      <c r="AB1123" s="566"/>
      <c r="AC1123" s="566"/>
      <c r="AD1123" s="566"/>
      <c r="AE1123" s="566"/>
      <c r="AF1123" s="566"/>
      <c r="AG1123" s="566"/>
      <c r="AH1123" s="566"/>
      <c r="AI1123" s="572"/>
      <c r="AJ1123" s="572"/>
      <c r="AK1123" s="572"/>
      <c r="AL1123" s="578"/>
      <c r="AM1123" s="579"/>
    </row>
    <row r="1124" spans="1:39" s="649" customFormat="1" x14ac:dyDescent="0.3">
      <c r="A1124" s="565"/>
      <c r="B1124" s="565"/>
      <c r="C1124" s="566"/>
      <c r="D1124" s="566"/>
      <c r="E1124" s="567"/>
      <c r="F1124" s="567"/>
      <c r="G1124" s="567"/>
      <c r="H1124" s="568"/>
      <c r="I1124" s="568"/>
      <c r="J1124" s="569"/>
      <c r="K1124" s="568"/>
      <c r="L1124" s="570"/>
      <c r="M1124" s="571"/>
      <c r="N1124" s="571"/>
      <c r="O1124" s="572"/>
      <c r="P1124" s="566"/>
      <c r="Q1124" s="566"/>
      <c r="R1124" s="566"/>
      <c r="S1124" s="581"/>
      <c r="T1124" s="582"/>
      <c r="U1124" s="565"/>
      <c r="V1124" s="576"/>
      <c r="W1124" s="576"/>
      <c r="X1124" s="577"/>
      <c r="Y1124" s="577"/>
      <c r="Z1124" s="577"/>
      <c r="AA1124" s="577"/>
      <c r="AB1124" s="566"/>
      <c r="AC1124" s="566"/>
      <c r="AD1124" s="566"/>
      <c r="AE1124" s="566"/>
      <c r="AF1124" s="566"/>
      <c r="AG1124" s="566"/>
      <c r="AH1124" s="566"/>
      <c r="AI1124" s="572"/>
      <c r="AJ1124" s="572"/>
      <c r="AK1124" s="572"/>
      <c r="AL1124" s="578"/>
      <c r="AM1124" s="579"/>
    </row>
    <row r="1125" spans="1:39" s="649" customFormat="1" x14ac:dyDescent="0.3">
      <c r="A1125" s="565"/>
      <c r="B1125" s="565"/>
      <c r="C1125" s="566"/>
      <c r="D1125" s="566"/>
      <c r="E1125" s="567"/>
      <c r="F1125" s="567"/>
      <c r="G1125" s="567"/>
      <c r="H1125" s="568"/>
      <c r="I1125" s="568"/>
      <c r="J1125" s="569"/>
      <c r="K1125" s="568"/>
      <c r="L1125" s="570"/>
      <c r="M1125" s="571"/>
      <c r="N1125" s="571"/>
      <c r="O1125" s="572"/>
      <c r="P1125" s="566"/>
      <c r="Q1125" s="566"/>
      <c r="R1125" s="566"/>
      <c r="S1125" s="581"/>
      <c r="T1125" s="582"/>
      <c r="U1125" s="565"/>
      <c r="V1125" s="576"/>
      <c r="W1125" s="576"/>
      <c r="X1125" s="577"/>
      <c r="Y1125" s="577"/>
      <c r="Z1125" s="577"/>
      <c r="AA1125" s="577"/>
      <c r="AB1125" s="566"/>
      <c r="AC1125" s="566"/>
      <c r="AD1125" s="566"/>
      <c r="AE1125" s="566"/>
      <c r="AF1125" s="566"/>
      <c r="AG1125" s="566"/>
      <c r="AH1125" s="566"/>
      <c r="AI1125" s="572"/>
      <c r="AJ1125" s="572"/>
      <c r="AK1125" s="572"/>
      <c r="AL1125" s="578"/>
      <c r="AM1125" s="579"/>
    </row>
    <row r="1126" spans="1:39" s="649" customFormat="1" x14ac:dyDescent="0.3">
      <c r="A1126" s="565"/>
      <c r="B1126" s="565"/>
      <c r="C1126" s="566"/>
      <c r="D1126" s="566"/>
      <c r="E1126" s="567"/>
      <c r="F1126" s="567"/>
      <c r="G1126" s="567"/>
      <c r="H1126" s="568"/>
      <c r="I1126" s="568"/>
      <c r="J1126" s="569"/>
      <c r="K1126" s="568"/>
      <c r="L1126" s="570"/>
      <c r="M1126" s="571"/>
      <c r="N1126" s="571"/>
      <c r="O1126" s="572"/>
      <c r="P1126" s="566"/>
      <c r="Q1126" s="566"/>
      <c r="R1126" s="566"/>
      <c r="S1126" s="581"/>
      <c r="T1126" s="582"/>
      <c r="U1126" s="565"/>
      <c r="V1126" s="576"/>
      <c r="W1126" s="576"/>
      <c r="X1126" s="577"/>
      <c r="Y1126" s="577"/>
      <c r="Z1126" s="577"/>
      <c r="AA1126" s="577"/>
      <c r="AB1126" s="566"/>
      <c r="AC1126" s="566"/>
      <c r="AD1126" s="566"/>
      <c r="AE1126" s="566"/>
      <c r="AF1126" s="566"/>
      <c r="AG1126" s="566"/>
      <c r="AH1126" s="566"/>
      <c r="AI1126" s="572"/>
      <c r="AJ1126" s="572"/>
      <c r="AK1126" s="572"/>
      <c r="AL1126" s="578"/>
      <c r="AM1126" s="579"/>
    </row>
    <row r="1127" spans="1:39" s="649" customFormat="1" x14ac:dyDescent="0.3">
      <c r="A1127" s="565"/>
      <c r="B1127" s="565"/>
      <c r="C1127" s="566"/>
      <c r="D1127" s="566"/>
      <c r="E1127" s="567"/>
      <c r="F1127" s="567"/>
      <c r="G1127" s="567"/>
      <c r="H1127" s="568"/>
      <c r="I1127" s="568"/>
      <c r="J1127" s="569"/>
      <c r="K1127" s="568"/>
      <c r="L1127" s="570"/>
      <c r="M1127" s="571"/>
      <c r="N1127" s="571"/>
      <c r="O1127" s="572"/>
      <c r="P1127" s="566"/>
      <c r="Q1127" s="566"/>
      <c r="R1127" s="566"/>
      <c r="S1127" s="581"/>
      <c r="T1127" s="582"/>
      <c r="U1127" s="565"/>
      <c r="V1127" s="576"/>
      <c r="W1127" s="576"/>
      <c r="X1127" s="577"/>
      <c r="Y1127" s="577"/>
      <c r="Z1127" s="577"/>
      <c r="AA1127" s="577"/>
      <c r="AB1127" s="566"/>
      <c r="AC1127" s="566"/>
      <c r="AD1127" s="566"/>
      <c r="AE1127" s="566"/>
      <c r="AF1127" s="566"/>
      <c r="AG1127" s="566"/>
      <c r="AH1127" s="566"/>
      <c r="AI1127" s="572"/>
      <c r="AJ1127" s="572"/>
      <c r="AK1127" s="572"/>
      <c r="AL1127" s="578"/>
      <c r="AM1127" s="579"/>
    </row>
    <row r="1128" spans="1:39" s="649" customFormat="1" x14ac:dyDescent="0.3">
      <c r="A1128" s="565"/>
      <c r="B1128" s="565"/>
      <c r="C1128" s="566"/>
      <c r="D1128" s="566"/>
      <c r="E1128" s="567"/>
      <c r="F1128" s="567"/>
      <c r="G1128" s="567"/>
      <c r="H1128" s="568"/>
      <c r="I1128" s="568"/>
      <c r="J1128" s="569"/>
      <c r="K1128" s="568"/>
      <c r="L1128" s="570"/>
      <c r="M1128" s="571"/>
      <c r="N1128" s="571"/>
      <c r="O1128" s="572"/>
      <c r="P1128" s="566"/>
      <c r="Q1128" s="566"/>
      <c r="R1128" s="566"/>
      <c r="S1128" s="581"/>
      <c r="T1128" s="582"/>
      <c r="U1128" s="565"/>
      <c r="V1128" s="576"/>
      <c r="W1128" s="576"/>
      <c r="X1128" s="577"/>
      <c r="Y1128" s="577"/>
      <c r="Z1128" s="577"/>
      <c r="AA1128" s="577"/>
      <c r="AB1128" s="566"/>
      <c r="AC1128" s="566"/>
      <c r="AD1128" s="566"/>
      <c r="AE1128" s="566"/>
      <c r="AF1128" s="566"/>
      <c r="AG1128" s="566"/>
      <c r="AH1128" s="566"/>
      <c r="AI1128" s="572"/>
      <c r="AJ1128" s="572"/>
      <c r="AK1128" s="572"/>
      <c r="AL1128" s="578"/>
      <c r="AM1128" s="579"/>
    </row>
    <row r="1129" spans="1:39" s="649" customFormat="1" x14ac:dyDescent="0.3">
      <c r="A1129" s="565"/>
      <c r="B1129" s="565"/>
      <c r="C1129" s="566"/>
      <c r="D1129" s="566"/>
      <c r="E1129" s="567"/>
      <c r="F1129" s="567"/>
      <c r="G1129" s="567"/>
      <c r="H1129" s="568"/>
      <c r="I1129" s="568"/>
      <c r="J1129" s="569"/>
      <c r="K1129" s="568"/>
      <c r="L1129" s="570"/>
      <c r="M1129" s="571"/>
      <c r="N1129" s="571"/>
      <c r="O1129" s="572"/>
      <c r="P1129" s="566"/>
      <c r="Q1129" s="566"/>
      <c r="R1129" s="566"/>
      <c r="S1129" s="581"/>
      <c r="T1129" s="582"/>
      <c r="U1129" s="565"/>
      <c r="V1129" s="576"/>
      <c r="W1129" s="576"/>
      <c r="X1129" s="577"/>
      <c r="Y1129" s="577"/>
      <c r="Z1129" s="577"/>
      <c r="AA1129" s="577"/>
      <c r="AB1129" s="566"/>
      <c r="AC1129" s="566"/>
      <c r="AD1129" s="566"/>
      <c r="AE1129" s="566"/>
      <c r="AF1129" s="566"/>
      <c r="AG1129" s="566"/>
      <c r="AH1129" s="566"/>
      <c r="AI1129" s="572"/>
      <c r="AJ1129" s="572"/>
      <c r="AK1129" s="572"/>
      <c r="AL1129" s="578"/>
      <c r="AM1129" s="579"/>
    </row>
    <row r="1130" spans="1:39" s="649" customFormat="1" x14ac:dyDescent="0.3">
      <c r="A1130" s="565"/>
      <c r="B1130" s="565"/>
      <c r="C1130" s="566"/>
      <c r="D1130" s="566"/>
      <c r="E1130" s="567"/>
      <c r="F1130" s="567"/>
      <c r="G1130" s="567"/>
      <c r="H1130" s="568"/>
      <c r="I1130" s="568"/>
      <c r="J1130" s="569"/>
      <c r="K1130" s="568"/>
      <c r="L1130" s="570"/>
      <c r="M1130" s="571"/>
      <c r="N1130" s="571"/>
      <c r="O1130" s="572"/>
      <c r="P1130" s="566"/>
      <c r="Q1130" s="566"/>
      <c r="R1130" s="566"/>
      <c r="S1130" s="581"/>
      <c r="T1130" s="582"/>
      <c r="U1130" s="565"/>
      <c r="V1130" s="576"/>
      <c r="W1130" s="576"/>
      <c r="X1130" s="577"/>
      <c r="Y1130" s="577"/>
      <c r="Z1130" s="577"/>
      <c r="AA1130" s="577"/>
      <c r="AB1130" s="566"/>
      <c r="AC1130" s="566"/>
      <c r="AD1130" s="566"/>
      <c r="AE1130" s="566"/>
      <c r="AF1130" s="566"/>
      <c r="AG1130" s="566"/>
      <c r="AH1130" s="566"/>
      <c r="AI1130" s="572"/>
      <c r="AJ1130" s="572"/>
      <c r="AK1130" s="572"/>
      <c r="AL1130" s="578"/>
      <c r="AM1130" s="579"/>
    </row>
    <row r="1131" spans="1:39" s="649" customFormat="1" x14ac:dyDescent="0.3">
      <c r="A1131" s="565"/>
      <c r="B1131" s="565"/>
      <c r="C1131" s="566"/>
      <c r="D1131" s="566"/>
      <c r="E1131" s="567"/>
      <c r="F1131" s="567"/>
      <c r="G1131" s="567"/>
      <c r="H1131" s="568"/>
      <c r="I1131" s="568"/>
      <c r="J1131" s="569"/>
      <c r="K1131" s="568"/>
      <c r="L1131" s="570"/>
      <c r="M1131" s="571"/>
      <c r="N1131" s="571"/>
      <c r="O1131" s="572"/>
      <c r="P1131" s="566"/>
      <c r="Q1131" s="566"/>
      <c r="R1131" s="566"/>
      <c r="S1131" s="581"/>
      <c r="T1131" s="582"/>
      <c r="U1131" s="565"/>
      <c r="V1131" s="576"/>
      <c r="W1131" s="576"/>
      <c r="X1131" s="577"/>
      <c r="Y1131" s="577"/>
      <c r="Z1131" s="577"/>
      <c r="AA1131" s="577"/>
      <c r="AB1131" s="566"/>
      <c r="AC1131" s="566"/>
      <c r="AD1131" s="566"/>
      <c r="AE1131" s="566"/>
      <c r="AF1131" s="566"/>
      <c r="AG1131" s="566"/>
      <c r="AH1131" s="566"/>
      <c r="AI1131" s="572"/>
      <c r="AJ1131" s="572"/>
      <c r="AK1131" s="572"/>
      <c r="AL1131" s="578"/>
      <c r="AM1131" s="579"/>
    </row>
    <row r="1132" spans="1:39" s="649" customFormat="1" x14ac:dyDescent="0.3">
      <c r="A1132" s="565"/>
      <c r="B1132" s="565"/>
      <c r="C1132" s="566"/>
      <c r="D1132" s="566"/>
      <c r="E1132" s="567"/>
      <c r="F1132" s="567"/>
      <c r="G1132" s="567"/>
      <c r="H1132" s="568"/>
      <c r="I1132" s="568"/>
      <c r="J1132" s="569"/>
      <c r="K1132" s="568"/>
      <c r="L1132" s="570"/>
      <c r="M1132" s="571"/>
      <c r="N1132" s="571"/>
      <c r="O1132" s="572"/>
      <c r="P1132" s="566"/>
      <c r="Q1132" s="566"/>
      <c r="R1132" s="566"/>
      <c r="S1132" s="581"/>
      <c r="T1132" s="582"/>
      <c r="U1132" s="565"/>
      <c r="V1132" s="576"/>
      <c r="W1132" s="576"/>
      <c r="X1132" s="577"/>
      <c r="Y1132" s="577"/>
      <c r="Z1132" s="577"/>
      <c r="AA1132" s="577"/>
      <c r="AB1132" s="566"/>
      <c r="AC1132" s="566"/>
      <c r="AD1132" s="566"/>
      <c r="AE1132" s="566"/>
      <c r="AF1132" s="566"/>
      <c r="AG1132" s="566"/>
      <c r="AH1132" s="566"/>
      <c r="AI1132" s="572"/>
      <c r="AJ1132" s="572"/>
      <c r="AK1132" s="572"/>
      <c r="AL1132" s="578"/>
      <c r="AM1132" s="579"/>
    </row>
    <row r="1133" spans="1:39" s="649" customFormat="1" x14ac:dyDescent="0.3">
      <c r="A1133" s="565"/>
      <c r="B1133" s="565"/>
      <c r="C1133" s="566"/>
      <c r="D1133" s="566"/>
      <c r="E1133" s="567"/>
      <c r="F1133" s="567"/>
      <c r="G1133" s="567"/>
      <c r="H1133" s="568"/>
      <c r="I1133" s="568"/>
      <c r="J1133" s="569"/>
      <c r="K1133" s="568"/>
      <c r="L1133" s="570"/>
      <c r="M1133" s="571"/>
      <c r="N1133" s="571"/>
      <c r="O1133" s="572"/>
      <c r="P1133" s="566"/>
      <c r="Q1133" s="566"/>
      <c r="R1133" s="566"/>
      <c r="S1133" s="581"/>
      <c r="T1133" s="582"/>
      <c r="U1133" s="565"/>
      <c r="V1133" s="576"/>
      <c r="W1133" s="576"/>
      <c r="X1133" s="577"/>
      <c r="Y1133" s="577"/>
      <c r="Z1133" s="577"/>
      <c r="AA1133" s="577"/>
      <c r="AB1133" s="566"/>
      <c r="AC1133" s="566"/>
      <c r="AD1133" s="566"/>
      <c r="AE1133" s="566"/>
      <c r="AF1133" s="566"/>
      <c r="AG1133" s="566"/>
      <c r="AH1133" s="566"/>
      <c r="AI1133" s="572"/>
      <c r="AJ1133" s="572"/>
      <c r="AK1133" s="572"/>
      <c r="AL1133" s="578"/>
      <c r="AM1133" s="579"/>
    </row>
    <row r="1134" spans="1:39" s="649" customFormat="1" x14ac:dyDescent="0.3">
      <c r="A1134" s="565"/>
      <c r="B1134" s="565"/>
      <c r="C1134" s="566"/>
      <c r="D1134" s="566"/>
      <c r="E1134" s="567"/>
      <c r="F1134" s="567"/>
      <c r="G1134" s="567"/>
      <c r="H1134" s="568"/>
      <c r="I1134" s="568"/>
      <c r="J1134" s="569"/>
      <c r="K1134" s="568"/>
      <c r="L1134" s="570"/>
      <c r="M1134" s="571"/>
      <c r="N1134" s="571"/>
      <c r="O1134" s="572"/>
      <c r="P1134" s="566"/>
      <c r="Q1134" s="566"/>
      <c r="R1134" s="566"/>
      <c r="S1134" s="581"/>
      <c r="T1134" s="582"/>
      <c r="U1134" s="565"/>
      <c r="V1134" s="576"/>
      <c r="W1134" s="576"/>
      <c r="X1134" s="577"/>
      <c r="Y1134" s="577"/>
      <c r="Z1134" s="577"/>
      <c r="AA1134" s="577"/>
      <c r="AB1134" s="566"/>
      <c r="AC1134" s="566"/>
      <c r="AD1134" s="566"/>
      <c r="AE1134" s="566"/>
      <c r="AF1134" s="566"/>
      <c r="AG1134" s="566"/>
      <c r="AH1134" s="566"/>
      <c r="AI1134" s="572"/>
      <c r="AJ1134" s="572"/>
      <c r="AK1134" s="572"/>
      <c r="AL1134" s="578"/>
      <c r="AM1134" s="579"/>
    </row>
    <row r="1135" spans="1:39" s="649" customFormat="1" x14ac:dyDescent="0.3">
      <c r="A1135" s="565"/>
      <c r="B1135" s="565"/>
      <c r="C1135" s="566"/>
      <c r="D1135" s="566"/>
      <c r="E1135" s="567"/>
      <c r="F1135" s="567"/>
      <c r="G1135" s="567"/>
      <c r="H1135" s="568"/>
      <c r="I1135" s="568"/>
      <c r="J1135" s="569"/>
      <c r="K1135" s="568"/>
      <c r="L1135" s="570"/>
      <c r="M1135" s="571"/>
      <c r="N1135" s="571"/>
      <c r="O1135" s="572"/>
      <c r="P1135" s="566"/>
      <c r="Q1135" s="566"/>
      <c r="R1135" s="566"/>
      <c r="S1135" s="581"/>
      <c r="T1135" s="582"/>
      <c r="U1135" s="565"/>
      <c r="V1135" s="576"/>
      <c r="W1135" s="576"/>
      <c r="X1135" s="577"/>
      <c r="Y1135" s="577"/>
      <c r="Z1135" s="577"/>
      <c r="AA1135" s="577"/>
      <c r="AB1135" s="566"/>
      <c r="AC1135" s="566"/>
      <c r="AD1135" s="566"/>
      <c r="AE1135" s="566"/>
      <c r="AF1135" s="566"/>
      <c r="AG1135" s="566"/>
      <c r="AH1135" s="566"/>
      <c r="AI1135" s="572"/>
      <c r="AJ1135" s="572"/>
      <c r="AK1135" s="572"/>
      <c r="AL1135" s="578"/>
      <c r="AM1135" s="579"/>
    </row>
    <row r="1136" spans="1:39" s="649" customFormat="1" x14ac:dyDescent="0.3">
      <c r="A1136" s="565"/>
      <c r="B1136" s="565"/>
      <c r="C1136" s="566"/>
      <c r="D1136" s="566"/>
      <c r="E1136" s="567"/>
      <c r="F1136" s="567"/>
      <c r="G1136" s="567"/>
      <c r="H1136" s="568"/>
      <c r="I1136" s="568"/>
      <c r="J1136" s="569"/>
      <c r="K1136" s="568"/>
      <c r="L1136" s="570"/>
      <c r="M1136" s="571"/>
      <c r="N1136" s="571"/>
      <c r="O1136" s="572"/>
      <c r="P1136" s="566"/>
      <c r="Q1136" s="566"/>
      <c r="R1136" s="566"/>
      <c r="S1136" s="581"/>
      <c r="T1136" s="582"/>
      <c r="U1136" s="565"/>
      <c r="V1136" s="576"/>
      <c r="W1136" s="576"/>
      <c r="X1136" s="577"/>
      <c r="Y1136" s="577"/>
      <c r="Z1136" s="577"/>
      <c r="AA1136" s="577"/>
      <c r="AB1136" s="566"/>
      <c r="AC1136" s="566"/>
      <c r="AD1136" s="566"/>
      <c r="AE1136" s="566"/>
      <c r="AF1136" s="566"/>
      <c r="AG1136" s="566"/>
      <c r="AH1136" s="566"/>
      <c r="AI1136" s="572"/>
      <c r="AJ1136" s="572"/>
      <c r="AK1136" s="572"/>
      <c r="AL1136" s="578"/>
      <c r="AM1136" s="579"/>
    </row>
    <row r="1137" spans="1:39" s="649" customFormat="1" x14ac:dyDescent="0.3">
      <c r="A1137" s="565"/>
      <c r="B1137" s="565"/>
      <c r="C1137" s="566"/>
      <c r="D1137" s="566"/>
      <c r="E1137" s="567"/>
      <c r="F1137" s="567"/>
      <c r="G1137" s="567"/>
      <c r="H1137" s="568"/>
      <c r="I1137" s="568"/>
      <c r="J1137" s="569"/>
      <c r="K1137" s="568"/>
      <c r="L1137" s="570"/>
      <c r="M1137" s="571"/>
      <c r="N1137" s="571"/>
      <c r="O1137" s="572"/>
      <c r="P1137" s="566"/>
      <c r="Q1137" s="566"/>
      <c r="R1137" s="566"/>
      <c r="S1137" s="581"/>
      <c r="T1137" s="582"/>
      <c r="U1137" s="565"/>
      <c r="V1137" s="576"/>
      <c r="W1137" s="576"/>
      <c r="X1137" s="577"/>
      <c r="Y1137" s="577"/>
      <c r="Z1137" s="577"/>
      <c r="AA1137" s="577"/>
      <c r="AB1137" s="566"/>
      <c r="AC1137" s="566"/>
      <c r="AD1137" s="566"/>
      <c r="AE1137" s="566"/>
      <c r="AF1137" s="566"/>
      <c r="AG1137" s="566"/>
      <c r="AH1137" s="566"/>
      <c r="AI1137" s="572"/>
      <c r="AJ1137" s="572"/>
      <c r="AK1137" s="572"/>
      <c r="AL1137" s="578"/>
      <c r="AM1137" s="579"/>
    </row>
    <row r="1138" spans="1:39" s="649" customFormat="1" x14ac:dyDescent="0.3">
      <c r="A1138" s="565"/>
      <c r="B1138" s="565"/>
      <c r="C1138" s="566"/>
      <c r="D1138" s="566"/>
      <c r="E1138" s="567"/>
      <c r="F1138" s="567"/>
      <c r="G1138" s="567"/>
      <c r="H1138" s="568"/>
      <c r="I1138" s="568"/>
      <c r="J1138" s="569"/>
      <c r="K1138" s="568"/>
      <c r="L1138" s="570"/>
      <c r="M1138" s="571"/>
      <c r="N1138" s="571"/>
      <c r="O1138" s="572"/>
      <c r="P1138" s="566"/>
      <c r="Q1138" s="566"/>
      <c r="R1138" s="566"/>
      <c r="S1138" s="581"/>
      <c r="T1138" s="582"/>
      <c r="U1138" s="565"/>
      <c r="V1138" s="576"/>
      <c r="W1138" s="576"/>
      <c r="X1138" s="577"/>
      <c r="Y1138" s="577"/>
      <c r="Z1138" s="577"/>
      <c r="AA1138" s="577"/>
      <c r="AB1138" s="566"/>
      <c r="AC1138" s="566"/>
      <c r="AD1138" s="566"/>
      <c r="AE1138" s="566"/>
      <c r="AF1138" s="566"/>
      <c r="AG1138" s="566"/>
      <c r="AH1138" s="566"/>
      <c r="AI1138" s="572"/>
      <c r="AJ1138" s="572"/>
      <c r="AK1138" s="572"/>
      <c r="AL1138" s="578"/>
      <c r="AM1138" s="579"/>
    </row>
    <row r="1139" spans="1:39" s="649" customFormat="1" x14ac:dyDescent="0.3">
      <c r="A1139" s="565"/>
      <c r="B1139" s="565"/>
      <c r="C1139" s="566"/>
      <c r="D1139" s="566"/>
      <c r="E1139" s="567"/>
      <c r="F1139" s="567"/>
      <c r="G1139" s="567"/>
      <c r="H1139" s="568"/>
      <c r="I1139" s="568"/>
      <c r="J1139" s="569"/>
      <c r="K1139" s="568"/>
      <c r="L1139" s="570"/>
      <c r="M1139" s="571"/>
      <c r="N1139" s="571"/>
      <c r="O1139" s="572"/>
      <c r="P1139" s="566"/>
      <c r="Q1139" s="566"/>
      <c r="R1139" s="566"/>
      <c r="S1139" s="581"/>
      <c r="T1139" s="582"/>
      <c r="U1139" s="565"/>
      <c r="V1139" s="576"/>
      <c r="W1139" s="576"/>
      <c r="X1139" s="577"/>
      <c r="Y1139" s="577"/>
      <c r="Z1139" s="577"/>
      <c r="AA1139" s="577"/>
      <c r="AB1139" s="566"/>
      <c r="AC1139" s="566"/>
      <c r="AD1139" s="566"/>
      <c r="AE1139" s="566"/>
      <c r="AF1139" s="566"/>
      <c r="AG1139" s="566"/>
      <c r="AH1139" s="566"/>
      <c r="AI1139" s="572"/>
      <c r="AJ1139" s="572"/>
      <c r="AK1139" s="572"/>
      <c r="AL1139" s="578"/>
      <c r="AM1139" s="579"/>
    </row>
    <row r="1140" spans="1:39" s="649" customFormat="1" x14ac:dyDescent="0.3">
      <c r="A1140" s="565"/>
      <c r="B1140" s="565"/>
      <c r="C1140" s="566"/>
      <c r="D1140" s="566"/>
      <c r="E1140" s="567"/>
      <c r="F1140" s="567"/>
      <c r="G1140" s="567"/>
      <c r="H1140" s="568"/>
      <c r="I1140" s="568"/>
      <c r="J1140" s="569"/>
      <c r="K1140" s="568"/>
      <c r="L1140" s="570"/>
      <c r="M1140" s="571"/>
      <c r="N1140" s="571"/>
      <c r="O1140" s="572"/>
      <c r="P1140" s="566"/>
      <c r="Q1140" s="566"/>
      <c r="R1140" s="566"/>
      <c r="S1140" s="581"/>
      <c r="T1140" s="582"/>
      <c r="U1140" s="565"/>
      <c r="V1140" s="576"/>
      <c r="W1140" s="576"/>
      <c r="X1140" s="577"/>
      <c r="Y1140" s="577"/>
      <c r="Z1140" s="577"/>
      <c r="AA1140" s="577"/>
      <c r="AB1140" s="566"/>
      <c r="AC1140" s="566"/>
      <c r="AD1140" s="566"/>
      <c r="AE1140" s="566"/>
      <c r="AF1140" s="566"/>
      <c r="AG1140" s="566"/>
      <c r="AH1140" s="566"/>
      <c r="AI1140" s="572"/>
      <c r="AJ1140" s="572"/>
      <c r="AK1140" s="572"/>
      <c r="AL1140" s="578"/>
      <c r="AM1140" s="579"/>
    </row>
    <row r="1141" spans="1:39" s="649" customFormat="1" x14ac:dyDescent="0.3">
      <c r="A1141" s="565"/>
      <c r="B1141" s="565"/>
      <c r="C1141" s="566"/>
      <c r="D1141" s="566"/>
      <c r="E1141" s="567"/>
      <c r="F1141" s="567"/>
      <c r="G1141" s="567"/>
      <c r="H1141" s="568"/>
      <c r="I1141" s="568"/>
      <c r="J1141" s="569"/>
      <c r="K1141" s="568"/>
      <c r="L1141" s="570"/>
      <c r="M1141" s="571"/>
      <c r="N1141" s="571"/>
      <c r="O1141" s="572"/>
      <c r="P1141" s="566"/>
      <c r="Q1141" s="566"/>
      <c r="R1141" s="566"/>
      <c r="S1141" s="581"/>
      <c r="T1141" s="582"/>
      <c r="U1141" s="565"/>
      <c r="V1141" s="576"/>
      <c r="W1141" s="576"/>
      <c r="X1141" s="577"/>
      <c r="Y1141" s="577"/>
      <c r="Z1141" s="577"/>
      <c r="AA1141" s="577"/>
      <c r="AB1141" s="566"/>
      <c r="AC1141" s="566"/>
      <c r="AD1141" s="566"/>
      <c r="AE1141" s="566"/>
      <c r="AF1141" s="566"/>
      <c r="AG1141" s="566"/>
      <c r="AH1141" s="566"/>
      <c r="AI1141" s="572"/>
      <c r="AJ1141" s="572"/>
      <c r="AK1141" s="572"/>
      <c r="AL1141" s="578"/>
      <c r="AM1141" s="579"/>
    </row>
    <row r="1142" spans="1:39" s="649" customFormat="1" x14ac:dyDescent="0.3">
      <c r="A1142" s="565"/>
      <c r="B1142" s="565"/>
      <c r="C1142" s="566"/>
      <c r="D1142" s="566"/>
      <c r="E1142" s="567"/>
      <c r="F1142" s="567"/>
      <c r="G1142" s="567"/>
      <c r="H1142" s="568"/>
      <c r="I1142" s="568"/>
      <c r="J1142" s="569"/>
      <c r="K1142" s="568"/>
      <c r="L1142" s="570"/>
      <c r="M1142" s="571"/>
      <c r="N1142" s="571"/>
      <c r="O1142" s="572"/>
      <c r="P1142" s="566"/>
      <c r="Q1142" s="566"/>
      <c r="R1142" s="566"/>
      <c r="S1142" s="581"/>
      <c r="T1142" s="582"/>
      <c r="U1142" s="565"/>
      <c r="V1142" s="576"/>
      <c r="W1142" s="576"/>
      <c r="X1142" s="577"/>
      <c r="Y1142" s="577"/>
      <c r="Z1142" s="577"/>
      <c r="AA1142" s="577"/>
      <c r="AB1142" s="566"/>
      <c r="AC1142" s="566"/>
      <c r="AD1142" s="566"/>
      <c r="AE1142" s="566"/>
      <c r="AF1142" s="566"/>
      <c r="AG1142" s="566"/>
      <c r="AH1142" s="566"/>
      <c r="AI1142" s="572"/>
      <c r="AJ1142" s="572"/>
      <c r="AK1142" s="572"/>
      <c r="AL1142" s="578"/>
      <c r="AM1142" s="579"/>
    </row>
    <row r="1143" spans="1:39" s="649" customFormat="1" x14ac:dyDescent="0.3">
      <c r="A1143" s="565"/>
      <c r="B1143" s="565"/>
      <c r="C1143" s="566"/>
      <c r="D1143" s="566"/>
      <c r="E1143" s="567"/>
      <c r="F1143" s="567"/>
      <c r="G1143" s="567"/>
      <c r="H1143" s="568"/>
      <c r="I1143" s="568"/>
      <c r="J1143" s="569"/>
      <c r="K1143" s="568"/>
      <c r="L1143" s="570"/>
      <c r="M1143" s="571"/>
      <c r="N1143" s="571"/>
      <c r="O1143" s="572"/>
      <c r="P1143" s="566"/>
      <c r="Q1143" s="566"/>
      <c r="R1143" s="566"/>
      <c r="S1143" s="581"/>
      <c r="T1143" s="582"/>
      <c r="U1143" s="565"/>
      <c r="V1143" s="576"/>
      <c r="W1143" s="576"/>
      <c r="X1143" s="577"/>
      <c r="Y1143" s="577"/>
      <c r="Z1143" s="577"/>
      <c r="AA1143" s="577"/>
      <c r="AB1143" s="566"/>
      <c r="AC1143" s="566"/>
      <c r="AD1143" s="566"/>
      <c r="AE1143" s="566"/>
      <c r="AF1143" s="566"/>
      <c r="AG1143" s="566"/>
      <c r="AH1143" s="566"/>
      <c r="AI1143" s="572"/>
      <c r="AJ1143" s="572"/>
      <c r="AK1143" s="572"/>
      <c r="AL1143" s="578"/>
      <c r="AM1143" s="579"/>
    </row>
    <row r="1144" spans="1:39" s="649" customFormat="1" x14ac:dyDescent="0.3">
      <c r="A1144" s="565"/>
      <c r="B1144" s="565"/>
      <c r="C1144" s="566"/>
      <c r="D1144" s="566"/>
      <c r="E1144" s="567"/>
      <c r="F1144" s="567"/>
      <c r="G1144" s="567"/>
      <c r="H1144" s="568"/>
      <c r="I1144" s="568"/>
      <c r="J1144" s="569"/>
      <c r="K1144" s="568"/>
      <c r="L1144" s="570"/>
      <c r="M1144" s="571"/>
      <c r="N1144" s="571"/>
      <c r="O1144" s="572"/>
      <c r="P1144" s="566"/>
      <c r="Q1144" s="566"/>
      <c r="R1144" s="566"/>
      <c r="S1144" s="581"/>
      <c r="T1144" s="582"/>
      <c r="U1144" s="565"/>
      <c r="V1144" s="576"/>
      <c r="W1144" s="576"/>
      <c r="X1144" s="577"/>
      <c r="Y1144" s="577"/>
      <c r="Z1144" s="577"/>
      <c r="AA1144" s="577"/>
      <c r="AB1144" s="566"/>
      <c r="AC1144" s="566"/>
      <c r="AD1144" s="566"/>
      <c r="AE1144" s="566"/>
      <c r="AF1144" s="566"/>
      <c r="AG1144" s="566"/>
      <c r="AH1144" s="566"/>
      <c r="AI1144" s="572"/>
      <c r="AJ1144" s="572"/>
      <c r="AK1144" s="572"/>
      <c r="AL1144" s="578"/>
      <c r="AM1144" s="579"/>
    </row>
    <row r="1145" spans="1:39" s="649" customFormat="1" x14ac:dyDescent="0.3">
      <c r="A1145" s="565"/>
      <c r="B1145" s="565"/>
      <c r="C1145" s="566"/>
      <c r="D1145" s="566"/>
      <c r="E1145" s="567"/>
      <c r="F1145" s="567"/>
      <c r="G1145" s="567"/>
      <c r="H1145" s="568"/>
      <c r="I1145" s="568"/>
      <c r="J1145" s="569"/>
      <c r="K1145" s="568"/>
      <c r="L1145" s="570"/>
      <c r="M1145" s="571"/>
      <c r="N1145" s="571"/>
      <c r="O1145" s="572"/>
      <c r="P1145" s="566"/>
      <c r="Q1145" s="566"/>
      <c r="R1145" s="566"/>
      <c r="S1145" s="581"/>
      <c r="T1145" s="582"/>
      <c r="U1145" s="565"/>
      <c r="V1145" s="576"/>
      <c r="W1145" s="576"/>
      <c r="X1145" s="577"/>
      <c r="Y1145" s="577"/>
      <c r="Z1145" s="577"/>
      <c r="AA1145" s="577"/>
      <c r="AB1145" s="566"/>
      <c r="AC1145" s="566"/>
      <c r="AD1145" s="566"/>
      <c r="AE1145" s="566"/>
      <c r="AF1145" s="566"/>
      <c r="AG1145" s="566"/>
      <c r="AH1145" s="566"/>
      <c r="AI1145" s="572"/>
      <c r="AJ1145" s="572"/>
      <c r="AK1145" s="572"/>
      <c r="AL1145" s="578"/>
      <c r="AM1145" s="579"/>
    </row>
    <row r="1146" spans="1:39" s="649" customFormat="1" x14ac:dyDescent="0.3">
      <c r="A1146" s="565"/>
      <c r="B1146" s="565"/>
      <c r="C1146" s="566"/>
      <c r="D1146" s="566"/>
      <c r="E1146" s="567"/>
      <c r="F1146" s="567"/>
      <c r="G1146" s="567"/>
      <c r="H1146" s="568"/>
      <c r="I1146" s="568"/>
      <c r="J1146" s="569"/>
      <c r="K1146" s="568"/>
      <c r="L1146" s="570"/>
      <c r="M1146" s="571"/>
      <c r="N1146" s="571"/>
      <c r="O1146" s="572"/>
      <c r="P1146" s="566"/>
      <c r="Q1146" s="566"/>
      <c r="R1146" s="566"/>
      <c r="S1146" s="581"/>
      <c r="T1146" s="582"/>
      <c r="U1146" s="565"/>
      <c r="V1146" s="576"/>
      <c r="W1146" s="576"/>
      <c r="X1146" s="577"/>
      <c r="Y1146" s="577"/>
      <c r="Z1146" s="577"/>
      <c r="AA1146" s="577"/>
      <c r="AB1146" s="566"/>
      <c r="AC1146" s="566"/>
      <c r="AD1146" s="566"/>
      <c r="AE1146" s="566"/>
      <c r="AF1146" s="566"/>
      <c r="AG1146" s="566"/>
      <c r="AH1146" s="566"/>
      <c r="AI1146" s="572"/>
      <c r="AJ1146" s="572"/>
      <c r="AK1146" s="572"/>
      <c r="AL1146" s="578"/>
      <c r="AM1146" s="579"/>
    </row>
    <row r="1147" spans="1:39" s="649" customFormat="1" x14ac:dyDescent="0.3">
      <c r="A1147" s="565"/>
      <c r="B1147" s="565"/>
      <c r="C1147" s="566"/>
      <c r="D1147" s="566"/>
      <c r="E1147" s="567"/>
      <c r="F1147" s="567"/>
      <c r="G1147" s="567"/>
      <c r="H1147" s="568"/>
      <c r="I1147" s="568"/>
      <c r="J1147" s="569"/>
      <c r="K1147" s="568"/>
      <c r="L1147" s="570"/>
      <c r="M1147" s="571"/>
      <c r="N1147" s="571"/>
      <c r="O1147" s="572"/>
      <c r="P1147" s="566"/>
      <c r="Q1147" s="566"/>
      <c r="R1147" s="566"/>
      <c r="S1147" s="581"/>
      <c r="T1147" s="582"/>
      <c r="U1147" s="565"/>
      <c r="V1147" s="576"/>
      <c r="W1147" s="576"/>
      <c r="X1147" s="577"/>
      <c r="Y1147" s="577"/>
      <c r="Z1147" s="577"/>
      <c r="AA1147" s="577"/>
      <c r="AB1147" s="566"/>
      <c r="AC1147" s="566"/>
      <c r="AD1147" s="566"/>
      <c r="AE1147" s="566"/>
      <c r="AF1147" s="566"/>
      <c r="AG1147" s="566"/>
      <c r="AH1147" s="566"/>
      <c r="AI1147" s="572"/>
      <c r="AJ1147" s="572"/>
      <c r="AK1147" s="572"/>
      <c r="AL1147" s="578"/>
      <c r="AM1147" s="579"/>
    </row>
    <row r="1148" spans="1:39" s="649" customFormat="1" x14ac:dyDescent="0.3">
      <c r="A1148" s="565"/>
      <c r="B1148" s="565"/>
      <c r="C1148" s="566"/>
      <c r="D1148" s="566"/>
      <c r="E1148" s="567"/>
      <c r="F1148" s="567"/>
      <c r="G1148" s="567"/>
      <c r="H1148" s="568"/>
      <c r="I1148" s="568"/>
      <c r="J1148" s="569"/>
      <c r="K1148" s="568"/>
      <c r="L1148" s="570"/>
      <c r="M1148" s="571"/>
      <c r="N1148" s="571"/>
      <c r="O1148" s="572"/>
      <c r="P1148" s="566"/>
      <c r="Q1148" s="566"/>
      <c r="R1148" s="566"/>
      <c r="S1148" s="581"/>
      <c r="T1148" s="582"/>
      <c r="U1148" s="565"/>
      <c r="V1148" s="576"/>
      <c r="W1148" s="576"/>
      <c r="X1148" s="577"/>
      <c r="Y1148" s="577"/>
      <c r="Z1148" s="577"/>
      <c r="AA1148" s="577"/>
      <c r="AB1148" s="566"/>
      <c r="AC1148" s="566"/>
      <c r="AD1148" s="566"/>
      <c r="AE1148" s="566"/>
      <c r="AF1148" s="566"/>
      <c r="AG1148" s="566"/>
      <c r="AH1148" s="566"/>
      <c r="AI1148" s="572"/>
      <c r="AJ1148" s="572"/>
      <c r="AK1148" s="572"/>
      <c r="AL1148" s="578"/>
      <c r="AM1148" s="579"/>
    </row>
    <row r="1149" spans="1:39" s="649" customFormat="1" x14ac:dyDescent="0.3">
      <c r="A1149" s="565"/>
      <c r="B1149" s="565"/>
      <c r="C1149" s="566"/>
      <c r="D1149" s="566"/>
      <c r="E1149" s="567"/>
      <c r="F1149" s="567"/>
      <c r="G1149" s="567"/>
      <c r="H1149" s="568"/>
      <c r="I1149" s="568"/>
      <c r="J1149" s="569"/>
      <c r="K1149" s="568"/>
      <c r="L1149" s="570"/>
      <c r="M1149" s="571"/>
      <c r="N1149" s="571"/>
      <c r="O1149" s="572"/>
      <c r="P1149" s="566"/>
      <c r="Q1149" s="566"/>
      <c r="R1149" s="566"/>
      <c r="S1149" s="581"/>
      <c r="T1149" s="582"/>
      <c r="U1149" s="565"/>
      <c r="V1149" s="576"/>
      <c r="W1149" s="576"/>
      <c r="X1149" s="577"/>
      <c r="Y1149" s="577"/>
      <c r="Z1149" s="577"/>
      <c r="AA1149" s="577"/>
      <c r="AB1149" s="566"/>
      <c r="AC1149" s="566"/>
      <c r="AD1149" s="566"/>
      <c r="AE1149" s="566"/>
      <c r="AF1149" s="566"/>
      <c r="AG1149" s="566"/>
      <c r="AH1149" s="566"/>
      <c r="AI1149" s="572"/>
      <c r="AJ1149" s="572"/>
      <c r="AK1149" s="572"/>
      <c r="AL1149" s="578"/>
      <c r="AM1149" s="579"/>
    </row>
    <row r="1150" spans="1:39" s="649" customFormat="1" x14ac:dyDescent="0.3">
      <c r="A1150" s="565"/>
      <c r="B1150" s="565"/>
      <c r="C1150" s="566"/>
      <c r="D1150" s="566"/>
      <c r="E1150" s="567"/>
      <c r="F1150" s="567"/>
      <c r="G1150" s="567"/>
      <c r="H1150" s="568"/>
      <c r="I1150" s="568"/>
      <c r="J1150" s="569"/>
      <c r="K1150" s="568"/>
      <c r="L1150" s="570"/>
      <c r="M1150" s="571"/>
      <c r="N1150" s="571"/>
      <c r="O1150" s="572"/>
      <c r="P1150" s="566"/>
      <c r="Q1150" s="566"/>
      <c r="R1150" s="566"/>
      <c r="S1150" s="581"/>
      <c r="T1150" s="582"/>
      <c r="U1150" s="565"/>
      <c r="V1150" s="576"/>
      <c r="W1150" s="576"/>
      <c r="X1150" s="577"/>
      <c r="Y1150" s="577"/>
      <c r="Z1150" s="577"/>
      <c r="AA1150" s="577"/>
      <c r="AB1150" s="566"/>
      <c r="AC1150" s="566"/>
      <c r="AD1150" s="566"/>
      <c r="AE1150" s="566"/>
      <c r="AF1150" s="566"/>
      <c r="AG1150" s="566"/>
      <c r="AH1150" s="566"/>
      <c r="AI1150" s="572"/>
      <c r="AJ1150" s="572"/>
      <c r="AK1150" s="572"/>
      <c r="AL1150" s="578"/>
      <c r="AM1150" s="579"/>
    </row>
    <row r="1151" spans="1:39" s="649" customFormat="1" x14ac:dyDescent="0.3">
      <c r="A1151" s="565"/>
      <c r="B1151" s="565"/>
      <c r="C1151" s="566"/>
      <c r="D1151" s="566"/>
      <c r="E1151" s="567"/>
      <c r="F1151" s="567"/>
      <c r="G1151" s="567"/>
      <c r="H1151" s="568"/>
      <c r="I1151" s="568"/>
      <c r="J1151" s="569"/>
      <c r="K1151" s="568"/>
      <c r="L1151" s="570"/>
      <c r="M1151" s="571"/>
      <c r="N1151" s="571"/>
      <c r="O1151" s="572"/>
      <c r="P1151" s="566"/>
      <c r="Q1151" s="566"/>
      <c r="R1151" s="566"/>
      <c r="S1151" s="581"/>
      <c r="T1151" s="582"/>
      <c r="U1151" s="565"/>
      <c r="V1151" s="576"/>
      <c r="W1151" s="576"/>
      <c r="X1151" s="577"/>
      <c r="Y1151" s="577"/>
      <c r="Z1151" s="577"/>
      <c r="AA1151" s="577"/>
      <c r="AB1151" s="566"/>
      <c r="AC1151" s="566"/>
      <c r="AD1151" s="566"/>
      <c r="AE1151" s="566"/>
      <c r="AF1151" s="566"/>
      <c r="AG1151" s="566"/>
      <c r="AH1151" s="566"/>
      <c r="AI1151" s="572"/>
      <c r="AJ1151" s="572"/>
      <c r="AK1151" s="572"/>
      <c r="AL1151" s="578"/>
      <c r="AM1151" s="579"/>
    </row>
    <row r="1152" spans="1:39" s="649" customFormat="1" x14ac:dyDescent="0.3">
      <c r="A1152" s="565"/>
      <c r="B1152" s="565"/>
      <c r="C1152" s="566"/>
      <c r="D1152" s="566"/>
      <c r="E1152" s="567"/>
      <c r="F1152" s="567"/>
      <c r="G1152" s="567"/>
      <c r="H1152" s="568"/>
      <c r="I1152" s="568"/>
      <c r="J1152" s="569"/>
      <c r="K1152" s="568"/>
      <c r="L1152" s="570"/>
      <c r="M1152" s="571"/>
      <c r="N1152" s="571"/>
      <c r="O1152" s="572"/>
      <c r="P1152" s="566"/>
      <c r="Q1152" s="566"/>
      <c r="R1152" s="566"/>
      <c r="S1152" s="581"/>
      <c r="T1152" s="582"/>
      <c r="U1152" s="565"/>
      <c r="V1152" s="576"/>
      <c r="W1152" s="576"/>
      <c r="X1152" s="577"/>
      <c r="Y1152" s="577"/>
      <c r="Z1152" s="577"/>
      <c r="AA1152" s="577"/>
      <c r="AB1152" s="566"/>
      <c r="AC1152" s="566"/>
      <c r="AD1152" s="566"/>
      <c r="AE1152" s="566"/>
      <c r="AF1152" s="566"/>
      <c r="AG1152" s="566"/>
      <c r="AH1152" s="566"/>
      <c r="AI1152" s="572"/>
      <c r="AJ1152" s="572"/>
      <c r="AK1152" s="572"/>
      <c r="AL1152" s="578"/>
      <c r="AM1152" s="579"/>
    </row>
    <row r="1153" spans="1:39" s="649" customFormat="1" x14ac:dyDescent="0.3">
      <c r="A1153" s="565"/>
      <c r="B1153" s="565"/>
      <c r="C1153" s="566"/>
      <c r="D1153" s="566"/>
      <c r="E1153" s="567"/>
      <c r="F1153" s="567"/>
      <c r="G1153" s="567"/>
      <c r="H1153" s="568"/>
      <c r="I1153" s="568"/>
      <c r="J1153" s="569"/>
      <c r="K1153" s="568"/>
      <c r="L1153" s="570"/>
      <c r="M1153" s="571"/>
      <c r="N1153" s="571"/>
      <c r="O1153" s="572"/>
      <c r="P1153" s="566"/>
      <c r="Q1153" s="566"/>
      <c r="R1153" s="566"/>
      <c r="S1153" s="581"/>
      <c r="T1153" s="582"/>
      <c r="U1153" s="565"/>
      <c r="V1153" s="576"/>
      <c r="W1153" s="576"/>
      <c r="X1153" s="577"/>
      <c r="Y1153" s="577"/>
      <c r="Z1153" s="577"/>
      <c r="AA1153" s="577"/>
      <c r="AB1153" s="566"/>
      <c r="AC1153" s="566"/>
      <c r="AD1153" s="566"/>
      <c r="AE1153" s="566"/>
      <c r="AF1153" s="566"/>
      <c r="AG1153" s="566"/>
      <c r="AH1153" s="566"/>
      <c r="AI1153" s="572"/>
      <c r="AJ1153" s="572"/>
      <c r="AK1153" s="572"/>
      <c r="AL1153" s="578"/>
      <c r="AM1153" s="579"/>
    </row>
    <row r="1154" spans="1:39" s="649" customFormat="1" x14ac:dyDescent="0.3">
      <c r="A1154" s="565"/>
      <c r="B1154" s="565"/>
      <c r="C1154" s="566"/>
      <c r="D1154" s="566"/>
      <c r="E1154" s="567"/>
      <c r="F1154" s="567"/>
      <c r="G1154" s="567"/>
      <c r="H1154" s="568"/>
      <c r="I1154" s="568"/>
      <c r="J1154" s="569"/>
      <c r="K1154" s="568"/>
      <c r="L1154" s="570"/>
      <c r="M1154" s="571"/>
      <c r="N1154" s="571"/>
      <c r="O1154" s="572"/>
      <c r="P1154" s="566"/>
      <c r="Q1154" s="566"/>
      <c r="R1154" s="566"/>
      <c r="S1154" s="581"/>
      <c r="T1154" s="582"/>
      <c r="U1154" s="565"/>
      <c r="V1154" s="576"/>
      <c r="W1154" s="576"/>
      <c r="X1154" s="577"/>
      <c r="Y1154" s="577"/>
      <c r="Z1154" s="577"/>
      <c r="AA1154" s="577"/>
      <c r="AB1154" s="566"/>
      <c r="AC1154" s="566"/>
      <c r="AD1154" s="566"/>
      <c r="AE1154" s="566"/>
      <c r="AF1154" s="566"/>
      <c r="AG1154" s="566"/>
      <c r="AH1154" s="566"/>
      <c r="AI1154" s="572"/>
      <c r="AJ1154" s="572"/>
      <c r="AK1154" s="572"/>
      <c r="AL1154" s="578"/>
      <c r="AM1154" s="579"/>
    </row>
    <row r="1155" spans="1:39" s="649" customFormat="1" x14ac:dyDescent="0.3">
      <c r="A1155" s="565"/>
      <c r="B1155" s="565"/>
      <c r="C1155" s="566"/>
      <c r="D1155" s="566"/>
      <c r="E1155" s="567"/>
      <c r="F1155" s="567"/>
      <c r="G1155" s="567"/>
      <c r="H1155" s="568"/>
      <c r="I1155" s="568"/>
      <c r="J1155" s="569"/>
      <c r="K1155" s="568"/>
      <c r="L1155" s="570"/>
      <c r="M1155" s="571"/>
      <c r="N1155" s="571"/>
      <c r="O1155" s="572"/>
      <c r="P1155" s="566"/>
      <c r="Q1155" s="566"/>
      <c r="R1155" s="566"/>
      <c r="S1155" s="581"/>
      <c r="T1155" s="582"/>
      <c r="U1155" s="565"/>
      <c r="V1155" s="576"/>
      <c r="W1155" s="576"/>
      <c r="X1155" s="577"/>
      <c r="Y1155" s="577"/>
      <c r="Z1155" s="577"/>
      <c r="AA1155" s="577"/>
      <c r="AB1155" s="566"/>
      <c r="AC1155" s="566"/>
      <c r="AD1155" s="566"/>
      <c r="AE1155" s="566"/>
      <c r="AF1155" s="566"/>
      <c r="AG1155" s="566"/>
      <c r="AH1155" s="566"/>
      <c r="AI1155" s="572"/>
      <c r="AJ1155" s="572"/>
      <c r="AK1155" s="572"/>
      <c r="AL1155" s="578"/>
      <c r="AM1155" s="579"/>
    </row>
    <row r="1156" spans="1:39" s="649" customFormat="1" x14ac:dyDescent="0.3">
      <c r="A1156" s="565"/>
      <c r="B1156" s="565"/>
      <c r="C1156" s="566"/>
      <c r="D1156" s="566"/>
      <c r="E1156" s="567"/>
      <c r="F1156" s="567"/>
      <c r="G1156" s="567"/>
      <c r="H1156" s="568"/>
      <c r="I1156" s="568"/>
      <c r="J1156" s="569"/>
      <c r="K1156" s="568"/>
      <c r="L1156" s="570"/>
      <c r="M1156" s="571"/>
      <c r="N1156" s="571"/>
      <c r="O1156" s="572"/>
      <c r="P1156" s="566"/>
      <c r="Q1156" s="566"/>
      <c r="R1156" s="566"/>
      <c r="S1156" s="581"/>
      <c r="T1156" s="582"/>
      <c r="U1156" s="565"/>
      <c r="V1156" s="576"/>
      <c r="W1156" s="576"/>
      <c r="X1156" s="577"/>
      <c r="Y1156" s="577"/>
      <c r="Z1156" s="577"/>
      <c r="AA1156" s="577"/>
      <c r="AB1156" s="566"/>
      <c r="AC1156" s="566"/>
      <c r="AD1156" s="566"/>
      <c r="AE1156" s="566"/>
      <c r="AF1156" s="566"/>
      <c r="AG1156" s="566"/>
      <c r="AH1156" s="566"/>
      <c r="AI1156" s="572"/>
      <c r="AJ1156" s="572"/>
      <c r="AK1156" s="572"/>
      <c r="AL1156" s="578"/>
      <c r="AM1156" s="579"/>
    </row>
    <row r="1157" spans="1:39" s="649" customFormat="1" x14ac:dyDescent="0.3">
      <c r="A1157" s="565"/>
      <c r="B1157" s="565"/>
      <c r="C1157" s="566"/>
      <c r="D1157" s="566"/>
      <c r="E1157" s="567"/>
      <c r="F1157" s="567"/>
      <c r="G1157" s="567"/>
      <c r="H1157" s="568"/>
      <c r="I1157" s="568"/>
      <c r="J1157" s="569"/>
      <c r="K1157" s="568"/>
      <c r="L1157" s="570"/>
      <c r="M1157" s="571"/>
      <c r="N1157" s="571"/>
      <c r="O1157" s="572"/>
      <c r="P1157" s="566"/>
      <c r="Q1157" s="566"/>
      <c r="R1157" s="566"/>
      <c r="S1157" s="581"/>
      <c r="T1157" s="582"/>
      <c r="U1157" s="565"/>
      <c r="V1157" s="576"/>
      <c r="W1157" s="576"/>
      <c r="X1157" s="577"/>
      <c r="Y1157" s="577"/>
      <c r="Z1157" s="577"/>
      <c r="AA1157" s="577"/>
      <c r="AB1157" s="566"/>
      <c r="AC1157" s="566"/>
      <c r="AD1157" s="566"/>
      <c r="AE1157" s="566"/>
      <c r="AF1157" s="566"/>
      <c r="AG1157" s="566"/>
      <c r="AH1157" s="566"/>
      <c r="AI1157" s="572"/>
      <c r="AJ1157" s="572"/>
      <c r="AK1157" s="572"/>
      <c r="AL1157" s="578"/>
      <c r="AM1157" s="579"/>
    </row>
    <row r="1158" spans="1:39" s="649" customFormat="1" x14ac:dyDescent="0.3">
      <c r="A1158" s="565"/>
      <c r="B1158" s="565"/>
      <c r="C1158" s="566"/>
      <c r="D1158" s="566"/>
      <c r="E1158" s="567"/>
      <c r="F1158" s="567"/>
      <c r="G1158" s="567"/>
      <c r="H1158" s="568"/>
      <c r="I1158" s="568"/>
      <c r="J1158" s="569"/>
      <c r="K1158" s="568"/>
      <c r="L1158" s="570"/>
      <c r="M1158" s="571"/>
      <c r="N1158" s="571"/>
      <c r="O1158" s="572"/>
      <c r="P1158" s="566"/>
      <c r="Q1158" s="566"/>
      <c r="R1158" s="566"/>
      <c r="S1158" s="581"/>
      <c r="T1158" s="582"/>
      <c r="U1158" s="565"/>
      <c r="V1158" s="576"/>
      <c r="W1158" s="576"/>
      <c r="X1158" s="577"/>
      <c r="Y1158" s="577"/>
      <c r="Z1158" s="577"/>
      <c r="AA1158" s="577"/>
      <c r="AB1158" s="566"/>
      <c r="AC1158" s="566"/>
      <c r="AD1158" s="566"/>
      <c r="AE1158" s="566"/>
      <c r="AF1158" s="566"/>
      <c r="AG1158" s="566"/>
      <c r="AH1158" s="566"/>
      <c r="AI1158" s="572"/>
      <c r="AJ1158" s="572"/>
      <c r="AK1158" s="572"/>
      <c r="AL1158" s="578"/>
      <c r="AM1158" s="579"/>
    </row>
    <row r="1159" spans="1:39" s="649" customFormat="1" x14ac:dyDescent="0.3">
      <c r="A1159" s="565"/>
      <c r="B1159" s="565"/>
      <c r="C1159" s="566"/>
      <c r="D1159" s="566"/>
      <c r="E1159" s="567"/>
      <c r="F1159" s="567"/>
      <c r="G1159" s="567"/>
      <c r="H1159" s="568"/>
      <c r="I1159" s="568"/>
      <c r="J1159" s="569"/>
      <c r="K1159" s="568"/>
      <c r="L1159" s="570"/>
      <c r="M1159" s="571"/>
      <c r="N1159" s="571"/>
      <c r="O1159" s="572"/>
      <c r="P1159" s="566"/>
      <c r="Q1159" s="566"/>
      <c r="R1159" s="566"/>
      <c r="S1159" s="581"/>
      <c r="T1159" s="582"/>
      <c r="U1159" s="565"/>
      <c r="V1159" s="576"/>
      <c r="W1159" s="576"/>
      <c r="X1159" s="577"/>
      <c r="Y1159" s="577"/>
      <c r="Z1159" s="577"/>
      <c r="AA1159" s="577"/>
      <c r="AB1159" s="566"/>
      <c r="AC1159" s="566"/>
      <c r="AD1159" s="566"/>
      <c r="AE1159" s="566"/>
      <c r="AF1159" s="566"/>
      <c r="AG1159" s="566"/>
      <c r="AH1159" s="566"/>
      <c r="AI1159" s="572"/>
      <c r="AJ1159" s="572"/>
      <c r="AK1159" s="572"/>
      <c r="AL1159" s="578"/>
      <c r="AM1159" s="579"/>
    </row>
    <row r="1160" spans="1:39" s="649" customFormat="1" x14ac:dyDescent="0.3">
      <c r="A1160" s="565"/>
      <c r="B1160" s="565"/>
      <c r="C1160" s="566"/>
      <c r="D1160" s="566"/>
      <c r="E1160" s="567"/>
      <c r="F1160" s="567"/>
      <c r="G1160" s="567"/>
      <c r="H1160" s="568"/>
      <c r="I1160" s="568"/>
      <c r="J1160" s="569"/>
      <c r="K1160" s="568"/>
      <c r="L1160" s="570"/>
      <c r="M1160" s="571"/>
      <c r="N1160" s="571"/>
      <c r="O1160" s="572"/>
      <c r="P1160" s="566"/>
      <c r="Q1160" s="566"/>
      <c r="R1160" s="566"/>
      <c r="S1160" s="581"/>
      <c r="T1160" s="582"/>
      <c r="U1160" s="565"/>
      <c r="V1160" s="576"/>
      <c r="W1160" s="576"/>
      <c r="X1160" s="577"/>
      <c r="Y1160" s="577"/>
      <c r="Z1160" s="577"/>
      <c r="AA1160" s="577"/>
      <c r="AB1160" s="566"/>
      <c r="AC1160" s="566"/>
      <c r="AD1160" s="566"/>
      <c r="AE1160" s="566"/>
      <c r="AF1160" s="566"/>
      <c r="AG1160" s="566"/>
      <c r="AH1160" s="566"/>
      <c r="AI1160" s="572"/>
      <c r="AJ1160" s="572"/>
      <c r="AK1160" s="572"/>
      <c r="AL1160" s="578"/>
      <c r="AM1160" s="579"/>
    </row>
    <row r="1161" spans="1:39" s="649" customFormat="1" x14ac:dyDescent="0.3">
      <c r="A1161" s="565"/>
      <c r="B1161" s="565"/>
      <c r="C1161" s="566"/>
      <c r="D1161" s="566"/>
      <c r="E1161" s="567"/>
      <c r="F1161" s="567"/>
      <c r="G1161" s="567"/>
      <c r="H1161" s="568"/>
      <c r="I1161" s="568"/>
      <c r="J1161" s="569"/>
      <c r="K1161" s="568"/>
      <c r="L1161" s="570"/>
      <c r="M1161" s="571"/>
      <c r="N1161" s="571"/>
      <c r="O1161" s="572"/>
      <c r="P1161" s="566"/>
      <c r="Q1161" s="566"/>
      <c r="R1161" s="566"/>
      <c r="S1161" s="581"/>
      <c r="T1161" s="582"/>
      <c r="U1161" s="565"/>
      <c r="V1161" s="576"/>
      <c r="W1161" s="576"/>
      <c r="X1161" s="577"/>
      <c r="Y1161" s="577"/>
      <c r="Z1161" s="577"/>
      <c r="AA1161" s="577"/>
      <c r="AB1161" s="566"/>
      <c r="AC1161" s="566"/>
      <c r="AD1161" s="566"/>
      <c r="AE1161" s="566"/>
      <c r="AF1161" s="566"/>
      <c r="AG1161" s="566"/>
      <c r="AH1161" s="566"/>
      <c r="AI1161" s="572"/>
      <c r="AJ1161" s="572"/>
      <c r="AK1161" s="572"/>
      <c r="AL1161" s="578"/>
      <c r="AM1161" s="579"/>
    </row>
    <row r="1162" spans="1:39" s="649" customFormat="1" x14ac:dyDescent="0.3">
      <c r="A1162" s="565"/>
      <c r="B1162" s="565"/>
      <c r="C1162" s="566"/>
      <c r="D1162" s="566"/>
      <c r="E1162" s="567"/>
      <c r="F1162" s="567"/>
      <c r="G1162" s="567"/>
      <c r="H1162" s="568"/>
      <c r="I1162" s="568"/>
      <c r="J1162" s="569"/>
      <c r="K1162" s="568"/>
      <c r="L1162" s="570"/>
      <c r="M1162" s="571"/>
      <c r="N1162" s="571"/>
      <c r="O1162" s="572"/>
      <c r="P1162" s="566"/>
      <c r="Q1162" s="566"/>
      <c r="R1162" s="566"/>
      <c r="S1162" s="581"/>
      <c r="T1162" s="582"/>
      <c r="U1162" s="565"/>
      <c r="V1162" s="576"/>
      <c r="W1162" s="576"/>
      <c r="X1162" s="577"/>
      <c r="Y1162" s="577"/>
      <c r="Z1162" s="577"/>
      <c r="AA1162" s="577"/>
      <c r="AB1162" s="566"/>
      <c r="AC1162" s="566"/>
      <c r="AD1162" s="566"/>
      <c r="AE1162" s="566"/>
      <c r="AF1162" s="566"/>
      <c r="AG1162" s="566"/>
      <c r="AH1162" s="566"/>
      <c r="AI1162" s="572"/>
      <c r="AJ1162" s="572"/>
      <c r="AK1162" s="572"/>
      <c r="AL1162" s="578"/>
      <c r="AM1162" s="579"/>
    </row>
    <row r="1163" spans="1:39" s="649" customFormat="1" x14ac:dyDescent="0.3">
      <c r="A1163" s="565"/>
      <c r="B1163" s="565"/>
      <c r="C1163" s="566"/>
      <c r="D1163" s="566"/>
      <c r="E1163" s="567"/>
      <c r="F1163" s="567"/>
      <c r="G1163" s="567"/>
      <c r="H1163" s="568"/>
      <c r="I1163" s="568"/>
      <c r="J1163" s="569"/>
      <c r="K1163" s="568"/>
      <c r="L1163" s="570"/>
      <c r="M1163" s="571"/>
      <c r="N1163" s="571"/>
      <c r="O1163" s="572"/>
      <c r="P1163" s="566"/>
      <c r="Q1163" s="566"/>
      <c r="R1163" s="566"/>
      <c r="S1163" s="581"/>
      <c r="T1163" s="582"/>
      <c r="U1163" s="565"/>
      <c r="V1163" s="576"/>
      <c r="W1163" s="576"/>
      <c r="X1163" s="577"/>
      <c r="Y1163" s="577"/>
      <c r="Z1163" s="577"/>
      <c r="AA1163" s="577"/>
      <c r="AB1163" s="566"/>
      <c r="AC1163" s="566"/>
      <c r="AD1163" s="566"/>
      <c r="AE1163" s="566"/>
      <c r="AF1163" s="566"/>
      <c r="AG1163" s="566"/>
      <c r="AH1163" s="566"/>
      <c r="AI1163" s="572"/>
      <c r="AJ1163" s="572"/>
      <c r="AK1163" s="572"/>
      <c r="AL1163" s="578"/>
      <c r="AM1163" s="579"/>
    </row>
    <row r="1164" spans="1:39" s="649" customFormat="1" x14ac:dyDescent="0.3">
      <c r="A1164" s="565"/>
      <c r="B1164" s="565"/>
      <c r="C1164" s="566"/>
      <c r="D1164" s="566"/>
      <c r="E1164" s="567"/>
      <c r="F1164" s="567"/>
      <c r="G1164" s="567"/>
      <c r="H1164" s="568"/>
      <c r="I1164" s="568"/>
      <c r="J1164" s="569"/>
      <c r="K1164" s="568"/>
      <c r="L1164" s="570"/>
      <c r="M1164" s="571"/>
      <c r="N1164" s="571"/>
      <c r="O1164" s="572"/>
      <c r="P1164" s="566"/>
      <c r="Q1164" s="566"/>
      <c r="R1164" s="566"/>
      <c r="S1164" s="581"/>
      <c r="T1164" s="582"/>
      <c r="U1164" s="565"/>
      <c r="V1164" s="576"/>
      <c r="W1164" s="576"/>
      <c r="X1164" s="577"/>
      <c r="Y1164" s="577"/>
      <c r="Z1164" s="577"/>
      <c r="AA1164" s="577"/>
      <c r="AB1164" s="566"/>
      <c r="AC1164" s="566"/>
      <c r="AD1164" s="566"/>
      <c r="AE1164" s="566"/>
      <c r="AF1164" s="566"/>
      <c r="AG1164" s="566"/>
      <c r="AH1164" s="566"/>
      <c r="AI1164" s="572"/>
      <c r="AJ1164" s="572"/>
      <c r="AK1164" s="572"/>
      <c r="AL1164" s="578"/>
      <c r="AM1164" s="579"/>
    </row>
    <row r="1165" spans="1:39" s="649" customFormat="1" x14ac:dyDescent="0.3">
      <c r="A1165" s="565"/>
      <c r="B1165" s="565"/>
      <c r="C1165" s="566"/>
      <c r="D1165" s="566"/>
      <c r="E1165" s="567"/>
      <c r="F1165" s="567"/>
      <c r="G1165" s="567"/>
      <c r="H1165" s="568"/>
      <c r="I1165" s="568"/>
      <c r="J1165" s="569"/>
      <c r="K1165" s="568"/>
      <c r="L1165" s="570"/>
      <c r="M1165" s="571"/>
      <c r="N1165" s="571"/>
      <c r="O1165" s="572"/>
      <c r="P1165" s="566"/>
      <c r="Q1165" s="566"/>
      <c r="R1165" s="566"/>
      <c r="S1165" s="581"/>
      <c r="T1165" s="582"/>
      <c r="U1165" s="565"/>
      <c r="V1165" s="576"/>
      <c r="W1165" s="576"/>
      <c r="X1165" s="577"/>
      <c r="Y1165" s="577"/>
      <c r="Z1165" s="577"/>
      <c r="AA1165" s="577"/>
      <c r="AB1165" s="566"/>
      <c r="AC1165" s="566"/>
      <c r="AD1165" s="566"/>
      <c r="AE1165" s="566"/>
      <c r="AF1165" s="566"/>
      <c r="AG1165" s="566"/>
      <c r="AH1165" s="566"/>
      <c r="AI1165" s="572"/>
      <c r="AJ1165" s="572"/>
      <c r="AK1165" s="572"/>
      <c r="AL1165" s="578"/>
      <c r="AM1165" s="579"/>
    </row>
    <row r="1166" spans="1:39" s="649" customFormat="1" x14ac:dyDescent="0.3">
      <c r="A1166" s="565"/>
      <c r="B1166" s="565"/>
      <c r="C1166" s="566"/>
      <c r="D1166" s="566"/>
      <c r="E1166" s="567"/>
      <c r="F1166" s="567"/>
      <c r="G1166" s="567"/>
      <c r="H1166" s="568"/>
      <c r="I1166" s="568"/>
      <c r="J1166" s="569"/>
      <c r="K1166" s="568"/>
      <c r="L1166" s="570"/>
      <c r="M1166" s="571"/>
      <c r="N1166" s="571"/>
      <c r="O1166" s="572"/>
      <c r="P1166" s="566"/>
      <c r="Q1166" s="566"/>
      <c r="R1166" s="566"/>
      <c r="S1166" s="581"/>
      <c r="T1166" s="582"/>
      <c r="U1166" s="565"/>
      <c r="V1166" s="576"/>
      <c r="W1166" s="576"/>
      <c r="X1166" s="577"/>
      <c r="Y1166" s="577"/>
      <c r="Z1166" s="577"/>
      <c r="AA1166" s="577"/>
      <c r="AB1166" s="566"/>
      <c r="AC1166" s="566"/>
      <c r="AD1166" s="566"/>
      <c r="AE1166" s="566"/>
      <c r="AF1166" s="566"/>
      <c r="AG1166" s="566"/>
      <c r="AH1166" s="566"/>
      <c r="AI1166" s="572"/>
      <c r="AJ1166" s="572"/>
      <c r="AK1166" s="572"/>
      <c r="AL1166" s="578"/>
      <c r="AM1166" s="579"/>
    </row>
    <row r="1167" spans="1:39" s="649" customFormat="1" x14ac:dyDescent="0.3">
      <c r="A1167" s="565"/>
      <c r="B1167" s="565"/>
      <c r="C1167" s="566"/>
      <c r="D1167" s="566"/>
      <c r="E1167" s="567"/>
      <c r="F1167" s="567"/>
      <c r="G1167" s="567"/>
      <c r="H1167" s="568"/>
      <c r="I1167" s="568"/>
      <c r="J1167" s="569"/>
      <c r="K1167" s="568"/>
      <c r="L1167" s="570"/>
      <c r="M1167" s="571"/>
      <c r="N1167" s="571"/>
      <c r="O1167" s="572"/>
      <c r="P1167" s="566"/>
      <c r="Q1167" s="566"/>
      <c r="R1167" s="566"/>
      <c r="S1167" s="581"/>
      <c r="T1167" s="582"/>
      <c r="U1167" s="565"/>
      <c r="V1167" s="576"/>
      <c r="W1167" s="576"/>
      <c r="X1167" s="577"/>
      <c r="Y1167" s="577"/>
      <c r="Z1167" s="577"/>
      <c r="AA1167" s="577"/>
      <c r="AB1167" s="566"/>
      <c r="AC1167" s="566"/>
      <c r="AD1167" s="566"/>
      <c r="AE1167" s="566"/>
      <c r="AF1167" s="566"/>
      <c r="AG1167" s="566"/>
      <c r="AH1167" s="566"/>
      <c r="AI1167" s="572"/>
      <c r="AJ1167" s="572"/>
      <c r="AK1167" s="572"/>
      <c r="AL1167" s="578"/>
      <c r="AM1167" s="579"/>
    </row>
    <row r="1168" spans="1:39" s="649" customFormat="1" x14ac:dyDescent="0.3">
      <c r="A1168" s="565"/>
      <c r="B1168" s="565"/>
      <c r="C1168" s="566"/>
      <c r="D1168" s="566"/>
      <c r="E1168" s="567"/>
      <c r="F1168" s="567"/>
      <c r="G1168" s="567"/>
      <c r="H1168" s="568"/>
      <c r="I1168" s="568"/>
      <c r="J1168" s="569"/>
      <c r="K1168" s="568"/>
      <c r="L1168" s="570"/>
      <c r="M1168" s="571"/>
      <c r="N1168" s="571"/>
      <c r="O1168" s="572"/>
      <c r="P1168" s="566"/>
      <c r="Q1168" s="566"/>
      <c r="R1168" s="566"/>
      <c r="S1168" s="581"/>
      <c r="T1168" s="582"/>
      <c r="U1168" s="565"/>
      <c r="V1168" s="576"/>
      <c r="W1168" s="576"/>
      <c r="X1168" s="577"/>
      <c r="Y1168" s="577"/>
      <c r="Z1168" s="577"/>
      <c r="AA1168" s="577"/>
      <c r="AB1168" s="566"/>
      <c r="AC1168" s="566"/>
      <c r="AD1168" s="566"/>
      <c r="AE1168" s="566"/>
      <c r="AF1168" s="566"/>
      <c r="AG1168" s="566"/>
      <c r="AH1168" s="566"/>
      <c r="AI1168" s="572"/>
      <c r="AJ1168" s="572"/>
      <c r="AK1168" s="572"/>
      <c r="AL1168" s="578"/>
      <c r="AM1168" s="579"/>
    </row>
    <row r="1169" spans="1:39" s="649" customFormat="1" x14ac:dyDescent="0.3">
      <c r="A1169" s="565"/>
      <c r="B1169" s="565"/>
      <c r="C1169" s="566"/>
      <c r="D1169" s="566"/>
      <c r="E1169" s="567"/>
      <c r="F1169" s="567"/>
      <c r="G1169" s="567"/>
      <c r="H1169" s="568"/>
      <c r="I1169" s="568"/>
      <c r="J1169" s="569"/>
      <c r="K1169" s="568"/>
      <c r="L1169" s="570"/>
      <c r="M1169" s="571"/>
      <c r="N1169" s="571"/>
      <c r="O1169" s="572"/>
      <c r="P1169" s="566"/>
      <c r="Q1169" s="566"/>
      <c r="R1169" s="566"/>
      <c r="S1169" s="581"/>
      <c r="T1169" s="582"/>
      <c r="U1169" s="565"/>
      <c r="V1169" s="576"/>
      <c r="W1169" s="576"/>
      <c r="X1169" s="577"/>
      <c r="Y1169" s="577"/>
      <c r="Z1169" s="577"/>
      <c r="AA1169" s="577"/>
      <c r="AB1169" s="566"/>
      <c r="AC1169" s="566"/>
      <c r="AD1169" s="566"/>
      <c r="AE1169" s="566"/>
      <c r="AF1169" s="566"/>
      <c r="AG1169" s="566"/>
      <c r="AH1169" s="566"/>
      <c r="AI1169" s="572"/>
      <c r="AJ1169" s="572"/>
      <c r="AK1169" s="572"/>
      <c r="AL1169" s="578"/>
      <c r="AM1169" s="579"/>
    </row>
    <row r="1170" spans="1:39" s="649" customFormat="1" x14ac:dyDescent="0.3">
      <c r="A1170" s="565"/>
      <c r="B1170" s="565"/>
      <c r="C1170" s="566"/>
      <c r="D1170" s="566"/>
      <c r="E1170" s="567"/>
      <c r="F1170" s="567"/>
      <c r="G1170" s="567"/>
      <c r="H1170" s="568"/>
      <c r="I1170" s="568"/>
      <c r="J1170" s="569"/>
      <c r="K1170" s="568"/>
      <c r="L1170" s="570"/>
      <c r="M1170" s="571"/>
      <c r="N1170" s="571"/>
      <c r="O1170" s="572"/>
      <c r="P1170" s="566"/>
      <c r="Q1170" s="566"/>
      <c r="R1170" s="566"/>
      <c r="S1170" s="581"/>
      <c r="T1170" s="582"/>
      <c r="U1170" s="565"/>
      <c r="V1170" s="576"/>
      <c r="W1170" s="576"/>
      <c r="X1170" s="577"/>
      <c r="Y1170" s="577"/>
      <c r="Z1170" s="577"/>
      <c r="AA1170" s="577"/>
      <c r="AB1170" s="566"/>
      <c r="AC1170" s="566"/>
      <c r="AD1170" s="566"/>
      <c r="AE1170" s="566"/>
      <c r="AF1170" s="566"/>
      <c r="AG1170" s="566"/>
      <c r="AH1170" s="566"/>
      <c r="AI1170" s="572"/>
      <c r="AJ1170" s="572"/>
      <c r="AK1170" s="572"/>
      <c r="AL1170" s="578"/>
      <c r="AM1170" s="579"/>
    </row>
    <row r="1171" spans="1:39" s="649" customFormat="1" x14ac:dyDescent="0.3">
      <c r="A1171" s="565"/>
      <c r="B1171" s="565"/>
      <c r="C1171" s="566"/>
      <c r="D1171" s="566"/>
      <c r="E1171" s="567"/>
      <c r="F1171" s="567"/>
      <c r="G1171" s="567"/>
      <c r="H1171" s="568"/>
      <c r="I1171" s="568"/>
      <c r="J1171" s="569"/>
      <c r="K1171" s="568"/>
      <c r="L1171" s="570"/>
      <c r="M1171" s="571"/>
      <c r="N1171" s="571"/>
      <c r="O1171" s="572"/>
      <c r="P1171" s="566"/>
      <c r="Q1171" s="566"/>
      <c r="R1171" s="566"/>
      <c r="S1171" s="581"/>
      <c r="T1171" s="582"/>
      <c r="U1171" s="565"/>
      <c r="V1171" s="576"/>
      <c r="W1171" s="576"/>
      <c r="X1171" s="577"/>
      <c r="Y1171" s="577"/>
      <c r="Z1171" s="577"/>
      <c r="AA1171" s="577"/>
      <c r="AB1171" s="566"/>
      <c r="AC1171" s="566"/>
      <c r="AD1171" s="566"/>
      <c r="AE1171" s="566"/>
      <c r="AF1171" s="566"/>
      <c r="AG1171" s="566"/>
      <c r="AH1171" s="566"/>
      <c r="AI1171" s="572"/>
      <c r="AJ1171" s="572"/>
      <c r="AK1171" s="572"/>
      <c r="AL1171" s="578"/>
      <c r="AM1171" s="579"/>
    </row>
    <row r="1172" spans="1:39" s="649" customFormat="1" x14ac:dyDescent="0.3">
      <c r="A1172" s="565"/>
      <c r="B1172" s="565"/>
      <c r="C1172" s="566"/>
      <c r="D1172" s="566"/>
      <c r="E1172" s="567"/>
      <c r="F1172" s="567"/>
      <c r="G1172" s="567"/>
      <c r="H1172" s="568"/>
      <c r="I1172" s="568"/>
      <c r="J1172" s="569"/>
      <c r="K1172" s="568"/>
      <c r="L1172" s="570"/>
      <c r="M1172" s="571"/>
      <c r="N1172" s="571"/>
      <c r="O1172" s="572"/>
      <c r="P1172" s="566"/>
      <c r="Q1172" s="566"/>
      <c r="R1172" s="566"/>
      <c r="S1172" s="581"/>
      <c r="T1172" s="582"/>
      <c r="U1172" s="565"/>
      <c r="V1172" s="576"/>
      <c r="W1172" s="576"/>
      <c r="X1172" s="577"/>
      <c r="Y1172" s="577"/>
      <c r="Z1172" s="577"/>
      <c r="AA1172" s="577"/>
      <c r="AB1172" s="566"/>
      <c r="AC1172" s="566"/>
      <c r="AD1172" s="566"/>
      <c r="AE1172" s="566"/>
      <c r="AF1172" s="566"/>
      <c r="AG1172" s="566"/>
      <c r="AH1172" s="566"/>
      <c r="AI1172" s="572"/>
      <c r="AJ1172" s="572"/>
      <c r="AK1172" s="572"/>
      <c r="AL1172" s="578"/>
      <c r="AM1172" s="579"/>
    </row>
    <row r="1173" spans="1:39" s="649" customFormat="1" x14ac:dyDescent="0.3">
      <c r="A1173" s="565"/>
      <c r="B1173" s="565"/>
      <c r="C1173" s="566"/>
      <c r="D1173" s="566"/>
      <c r="E1173" s="567"/>
      <c r="F1173" s="567"/>
      <c r="G1173" s="567"/>
      <c r="H1173" s="568"/>
      <c r="I1173" s="568"/>
      <c r="J1173" s="569"/>
      <c r="K1173" s="568"/>
      <c r="L1173" s="570"/>
      <c r="M1173" s="571"/>
      <c r="N1173" s="571"/>
      <c r="O1173" s="572"/>
      <c r="P1173" s="566"/>
      <c r="Q1173" s="566"/>
      <c r="R1173" s="566"/>
      <c r="S1173" s="581"/>
      <c r="T1173" s="582"/>
      <c r="U1173" s="565"/>
      <c r="V1173" s="576"/>
      <c r="W1173" s="576"/>
      <c r="X1173" s="577"/>
      <c r="Y1173" s="577"/>
      <c r="Z1173" s="577"/>
      <c r="AA1173" s="577"/>
      <c r="AB1173" s="566"/>
      <c r="AC1173" s="566"/>
      <c r="AD1173" s="566"/>
      <c r="AE1173" s="566"/>
      <c r="AF1173" s="566"/>
      <c r="AG1173" s="566"/>
      <c r="AH1173" s="566"/>
      <c r="AI1173" s="572"/>
      <c r="AJ1173" s="572"/>
      <c r="AK1173" s="572"/>
      <c r="AL1173" s="578"/>
      <c r="AM1173" s="579"/>
    </row>
    <row r="1174" spans="1:39" s="649" customFormat="1" x14ac:dyDescent="0.3">
      <c r="A1174" s="565"/>
      <c r="B1174" s="565"/>
      <c r="C1174" s="566"/>
      <c r="D1174" s="566"/>
      <c r="E1174" s="567"/>
      <c r="F1174" s="567"/>
      <c r="G1174" s="567"/>
      <c r="H1174" s="568"/>
      <c r="I1174" s="568"/>
      <c r="J1174" s="569"/>
      <c r="K1174" s="568"/>
      <c r="L1174" s="570"/>
      <c r="M1174" s="571"/>
      <c r="N1174" s="571"/>
      <c r="O1174" s="572"/>
      <c r="P1174" s="566"/>
      <c r="Q1174" s="566"/>
      <c r="R1174" s="566"/>
      <c r="S1174" s="581"/>
      <c r="T1174" s="582"/>
      <c r="U1174" s="565"/>
      <c r="V1174" s="576"/>
      <c r="W1174" s="576"/>
      <c r="X1174" s="577"/>
      <c r="Y1174" s="577"/>
      <c r="Z1174" s="577"/>
      <c r="AA1174" s="577"/>
      <c r="AB1174" s="566"/>
      <c r="AC1174" s="566"/>
      <c r="AD1174" s="566"/>
      <c r="AE1174" s="566"/>
      <c r="AF1174" s="566"/>
      <c r="AG1174" s="566"/>
      <c r="AH1174" s="566"/>
      <c r="AI1174" s="572"/>
      <c r="AJ1174" s="572"/>
      <c r="AK1174" s="572"/>
      <c r="AL1174" s="578"/>
      <c r="AM1174" s="579"/>
    </row>
    <row r="1175" spans="1:39" s="649" customFormat="1" x14ac:dyDescent="0.3">
      <c r="A1175" s="565"/>
      <c r="B1175" s="565"/>
      <c r="C1175" s="566"/>
      <c r="D1175" s="566"/>
      <c r="E1175" s="567"/>
      <c r="F1175" s="567"/>
      <c r="G1175" s="567"/>
      <c r="H1175" s="568"/>
      <c r="I1175" s="568"/>
      <c r="J1175" s="569"/>
      <c r="K1175" s="568"/>
      <c r="L1175" s="570"/>
      <c r="M1175" s="571"/>
      <c r="N1175" s="571"/>
      <c r="O1175" s="572"/>
      <c r="P1175" s="566"/>
      <c r="Q1175" s="566"/>
      <c r="R1175" s="566"/>
      <c r="S1175" s="581"/>
      <c r="T1175" s="582"/>
      <c r="U1175" s="565"/>
      <c r="V1175" s="576"/>
      <c r="W1175" s="576"/>
      <c r="X1175" s="577"/>
      <c r="Y1175" s="577"/>
      <c r="Z1175" s="577"/>
      <c r="AA1175" s="577"/>
      <c r="AB1175" s="566"/>
      <c r="AC1175" s="566"/>
      <c r="AD1175" s="566"/>
      <c r="AE1175" s="566"/>
      <c r="AF1175" s="566"/>
      <c r="AG1175" s="566"/>
      <c r="AH1175" s="566"/>
      <c r="AI1175" s="572"/>
      <c r="AJ1175" s="572"/>
      <c r="AK1175" s="572"/>
      <c r="AL1175" s="578"/>
      <c r="AM1175" s="579"/>
    </row>
    <row r="1176" spans="1:39" s="649" customFormat="1" x14ac:dyDescent="0.3">
      <c r="A1176" s="565"/>
      <c r="B1176" s="565"/>
      <c r="C1176" s="566"/>
      <c r="D1176" s="566"/>
      <c r="E1176" s="567"/>
      <c r="F1176" s="567"/>
      <c r="G1176" s="567"/>
      <c r="H1176" s="568"/>
      <c r="I1176" s="568"/>
      <c r="J1176" s="569"/>
      <c r="K1176" s="568"/>
      <c r="L1176" s="570"/>
      <c r="M1176" s="571"/>
      <c r="N1176" s="571"/>
      <c r="O1176" s="572"/>
      <c r="P1176" s="566"/>
      <c r="Q1176" s="566"/>
      <c r="R1176" s="566"/>
      <c r="S1176" s="581"/>
      <c r="T1176" s="582"/>
      <c r="U1176" s="565"/>
      <c r="V1176" s="576"/>
      <c r="W1176" s="576"/>
      <c r="X1176" s="577"/>
      <c r="Y1176" s="577"/>
      <c r="Z1176" s="577"/>
      <c r="AA1176" s="577"/>
      <c r="AB1176" s="566"/>
      <c r="AC1176" s="566"/>
      <c r="AD1176" s="566"/>
      <c r="AE1176" s="566"/>
      <c r="AF1176" s="566"/>
      <c r="AG1176" s="566"/>
      <c r="AH1176" s="566"/>
      <c r="AI1176" s="572"/>
      <c r="AJ1176" s="572"/>
      <c r="AK1176" s="572"/>
      <c r="AL1176" s="578"/>
      <c r="AM1176" s="579"/>
    </row>
    <row r="1177" spans="1:39" s="649" customFormat="1" x14ac:dyDescent="0.3">
      <c r="A1177" s="565"/>
      <c r="B1177" s="565"/>
      <c r="C1177" s="566"/>
      <c r="D1177" s="566"/>
      <c r="E1177" s="567"/>
      <c r="F1177" s="567"/>
      <c r="G1177" s="567"/>
      <c r="H1177" s="568"/>
      <c r="I1177" s="568"/>
      <c r="J1177" s="569"/>
      <c r="K1177" s="568"/>
      <c r="L1177" s="570"/>
      <c r="M1177" s="571"/>
      <c r="N1177" s="571"/>
      <c r="O1177" s="572"/>
      <c r="P1177" s="566"/>
      <c r="Q1177" s="566"/>
      <c r="R1177" s="566"/>
      <c r="S1177" s="581"/>
      <c r="T1177" s="582"/>
      <c r="U1177" s="565"/>
      <c r="V1177" s="576"/>
      <c r="W1177" s="576"/>
      <c r="X1177" s="577"/>
      <c r="Y1177" s="577"/>
      <c r="Z1177" s="577"/>
      <c r="AA1177" s="577"/>
      <c r="AB1177" s="566"/>
      <c r="AC1177" s="566"/>
      <c r="AD1177" s="566"/>
      <c r="AE1177" s="566"/>
      <c r="AF1177" s="566"/>
      <c r="AG1177" s="566"/>
      <c r="AH1177" s="566"/>
      <c r="AI1177" s="572"/>
      <c r="AJ1177" s="572"/>
      <c r="AK1177" s="572"/>
      <c r="AL1177" s="578"/>
      <c r="AM1177" s="579"/>
    </row>
    <row r="1178" spans="1:39" s="649" customFormat="1" x14ac:dyDescent="0.3">
      <c r="A1178" s="565"/>
      <c r="B1178" s="565"/>
      <c r="C1178" s="566"/>
      <c r="D1178" s="566"/>
      <c r="E1178" s="567"/>
      <c r="F1178" s="567"/>
      <c r="G1178" s="567"/>
      <c r="H1178" s="568"/>
      <c r="I1178" s="568"/>
      <c r="J1178" s="569"/>
      <c r="K1178" s="568"/>
      <c r="L1178" s="570"/>
      <c r="M1178" s="571"/>
      <c r="N1178" s="571"/>
      <c r="O1178" s="572"/>
      <c r="P1178" s="566"/>
      <c r="Q1178" s="566"/>
      <c r="R1178" s="566"/>
      <c r="S1178" s="581"/>
      <c r="T1178" s="582"/>
      <c r="U1178" s="565"/>
      <c r="V1178" s="576"/>
      <c r="W1178" s="576"/>
      <c r="X1178" s="577"/>
      <c r="Y1178" s="577"/>
      <c r="Z1178" s="577"/>
      <c r="AA1178" s="577"/>
      <c r="AB1178" s="566"/>
      <c r="AC1178" s="566"/>
      <c r="AD1178" s="566"/>
      <c r="AE1178" s="566"/>
      <c r="AF1178" s="566"/>
      <c r="AG1178" s="566"/>
      <c r="AH1178" s="566"/>
      <c r="AI1178" s="572"/>
      <c r="AJ1178" s="572"/>
      <c r="AK1178" s="572"/>
      <c r="AL1178" s="578"/>
      <c r="AM1178" s="579"/>
    </row>
    <row r="1179" spans="1:39" s="649" customFormat="1" x14ac:dyDescent="0.3">
      <c r="A1179" s="565"/>
      <c r="B1179" s="565"/>
      <c r="C1179" s="566"/>
      <c r="D1179" s="566"/>
      <c r="E1179" s="567"/>
      <c r="F1179" s="567"/>
      <c r="G1179" s="567"/>
      <c r="H1179" s="568"/>
      <c r="I1179" s="568"/>
      <c r="J1179" s="569"/>
      <c r="K1179" s="568"/>
      <c r="L1179" s="570"/>
      <c r="M1179" s="571"/>
      <c r="N1179" s="571"/>
      <c r="O1179" s="572"/>
      <c r="P1179" s="566"/>
      <c r="Q1179" s="566"/>
      <c r="R1179" s="566"/>
      <c r="S1179" s="581"/>
      <c r="T1179" s="582"/>
      <c r="U1179" s="565"/>
      <c r="V1179" s="576"/>
      <c r="W1179" s="576"/>
      <c r="X1179" s="577"/>
      <c r="Y1179" s="577"/>
      <c r="Z1179" s="577"/>
      <c r="AA1179" s="577"/>
      <c r="AB1179" s="566"/>
      <c r="AC1179" s="566"/>
      <c r="AD1179" s="566"/>
      <c r="AE1179" s="566"/>
      <c r="AF1179" s="566"/>
      <c r="AG1179" s="566"/>
      <c r="AH1179" s="566"/>
      <c r="AI1179" s="572"/>
      <c r="AJ1179" s="572"/>
      <c r="AK1179" s="572"/>
      <c r="AL1179" s="578"/>
      <c r="AM1179" s="579"/>
    </row>
    <row r="1180" spans="1:39" s="649" customFormat="1" x14ac:dyDescent="0.3">
      <c r="A1180" s="565"/>
      <c r="B1180" s="565"/>
      <c r="C1180" s="566"/>
      <c r="D1180" s="566"/>
      <c r="E1180" s="567"/>
      <c r="F1180" s="567"/>
      <c r="G1180" s="567"/>
      <c r="H1180" s="568"/>
      <c r="I1180" s="568"/>
      <c r="J1180" s="569"/>
      <c r="K1180" s="568"/>
      <c r="L1180" s="570"/>
      <c r="M1180" s="571"/>
      <c r="N1180" s="571"/>
      <c r="O1180" s="572"/>
      <c r="P1180" s="566"/>
      <c r="Q1180" s="566"/>
      <c r="R1180" s="566"/>
      <c r="S1180" s="581"/>
      <c r="T1180" s="582"/>
      <c r="U1180" s="565"/>
      <c r="V1180" s="576"/>
      <c r="W1180" s="576"/>
      <c r="X1180" s="577"/>
      <c r="Y1180" s="577"/>
      <c r="Z1180" s="577"/>
      <c r="AA1180" s="577"/>
      <c r="AB1180" s="566"/>
      <c r="AC1180" s="566"/>
      <c r="AD1180" s="566"/>
      <c r="AE1180" s="566"/>
      <c r="AF1180" s="566"/>
      <c r="AG1180" s="566"/>
      <c r="AH1180" s="566"/>
      <c r="AI1180" s="572"/>
      <c r="AJ1180" s="572"/>
      <c r="AK1180" s="572"/>
      <c r="AL1180" s="578"/>
      <c r="AM1180" s="579"/>
    </row>
    <row r="1181" spans="1:39" s="649" customFormat="1" x14ac:dyDescent="0.3">
      <c r="A1181" s="565"/>
      <c r="B1181" s="565"/>
      <c r="C1181" s="566"/>
      <c r="D1181" s="566"/>
      <c r="E1181" s="567"/>
      <c r="F1181" s="567"/>
      <c r="G1181" s="567"/>
      <c r="H1181" s="568"/>
      <c r="I1181" s="568"/>
      <c r="J1181" s="569"/>
      <c r="K1181" s="568"/>
      <c r="L1181" s="570"/>
      <c r="M1181" s="571"/>
      <c r="N1181" s="571"/>
      <c r="O1181" s="572"/>
      <c r="P1181" s="566"/>
      <c r="Q1181" s="566"/>
      <c r="R1181" s="566"/>
      <c r="S1181" s="581"/>
      <c r="T1181" s="582"/>
      <c r="U1181" s="565"/>
      <c r="V1181" s="576"/>
      <c r="W1181" s="576"/>
      <c r="X1181" s="577"/>
      <c r="Y1181" s="577"/>
      <c r="Z1181" s="577"/>
      <c r="AA1181" s="577"/>
      <c r="AB1181" s="566"/>
      <c r="AC1181" s="566"/>
      <c r="AD1181" s="566"/>
      <c r="AE1181" s="566"/>
      <c r="AF1181" s="566"/>
      <c r="AG1181" s="566"/>
      <c r="AH1181" s="566"/>
      <c r="AI1181" s="572"/>
      <c r="AJ1181" s="572"/>
      <c r="AK1181" s="572"/>
      <c r="AL1181" s="578"/>
      <c r="AM1181" s="579"/>
    </row>
    <row r="1182" spans="1:39" s="649" customFormat="1" x14ac:dyDescent="0.3">
      <c r="A1182" s="565"/>
      <c r="B1182" s="565"/>
      <c r="C1182" s="566"/>
      <c r="D1182" s="566"/>
      <c r="E1182" s="567"/>
      <c r="F1182" s="567"/>
      <c r="G1182" s="567"/>
      <c r="H1182" s="568"/>
      <c r="I1182" s="568"/>
      <c r="J1182" s="569"/>
      <c r="K1182" s="568"/>
      <c r="L1182" s="570"/>
      <c r="M1182" s="571"/>
      <c r="N1182" s="571"/>
      <c r="O1182" s="572"/>
      <c r="P1182" s="566"/>
      <c r="Q1182" s="566"/>
      <c r="R1182" s="566"/>
      <c r="S1182" s="581"/>
      <c r="T1182" s="582"/>
      <c r="U1182" s="565"/>
      <c r="V1182" s="576"/>
      <c r="W1182" s="576"/>
      <c r="X1182" s="577"/>
      <c r="Y1182" s="577"/>
      <c r="Z1182" s="577"/>
      <c r="AA1182" s="577"/>
      <c r="AB1182" s="566"/>
      <c r="AC1182" s="566"/>
      <c r="AD1182" s="566"/>
      <c r="AE1182" s="566"/>
      <c r="AF1182" s="566"/>
      <c r="AG1182" s="566"/>
      <c r="AH1182" s="566"/>
      <c r="AI1182" s="572"/>
      <c r="AJ1182" s="572"/>
      <c r="AK1182" s="572"/>
      <c r="AL1182" s="578"/>
      <c r="AM1182" s="579"/>
    </row>
    <row r="1183" spans="1:39" s="649" customFormat="1" x14ac:dyDescent="0.3">
      <c r="A1183" s="565"/>
      <c r="B1183" s="565"/>
      <c r="C1183" s="566"/>
      <c r="D1183" s="566"/>
      <c r="E1183" s="567"/>
      <c r="F1183" s="567"/>
      <c r="G1183" s="567"/>
      <c r="H1183" s="568"/>
      <c r="I1183" s="568"/>
      <c r="J1183" s="569"/>
      <c r="K1183" s="568"/>
      <c r="L1183" s="570"/>
      <c r="M1183" s="571"/>
      <c r="N1183" s="571"/>
      <c r="O1183" s="572"/>
      <c r="P1183" s="566"/>
      <c r="Q1183" s="566"/>
      <c r="R1183" s="566"/>
      <c r="S1183" s="581"/>
      <c r="T1183" s="582"/>
      <c r="U1183" s="565"/>
      <c r="V1183" s="576"/>
      <c r="W1183" s="576"/>
      <c r="X1183" s="577"/>
      <c r="Y1183" s="577"/>
      <c r="Z1183" s="577"/>
      <c r="AA1183" s="577"/>
      <c r="AB1183" s="566"/>
      <c r="AC1183" s="566"/>
      <c r="AD1183" s="566"/>
      <c r="AE1183" s="566"/>
      <c r="AF1183" s="566"/>
      <c r="AG1183" s="566"/>
      <c r="AH1183" s="566"/>
      <c r="AI1183" s="572"/>
      <c r="AJ1183" s="572"/>
      <c r="AK1183" s="572"/>
      <c r="AL1183" s="578"/>
      <c r="AM1183" s="579"/>
    </row>
    <row r="1184" spans="1:39" s="649" customFormat="1" x14ac:dyDescent="0.3">
      <c r="A1184" s="565"/>
      <c r="B1184" s="565"/>
      <c r="C1184" s="566"/>
      <c r="D1184" s="566"/>
      <c r="E1184" s="567"/>
      <c r="F1184" s="567"/>
      <c r="G1184" s="567"/>
      <c r="H1184" s="568"/>
      <c r="I1184" s="568"/>
      <c r="J1184" s="569"/>
      <c r="K1184" s="568"/>
      <c r="L1184" s="570"/>
      <c r="M1184" s="571"/>
      <c r="N1184" s="571"/>
      <c r="O1184" s="572"/>
      <c r="P1184" s="566"/>
      <c r="Q1184" s="566"/>
      <c r="R1184" s="566"/>
      <c r="S1184" s="581"/>
      <c r="T1184" s="582"/>
      <c r="U1184" s="565"/>
      <c r="V1184" s="576"/>
      <c r="W1184" s="576"/>
      <c r="X1184" s="577"/>
      <c r="Y1184" s="577"/>
      <c r="Z1184" s="577"/>
      <c r="AA1184" s="577"/>
      <c r="AB1184" s="566"/>
      <c r="AC1184" s="566"/>
      <c r="AD1184" s="566"/>
      <c r="AE1184" s="566"/>
      <c r="AF1184" s="566"/>
      <c r="AG1184" s="566"/>
      <c r="AH1184" s="566"/>
      <c r="AI1184" s="572"/>
      <c r="AJ1184" s="572"/>
      <c r="AK1184" s="572"/>
      <c r="AL1184" s="578"/>
      <c r="AM1184" s="579"/>
    </row>
    <row r="1185" spans="1:39" s="649" customFormat="1" x14ac:dyDescent="0.3">
      <c r="A1185" s="565"/>
      <c r="B1185" s="565"/>
      <c r="C1185" s="566"/>
      <c r="D1185" s="566"/>
      <c r="E1185" s="567"/>
      <c r="F1185" s="567"/>
      <c r="G1185" s="567"/>
      <c r="H1185" s="568"/>
      <c r="I1185" s="568"/>
      <c r="J1185" s="569"/>
      <c r="K1185" s="568"/>
      <c r="L1185" s="570"/>
      <c r="M1185" s="571"/>
      <c r="N1185" s="571"/>
      <c r="O1185" s="572"/>
      <c r="P1185" s="566"/>
      <c r="Q1185" s="566"/>
      <c r="R1185" s="566"/>
      <c r="S1185" s="581"/>
      <c r="T1185" s="582"/>
      <c r="U1185" s="565"/>
      <c r="V1185" s="576"/>
      <c r="W1185" s="576"/>
      <c r="X1185" s="577"/>
      <c r="Y1185" s="577"/>
      <c r="Z1185" s="577"/>
      <c r="AA1185" s="577"/>
      <c r="AB1185" s="566"/>
      <c r="AC1185" s="566"/>
      <c r="AD1185" s="566"/>
      <c r="AE1185" s="566"/>
      <c r="AF1185" s="566"/>
      <c r="AG1185" s="566"/>
      <c r="AH1185" s="566"/>
      <c r="AI1185" s="572"/>
      <c r="AJ1185" s="572"/>
      <c r="AK1185" s="572"/>
      <c r="AL1185" s="578"/>
      <c r="AM1185" s="579"/>
    </row>
    <row r="1186" spans="1:39" s="649" customFormat="1" x14ac:dyDescent="0.3">
      <c r="A1186" s="565"/>
      <c r="B1186" s="565"/>
      <c r="C1186" s="566"/>
      <c r="D1186" s="566"/>
      <c r="E1186" s="567"/>
      <c r="F1186" s="567"/>
      <c r="G1186" s="567"/>
      <c r="H1186" s="568"/>
      <c r="I1186" s="568"/>
      <c r="J1186" s="569"/>
      <c r="K1186" s="568"/>
      <c r="L1186" s="570"/>
      <c r="M1186" s="571"/>
      <c r="N1186" s="571"/>
      <c r="O1186" s="572"/>
      <c r="P1186" s="566"/>
      <c r="Q1186" s="566"/>
      <c r="R1186" s="566"/>
      <c r="S1186" s="581"/>
      <c r="T1186" s="582"/>
      <c r="U1186" s="565"/>
      <c r="V1186" s="576"/>
      <c r="W1186" s="576"/>
      <c r="X1186" s="577"/>
      <c r="Y1186" s="577"/>
      <c r="Z1186" s="577"/>
      <c r="AA1186" s="577"/>
      <c r="AB1186" s="566"/>
      <c r="AC1186" s="566"/>
      <c r="AD1186" s="566"/>
      <c r="AE1186" s="566"/>
      <c r="AF1186" s="566"/>
      <c r="AG1186" s="566"/>
      <c r="AH1186" s="566"/>
      <c r="AI1186" s="572"/>
      <c r="AJ1186" s="572"/>
      <c r="AK1186" s="572"/>
      <c r="AL1186" s="578"/>
      <c r="AM1186" s="579"/>
    </row>
    <row r="1187" spans="1:39" s="649" customFormat="1" x14ac:dyDescent="0.3">
      <c r="A1187" s="565"/>
      <c r="B1187" s="565"/>
      <c r="C1187" s="566"/>
      <c r="D1187" s="566"/>
      <c r="E1187" s="567"/>
      <c r="F1187" s="567"/>
      <c r="G1187" s="567"/>
      <c r="H1187" s="568"/>
      <c r="I1187" s="568"/>
      <c r="J1187" s="569"/>
      <c r="K1187" s="568"/>
      <c r="L1187" s="570"/>
      <c r="M1187" s="571"/>
      <c r="N1187" s="571"/>
      <c r="O1187" s="572"/>
      <c r="P1187" s="566"/>
      <c r="Q1187" s="566"/>
      <c r="R1187" s="566"/>
      <c r="S1187" s="581"/>
      <c r="T1187" s="582"/>
      <c r="U1187" s="565"/>
      <c r="V1187" s="576"/>
      <c r="W1187" s="576"/>
      <c r="X1187" s="577"/>
      <c r="Y1187" s="577"/>
      <c r="Z1187" s="577"/>
      <c r="AA1187" s="577"/>
      <c r="AB1187" s="566"/>
      <c r="AC1187" s="566"/>
      <c r="AD1187" s="566"/>
      <c r="AE1187" s="566"/>
      <c r="AF1187" s="566"/>
      <c r="AG1187" s="566"/>
      <c r="AH1187" s="566"/>
      <c r="AI1187" s="572"/>
      <c r="AJ1187" s="572"/>
      <c r="AK1187" s="572"/>
      <c r="AL1187" s="578"/>
      <c r="AM1187" s="579"/>
    </row>
    <row r="1188" spans="1:39" s="649" customFormat="1" x14ac:dyDescent="0.3">
      <c r="A1188" s="565"/>
      <c r="B1188" s="565"/>
      <c r="C1188" s="566"/>
      <c r="D1188" s="566"/>
      <c r="E1188" s="567"/>
      <c r="F1188" s="567"/>
      <c r="G1188" s="567"/>
      <c r="H1188" s="568"/>
      <c r="I1188" s="568"/>
      <c r="J1188" s="569"/>
      <c r="K1188" s="568"/>
      <c r="L1188" s="570"/>
      <c r="M1188" s="571"/>
      <c r="N1188" s="571"/>
      <c r="O1188" s="572"/>
      <c r="P1188" s="566"/>
      <c r="Q1188" s="566"/>
      <c r="R1188" s="566"/>
      <c r="S1188" s="581"/>
      <c r="T1188" s="582"/>
      <c r="U1188" s="565"/>
      <c r="V1188" s="576"/>
      <c r="W1188" s="576"/>
      <c r="X1188" s="577"/>
      <c r="Y1188" s="577"/>
      <c r="Z1188" s="577"/>
      <c r="AA1188" s="577"/>
      <c r="AB1188" s="566"/>
      <c r="AC1188" s="566"/>
      <c r="AD1188" s="566"/>
      <c r="AE1188" s="566"/>
      <c r="AF1188" s="566"/>
      <c r="AG1188" s="566"/>
      <c r="AH1188" s="566"/>
      <c r="AI1188" s="572"/>
      <c r="AJ1188" s="572"/>
      <c r="AK1188" s="572"/>
      <c r="AL1188" s="578"/>
      <c r="AM1188" s="579"/>
    </row>
    <row r="1189" spans="1:39" s="649" customFormat="1" x14ac:dyDescent="0.3">
      <c r="A1189" s="565"/>
      <c r="B1189" s="565"/>
      <c r="C1189" s="566"/>
      <c r="D1189" s="566"/>
      <c r="E1189" s="567"/>
      <c r="F1189" s="567"/>
      <c r="G1189" s="567"/>
      <c r="H1189" s="568"/>
      <c r="I1189" s="568"/>
      <c r="J1189" s="569"/>
      <c r="K1189" s="568"/>
      <c r="L1189" s="570"/>
      <c r="M1189" s="571"/>
      <c r="N1189" s="571"/>
      <c r="O1189" s="572"/>
      <c r="P1189" s="566"/>
      <c r="Q1189" s="566"/>
      <c r="R1189" s="566"/>
      <c r="S1189" s="581"/>
      <c r="T1189" s="582"/>
      <c r="U1189" s="565"/>
      <c r="V1189" s="576"/>
      <c r="W1189" s="576"/>
      <c r="X1189" s="577"/>
      <c r="Y1189" s="577"/>
      <c r="Z1189" s="577"/>
      <c r="AA1189" s="577"/>
      <c r="AB1189" s="566"/>
      <c r="AC1189" s="566"/>
      <c r="AD1189" s="566"/>
      <c r="AE1189" s="566"/>
      <c r="AF1189" s="566"/>
      <c r="AG1189" s="566"/>
      <c r="AH1189" s="566"/>
      <c r="AI1189" s="572"/>
      <c r="AJ1189" s="572"/>
      <c r="AK1189" s="572"/>
      <c r="AL1189" s="578"/>
      <c r="AM1189" s="579"/>
    </row>
    <row r="1190" spans="1:39" s="649" customFormat="1" x14ac:dyDescent="0.3">
      <c r="A1190" s="565"/>
      <c r="B1190" s="565"/>
      <c r="C1190" s="566"/>
      <c r="D1190" s="566"/>
      <c r="E1190" s="567"/>
      <c r="F1190" s="567"/>
      <c r="G1190" s="567"/>
      <c r="H1190" s="568"/>
      <c r="I1190" s="568"/>
      <c r="J1190" s="569"/>
      <c r="K1190" s="568"/>
      <c r="L1190" s="570"/>
      <c r="M1190" s="571"/>
      <c r="N1190" s="571"/>
      <c r="O1190" s="572"/>
      <c r="P1190" s="566"/>
      <c r="Q1190" s="566"/>
      <c r="R1190" s="566"/>
      <c r="S1190" s="581"/>
      <c r="T1190" s="582"/>
      <c r="U1190" s="565"/>
      <c r="V1190" s="576"/>
      <c r="W1190" s="576"/>
      <c r="X1190" s="577"/>
      <c r="Y1190" s="577"/>
      <c r="Z1190" s="577"/>
      <c r="AA1190" s="577"/>
      <c r="AB1190" s="566"/>
      <c r="AC1190" s="566"/>
      <c r="AD1190" s="566"/>
      <c r="AE1190" s="566"/>
      <c r="AF1190" s="566"/>
      <c r="AG1190" s="566"/>
      <c r="AH1190" s="566"/>
      <c r="AI1190" s="572"/>
      <c r="AJ1190" s="572"/>
      <c r="AK1190" s="572"/>
      <c r="AL1190" s="578"/>
      <c r="AM1190" s="579"/>
    </row>
    <row r="1191" spans="1:39" s="649" customFormat="1" x14ac:dyDescent="0.3">
      <c r="A1191" s="565"/>
      <c r="B1191" s="565"/>
      <c r="C1191" s="566"/>
      <c r="D1191" s="566"/>
      <c r="E1191" s="567"/>
      <c r="F1191" s="567"/>
      <c r="G1191" s="567"/>
      <c r="H1191" s="568"/>
      <c r="I1191" s="568"/>
      <c r="J1191" s="569"/>
      <c r="K1191" s="568"/>
      <c r="L1191" s="570"/>
      <c r="M1191" s="571"/>
      <c r="N1191" s="571"/>
      <c r="O1191" s="572"/>
      <c r="P1191" s="566"/>
      <c r="Q1191" s="566"/>
      <c r="R1191" s="566"/>
      <c r="S1191" s="581"/>
      <c r="T1191" s="582"/>
      <c r="U1191" s="565"/>
      <c r="V1191" s="576"/>
      <c r="W1191" s="576"/>
      <c r="X1191" s="577"/>
      <c r="Y1191" s="577"/>
      <c r="Z1191" s="577"/>
      <c r="AA1191" s="577"/>
      <c r="AB1191" s="566"/>
      <c r="AC1191" s="566"/>
      <c r="AD1191" s="566"/>
      <c r="AE1191" s="566"/>
      <c r="AF1191" s="566"/>
      <c r="AG1191" s="566"/>
      <c r="AH1191" s="566"/>
      <c r="AI1191" s="572"/>
      <c r="AJ1191" s="572"/>
      <c r="AK1191" s="572"/>
      <c r="AL1191" s="578"/>
      <c r="AM1191" s="579"/>
    </row>
    <row r="1192" spans="1:39" s="649" customFormat="1" x14ac:dyDescent="0.3">
      <c r="A1192" s="565"/>
      <c r="B1192" s="565"/>
      <c r="C1192" s="566"/>
      <c r="D1192" s="566"/>
      <c r="E1192" s="567"/>
      <c r="F1192" s="567"/>
      <c r="G1192" s="567"/>
      <c r="H1192" s="568"/>
      <c r="I1192" s="568"/>
      <c r="J1192" s="569"/>
      <c r="K1192" s="568"/>
      <c r="L1192" s="570"/>
      <c r="M1192" s="571"/>
      <c r="N1192" s="571"/>
      <c r="O1192" s="572"/>
      <c r="P1192" s="566"/>
      <c r="Q1192" s="566"/>
      <c r="R1192" s="566"/>
      <c r="S1192" s="581"/>
      <c r="T1192" s="582"/>
      <c r="U1192" s="565"/>
      <c r="V1192" s="576"/>
      <c r="W1192" s="576"/>
      <c r="X1192" s="577"/>
      <c r="Y1192" s="577"/>
      <c r="Z1192" s="577"/>
      <c r="AA1192" s="577"/>
      <c r="AB1192" s="566"/>
      <c r="AC1192" s="566"/>
      <c r="AD1192" s="566"/>
      <c r="AE1192" s="566"/>
      <c r="AF1192" s="566"/>
      <c r="AG1192" s="566"/>
      <c r="AH1192" s="566"/>
      <c r="AI1192" s="572"/>
      <c r="AJ1192" s="572"/>
      <c r="AK1192" s="572"/>
      <c r="AL1192" s="578"/>
      <c r="AM1192" s="579"/>
    </row>
    <row r="1193" spans="1:39" s="649" customFormat="1" x14ac:dyDescent="0.3">
      <c r="A1193" s="565"/>
      <c r="B1193" s="565"/>
      <c r="C1193" s="566"/>
      <c r="D1193" s="566"/>
      <c r="E1193" s="567"/>
      <c r="F1193" s="567"/>
      <c r="G1193" s="567"/>
      <c r="H1193" s="568"/>
      <c r="I1193" s="568"/>
      <c r="J1193" s="569"/>
      <c r="K1193" s="568"/>
      <c r="L1193" s="570"/>
      <c r="M1193" s="571"/>
      <c r="N1193" s="571"/>
      <c r="O1193" s="572"/>
      <c r="P1193" s="566"/>
      <c r="Q1193" s="566"/>
      <c r="R1193" s="566"/>
      <c r="S1193" s="581"/>
      <c r="T1193" s="582"/>
      <c r="U1193" s="565"/>
      <c r="V1193" s="576"/>
      <c r="W1193" s="576"/>
      <c r="X1193" s="577"/>
      <c r="Y1193" s="577"/>
      <c r="Z1193" s="577"/>
      <c r="AA1193" s="577"/>
      <c r="AB1193" s="566"/>
      <c r="AC1193" s="566"/>
      <c r="AD1193" s="566"/>
      <c r="AE1193" s="566"/>
      <c r="AF1193" s="566"/>
      <c r="AG1193" s="566"/>
      <c r="AH1193" s="566"/>
      <c r="AI1193" s="572"/>
      <c r="AJ1193" s="572"/>
      <c r="AK1193" s="572"/>
      <c r="AL1193" s="578"/>
      <c r="AM1193" s="579"/>
    </row>
    <row r="1194" spans="1:39" s="649" customFormat="1" x14ac:dyDescent="0.3">
      <c r="A1194" s="565"/>
      <c r="B1194" s="565"/>
      <c r="C1194" s="566"/>
      <c r="D1194" s="566"/>
      <c r="E1194" s="567"/>
      <c r="F1194" s="567"/>
      <c r="G1194" s="567"/>
      <c r="H1194" s="568"/>
      <c r="I1194" s="568"/>
      <c r="J1194" s="569"/>
      <c r="K1194" s="568"/>
      <c r="L1194" s="570"/>
      <c r="M1194" s="571"/>
      <c r="N1194" s="571"/>
      <c r="O1194" s="572"/>
      <c r="P1194" s="566"/>
      <c r="Q1194" s="566"/>
      <c r="R1194" s="566"/>
      <c r="S1194" s="581"/>
      <c r="T1194" s="582"/>
      <c r="U1194" s="565"/>
      <c r="V1194" s="576"/>
      <c r="W1194" s="576"/>
      <c r="X1194" s="577"/>
      <c r="Y1194" s="577"/>
      <c r="Z1194" s="577"/>
      <c r="AA1194" s="577"/>
      <c r="AB1194" s="566"/>
      <c r="AC1194" s="566"/>
      <c r="AD1194" s="566"/>
      <c r="AE1194" s="566"/>
      <c r="AF1194" s="566"/>
      <c r="AG1194" s="566"/>
      <c r="AH1194" s="566"/>
      <c r="AI1194" s="572"/>
      <c r="AJ1194" s="572"/>
      <c r="AK1194" s="572"/>
      <c r="AL1194" s="578"/>
      <c r="AM1194" s="579"/>
    </row>
    <row r="1195" spans="1:39" s="649" customFormat="1" x14ac:dyDescent="0.3">
      <c r="A1195" s="565"/>
      <c r="B1195" s="565"/>
      <c r="C1195" s="566"/>
      <c r="D1195" s="566"/>
      <c r="E1195" s="567"/>
      <c r="F1195" s="567"/>
      <c r="G1195" s="567"/>
      <c r="H1195" s="568"/>
      <c r="I1195" s="568"/>
      <c r="J1195" s="569"/>
      <c r="K1195" s="568"/>
      <c r="L1195" s="570"/>
      <c r="M1195" s="571"/>
      <c r="N1195" s="571"/>
      <c r="O1195" s="572"/>
      <c r="P1195" s="566"/>
      <c r="Q1195" s="566"/>
      <c r="R1195" s="566"/>
      <c r="S1195" s="581"/>
      <c r="T1195" s="582"/>
      <c r="U1195" s="565"/>
      <c r="V1195" s="576"/>
      <c r="W1195" s="576"/>
      <c r="X1195" s="577"/>
      <c r="Y1195" s="577"/>
      <c r="Z1195" s="577"/>
      <c r="AA1195" s="577"/>
      <c r="AB1195" s="566"/>
      <c r="AC1195" s="566"/>
      <c r="AD1195" s="566"/>
      <c r="AE1195" s="566"/>
      <c r="AF1195" s="566"/>
      <c r="AG1195" s="566"/>
      <c r="AH1195" s="566"/>
      <c r="AI1195" s="572"/>
      <c r="AJ1195" s="572"/>
      <c r="AK1195" s="572"/>
      <c r="AL1195" s="578"/>
      <c r="AM1195" s="579"/>
    </row>
    <row r="1196" spans="1:39" s="649" customFormat="1" x14ac:dyDescent="0.3">
      <c r="A1196" s="565"/>
      <c r="B1196" s="565"/>
      <c r="C1196" s="566"/>
      <c r="D1196" s="566"/>
      <c r="E1196" s="567"/>
      <c r="F1196" s="567"/>
      <c r="G1196" s="567"/>
      <c r="H1196" s="568"/>
      <c r="I1196" s="568"/>
      <c r="J1196" s="569"/>
      <c r="K1196" s="568"/>
      <c r="L1196" s="570"/>
      <c r="M1196" s="571"/>
      <c r="N1196" s="571"/>
      <c r="O1196" s="572"/>
      <c r="P1196" s="566"/>
      <c r="Q1196" s="566"/>
      <c r="R1196" s="566"/>
      <c r="S1196" s="581"/>
      <c r="T1196" s="582"/>
      <c r="U1196" s="565"/>
      <c r="V1196" s="576"/>
      <c r="W1196" s="576"/>
      <c r="X1196" s="577"/>
      <c r="Y1196" s="577"/>
      <c r="Z1196" s="577"/>
      <c r="AA1196" s="577"/>
      <c r="AB1196" s="566"/>
      <c r="AC1196" s="566"/>
      <c r="AD1196" s="566"/>
      <c r="AE1196" s="566"/>
      <c r="AF1196" s="566"/>
      <c r="AG1196" s="566"/>
      <c r="AH1196" s="566"/>
      <c r="AI1196" s="572"/>
      <c r="AJ1196" s="572"/>
      <c r="AK1196" s="572"/>
      <c r="AL1196" s="578"/>
      <c r="AM1196" s="579"/>
    </row>
    <row r="1197" spans="1:39" s="649" customFormat="1" x14ac:dyDescent="0.3">
      <c r="A1197" s="565"/>
      <c r="B1197" s="565"/>
      <c r="C1197" s="566"/>
      <c r="D1197" s="566"/>
      <c r="E1197" s="567"/>
      <c r="F1197" s="567"/>
      <c r="G1197" s="567"/>
      <c r="H1197" s="568"/>
      <c r="I1197" s="568"/>
      <c r="J1197" s="569"/>
      <c r="K1197" s="568"/>
      <c r="L1197" s="570"/>
      <c r="M1197" s="571"/>
      <c r="N1197" s="571"/>
      <c r="O1197" s="572"/>
      <c r="P1197" s="566"/>
      <c r="Q1197" s="566"/>
      <c r="R1197" s="566"/>
      <c r="S1197" s="581"/>
      <c r="T1197" s="582"/>
      <c r="U1197" s="565"/>
      <c r="V1197" s="576"/>
      <c r="W1197" s="576"/>
      <c r="X1197" s="577"/>
      <c r="Y1197" s="577"/>
      <c r="Z1197" s="577"/>
      <c r="AA1197" s="577"/>
      <c r="AB1197" s="566"/>
      <c r="AC1197" s="566"/>
      <c r="AD1197" s="566"/>
      <c r="AE1197" s="566"/>
      <c r="AF1197" s="566"/>
      <c r="AG1197" s="566"/>
      <c r="AH1197" s="566"/>
      <c r="AI1197" s="572"/>
      <c r="AJ1197" s="572"/>
      <c r="AK1197" s="572"/>
      <c r="AL1197" s="578"/>
      <c r="AM1197" s="579"/>
    </row>
    <row r="1198" spans="1:39" s="649" customFormat="1" x14ac:dyDescent="0.3">
      <c r="A1198" s="565"/>
      <c r="B1198" s="565"/>
      <c r="C1198" s="566"/>
      <c r="D1198" s="566"/>
      <c r="E1198" s="567"/>
      <c r="F1198" s="567"/>
      <c r="G1198" s="567"/>
      <c r="H1198" s="568"/>
      <c r="I1198" s="568"/>
      <c r="J1198" s="569"/>
      <c r="K1198" s="568"/>
      <c r="L1198" s="570"/>
      <c r="M1198" s="571"/>
      <c r="N1198" s="571"/>
      <c r="O1198" s="572"/>
      <c r="P1198" s="566"/>
      <c r="Q1198" s="566"/>
      <c r="R1198" s="566"/>
      <c r="S1198" s="581"/>
      <c r="T1198" s="582"/>
      <c r="U1198" s="565"/>
      <c r="V1198" s="576"/>
      <c r="W1198" s="576"/>
      <c r="X1198" s="577"/>
      <c r="Y1198" s="577"/>
      <c r="Z1198" s="577"/>
      <c r="AA1198" s="577"/>
      <c r="AB1198" s="566"/>
      <c r="AC1198" s="566"/>
      <c r="AD1198" s="566"/>
      <c r="AE1198" s="566"/>
      <c r="AF1198" s="566"/>
      <c r="AG1198" s="566"/>
      <c r="AH1198" s="566"/>
      <c r="AI1198" s="572"/>
      <c r="AJ1198" s="572"/>
      <c r="AK1198" s="572"/>
      <c r="AL1198" s="578"/>
      <c r="AM1198" s="579"/>
    </row>
    <row r="1199" spans="1:39" s="649" customFormat="1" x14ac:dyDescent="0.3">
      <c r="A1199" s="565"/>
      <c r="B1199" s="565"/>
      <c r="C1199" s="566"/>
      <c r="D1199" s="566"/>
      <c r="E1199" s="567"/>
      <c r="F1199" s="567"/>
      <c r="G1199" s="567"/>
      <c r="H1199" s="568"/>
      <c r="I1199" s="568"/>
      <c r="J1199" s="569"/>
      <c r="K1199" s="568"/>
      <c r="L1199" s="570"/>
      <c r="M1199" s="571"/>
      <c r="N1199" s="571"/>
      <c r="O1199" s="572"/>
      <c r="P1199" s="566"/>
      <c r="Q1199" s="566"/>
      <c r="R1199" s="566"/>
      <c r="S1199" s="581"/>
      <c r="T1199" s="582"/>
      <c r="U1199" s="565"/>
      <c r="V1199" s="576"/>
      <c r="W1199" s="576"/>
      <c r="X1199" s="577"/>
      <c r="Y1199" s="577"/>
      <c r="Z1199" s="577"/>
      <c r="AA1199" s="577"/>
      <c r="AB1199" s="566"/>
      <c r="AC1199" s="566"/>
      <c r="AD1199" s="566"/>
      <c r="AE1199" s="566"/>
      <c r="AF1199" s="566"/>
      <c r="AG1199" s="566"/>
      <c r="AH1199" s="566"/>
      <c r="AI1199" s="572"/>
      <c r="AJ1199" s="572"/>
      <c r="AK1199" s="572"/>
      <c r="AL1199" s="578"/>
      <c r="AM1199" s="579"/>
    </row>
    <row r="1200" spans="1:39" s="649" customFormat="1" x14ac:dyDescent="0.3">
      <c r="A1200" s="565"/>
      <c r="B1200" s="565"/>
      <c r="C1200" s="566"/>
      <c r="D1200" s="566"/>
      <c r="E1200" s="567"/>
      <c r="F1200" s="567"/>
      <c r="G1200" s="567"/>
      <c r="H1200" s="568"/>
      <c r="I1200" s="568"/>
      <c r="J1200" s="569"/>
      <c r="K1200" s="568"/>
      <c r="L1200" s="570"/>
      <c r="M1200" s="571"/>
      <c r="N1200" s="571"/>
      <c r="O1200" s="572"/>
      <c r="P1200" s="566"/>
      <c r="Q1200" s="566"/>
      <c r="R1200" s="566"/>
      <c r="S1200" s="581"/>
      <c r="T1200" s="582"/>
      <c r="U1200" s="565"/>
      <c r="V1200" s="576"/>
      <c r="W1200" s="576"/>
      <c r="X1200" s="577"/>
      <c r="Y1200" s="577"/>
      <c r="Z1200" s="577"/>
      <c r="AA1200" s="577"/>
      <c r="AB1200" s="566"/>
      <c r="AC1200" s="566"/>
      <c r="AD1200" s="566"/>
      <c r="AE1200" s="566"/>
      <c r="AF1200" s="566"/>
      <c r="AG1200" s="566"/>
      <c r="AH1200" s="566"/>
      <c r="AI1200" s="572"/>
      <c r="AJ1200" s="572"/>
      <c r="AK1200" s="572"/>
      <c r="AL1200" s="578"/>
      <c r="AM1200" s="579"/>
    </row>
    <row r="1201" spans="1:39" s="649" customFormat="1" x14ac:dyDescent="0.3">
      <c r="A1201" s="565"/>
      <c r="B1201" s="565"/>
      <c r="C1201" s="566"/>
      <c r="D1201" s="566"/>
      <c r="E1201" s="567"/>
      <c r="F1201" s="567"/>
      <c r="G1201" s="567"/>
      <c r="H1201" s="568"/>
      <c r="I1201" s="568"/>
      <c r="J1201" s="569"/>
      <c r="K1201" s="568"/>
      <c r="L1201" s="570"/>
      <c r="M1201" s="571"/>
      <c r="N1201" s="571"/>
      <c r="O1201" s="572"/>
      <c r="P1201" s="566"/>
      <c r="Q1201" s="566"/>
      <c r="R1201" s="566"/>
      <c r="S1201" s="581"/>
      <c r="T1201" s="582"/>
      <c r="U1201" s="565"/>
      <c r="V1201" s="576"/>
      <c r="W1201" s="576"/>
      <c r="X1201" s="577"/>
      <c r="Y1201" s="577"/>
      <c r="Z1201" s="577"/>
      <c r="AA1201" s="577"/>
      <c r="AB1201" s="566"/>
      <c r="AC1201" s="566"/>
      <c r="AD1201" s="566"/>
      <c r="AE1201" s="566"/>
      <c r="AF1201" s="566"/>
      <c r="AG1201" s="566"/>
      <c r="AH1201" s="566"/>
      <c r="AI1201" s="572"/>
      <c r="AJ1201" s="572"/>
      <c r="AK1201" s="572"/>
      <c r="AL1201" s="578"/>
      <c r="AM1201" s="579"/>
    </row>
    <row r="1202" spans="1:39" s="649" customFormat="1" x14ac:dyDescent="0.3">
      <c r="A1202" s="565"/>
      <c r="B1202" s="565"/>
      <c r="C1202" s="566"/>
      <c r="D1202" s="566"/>
      <c r="E1202" s="567"/>
      <c r="F1202" s="567"/>
      <c r="G1202" s="567"/>
      <c r="H1202" s="568"/>
      <c r="I1202" s="568"/>
      <c r="J1202" s="569"/>
      <c r="K1202" s="568"/>
      <c r="L1202" s="570"/>
      <c r="M1202" s="571"/>
      <c r="N1202" s="571"/>
      <c r="O1202" s="572"/>
      <c r="P1202" s="566"/>
      <c r="Q1202" s="566"/>
      <c r="R1202" s="566"/>
      <c r="S1202" s="581"/>
      <c r="T1202" s="582"/>
      <c r="U1202" s="565"/>
      <c r="V1202" s="576"/>
      <c r="W1202" s="576"/>
      <c r="X1202" s="577"/>
      <c r="Y1202" s="577"/>
      <c r="Z1202" s="577"/>
      <c r="AA1202" s="577"/>
      <c r="AB1202" s="566"/>
      <c r="AC1202" s="566"/>
      <c r="AD1202" s="566"/>
      <c r="AE1202" s="566"/>
      <c r="AF1202" s="566"/>
      <c r="AG1202" s="566"/>
      <c r="AH1202" s="566"/>
      <c r="AI1202" s="572"/>
      <c r="AJ1202" s="572"/>
      <c r="AK1202" s="572"/>
      <c r="AL1202" s="578"/>
      <c r="AM1202" s="579"/>
    </row>
    <row r="1203" spans="1:39" s="649" customFormat="1" x14ac:dyDescent="0.3">
      <c r="A1203" s="565"/>
      <c r="B1203" s="565"/>
      <c r="C1203" s="566"/>
      <c r="D1203" s="566"/>
      <c r="E1203" s="567"/>
      <c r="F1203" s="567"/>
      <c r="G1203" s="567"/>
      <c r="H1203" s="568"/>
      <c r="I1203" s="568"/>
      <c r="J1203" s="569"/>
      <c r="K1203" s="568"/>
      <c r="L1203" s="570"/>
      <c r="M1203" s="571"/>
      <c r="N1203" s="571"/>
      <c r="O1203" s="572"/>
      <c r="P1203" s="566"/>
      <c r="Q1203" s="566"/>
      <c r="R1203" s="566"/>
      <c r="S1203" s="581"/>
      <c r="T1203" s="582"/>
      <c r="U1203" s="565"/>
      <c r="V1203" s="576"/>
      <c r="W1203" s="576"/>
      <c r="X1203" s="577"/>
      <c r="Y1203" s="577"/>
      <c r="Z1203" s="577"/>
      <c r="AA1203" s="577"/>
      <c r="AB1203" s="566"/>
      <c r="AC1203" s="566"/>
      <c r="AD1203" s="566"/>
      <c r="AE1203" s="566"/>
      <c r="AF1203" s="566"/>
      <c r="AG1203" s="566"/>
      <c r="AH1203" s="566"/>
      <c r="AI1203" s="572"/>
      <c r="AJ1203" s="572"/>
      <c r="AK1203" s="572"/>
      <c r="AL1203" s="578"/>
      <c r="AM1203" s="579"/>
    </row>
    <row r="1204" spans="1:39" s="649" customFormat="1" x14ac:dyDescent="0.3">
      <c r="A1204" s="565"/>
      <c r="B1204" s="565"/>
      <c r="C1204" s="566"/>
      <c r="D1204" s="566"/>
      <c r="E1204" s="567"/>
      <c r="F1204" s="567"/>
      <c r="G1204" s="567"/>
      <c r="H1204" s="568"/>
      <c r="I1204" s="568"/>
      <c r="J1204" s="569"/>
      <c r="K1204" s="568"/>
      <c r="L1204" s="570"/>
      <c r="M1204" s="571"/>
      <c r="N1204" s="571"/>
      <c r="O1204" s="572"/>
      <c r="P1204" s="566"/>
      <c r="Q1204" s="566"/>
      <c r="R1204" s="566"/>
      <c r="S1204" s="581"/>
      <c r="T1204" s="582"/>
      <c r="U1204" s="565"/>
      <c r="V1204" s="576"/>
      <c r="W1204" s="576"/>
      <c r="X1204" s="577"/>
      <c r="Y1204" s="577"/>
      <c r="Z1204" s="577"/>
      <c r="AA1204" s="577"/>
      <c r="AB1204" s="566"/>
      <c r="AC1204" s="566"/>
      <c r="AD1204" s="566"/>
      <c r="AE1204" s="566"/>
      <c r="AF1204" s="566"/>
      <c r="AG1204" s="566"/>
      <c r="AH1204" s="566"/>
      <c r="AI1204" s="572"/>
      <c r="AJ1204" s="572"/>
      <c r="AK1204" s="572"/>
      <c r="AL1204" s="578"/>
      <c r="AM1204" s="579"/>
    </row>
    <row r="1205" spans="1:39" s="649" customFormat="1" x14ac:dyDescent="0.3">
      <c r="A1205" s="565"/>
      <c r="B1205" s="565"/>
      <c r="C1205" s="566"/>
      <c r="D1205" s="566"/>
      <c r="E1205" s="567"/>
      <c r="F1205" s="567"/>
      <c r="G1205" s="567"/>
      <c r="H1205" s="568"/>
      <c r="I1205" s="568"/>
      <c r="J1205" s="569"/>
      <c r="K1205" s="568"/>
      <c r="L1205" s="570"/>
      <c r="M1205" s="571"/>
      <c r="N1205" s="571"/>
      <c r="O1205" s="572"/>
      <c r="P1205" s="566"/>
      <c r="Q1205" s="566"/>
      <c r="R1205" s="566"/>
      <c r="S1205" s="581"/>
      <c r="T1205" s="582"/>
      <c r="U1205" s="565"/>
      <c r="V1205" s="576"/>
      <c r="W1205" s="576"/>
      <c r="X1205" s="577"/>
      <c r="Y1205" s="577"/>
      <c r="Z1205" s="577"/>
      <c r="AA1205" s="577"/>
      <c r="AB1205" s="566"/>
      <c r="AC1205" s="566"/>
      <c r="AD1205" s="566"/>
      <c r="AE1205" s="566"/>
      <c r="AF1205" s="566"/>
      <c r="AG1205" s="566"/>
      <c r="AH1205" s="566"/>
      <c r="AI1205" s="572"/>
      <c r="AJ1205" s="572"/>
      <c r="AK1205" s="572"/>
      <c r="AL1205" s="578"/>
      <c r="AM1205" s="579"/>
    </row>
    <row r="1206" spans="1:39" s="649" customFormat="1" x14ac:dyDescent="0.3">
      <c r="A1206" s="565"/>
      <c r="B1206" s="565"/>
      <c r="C1206" s="566"/>
      <c r="D1206" s="566"/>
      <c r="E1206" s="567"/>
      <c r="F1206" s="567"/>
      <c r="G1206" s="567"/>
      <c r="H1206" s="568"/>
      <c r="I1206" s="568"/>
      <c r="J1206" s="569"/>
      <c r="K1206" s="568"/>
      <c r="L1206" s="570"/>
      <c r="M1206" s="571"/>
      <c r="N1206" s="571"/>
      <c r="O1206" s="572"/>
      <c r="P1206" s="566"/>
      <c r="Q1206" s="566"/>
      <c r="R1206" s="566"/>
      <c r="S1206" s="581"/>
      <c r="T1206" s="582"/>
      <c r="U1206" s="565"/>
      <c r="V1206" s="576"/>
      <c r="W1206" s="576"/>
      <c r="X1206" s="577"/>
      <c r="Y1206" s="577"/>
      <c r="Z1206" s="577"/>
      <c r="AA1206" s="577"/>
      <c r="AB1206" s="566"/>
      <c r="AC1206" s="566"/>
      <c r="AD1206" s="566"/>
      <c r="AE1206" s="566"/>
      <c r="AF1206" s="566"/>
      <c r="AG1206" s="566"/>
      <c r="AH1206" s="566"/>
      <c r="AI1206" s="572"/>
      <c r="AJ1206" s="572"/>
      <c r="AK1206" s="572"/>
      <c r="AL1206" s="578"/>
      <c r="AM1206" s="579"/>
    </row>
    <row r="1207" spans="1:39" s="649" customFormat="1" x14ac:dyDescent="0.3">
      <c r="A1207" s="565"/>
      <c r="B1207" s="565"/>
      <c r="C1207" s="566"/>
      <c r="D1207" s="566"/>
      <c r="E1207" s="567"/>
      <c r="F1207" s="567"/>
      <c r="G1207" s="567"/>
      <c r="H1207" s="568"/>
      <c r="I1207" s="568"/>
      <c r="J1207" s="569"/>
      <c r="K1207" s="568"/>
      <c r="L1207" s="570"/>
      <c r="M1207" s="571"/>
      <c r="N1207" s="571"/>
      <c r="O1207" s="572"/>
      <c r="P1207" s="566"/>
      <c r="Q1207" s="566"/>
      <c r="R1207" s="566"/>
      <c r="S1207" s="581"/>
      <c r="T1207" s="582"/>
      <c r="U1207" s="565"/>
      <c r="V1207" s="576"/>
      <c r="W1207" s="576"/>
      <c r="X1207" s="577"/>
      <c r="Y1207" s="577"/>
      <c r="Z1207" s="577"/>
      <c r="AA1207" s="577"/>
      <c r="AB1207" s="566"/>
      <c r="AC1207" s="566"/>
      <c r="AD1207" s="566"/>
      <c r="AE1207" s="566"/>
      <c r="AF1207" s="566"/>
      <c r="AG1207" s="566"/>
      <c r="AH1207" s="566"/>
      <c r="AI1207" s="572"/>
      <c r="AJ1207" s="572"/>
      <c r="AK1207" s="572"/>
      <c r="AL1207" s="578"/>
      <c r="AM1207" s="579"/>
    </row>
    <row r="1208" spans="1:39" s="649" customFormat="1" x14ac:dyDescent="0.3">
      <c r="A1208" s="565"/>
      <c r="B1208" s="565"/>
      <c r="C1208" s="566"/>
      <c r="D1208" s="566"/>
      <c r="E1208" s="567"/>
      <c r="F1208" s="567"/>
      <c r="G1208" s="567"/>
      <c r="H1208" s="568"/>
      <c r="I1208" s="568"/>
      <c r="J1208" s="569"/>
      <c r="K1208" s="568"/>
      <c r="L1208" s="570"/>
      <c r="M1208" s="571"/>
      <c r="N1208" s="571"/>
      <c r="O1208" s="572"/>
      <c r="P1208" s="566"/>
      <c r="Q1208" s="566"/>
      <c r="R1208" s="566"/>
      <c r="S1208" s="581"/>
      <c r="T1208" s="582"/>
      <c r="U1208" s="565"/>
      <c r="V1208" s="576"/>
      <c r="W1208" s="576"/>
      <c r="X1208" s="577"/>
      <c r="Y1208" s="577"/>
      <c r="Z1208" s="577"/>
      <c r="AA1208" s="577"/>
      <c r="AB1208" s="566"/>
      <c r="AC1208" s="566"/>
      <c r="AD1208" s="566"/>
      <c r="AE1208" s="566"/>
      <c r="AF1208" s="566"/>
      <c r="AG1208" s="566"/>
      <c r="AH1208" s="566"/>
      <c r="AI1208" s="572"/>
      <c r="AJ1208" s="572"/>
      <c r="AK1208" s="572"/>
      <c r="AL1208" s="578"/>
      <c r="AM1208" s="579"/>
    </row>
    <row r="1209" spans="1:39" s="649" customFormat="1" x14ac:dyDescent="0.3">
      <c r="A1209" s="565"/>
      <c r="B1209" s="565"/>
      <c r="C1209" s="566"/>
      <c r="D1209" s="566"/>
      <c r="E1209" s="567"/>
      <c r="F1209" s="567"/>
      <c r="G1209" s="567"/>
      <c r="H1209" s="568"/>
      <c r="I1209" s="568"/>
      <c r="J1209" s="569"/>
      <c r="K1209" s="568"/>
      <c r="L1209" s="570"/>
      <c r="M1209" s="571"/>
      <c r="N1209" s="571"/>
      <c r="O1209" s="572"/>
      <c r="P1209" s="566"/>
      <c r="Q1209" s="566"/>
      <c r="R1209" s="566"/>
      <c r="S1209" s="581"/>
      <c r="T1209" s="582"/>
      <c r="U1209" s="565"/>
      <c r="V1209" s="576"/>
      <c r="W1209" s="576"/>
      <c r="X1209" s="577"/>
      <c r="Y1209" s="577"/>
      <c r="Z1209" s="577"/>
      <c r="AA1209" s="577"/>
      <c r="AB1209" s="566"/>
      <c r="AC1209" s="566"/>
      <c r="AD1209" s="566"/>
      <c r="AE1209" s="566"/>
      <c r="AF1209" s="566"/>
      <c r="AG1209" s="566"/>
      <c r="AH1209" s="566"/>
      <c r="AI1209" s="572"/>
      <c r="AJ1209" s="572"/>
      <c r="AK1209" s="572"/>
      <c r="AL1209" s="578"/>
      <c r="AM1209" s="579"/>
    </row>
    <row r="1210" spans="1:39" s="649" customFormat="1" x14ac:dyDescent="0.3">
      <c r="A1210" s="565"/>
      <c r="B1210" s="565"/>
      <c r="C1210" s="566"/>
      <c r="D1210" s="566"/>
      <c r="E1210" s="567"/>
      <c r="F1210" s="567"/>
      <c r="G1210" s="567"/>
      <c r="H1210" s="568"/>
      <c r="I1210" s="568"/>
      <c r="J1210" s="569"/>
      <c r="K1210" s="568"/>
      <c r="L1210" s="570"/>
      <c r="M1210" s="571"/>
      <c r="N1210" s="571"/>
      <c r="O1210" s="572"/>
      <c r="P1210" s="566"/>
      <c r="Q1210" s="566"/>
      <c r="R1210" s="566"/>
      <c r="S1210" s="581"/>
      <c r="T1210" s="582"/>
      <c r="U1210" s="565"/>
      <c r="V1210" s="576"/>
      <c r="W1210" s="576"/>
      <c r="X1210" s="577"/>
      <c r="Y1210" s="577"/>
      <c r="Z1210" s="577"/>
      <c r="AA1210" s="577"/>
      <c r="AB1210" s="566"/>
      <c r="AC1210" s="566"/>
      <c r="AD1210" s="566"/>
      <c r="AE1210" s="566"/>
      <c r="AF1210" s="566"/>
      <c r="AG1210" s="566"/>
      <c r="AH1210" s="566"/>
      <c r="AI1210" s="572"/>
      <c r="AJ1210" s="572"/>
      <c r="AK1210" s="572"/>
      <c r="AL1210" s="578"/>
      <c r="AM1210" s="579"/>
    </row>
    <row r="1211" spans="1:39" s="649" customFormat="1" x14ac:dyDescent="0.3">
      <c r="A1211" s="565"/>
      <c r="B1211" s="565"/>
      <c r="C1211" s="566"/>
      <c r="D1211" s="566"/>
      <c r="E1211" s="567"/>
      <c r="F1211" s="567"/>
      <c r="G1211" s="567"/>
      <c r="H1211" s="568"/>
      <c r="I1211" s="568"/>
      <c r="J1211" s="569"/>
      <c r="K1211" s="568"/>
      <c r="L1211" s="570"/>
      <c r="M1211" s="571"/>
      <c r="N1211" s="571"/>
      <c r="O1211" s="572"/>
      <c r="P1211" s="566"/>
      <c r="Q1211" s="566"/>
      <c r="R1211" s="566"/>
      <c r="S1211" s="581"/>
      <c r="T1211" s="582"/>
      <c r="U1211" s="565"/>
      <c r="V1211" s="576"/>
      <c r="W1211" s="576"/>
      <c r="X1211" s="577"/>
      <c r="Y1211" s="577"/>
      <c r="Z1211" s="577"/>
      <c r="AA1211" s="577"/>
      <c r="AB1211" s="566"/>
      <c r="AC1211" s="566"/>
      <c r="AD1211" s="566"/>
      <c r="AE1211" s="566"/>
      <c r="AF1211" s="566"/>
      <c r="AG1211" s="566"/>
      <c r="AH1211" s="566"/>
      <c r="AI1211" s="572"/>
      <c r="AJ1211" s="572"/>
      <c r="AK1211" s="572"/>
      <c r="AL1211" s="578"/>
      <c r="AM1211" s="579"/>
    </row>
    <row r="1212" spans="1:39" s="649" customFormat="1" x14ac:dyDescent="0.3">
      <c r="A1212" s="565"/>
      <c r="B1212" s="565"/>
      <c r="C1212" s="566"/>
      <c r="D1212" s="566"/>
      <c r="E1212" s="567"/>
      <c r="F1212" s="567"/>
      <c r="G1212" s="567"/>
      <c r="H1212" s="568"/>
      <c r="I1212" s="568"/>
      <c r="J1212" s="569"/>
      <c r="K1212" s="568"/>
      <c r="L1212" s="570"/>
      <c r="M1212" s="571"/>
      <c r="N1212" s="571"/>
      <c r="O1212" s="572"/>
      <c r="P1212" s="566"/>
      <c r="Q1212" s="566"/>
      <c r="R1212" s="566"/>
      <c r="S1212" s="581"/>
      <c r="T1212" s="582"/>
      <c r="U1212" s="565"/>
      <c r="V1212" s="576"/>
      <c r="W1212" s="576"/>
      <c r="X1212" s="577"/>
      <c r="Y1212" s="577"/>
      <c r="Z1212" s="577"/>
      <c r="AA1212" s="577"/>
      <c r="AB1212" s="566"/>
      <c r="AC1212" s="566"/>
      <c r="AD1212" s="566"/>
      <c r="AE1212" s="566"/>
      <c r="AF1212" s="566"/>
      <c r="AG1212" s="566"/>
      <c r="AH1212" s="566"/>
      <c r="AI1212" s="572"/>
      <c r="AJ1212" s="572"/>
      <c r="AK1212" s="572"/>
      <c r="AL1212" s="578"/>
      <c r="AM1212" s="579"/>
    </row>
    <row r="1213" spans="1:39" s="649" customFormat="1" x14ac:dyDescent="0.3">
      <c r="A1213" s="565"/>
      <c r="B1213" s="565"/>
      <c r="C1213" s="566"/>
      <c r="D1213" s="566"/>
      <c r="E1213" s="567"/>
      <c r="F1213" s="567"/>
      <c r="G1213" s="567"/>
      <c r="H1213" s="568"/>
      <c r="I1213" s="568"/>
      <c r="J1213" s="569"/>
      <c r="K1213" s="568"/>
      <c r="L1213" s="570"/>
      <c r="M1213" s="571"/>
      <c r="N1213" s="571"/>
      <c r="O1213" s="572"/>
      <c r="P1213" s="566"/>
      <c r="Q1213" s="566"/>
      <c r="R1213" s="566"/>
      <c r="S1213" s="581"/>
      <c r="T1213" s="582"/>
      <c r="U1213" s="565"/>
      <c r="V1213" s="576"/>
      <c r="W1213" s="576"/>
      <c r="X1213" s="577"/>
      <c r="Y1213" s="577"/>
      <c r="Z1213" s="577"/>
      <c r="AA1213" s="577"/>
      <c r="AB1213" s="566"/>
      <c r="AC1213" s="566"/>
      <c r="AD1213" s="566"/>
      <c r="AE1213" s="566"/>
      <c r="AF1213" s="566"/>
      <c r="AG1213" s="566"/>
      <c r="AH1213" s="566"/>
      <c r="AI1213" s="572"/>
      <c r="AJ1213" s="572"/>
      <c r="AK1213" s="572"/>
      <c r="AL1213" s="578"/>
      <c r="AM1213" s="579"/>
    </row>
    <row r="1214" spans="1:39" s="649" customFormat="1" x14ac:dyDescent="0.3">
      <c r="A1214" s="565"/>
      <c r="B1214" s="565"/>
      <c r="C1214" s="566"/>
      <c r="D1214" s="566"/>
      <c r="E1214" s="567"/>
      <c r="F1214" s="567"/>
      <c r="G1214" s="567"/>
      <c r="H1214" s="568"/>
      <c r="I1214" s="568"/>
      <c r="J1214" s="569"/>
      <c r="K1214" s="568"/>
      <c r="L1214" s="570"/>
      <c r="M1214" s="571"/>
      <c r="N1214" s="571"/>
      <c r="O1214" s="572"/>
      <c r="P1214" s="566"/>
      <c r="Q1214" s="566"/>
      <c r="R1214" s="566"/>
      <c r="S1214" s="581"/>
      <c r="T1214" s="582"/>
      <c r="U1214" s="565"/>
      <c r="V1214" s="576"/>
      <c r="W1214" s="576"/>
      <c r="X1214" s="577"/>
      <c r="Y1214" s="577"/>
      <c r="Z1214" s="577"/>
      <c r="AA1214" s="577"/>
      <c r="AB1214" s="566"/>
      <c r="AC1214" s="566"/>
      <c r="AD1214" s="566"/>
      <c r="AE1214" s="566"/>
      <c r="AF1214" s="566"/>
      <c r="AG1214" s="566"/>
      <c r="AH1214" s="566"/>
      <c r="AI1214" s="572"/>
      <c r="AJ1214" s="572"/>
      <c r="AK1214" s="572"/>
      <c r="AL1214" s="578"/>
      <c r="AM1214" s="579"/>
    </row>
    <row r="1215" spans="1:39" s="649" customFormat="1" x14ac:dyDescent="0.3">
      <c r="A1215" s="565"/>
      <c r="B1215" s="565"/>
      <c r="C1215" s="566"/>
      <c r="D1215" s="566"/>
      <c r="E1215" s="567"/>
      <c r="F1215" s="567"/>
      <c r="G1215" s="567"/>
      <c r="H1215" s="568"/>
      <c r="I1215" s="568"/>
      <c r="J1215" s="569"/>
      <c r="K1215" s="568"/>
      <c r="L1215" s="570"/>
      <c r="M1215" s="571"/>
      <c r="N1215" s="571"/>
      <c r="O1215" s="572"/>
      <c r="P1215" s="566"/>
      <c r="Q1215" s="566"/>
      <c r="R1215" s="566"/>
      <c r="S1215" s="581"/>
      <c r="T1215" s="582"/>
      <c r="U1215" s="565"/>
      <c r="V1215" s="576"/>
      <c r="W1215" s="576"/>
      <c r="X1215" s="577"/>
      <c r="Y1215" s="577"/>
      <c r="Z1215" s="577"/>
      <c r="AA1215" s="577"/>
      <c r="AB1215" s="566"/>
      <c r="AC1215" s="566"/>
      <c r="AD1215" s="566"/>
      <c r="AE1215" s="566"/>
      <c r="AF1215" s="566"/>
      <c r="AG1215" s="566"/>
      <c r="AH1215" s="566"/>
      <c r="AI1215" s="572"/>
      <c r="AJ1215" s="572"/>
      <c r="AK1215" s="572"/>
      <c r="AL1215" s="578"/>
      <c r="AM1215" s="579"/>
    </row>
    <row r="1216" spans="1:39" s="649" customFormat="1" x14ac:dyDescent="0.3">
      <c r="A1216" s="565"/>
      <c r="B1216" s="565"/>
      <c r="C1216" s="566"/>
      <c r="D1216" s="566"/>
      <c r="E1216" s="567"/>
      <c r="F1216" s="567"/>
      <c r="G1216" s="567"/>
      <c r="H1216" s="568"/>
      <c r="I1216" s="568"/>
      <c r="J1216" s="569"/>
      <c r="K1216" s="568"/>
      <c r="L1216" s="570"/>
      <c r="M1216" s="571"/>
      <c r="N1216" s="571"/>
      <c r="O1216" s="572"/>
      <c r="P1216" s="566"/>
      <c r="Q1216" s="566"/>
      <c r="R1216" s="566"/>
      <c r="S1216" s="581"/>
      <c r="T1216" s="582"/>
      <c r="U1216" s="565"/>
      <c r="V1216" s="576"/>
      <c r="W1216" s="576"/>
      <c r="X1216" s="577"/>
      <c r="Y1216" s="577"/>
      <c r="Z1216" s="577"/>
      <c r="AA1216" s="577"/>
      <c r="AB1216" s="566"/>
      <c r="AC1216" s="566"/>
      <c r="AD1216" s="566"/>
      <c r="AE1216" s="566"/>
      <c r="AF1216" s="566"/>
      <c r="AG1216" s="566"/>
      <c r="AH1216" s="566"/>
      <c r="AI1216" s="572"/>
      <c r="AJ1216" s="572"/>
      <c r="AK1216" s="572"/>
      <c r="AL1216" s="578"/>
      <c r="AM1216" s="579"/>
    </row>
    <row r="1217" spans="1:39" s="649" customFormat="1" x14ac:dyDescent="0.3">
      <c r="A1217" s="565"/>
      <c r="B1217" s="565"/>
      <c r="C1217" s="566"/>
      <c r="D1217" s="566"/>
      <c r="E1217" s="567"/>
      <c r="F1217" s="567"/>
      <c r="G1217" s="567"/>
      <c r="H1217" s="568"/>
      <c r="I1217" s="568"/>
      <c r="J1217" s="569"/>
      <c r="K1217" s="568"/>
      <c r="L1217" s="570"/>
      <c r="M1217" s="571"/>
      <c r="N1217" s="571"/>
      <c r="O1217" s="572"/>
      <c r="P1217" s="566"/>
      <c r="Q1217" s="566"/>
      <c r="R1217" s="566"/>
      <c r="S1217" s="581"/>
      <c r="T1217" s="582"/>
      <c r="U1217" s="565"/>
      <c r="V1217" s="576"/>
      <c r="W1217" s="576"/>
      <c r="X1217" s="577"/>
      <c r="Y1217" s="577"/>
      <c r="Z1217" s="577"/>
      <c r="AA1217" s="577"/>
      <c r="AB1217" s="566"/>
      <c r="AC1217" s="566"/>
      <c r="AD1217" s="566"/>
      <c r="AE1217" s="566"/>
      <c r="AF1217" s="566"/>
      <c r="AG1217" s="566"/>
      <c r="AH1217" s="566"/>
      <c r="AI1217" s="572"/>
      <c r="AJ1217" s="572"/>
      <c r="AK1217" s="572"/>
      <c r="AL1217" s="578"/>
      <c r="AM1217" s="579"/>
    </row>
    <row r="1218" spans="1:39" s="649" customFormat="1" x14ac:dyDescent="0.3">
      <c r="A1218" s="565"/>
      <c r="B1218" s="565"/>
      <c r="C1218" s="566"/>
      <c r="D1218" s="566"/>
      <c r="E1218" s="567"/>
      <c r="F1218" s="567"/>
      <c r="G1218" s="567"/>
      <c r="H1218" s="568"/>
      <c r="I1218" s="568"/>
      <c r="J1218" s="569"/>
      <c r="K1218" s="568"/>
      <c r="L1218" s="570"/>
      <c r="M1218" s="571"/>
      <c r="N1218" s="571"/>
      <c r="O1218" s="572"/>
      <c r="P1218" s="566"/>
      <c r="Q1218" s="566"/>
      <c r="R1218" s="566"/>
      <c r="S1218" s="581"/>
      <c r="T1218" s="582"/>
      <c r="U1218" s="565"/>
      <c r="V1218" s="576"/>
      <c r="W1218" s="576"/>
      <c r="X1218" s="577"/>
      <c r="Y1218" s="577"/>
      <c r="Z1218" s="577"/>
      <c r="AA1218" s="577"/>
      <c r="AB1218" s="566"/>
      <c r="AC1218" s="566"/>
      <c r="AD1218" s="566"/>
      <c r="AE1218" s="566"/>
      <c r="AF1218" s="566"/>
      <c r="AG1218" s="566"/>
      <c r="AH1218" s="566"/>
      <c r="AI1218" s="572"/>
      <c r="AJ1218" s="572"/>
      <c r="AK1218" s="572"/>
      <c r="AL1218" s="578"/>
      <c r="AM1218" s="579"/>
    </row>
    <row r="1219" spans="1:39" s="649" customFormat="1" x14ac:dyDescent="0.3">
      <c r="A1219" s="565"/>
      <c r="B1219" s="565"/>
      <c r="C1219" s="566"/>
      <c r="D1219" s="566"/>
      <c r="E1219" s="567"/>
      <c r="F1219" s="567"/>
      <c r="G1219" s="567"/>
      <c r="H1219" s="568"/>
      <c r="I1219" s="568"/>
      <c r="J1219" s="569"/>
      <c r="K1219" s="568"/>
      <c r="L1219" s="570"/>
      <c r="M1219" s="571"/>
      <c r="N1219" s="571"/>
      <c r="O1219" s="572"/>
      <c r="P1219" s="566"/>
      <c r="Q1219" s="566"/>
      <c r="R1219" s="566"/>
      <c r="S1219" s="581"/>
      <c r="T1219" s="582"/>
      <c r="U1219" s="565"/>
      <c r="V1219" s="576"/>
      <c r="W1219" s="576"/>
      <c r="X1219" s="577"/>
      <c r="Y1219" s="577"/>
      <c r="Z1219" s="577"/>
      <c r="AA1219" s="577"/>
      <c r="AB1219" s="566"/>
      <c r="AC1219" s="566"/>
      <c r="AD1219" s="566"/>
      <c r="AE1219" s="566"/>
      <c r="AF1219" s="566"/>
      <c r="AG1219" s="566"/>
      <c r="AH1219" s="566"/>
      <c r="AI1219" s="572"/>
      <c r="AJ1219" s="572"/>
      <c r="AK1219" s="572"/>
      <c r="AL1219" s="578"/>
      <c r="AM1219" s="579"/>
    </row>
    <row r="1220" spans="1:39" s="649" customFormat="1" x14ac:dyDescent="0.3">
      <c r="A1220" s="565"/>
      <c r="B1220" s="565"/>
      <c r="C1220" s="566"/>
      <c r="D1220" s="566"/>
      <c r="E1220" s="567"/>
      <c r="F1220" s="567"/>
      <c r="G1220" s="567"/>
      <c r="H1220" s="568"/>
      <c r="I1220" s="568"/>
      <c r="J1220" s="569"/>
      <c r="K1220" s="568"/>
      <c r="L1220" s="570"/>
      <c r="M1220" s="571"/>
      <c r="N1220" s="571"/>
      <c r="O1220" s="572"/>
      <c r="P1220" s="566"/>
      <c r="Q1220" s="566"/>
      <c r="R1220" s="566"/>
      <c r="S1220" s="581"/>
      <c r="T1220" s="582"/>
      <c r="U1220" s="565"/>
      <c r="V1220" s="576"/>
      <c r="W1220" s="576"/>
      <c r="X1220" s="577"/>
      <c r="Y1220" s="577"/>
      <c r="Z1220" s="577"/>
      <c r="AA1220" s="577"/>
      <c r="AB1220" s="566"/>
      <c r="AC1220" s="566"/>
      <c r="AD1220" s="566"/>
      <c r="AE1220" s="566"/>
      <c r="AF1220" s="566"/>
      <c r="AG1220" s="566"/>
      <c r="AH1220" s="566"/>
      <c r="AI1220" s="572"/>
      <c r="AJ1220" s="572"/>
      <c r="AK1220" s="572"/>
      <c r="AL1220" s="578"/>
      <c r="AM1220" s="579"/>
    </row>
    <row r="1221" spans="1:39" s="649" customFormat="1" x14ac:dyDescent="0.3">
      <c r="A1221" s="565"/>
      <c r="B1221" s="565"/>
      <c r="C1221" s="566"/>
      <c r="D1221" s="566"/>
      <c r="E1221" s="567"/>
      <c r="F1221" s="567"/>
      <c r="G1221" s="567"/>
      <c r="H1221" s="568"/>
      <c r="I1221" s="568"/>
      <c r="J1221" s="569"/>
      <c r="K1221" s="568"/>
      <c r="L1221" s="570"/>
      <c r="M1221" s="571"/>
      <c r="N1221" s="571"/>
      <c r="O1221" s="572"/>
      <c r="P1221" s="566"/>
      <c r="Q1221" s="566"/>
      <c r="R1221" s="566"/>
      <c r="S1221" s="581"/>
      <c r="T1221" s="582"/>
      <c r="U1221" s="565"/>
      <c r="V1221" s="576"/>
      <c r="W1221" s="576"/>
      <c r="X1221" s="577"/>
      <c r="Y1221" s="577"/>
      <c r="Z1221" s="577"/>
      <c r="AA1221" s="577"/>
      <c r="AB1221" s="566"/>
      <c r="AC1221" s="566"/>
      <c r="AD1221" s="566"/>
      <c r="AE1221" s="566"/>
      <c r="AF1221" s="566"/>
      <c r="AG1221" s="566"/>
      <c r="AH1221" s="566"/>
      <c r="AI1221" s="572"/>
      <c r="AJ1221" s="572"/>
      <c r="AK1221" s="572"/>
      <c r="AL1221" s="578"/>
      <c r="AM1221" s="579"/>
    </row>
    <row r="1222" spans="1:39" s="649" customFormat="1" x14ac:dyDescent="0.3">
      <c r="A1222" s="565"/>
      <c r="B1222" s="565"/>
      <c r="C1222" s="566"/>
      <c r="D1222" s="566"/>
      <c r="E1222" s="567"/>
      <c r="F1222" s="567"/>
      <c r="G1222" s="567"/>
      <c r="H1222" s="568"/>
      <c r="I1222" s="568"/>
      <c r="J1222" s="569"/>
      <c r="K1222" s="568"/>
      <c r="L1222" s="570"/>
      <c r="M1222" s="571"/>
      <c r="N1222" s="571"/>
      <c r="O1222" s="572"/>
      <c r="P1222" s="566"/>
      <c r="Q1222" s="566"/>
      <c r="R1222" s="566"/>
      <c r="S1222" s="581"/>
      <c r="T1222" s="582"/>
      <c r="U1222" s="565"/>
      <c r="V1222" s="576"/>
      <c r="W1222" s="576"/>
      <c r="X1222" s="577"/>
      <c r="Y1222" s="577"/>
      <c r="Z1222" s="577"/>
      <c r="AA1222" s="577"/>
      <c r="AB1222" s="566"/>
      <c r="AC1222" s="566"/>
      <c r="AD1222" s="566"/>
      <c r="AE1222" s="566"/>
      <c r="AF1222" s="566"/>
      <c r="AG1222" s="566"/>
      <c r="AH1222" s="566"/>
      <c r="AI1222" s="572"/>
      <c r="AJ1222" s="572"/>
      <c r="AK1222" s="572"/>
      <c r="AL1222" s="578"/>
      <c r="AM1222" s="579"/>
    </row>
    <row r="1223" spans="1:39" s="649" customFormat="1" x14ac:dyDescent="0.3">
      <c r="A1223" s="565"/>
      <c r="B1223" s="565"/>
      <c r="C1223" s="566"/>
      <c r="D1223" s="566"/>
      <c r="E1223" s="567"/>
      <c r="F1223" s="567"/>
      <c r="G1223" s="567"/>
      <c r="H1223" s="568"/>
      <c r="I1223" s="568"/>
      <c r="J1223" s="569"/>
      <c r="K1223" s="568"/>
      <c r="L1223" s="570"/>
      <c r="M1223" s="571"/>
      <c r="N1223" s="571"/>
      <c r="O1223" s="572"/>
      <c r="P1223" s="566"/>
      <c r="Q1223" s="566"/>
      <c r="R1223" s="566"/>
      <c r="S1223" s="581"/>
      <c r="T1223" s="582"/>
      <c r="U1223" s="565"/>
      <c r="V1223" s="576"/>
      <c r="W1223" s="576"/>
      <c r="X1223" s="577"/>
      <c r="Y1223" s="577"/>
      <c r="Z1223" s="577"/>
      <c r="AA1223" s="577"/>
      <c r="AB1223" s="566"/>
      <c r="AC1223" s="566"/>
      <c r="AD1223" s="566"/>
      <c r="AE1223" s="566"/>
      <c r="AF1223" s="566"/>
      <c r="AG1223" s="566"/>
      <c r="AH1223" s="566"/>
      <c r="AI1223" s="572"/>
      <c r="AJ1223" s="572"/>
      <c r="AK1223" s="572"/>
      <c r="AL1223" s="578"/>
      <c r="AM1223" s="579"/>
    </row>
    <row r="1224" spans="1:39" s="649" customFormat="1" x14ac:dyDescent="0.3">
      <c r="A1224" s="565"/>
      <c r="B1224" s="565"/>
      <c r="C1224" s="566"/>
      <c r="D1224" s="566"/>
      <c r="E1224" s="567"/>
      <c r="F1224" s="567"/>
      <c r="G1224" s="567"/>
      <c r="H1224" s="568"/>
      <c r="I1224" s="568"/>
      <c r="J1224" s="569"/>
      <c r="K1224" s="568"/>
      <c r="L1224" s="570"/>
      <c r="M1224" s="571"/>
      <c r="N1224" s="571"/>
      <c r="O1224" s="572"/>
      <c r="P1224" s="566"/>
      <c r="Q1224" s="566"/>
      <c r="R1224" s="566"/>
      <c r="S1224" s="581"/>
      <c r="T1224" s="582"/>
      <c r="U1224" s="565"/>
      <c r="V1224" s="576"/>
      <c r="W1224" s="576"/>
      <c r="X1224" s="577"/>
      <c r="Y1224" s="577"/>
      <c r="Z1224" s="577"/>
      <c r="AA1224" s="577"/>
      <c r="AB1224" s="566"/>
      <c r="AC1224" s="566"/>
      <c r="AD1224" s="566"/>
      <c r="AE1224" s="566"/>
      <c r="AF1224" s="566"/>
      <c r="AG1224" s="566"/>
      <c r="AH1224" s="566"/>
      <c r="AI1224" s="572"/>
      <c r="AJ1224" s="572"/>
      <c r="AK1224" s="572"/>
      <c r="AL1224" s="578"/>
      <c r="AM1224" s="579"/>
    </row>
    <row r="1225" spans="1:39" s="649" customFormat="1" x14ac:dyDescent="0.3">
      <c r="A1225" s="565"/>
      <c r="B1225" s="565"/>
      <c r="C1225" s="566"/>
      <c r="D1225" s="566"/>
      <c r="E1225" s="567"/>
      <c r="F1225" s="567"/>
      <c r="G1225" s="567"/>
      <c r="H1225" s="568"/>
      <c r="I1225" s="568"/>
      <c r="J1225" s="569"/>
      <c r="K1225" s="568"/>
      <c r="L1225" s="570"/>
      <c r="M1225" s="571"/>
      <c r="N1225" s="571"/>
      <c r="O1225" s="572"/>
      <c r="P1225" s="566"/>
      <c r="Q1225" s="566"/>
      <c r="R1225" s="566"/>
      <c r="S1225" s="581"/>
      <c r="T1225" s="582"/>
      <c r="U1225" s="565"/>
      <c r="V1225" s="576"/>
      <c r="W1225" s="576"/>
      <c r="X1225" s="577"/>
      <c r="Y1225" s="577"/>
      <c r="Z1225" s="577"/>
      <c r="AA1225" s="577"/>
      <c r="AB1225" s="566"/>
      <c r="AC1225" s="566"/>
      <c r="AD1225" s="566"/>
      <c r="AE1225" s="566"/>
      <c r="AF1225" s="566"/>
      <c r="AG1225" s="566"/>
      <c r="AH1225" s="566"/>
      <c r="AI1225" s="572"/>
      <c r="AJ1225" s="572"/>
      <c r="AK1225" s="572"/>
      <c r="AL1225" s="578"/>
      <c r="AM1225" s="579"/>
    </row>
    <row r="1226" spans="1:39" s="649" customFormat="1" x14ac:dyDescent="0.3">
      <c r="A1226" s="565"/>
      <c r="B1226" s="565"/>
      <c r="C1226" s="566"/>
      <c r="D1226" s="566"/>
      <c r="E1226" s="567"/>
      <c r="F1226" s="567"/>
      <c r="G1226" s="567"/>
      <c r="H1226" s="568"/>
      <c r="I1226" s="568"/>
      <c r="J1226" s="569"/>
      <c r="K1226" s="568"/>
      <c r="L1226" s="570"/>
      <c r="M1226" s="571"/>
      <c r="N1226" s="571"/>
      <c r="O1226" s="572"/>
      <c r="P1226" s="566"/>
      <c r="Q1226" s="566"/>
      <c r="R1226" s="566"/>
      <c r="S1226" s="581"/>
      <c r="T1226" s="582"/>
      <c r="U1226" s="565"/>
      <c r="V1226" s="576"/>
      <c r="W1226" s="576"/>
      <c r="X1226" s="577"/>
      <c r="Y1226" s="577"/>
      <c r="Z1226" s="577"/>
      <c r="AA1226" s="577"/>
      <c r="AB1226" s="566"/>
      <c r="AC1226" s="566"/>
      <c r="AD1226" s="566"/>
      <c r="AE1226" s="566"/>
      <c r="AF1226" s="566"/>
      <c r="AG1226" s="566"/>
      <c r="AH1226" s="566"/>
      <c r="AI1226" s="572"/>
      <c r="AJ1226" s="572"/>
      <c r="AK1226" s="572"/>
      <c r="AL1226" s="578"/>
      <c r="AM1226" s="579"/>
    </row>
    <row r="1227" spans="1:39" s="649" customFormat="1" x14ac:dyDescent="0.3">
      <c r="A1227" s="565"/>
      <c r="B1227" s="565"/>
      <c r="C1227" s="566"/>
      <c r="D1227" s="566"/>
      <c r="E1227" s="567"/>
      <c r="F1227" s="567"/>
      <c r="G1227" s="567"/>
      <c r="H1227" s="568"/>
      <c r="I1227" s="568"/>
      <c r="J1227" s="569"/>
      <c r="K1227" s="568"/>
      <c r="L1227" s="570"/>
      <c r="M1227" s="571"/>
      <c r="N1227" s="571"/>
      <c r="O1227" s="572"/>
      <c r="P1227" s="566"/>
      <c r="Q1227" s="566"/>
      <c r="R1227" s="566"/>
      <c r="S1227" s="581"/>
      <c r="T1227" s="582"/>
      <c r="U1227" s="565"/>
      <c r="V1227" s="576"/>
      <c r="W1227" s="576"/>
      <c r="X1227" s="577"/>
      <c r="Y1227" s="577"/>
      <c r="Z1227" s="577"/>
      <c r="AA1227" s="577"/>
      <c r="AB1227" s="566"/>
      <c r="AC1227" s="566"/>
      <c r="AD1227" s="566"/>
      <c r="AE1227" s="566"/>
      <c r="AF1227" s="566"/>
      <c r="AG1227" s="566"/>
      <c r="AH1227" s="566"/>
      <c r="AI1227" s="572"/>
      <c r="AJ1227" s="572"/>
      <c r="AK1227" s="572"/>
      <c r="AL1227" s="578"/>
      <c r="AM1227" s="579"/>
    </row>
    <row r="1228" spans="1:39" s="649" customFormat="1" x14ac:dyDescent="0.3">
      <c r="A1228" s="565"/>
      <c r="B1228" s="565"/>
      <c r="C1228" s="566"/>
      <c r="D1228" s="566"/>
      <c r="E1228" s="567"/>
      <c r="F1228" s="567"/>
      <c r="G1228" s="567"/>
      <c r="H1228" s="568"/>
      <c r="I1228" s="568"/>
      <c r="J1228" s="569"/>
      <c r="K1228" s="568"/>
      <c r="L1228" s="570"/>
      <c r="M1228" s="571"/>
      <c r="N1228" s="571"/>
      <c r="O1228" s="572"/>
      <c r="P1228" s="566"/>
      <c r="Q1228" s="566"/>
      <c r="R1228" s="566"/>
      <c r="S1228" s="581"/>
      <c r="T1228" s="582"/>
      <c r="U1228" s="565"/>
      <c r="V1228" s="576"/>
      <c r="W1228" s="576"/>
      <c r="X1228" s="577"/>
      <c r="Y1228" s="577"/>
      <c r="Z1228" s="577"/>
      <c r="AA1228" s="577"/>
      <c r="AB1228" s="566"/>
      <c r="AC1228" s="566"/>
      <c r="AD1228" s="566"/>
      <c r="AE1228" s="566"/>
      <c r="AF1228" s="566"/>
      <c r="AG1228" s="566"/>
      <c r="AH1228" s="566"/>
      <c r="AI1228" s="572"/>
      <c r="AJ1228" s="572"/>
      <c r="AK1228" s="572"/>
      <c r="AL1228" s="578"/>
      <c r="AM1228" s="579"/>
    </row>
    <row r="1229" spans="1:39" s="649" customFormat="1" x14ac:dyDescent="0.3">
      <c r="A1229" s="565"/>
      <c r="B1229" s="565"/>
      <c r="C1229" s="566"/>
      <c r="D1229" s="566"/>
      <c r="E1229" s="567"/>
      <c r="F1229" s="567"/>
      <c r="G1229" s="567"/>
      <c r="H1229" s="568"/>
      <c r="I1229" s="568"/>
      <c r="J1229" s="569"/>
      <c r="K1229" s="568"/>
      <c r="L1229" s="570"/>
      <c r="M1229" s="571"/>
      <c r="N1229" s="571"/>
      <c r="O1229" s="572"/>
      <c r="P1229" s="566"/>
      <c r="Q1229" s="566"/>
      <c r="R1229" s="566"/>
      <c r="S1229" s="581"/>
      <c r="T1229" s="582"/>
      <c r="U1229" s="565"/>
      <c r="V1229" s="576"/>
      <c r="W1229" s="576"/>
      <c r="X1229" s="577"/>
      <c r="Y1229" s="577"/>
      <c r="Z1229" s="577"/>
      <c r="AA1229" s="577"/>
      <c r="AB1229" s="566"/>
      <c r="AC1229" s="566"/>
      <c r="AD1229" s="566"/>
      <c r="AE1229" s="566"/>
      <c r="AF1229" s="566"/>
      <c r="AG1229" s="566"/>
      <c r="AH1229" s="566"/>
      <c r="AI1229" s="572"/>
      <c r="AJ1229" s="572"/>
      <c r="AK1229" s="572"/>
      <c r="AL1229" s="578"/>
      <c r="AM1229" s="579"/>
    </row>
    <row r="1230" spans="1:39" s="649" customFormat="1" x14ac:dyDescent="0.3">
      <c r="A1230" s="565"/>
      <c r="B1230" s="565"/>
      <c r="C1230" s="566"/>
      <c r="D1230" s="566"/>
      <c r="E1230" s="567"/>
      <c r="F1230" s="567"/>
      <c r="G1230" s="567"/>
      <c r="H1230" s="568"/>
      <c r="I1230" s="568"/>
      <c r="J1230" s="569"/>
      <c r="K1230" s="568"/>
      <c r="L1230" s="570"/>
      <c r="M1230" s="571"/>
      <c r="N1230" s="571"/>
      <c r="O1230" s="572"/>
      <c r="P1230" s="566"/>
      <c r="Q1230" s="566"/>
      <c r="R1230" s="566"/>
      <c r="S1230" s="581"/>
      <c r="T1230" s="582"/>
      <c r="U1230" s="565"/>
      <c r="V1230" s="576"/>
      <c r="W1230" s="576"/>
      <c r="X1230" s="577"/>
      <c r="Y1230" s="577"/>
      <c r="Z1230" s="577"/>
      <c r="AA1230" s="577"/>
      <c r="AB1230" s="566"/>
      <c r="AC1230" s="566"/>
      <c r="AD1230" s="566"/>
      <c r="AE1230" s="566"/>
      <c r="AF1230" s="566"/>
      <c r="AG1230" s="566"/>
      <c r="AH1230" s="566"/>
      <c r="AI1230" s="572"/>
      <c r="AJ1230" s="572"/>
      <c r="AK1230" s="572"/>
      <c r="AL1230" s="578"/>
      <c r="AM1230" s="579"/>
    </row>
    <row r="1231" spans="1:39" s="649" customFormat="1" x14ac:dyDescent="0.3">
      <c r="A1231" s="565"/>
      <c r="B1231" s="565"/>
      <c r="C1231" s="566"/>
      <c r="D1231" s="566"/>
      <c r="E1231" s="567"/>
      <c r="F1231" s="567"/>
      <c r="G1231" s="567"/>
      <c r="H1231" s="568"/>
      <c r="I1231" s="568"/>
      <c r="J1231" s="569"/>
      <c r="K1231" s="568"/>
      <c r="L1231" s="570"/>
      <c r="M1231" s="571"/>
      <c r="N1231" s="571"/>
      <c r="O1231" s="572"/>
      <c r="P1231" s="566"/>
      <c r="Q1231" s="566"/>
      <c r="R1231" s="566"/>
      <c r="S1231" s="581"/>
      <c r="T1231" s="582"/>
      <c r="U1231" s="565"/>
      <c r="V1231" s="576"/>
      <c r="W1231" s="576"/>
      <c r="X1231" s="577"/>
      <c r="Y1231" s="577"/>
      <c r="Z1231" s="577"/>
      <c r="AA1231" s="577"/>
      <c r="AB1231" s="566"/>
      <c r="AC1231" s="566"/>
      <c r="AD1231" s="566"/>
      <c r="AE1231" s="566"/>
      <c r="AF1231" s="566"/>
      <c r="AG1231" s="566"/>
      <c r="AH1231" s="566"/>
      <c r="AI1231" s="572"/>
      <c r="AJ1231" s="572"/>
      <c r="AK1231" s="572"/>
      <c r="AL1231" s="578"/>
      <c r="AM1231" s="579"/>
    </row>
    <row r="1232" spans="1:39" s="649" customFormat="1" x14ac:dyDescent="0.3">
      <c r="A1232" s="565"/>
      <c r="B1232" s="565"/>
      <c r="C1232" s="566"/>
      <c r="D1232" s="566"/>
      <c r="E1232" s="567"/>
      <c r="F1232" s="567"/>
      <c r="G1232" s="567"/>
      <c r="H1232" s="568"/>
      <c r="I1232" s="568"/>
      <c r="J1232" s="569"/>
      <c r="K1232" s="568"/>
      <c r="L1232" s="570"/>
      <c r="M1232" s="571"/>
      <c r="N1232" s="571"/>
      <c r="O1232" s="572"/>
      <c r="P1232" s="566"/>
      <c r="Q1232" s="566"/>
      <c r="R1232" s="566"/>
      <c r="S1232" s="581"/>
      <c r="T1232" s="582"/>
      <c r="U1232" s="565"/>
      <c r="V1232" s="576"/>
      <c r="W1232" s="576"/>
      <c r="X1232" s="577"/>
      <c r="Y1232" s="577"/>
      <c r="Z1232" s="577"/>
      <c r="AA1232" s="577"/>
      <c r="AB1232" s="566"/>
      <c r="AC1232" s="566"/>
      <c r="AD1232" s="566"/>
      <c r="AE1232" s="566"/>
      <c r="AF1232" s="566"/>
      <c r="AG1232" s="566"/>
      <c r="AH1232" s="566"/>
      <c r="AI1232" s="572"/>
      <c r="AJ1232" s="572"/>
      <c r="AK1232" s="572"/>
      <c r="AL1232" s="578"/>
      <c r="AM1232" s="579"/>
    </row>
    <row r="1233" spans="1:39" s="649" customFormat="1" x14ac:dyDescent="0.3">
      <c r="A1233" s="565"/>
      <c r="B1233" s="565"/>
      <c r="C1233" s="566"/>
      <c r="D1233" s="566"/>
      <c r="E1233" s="567"/>
      <c r="F1233" s="567"/>
      <c r="G1233" s="567"/>
      <c r="H1233" s="568"/>
      <c r="I1233" s="568"/>
      <c r="J1233" s="569"/>
      <c r="K1233" s="568"/>
      <c r="L1233" s="570"/>
      <c r="M1233" s="571"/>
      <c r="N1233" s="571"/>
      <c r="O1233" s="572"/>
      <c r="P1233" s="566"/>
      <c r="Q1233" s="566"/>
      <c r="R1233" s="566"/>
      <c r="S1233" s="581"/>
      <c r="T1233" s="582"/>
      <c r="U1233" s="565"/>
      <c r="V1233" s="576"/>
      <c r="W1233" s="576"/>
      <c r="X1233" s="577"/>
      <c r="Y1233" s="577"/>
      <c r="Z1233" s="577"/>
      <c r="AA1233" s="577"/>
      <c r="AB1233" s="566"/>
      <c r="AC1233" s="566"/>
      <c r="AD1233" s="566"/>
      <c r="AE1233" s="566"/>
      <c r="AF1233" s="566"/>
      <c r="AG1233" s="566"/>
      <c r="AH1233" s="566"/>
      <c r="AI1233" s="572"/>
      <c r="AJ1233" s="572"/>
      <c r="AK1233" s="572"/>
      <c r="AL1233" s="578"/>
      <c r="AM1233" s="579"/>
    </row>
    <row r="1234" spans="1:39" s="649" customFormat="1" x14ac:dyDescent="0.3">
      <c r="A1234" s="565"/>
      <c r="B1234" s="565"/>
      <c r="C1234" s="566"/>
      <c r="D1234" s="566"/>
      <c r="E1234" s="567"/>
      <c r="F1234" s="567"/>
      <c r="G1234" s="567"/>
      <c r="H1234" s="568"/>
      <c r="I1234" s="568"/>
      <c r="J1234" s="569"/>
      <c r="K1234" s="568"/>
      <c r="L1234" s="570"/>
      <c r="M1234" s="571"/>
      <c r="N1234" s="571"/>
      <c r="O1234" s="572"/>
      <c r="P1234" s="566"/>
      <c r="Q1234" s="566"/>
      <c r="R1234" s="566"/>
      <c r="S1234" s="581"/>
      <c r="T1234" s="582"/>
      <c r="U1234" s="565"/>
      <c r="V1234" s="576"/>
      <c r="W1234" s="576"/>
      <c r="X1234" s="577"/>
      <c r="Y1234" s="577"/>
      <c r="Z1234" s="577"/>
      <c r="AA1234" s="577"/>
      <c r="AB1234" s="566"/>
      <c r="AC1234" s="566"/>
      <c r="AD1234" s="566"/>
      <c r="AE1234" s="566"/>
      <c r="AF1234" s="566"/>
      <c r="AG1234" s="566"/>
      <c r="AH1234" s="566"/>
      <c r="AI1234" s="572"/>
      <c r="AJ1234" s="572"/>
      <c r="AK1234" s="572"/>
      <c r="AL1234" s="578"/>
      <c r="AM1234" s="579"/>
    </row>
    <row r="1235" spans="1:39" s="649" customFormat="1" x14ac:dyDescent="0.3">
      <c r="A1235" s="565"/>
      <c r="B1235" s="565"/>
      <c r="C1235" s="566"/>
      <c r="D1235" s="566"/>
      <c r="E1235" s="567"/>
      <c r="F1235" s="567"/>
      <c r="G1235" s="567"/>
      <c r="H1235" s="568"/>
      <c r="I1235" s="568"/>
      <c r="J1235" s="569"/>
      <c r="K1235" s="568"/>
      <c r="L1235" s="570"/>
      <c r="M1235" s="571"/>
      <c r="N1235" s="571"/>
      <c r="O1235" s="572"/>
      <c r="P1235" s="566"/>
      <c r="Q1235" s="566"/>
      <c r="R1235" s="566"/>
      <c r="S1235" s="581"/>
      <c r="T1235" s="582"/>
      <c r="U1235" s="565"/>
      <c r="V1235" s="576"/>
      <c r="W1235" s="576"/>
      <c r="X1235" s="577"/>
      <c r="Y1235" s="577"/>
      <c r="Z1235" s="577"/>
      <c r="AA1235" s="577"/>
      <c r="AB1235" s="566"/>
      <c r="AC1235" s="566"/>
      <c r="AD1235" s="566"/>
      <c r="AE1235" s="566"/>
      <c r="AF1235" s="566"/>
      <c r="AG1235" s="566"/>
      <c r="AH1235" s="566"/>
      <c r="AI1235" s="572"/>
      <c r="AJ1235" s="572"/>
      <c r="AK1235" s="572"/>
      <c r="AL1235" s="578"/>
      <c r="AM1235" s="579"/>
    </row>
    <row r="1236" spans="1:39" s="649" customFormat="1" x14ac:dyDescent="0.3">
      <c r="A1236" s="565"/>
      <c r="B1236" s="565"/>
      <c r="C1236" s="566"/>
      <c r="D1236" s="566"/>
      <c r="E1236" s="567"/>
      <c r="F1236" s="567"/>
      <c r="G1236" s="567"/>
      <c r="H1236" s="568"/>
      <c r="I1236" s="568"/>
      <c r="J1236" s="569"/>
      <c r="K1236" s="568"/>
      <c r="L1236" s="570"/>
      <c r="M1236" s="571"/>
      <c r="N1236" s="571"/>
      <c r="O1236" s="572"/>
      <c r="P1236" s="566"/>
      <c r="Q1236" s="566"/>
      <c r="R1236" s="566"/>
      <c r="S1236" s="581"/>
      <c r="T1236" s="582"/>
      <c r="U1236" s="565"/>
      <c r="V1236" s="576"/>
      <c r="W1236" s="576"/>
      <c r="X1236" s="577"/>
      <c r="Y1236" s="577"/>
      <c r="Z1236" s="577"/>
      <c r="AA1236" s="577"/>
      <c r="AB1236" s="566"/>
      <c r="AC1236" s="566"/>
      <c r="AD1236" s="566"/>
      <c r="AE1236" s="566"/>
      <c r="AF1236" s="566"/>
      <c r="AG1236" s="566"/>
      <c r="AH1236" s="566"/>
      <c r="AI1236" s="572"/>
      <c r="AJ1236" s="572"/>
      <c r="AK1236" s="572"/>
      <c r="AL1236" s="578"/>
      <c r="AM1236" s="579"/>
    </row>
    <row r="1237" spans="1:39" s="649" customFormat="1" x14ac:dyDescent="0.3">
      <c r="A1237" s="565"/>
      <c r="B1237" s="565"/>
      <c r="C1237" s="566"/>
      <c r="D1237" s="566"/>
      <c r="E1237" s="567"/>
      <c r="F1237" s="567"/>
      <c r="G1237" s="567"/>
      <c r="H1237" s="568"/>
      <c r="I1237" s="568"/>
      <c r="J1237" s="569"/>
      <c r="K1237" s="568"/>
      <c r="L1237" s="570"/>
      <c r="M1237" s="571"/>
      <c r="N1237" s="571"/>
      <c r="O1237" s="572"/>
      <c r="P1237" s="566"/>
      <c r="Q1237" s="566"/>
      <c r="R1237" s="566"/>
      <c r="S1237" s="581"/>
      <c r="T1237" s="582"/>
      <c r="U1237" s="565"/>
      <c r="V1237" s="576"/>
      <c r="W1237" s="576"/>
      <c r="X1237" s="577"/>
      <c r="Y1237" s="577"/>
      <c r="Z1237" s="577"/>
      <c r="AA1237" s="577"/>
      <c r="AB1237" s="566"/>
      <c r="AC1237" s="566"/>
      <c r="AD1237" s="566"/>
      <c r="AE1237" s="566"/>
      <c r="AF1237" s="566"/>
      <c r="AG1237" s="566"/>
      <c r="AH1237" s="566"/>
      <c r="AI1237" s="572"/>
      <c r="AJ1237" s="572"/>
      <c r="AK1237" s="572"/>
      <c r="AL1237" s="578"/>
      <c r="AM1237" s="579"/>
    </row>
    <row r="1238" spans="1:39" s="649" customFormat="1" x14ac:dyDescent="0.3">
      <c r="A1238" s="565"/>
      <c r="B1238" s="565"/>
      <c r="C1238" s="566"/>
      <c r="D1238" s="566"/>
      <c r="E1238" s="567"/>
      <c r="F1238" s="567"/>
      <c r="G1238" s="567"/>
      <c r="H1238" s="568"/>
      <c r="I1238" s="568"/>
      <c r="J1238" s="569"/>
      <c r="K1238" s="568"/>
      <c r="L1238" s="570"/>
      <c r="M1238" s="571"/>
      <c r="N1238" s="571"/>
      <c r="O1238" s="572"/>
      <c r="P1238" s="566"/>
      <c r="Q1238" s="566"/>
      <c r="R1238" s="566"/>
      <c r="S1238" s="581"/>
      <c r="T1238" s="582"/>
      <c r="U1238" s="565"/>
      <c r="V1238" s="576"/>
      <c r="W1238" s="576"/>
      <c r="X1238" s="577"/>
      <c r="Y1238" s="577"/>
      <c r="Z1238" s="577"/>
      <c r="AA1238" s="577"/>
      <c r="AB1238" s="566"/>
      <c r="AC1238" s="566"/>
      <c r="AD1238" s="566"/>
      <c r="AE1238" s="566"/>
      <c r="AF1238" s="566"/>
      <c r="AG1238" s="566"/>
      <c r="AH1238" s="566"/>
      <c r="AI1238" s="572"/>
      <c r="AJ1238" s="572"/>
      <c r="AK1238" s="572"/>
      <c r="AL1238" s="578"/>
      <c r="AM1238" s="579"/>
    </row>
    <row r="1239" spans="1:39" s="649" customFormat="1" x14ac:dyDescent="0.3">
      <c r="A1239" s="565"/>
      <c r="B1239" s="565"/>
      <c r="C1239" s="566"/>
      <c r="D1239" s="566"/>
      <c r="E1239" s="567"/>
      <c r="F1239" s="567"/>
      <c r="G1239" s="567"/>
      <c r="H1239" s="568"/>
      <c r="I1239" s="568"/>
      <c r="J1239" s="569"/>
      <c r="K1239" s="568"/>
      <c r="L1239" s="570"/>
      <c r="M1239" s="571"/>
      <c r="N1239" s="571"/>
      <c r="O1239" s="572"/>
      <c r="P1239" s="566"/>
      <c r="Q1239" s="566"/>
      <c r="R1239" s="566"/>
      <c r="S1239" s="581"/>
      <c r="T1239" s="582"/>
      <c r="U1239" s="565"/>
      <c r="V1239" s="576"/>
      <c r="W1239" s="576"/>
      <c r="X1239" s="577"/>
      <c r="Y1239" s="577"/>
      <c r="Z1239" s="577"/>
      <c r="AA1239" s="577"/>
      <c r="AB1239" s="566"/>
      <c r="AC1239" s="566"/>
      <c r="AD1239" s="566"/>
      <c r="AE1239" s="566"/>
      <c r="AF1239" s="566"/>
      <c r="AG1239" s="566"/>
      <c r="AH1239" s="566"/>
      <c r="AI1239" s="572"/>
      <c r="AJ1239" s="572"/>
      <c r="AK1239" s="572"/>
      <c r="AL1239" s="578"/>
      <c r="AM1239" s="579"/>
    </row>
    <row r="1240" spans="1:39" s="649" customFormat="1" x14ac:dyDescent="0.3">
      <c r="A1240" s="565"/>
      <c r="B1240" s="565"/>
      <c r="C1240" s="566"/>
      <c r="D1240" s="566"/>
      <c r="E1240" s="567"/>
      <c r="F1240" s="567"/>
      <c r="G1240" s="567"/>
      <c r="H1240" s="568"/>
      <c r="I1240" s="568"/>
      <c r="J1240" s="569"/>
      <c r="K1240" s="568"/>
      <c r="L1240" s="570"/>
      <c r="M1240" s="571"/>
      <c r="N1240" s="571"/>
      <c r="O1240" s="572"/>
      <c r="P1240" s="566"/>
      <c r="Q1240" s="566"/>
      <c r="R1240" s="566"/>
      <c r="S1240" s="581"/>
      <c r="T1240" s="582"/>
      <c r="U1240" s="565"/>
      <c r="V1240" s="576"/>
      <c r="W1240" s="576"/>
      <c r="X1240" s="577"/>
      <c r="Y1240" s="577"/>
      <c r="Z1240" s="577"/>
      <c r="AA1240" s="577"/>
      <c r="AB1240" s="566"/>
      <c r="AC1240" s="566"/>
      <c r="AD1240" s="566"/>
      <c r="AE1240" s="566"/>
      <c r="AF1240" s="566"/>
      <c r="AG1240" s="566"/>
      <c r="AH1240" s="566"/>
      <c r="AI1240" s="572"/>
      <c r="AJ1240" s="572"/>
      <c r="AK1240" s="572"/>
      <c r="AL1240" s="578"/>
      <c r="AM1240" s="579"/>
    </row>
    <row r="1241" spans="1:39" s="649" customFormat="1" x14ac:dyDescent="0.3">
      <c r="A1241" s="565"/>
      <c r="B1241" s="565"/>
      <c r="C1241" s="566"/>
      <c r="D1241" s="566"/>
      <c r="E1241" s="567"/>
      <c r="F1241" s="567"/>
      <c r="G1241" s="567"/>
      <c r="H1241" s="568"/>
      <c r="I1241" s="568"/>
      <c r="J1241" s="569"/>
      <c r="K1241" s="568"/>
      <c r="L1241" s="570"/>
      <c r="M1241" s="571"/>
      <c r="N1241" s="571"/>
      <c r="O1241" s="572"/>
      <c r="P1241" s="566"/>
      <c r="Q1241" s="566"/>
      <c r="R1241" s="566"/>
      <c r="S1241" s="581"/>
      <c r="T1241" s="582"/>
      <c r="U1241" s="565"/>
      <c r="V1241" s="576"/>
      <c r="W1241" s="576"/>
      <c r="X1241" s="577"/>
      <c r="Y1241" s="577"/>
      <c r="Z1241" s="577"/>
      <c r="AA1241" s="577"/>
      <c r="AB1241" s="566"/>
      <c r="AC1241" s="566"/>
      <c r="AD1241" s="566"/>
      <c r="AE1241" s="566"/>
      <c r="AF1241" s="566"/>
      <c r="AG1241" s="566"/>
      <c r="AH1241" s="566"/>
      <c r="AI1241" s="572"/>
      <c r="AJ1241" s="572"/>
      <c r="AK1241" s="572"/>
      <c r="AL1241" s="578"/>
      <c r="AM1241" s="579"/>
    </row>
    <row r="1242" spans="1:39" s="649" customFormat="1" x14ac:dyDescent="0.3">
      <c r="A1242" s="565"/>
      <c r="B1242" s="565"/>
      <c r="C1242" s="566"/>
      <c r="D1242" s="566"/>
      <c r="E1242" s="567"/>
      <c r="F1242" s="567"/>
      <c r="G1242" s="567"/>
      <c r="H1242" s="568"/>
      <c r="I1242" s="568"/>
      <c r="J1242" s="569"/>
      <c r="K1242" s="568"/>
      <c r="L1242" s="570"/>
      <c r="M1242" s="571"/>
      <c r="N1242" s="571"/>
      <c r="O1242" s="572"/>
      <c r="P1242" s="566"/>
      <c r="Q1242" s="566"/>
      <c r="R1242" s="566"/>
      <c r="S1242" s="581"/>
      <c r="T1242" s="582"/>
      <c r="U1242" s="565"/>
      <c r="V1242" s="576"/>
      <c r="W1242" s="576"/>
      <c r="X1242" s="577"/>
      <c r="Y1242" s="577"/>
      <c r="Z1242" s="577"/>
      <c r="AA1242" s="577"/>
      <c r="AB1242" s="566"/>
      <c r="AC1242" s="566"/>
      <c r="AD1242" s="566"/>
      <c r="AE1242" s="566"/>
      <c r="AF1242" s="566"/>
      <c r="AG1242" s="566"/>
      <c r="AH1242" s="566"/>
      <c r="AI1242" s="572"/>
      <c r="AJ1242" s="572"/>
      <c r="AK1242" s="572"/>
      <c r="AL1242" s="578"/>
      <c r="AM1242" s="579"/>
    </row>
    <row r="1243" spans="1:39" s="649" customFormat="1" x14ac:dyDescent="0.3">
      <c r="A1243" s="565"/>
      <c r="B1243" s="565"/>
      <c r="C1243" s="566"/>
      <c r="D1243" s="566"/>
      <c r="E1243" s="567"/>
      <c r="F1243" s="567"/>
      <c r="G1243" s="567"/>
      <c r="H1243" s="568"/>
      <c r="I1243" s="568"/>
      <c r="J1243" s="569"/>
      <c r="K1243" s="568"/>
      <c r="L1243" s="570"/>
      <c r="M1243" s="571"/>
      <c r="N1243" s="571"/>
      <c r="O1243" s="572"/>
      <c r="P1243" s="566"/>
      <c r="Q1243" s="566"/>
      <c r="R1243" s="566"/>
      <c r="S1243" s="581"/>
      <c r="T1243" s="582"/>
      <c r="U1243" s="565"/>
      <c r="V1243" s="576"/>
      <c r="W1243" s="576"/>
      <c r="X1243" s="577"/>
      <c r="Y1243" s="577"/>
      <c r="Z1243" s="577"/>
      <c r="AA1243" s="577"/>
      <c r="AB1243" s="566"/>
      <c r="AC1243" s="566"/>
      <c r="AD1243" s="566"/>
      <c r="AE1243" s="566"/>
      <c r="AF1243" s="566"/>
      <c r="AG1243" s="566"/>
      <c r="AH1243" s="566"/>
      <c r="AI1243" s="572"/>
      <c r="AJ1243" s="572"/>
      <c r="AK1243" s="572"/>
      <c r="AL1243" s="578"/>
      <c r="AM1243" s="579"/>
    </row>
    <row r="1244" spans="1:39" s="649" customFormat="1" x14ac:dyDescent="0.3">
      <c r="A1244" s="565"/>
      <c r="B1244" s="565"/>
      <c r="C1244" s="566"/>
      <c r="D1244" s="566"/>
      <c r="E1244" s="567"/>
      <c r="F1244" s="567"/>
      <c r="G1244" s="567"/>
      <c r="H1244" s="568"/>
      <c r="I1244" s="568"/>
      <c r="J1244" s="569"/>
      <c r="K1244" s="568"/>
      <c r="L1244" s="570"/>
      <c r="M1244" s="571"/>
      <c r="N1244" s="571"/>
      <c r="O1244" s="572"/>
      <c r="P1244" s="566"/>
      <c r="Q1244" s="566"/>
      <c r="R1244" s="566"/>
      <c r="S1244" s="581"/>
      <c r="T1244" s="582"/>
      <c r="U1244" s="565"/>
      <c r="V1244" s="576"/>
      <c r="W1244" s="576"/>
      <c r="X1244" s="577"/>
      <c r="Y1244" s="577"/>
      <c r="Z1244" s="577"/>
      <c r="AA1244" s="577"/>
      <c r="AB1244" s="566"/>
      <c r="AC1244" s="566"/>
      <c r="AD1244" s="566"/>
      <c r="AE1244" s="566"/>
      <c r="AF1244" s="566"/>
      <c r="AG1244" s="566"/>
      <c r="AH1244" s="566"/>
      <c r="AI1244" s="572"/>
      <c r="AJ1244" s="572"/>
      <c r="AK1244" s="572"/>
      <c r="AL1244" s="578"/>
      <c r="AM1244" s="579"/>
    </row>
    <row r="1245" spans="1:39" s="649" customFormat="1" x14ac:dyDescent="0.3">
      <c r="A1245" s="565"/>
      <c r="B1245" s="565"/>
      <c r="C1245" s="566"/>
      <c r="D1245" s="566"/>
      <c r="E1245" s="567"/>
      <c r="F1245" s="567"/>
      <c r="G1245" s="567"/>
      <c r="H1245" s="568"/>
      <c r="I1245" s="568"/>
      <c r="J1245" s="569"/>
      <c r="K1245" s="568"/>
      <c r="L1245" s="570"/>
      <c r="M1245" s="571"/>
      <c r="N1245" s="571"/>
      <c r="O1245" s="572"/>
      <c r="P1245" s="566"/>
      <c r="Q1245" s="566"/>
      <c r="R1245" s="566"/>
      <c r="S1245" s="581"/>
      <c r="T1245" s="582"/>
      <c r="U1245" s="565"/>
      <c r="V1245" s="576"/>
      <c r="W1245" s="576"/>
      <c r="X1245" s="577"/>
      <c r="Y1245" s="577"/>
      <c r="Z1245" s="577"/>
      <c r="AA1245" s="577"/>
      <c r="AB1245" s="566"/>
      <c r="AC1245" s="566"/>
      <c r="AD1245" s="566"/>
      <c r="AE1245" s="566"/>
      <c r="AF1245" s="566"/>
      <c r="AG1245" s="566"/>
      <c r="AH1245" s="566"/>
      <c r="AI1245" s="572"/>
      <c r="AJ1245" s="572"/>
      <c r="AK1245" s="572"/>
      <c r="AL1245" s="578"/>
      <c r="AM1245" s="579"/>
    </row>
    <row r="1246" spans="1:39" s="649" customFormat="1" x14ac:dyDescent="0.3">
      <c r="A1246" s="565"/>
      <c r="B1246" s="565"/>
      <c r="C1246" s="566"/>
      <c r="D1246" s="566"/>
      <c r="E1246" s="567"/>
      <c r="F1246" s="567"/>
      <c r="G1246" s="567"/>
      <c r="H1246" s="568"/>
      <c r="I1246" s="568"/>
      <c r="J1246" s="569"/>
      <c r="K1246" s="568"/>
      <c r="L1246" s="570"/>
      <c r="M1246" s="571"/>
      <c r="N1246" s="571"/>
      <c r="O1246" s="572"/>
      <c r="P1246" s="566"/>
      <c r="Q1246" s="566"/>
      <c r="R1246" s="566"/>
      <c r="S1246" s="581"/>
      <c r="T1246" s="582"/>
      <c r="U1246" s="565"/>
      <c r="V1246" s="576"/>
      <c r="W1246" s="576"/>
      <c r="X1246" s="577"/>
      <c r="Y1246" s="577"/>
      <c r="Z1246" s="577"/>
      <c r="AA1246" s="577"/>
      <c r="AB1246" s="566"/>
      <c r="AC1246" s="566"/>
      <c r="AD1246" s="566"/>
      <c r="AE1246" s="566"/>
      <c r="AF1246" s="566"/>
      <c r="AG1246" s="566"/>
      <c r="AH1246" s="566"/>
      <c r="AI1246" s="572"/>
      <c r="AJ1246" s="572"/>
      <c r="AK1246" s="572"/>
      <c r="AL1246" s="578"/>
      <c r="AM1246" s="579"/>
    </row>
    <row r="1247" spans="1:39" s="649" customFormat="1" x14ac:dyDescent="0.3">
      <c r="A1247" s="565"/>
      <c r="B1247" s="565"/>
      <c r="C1247" s="566"/>
      <c r="D1247" s="566"/>
      <c r="E1247" s="567"/>
      <c r="F1247" s="567"/>
      <c r="G1247" s="567"/>
      <c r="H1247" s="568"/>
      <c r="I1247" s="568"/>
      <c r="J1247" s="569"/>
      <c r="K1247" s="568"/>
      <c r="L1247" s="570"/>
      <c r="M1247" s="571"/>
      <c r="N1247" s="571"/>
      <c r="O1247" s="572"/>
      <c r="P1247" s="566"/>
      <c r="Q1247" s="566"/>
      <c r="R1247" s="566"/>
      <c r="S1247" s="581"/>
      <c r="T1247" s="582"/>
      <c r="U1247" s="565"/>
      <c r="V1247" s="576"/>
      <c r="W1247" s="576"/>
      <c r="X1247" s="577"/>
      <c r="Y1247" s="577"/>
      <c r="Z1247" s="577"/>
      <c r="AA1247" s="577"/>
      <c r="AB1247" s="566"/>
      <c r="AC1247" s="566"/>
      <c r="AD1247" s="566"/>
      <c r="AE1247" s="566"/>
      <c r="AF1247" s="566"/>
      <c r="AG1247" s="566"/>
      <c r="AH1247" s="566"/>
      <c r="AI1247" s="572"/>
      <c r="AJ1247" s="572"/>
      <c r="AK1247" s="572"/>
      <c r="AL1247" s="578"/>
      <c r="AM1247" s="579"/>
    </row>
    <row r="1248" spans="1:39" s="649" customFormat="1" x14ac:dyDescent="0.3">
      <c r="A1248" s="565"/>
      <c r="B1248" s="565"/>
      <c r="C1248" s="566"/>
      <c r="D1248" s="566"/>
      <c r="E1248" s="567"/>
      <c r="F1248" s="567"/>
      <c r="G1248" s="567"/>
      <c r="H1248" s="568"/>
      <c r="I1248" s="568"/>
      <c r="J1248" s="569"/>
      <c r="K1248" s="568"/>
      <c r="L1248" s="570"/>
      <c r="M1248" s="571"/>
      <c r="N1248" s="571"/>
      <c r="O1248" s="572"/>
      <c r="P1248" s="566"/>
      <c r="Q1248" s="566"/>
      <c r="R1248" s="566"/>
      <c r="S1248" s="581"/>
      <c r="T1248" s="582"/>
      <c r="U1248" s="565"/>
      <c r="V1248" s="576"/>
      <c r="W1248" s="576"/>
      <c r="X1248" s="577"/>
      <c r="Y1248" s="577"/>
      <c r="Z1248" s="577"/>
      <c r="AA1248" s="577"/>
      <c r="AB1248" s="566"/>
      <c r="AC1248" s="566"/>
      <c r="AD1248" s="566"/>
      <c r="AE1248" s="566"/>
      <c r="AF1248" s="566"/>
      <c r="AG1248" s="566"/>
      <c r="AH1248" s="566"/>
      <c r="AI1248" s="572"/>
      <c r="AJ1248" s="572"/>
      <c r="AK1248" s="572"/>
      <c r="AL1248" s="578"/>
      <c r="AM1248" s="579"/>
    </row>
    <row r="1249" spans="1:39" s="649" customFormat="1" x14ac:dyDescent="0.3">
      <c r="A1249" s="565"/>
      <c r="B1249" s="565"/>
      <c r="C1249" s="566"/>
      <c r="D1249" s="566"/>
      <c r="E1249" s="567"/>
      <c r="F1249" s="567"/>
      <c r="G1249" s="567"/>
      <c r="H1249" s="568"/>
      <c r="I1249" s="568"/>
      <c r="J1249" s="569"/>
      <c r="K1249" s="568"/>
      <c r="L1249" s="570"/>
      <c r="M1249" s="571"/>
      <c r="N1249" s="571"/>
      <c r="O1249" s="572"/>
      <c r="P1249" s="566"/>
      <c r="Q1249" s="566"/>
      <c r="R1249" s="566"/>
      <c r="S1249" s="581"/>
      <c r="T1249" s="582"/>
      <c r="U1249" s="565"/>
      <c r="V1249" s="576"/>
      <c r="W1249" s="576"/>
      <c r="X1249" s="577"/>
      <c r="Y1249" s="577"/>
      <c r="Z1249" s="577"/>
      <c r="AA1249" s="577"/>
      <c r="AB1249" s="566"/>
      <c r="AC1249" s="566"/>
      <c r="AD1249" s="566"/>
      <c r="AE1249" s="566"/>
      <c r="AF1249" s="566"/>
      <c r="AG1249" s="566"/>
      <c r="AH1249" s="566"/>
      <c r="AI1249" s="572"/>
      <c r="AJ1249" s="572"/>
      <c r="AK1249" s="572"/>
      <c r="AL1249" s="578"/>
      <c r="AM1249" s="579"/>
    </row>
    <row r="1250" spans="1:39" s="649" customFormat="1" x14ac:dyDescent="0.3">
      <c r="A1250" s="565"/>
      <c r="B1250" s="565"/>
      <c r="C1250" s="566"/>
      <c r="D1250" s="566"/>
      <c r="E1250" s="567"/>
      <c r="F1250" s="567"/>
      <c r="G1250" s="567"/>
      <c r="H1250" s="568"/>
      <c r="I1250" s="568"/>
      <c r="J1250" s="569"/>
      <c r="K1250" s="568"/>
      <c r="L1250" s="570"/>
      <c r="M1250" s="571"/>
      <c r="N1250" s="571"/>
      <c r="O1250" s="572"/>
      <c r="P1250" s="566"/>
      <c r="Q1250" s="566"/>
      <c r="R1250" s="566"/>
      <c r="S1250" s="581"/>
      <c r="T1250" s="582"/>
      <c r="U1250" s="565"/>
      <c r="V1250" s="576"/>
      <c r="W1250" s="576"/>
      <c r="X1250" s="577"/>
      <c r="Y1250" s="577"/>
      <c r="Z1250" s="577"/>
      <c r="AA1250" s="577"/>
      <c r="AB1250" s="566"/>
      <c r="AC1250" s="566"/>
      <c r="AD1250" s="566"/>
      <c r="AE1250" s="566"/>
      <c r="AF1250" s="566"/>
      <c r="AG1250" s="566"/>
      <c r="AH1250" s="566"/>
      <c r="AI1250" s="572"/>
      <c r="AJ1250" s="572"/>
      <c r="AK1250" s="572"/>
      <c r="AL1250" s="578"/>
      <c r="AM1250" s="579"/>
    </row>
    <row r="1251" spans="1:39" s="649" customFormat="1" x14ac:dyDescent="0.3">
      <c r="A1251" s="565"/>
      <c r="B1251" s="565"/>
      <c r="C1251" s="566"/>
      <c r="D1251" s="566"/>
      <c r="E1251" s="567"/>
      <c r="F1251" s="567"/>
      <c r="G1251" s="567"/>
      <c r="H1251" s="568"/>
      <c r="I1251" s="568"/>
      <c r="J1251" s="569"/>
      <c r="K1251" s="568"/>
      <c r="L1251" s="570"/>
      <c r="M1251" s="571"/>
      <c r="N1251" s="571"/>
      <c r="O1251" s="572"/>
      <c r="P1251" s="566"/>
      <c r="Q1251" s="566"/>
      <c r="R1251" s="566"/>
      <c r="S1251" s="581"/>
      <c r="T1251" s="582"/>
      <c r="U1251" s="565"/>
      <c r="V1251" s="576"/>
      <c r="W1251" s="576"/>
      <c r="X1251" s="577"/>
      <c r="Y1251" s="577"/>
      <c r="Z1251" s="577"/>
      <c r="AA1251" s="577"/>
      <c r="AB1251" s="566"/>
      <c r="AC1251" s="566"/>
      <c r="AD1251" s="566"/>
      <c r="AE1251" s="566"/>
      <c r="AF1251" s="566"/>
      <c r="AG1251" s="566"/>
      <c r="AH1251" s="566"/>
      <c r="AI1251" s="572"/>
      <c r="AJ1251" s="572"/>
      <c r="AK1251" s="572"/>
      <c r="AL1251" s="578"/>
      <c r="AM1251" s="579"/>
    </row>
    <row r="1252" spans="1:39" s="649" customFormat="1" x14ac:dyDescent="0.3">
      <c r="A1252" s="565"/>
      <c r="B1252" s="565"/>
      <c r="C1252" s="566"/>
      <c r="D1252" s="566"/>
      <c r="E1252" s="567"/>
      <c r="F1252" s="567"/>
      <c r="G1252" s="567"/>
      <c r="H1252" s="568"/>
      <c r="I1252" s="568"/>
      <c r="J1252" s="569"/>
      <c r="K1252" s="568"/>
      <c r="L1252" s="570"/>
      <c r="M1252" s="571"/>
      <c r="N1252" s="571"/>
      <c r="O1252" s="572"/>
      <c r="P1252" s="566"/>
      <c r="Q1252" s="566"/>
      <c r="R1252" s="566"/>
      <c r="S1252" s="581"/>
      <c r="T1252" s="582"/>
      <c r="U1252" s="565"/>
      <c r="V1252" s="576"/>
      <c r="W1252" s="576"/>
      <c r="X1252" s="577"/>
      <c r="Y1252" s="577"/>
      <c r="Z1252" s="577"/>
      <c r="AA1252" s="577"/>
      <c r="AB1252" s="566"/>
      <c r="AC1252" s="566"/>
      <c r="AD1252" s="566"/>
      <c r="AE1252" s="566"/>
      <c r="AF1252" s="566"/>
      <c r="AG1252" s="566"/>
      <c r="AH1252" s="566"/>
      <c r="AI1252" s="572"/>
      <c r="AJ1252" s="572"/>
      <c r="AK1252" s="572"/>
      <c r="AL1252" s="578"/>
      <c r="AM1252" s="579"/>
    </row>
    <row r="1253" spans="1:39" s="649" customFormat="1" x14ac:dyDescent="0.3">
      <c r="A1253" s="565"/>
      <c r="B1253" s="565"/>
      <c r="C1253" s="566"/>
      <c r="D1253" s="566"/>
      <c r="E1253" s="567"/>
      <c r="F1253" s="567"/>
      <c r="G1253" s="567"/>
      <c r="H1253" s="568"/>
      <c r="I1253" s="568"/>
      <c r="J1253" s="569"/>
      <c r="K1253" s="568"/>
      <c r="L1253" s="570"/>
      <c r="M1253" s="571"/>
      <c r="N1253" s="571"/>
      <c r="O1253" s="572"/>
      <c r="P1253" s="566"/>
      <c r="Q1253" s="566"/>
      <c r="R1253" s="566"/>
      <c r="S1253" s="581"/>
      <c r="T1253" s="582"/>
      <c r="U1253" s="565"/>
      <c r="V1253" s="576"/>
      <c r="W1253" s="576"/>
      <c r="X1253" s="577"/>
      <c r="Y1253" s="577"/>
      <c r="Z1253" s="577"/>
      <c r="AA1253" s="577"/>
      <c r="AB1253" s="566"/>
      <c r="AC1253" s="566"/>
      <c r="AD1253" s="566"/>
      <c r="AE1253" s="566"/>
      <c r="AF1253" s="566"/>
      <c r="AG1253" s="566"/>
      <c r="AH1253" s="566"/>
      <c r="AI1253" s="572"/>
      <c r="AJ1253" s="572"/>
      <c r="AK1253" s="572"/>
      <c r="AL1253" s="578"/>
      <c r="AM1253" s="579"/>
    </row>
    <row r="1254" spans="1:39" s="649" customFormat="1" x14ac:dyDescent="0.3">
      <c r="A1254" s="565"/>
      <c r="B1254" s="565"/>
      <c r="C1254" s="566"/>
      <c r="D1254" s="566"/>
      <c r="E1254" s="567"/>
      <c r="F1254" s="567"/>
      <c r="G1254" s="567"/>
      <c r="H1254" s="568"/>
      <c r="I1254" s="568"/>
      <c r="J1254" s="569"/>
      <c r="K1254" s="568"/>
      <c r="L1254" s="570"/>
      <c r="M1254" s="571"/>
      <c r="N1254" s="571"/>
      <c r="O1254" s="572"/>
      <c r="P1254" s="566"/>
      <c r="Q1254" s="566"/>
      <c r="R1254" s="566"/>
      <c r="S1254" s="581"/>
      <c r="T1254" s="582"/>
      <c r="U1254" s="565"/>
      <c r="V1254" s="576"/>
      <c r="W1254" s="576"/>
      <c r="X1254" s="577"/>
      <c r="Y1254" s="577"/>
      <c r="Z1254" s="577"/>
      <c r="AA1254" s="577"/>
      <c r="AB1254" s="566"/>
      <c r="AC1254" s="566"/>
      <c r="AD1254" s="566"/>
      <c r="AE1254" s="566"/>
      <c r="AF1254" s="566"/>
      <c r="AG1254" s="566"/>
      <c r="AH1254" s="566"/>
      <c r="AI1254" s="572"/>
      <c r="AJ1254" s="572"/>
      <c r="AK1254" s="572"/>
      <c r="AL1254" s="578"/>
      <c r="AM1254" s="579"/>
    </row>
    <row r="1255" spans="1:39" s="649" customFormat="1" x14ac:dyDescent="0.3">
      <c r="A1255" s="565"/>
      <c r="B1255" s="565"/>
      <c r="C1255" s="566"/>
      <c r="D1255" s="566"/>
      <c r="E1255" s="567"/>
      <c r="F1255" s="567"/>
      <c r="G1255" s="567"/>
      <c r="H1255" s="568"/>
      <c r="I1255" s="568"/>
      <c r="J1255" s="569"/>
      <c r="K1255" s="568"/>
      <c r="L1255" s="570"/>
      <c r="M1255" s="571"/>
      <c r="N1255" s="571"/>
      <c r="O1255" s="572"/>
      <c r="P1255" s="566"/>
      <c r="Q1255" s="566"/>
      <c r="R1255" s="566"/>
      <c r="S1255" s="581"/>
      <c r="T1255" s="582"/>
      <c r="U1255" s="565"/>
      <c r="V1255" s="576"/>
      <c r="W1255" s="576"/>
      <c r="X1255" s="577"/>
      <c r="Y1255" s="577"/>
      <c r="Z1255" s="577"/>
      <c r="AA1255" s="577"/>
      <c r="AB1255" s="566"/>
      <c r="AC1255" s="566"/>
      <c r="AD1255" s="566"/>
      <c r="AE1255" s="566"/>
      <c r="AF1255" s="566"/>
      <c r="AG1255" s="566"/>
      <c r="AH1255" s="566"/>
      <c r="AI1255" s="572"/>
      <c r="AJ1255" s="572"/>
      <c r="AK1255" s="572"/>
      <c r="AL1255" s="578"/>
      <c r="AM1255" s="579"/>
    </row>
    <row r="1256" spans="1:39" s="649" customFormat="1" x14ac:dyDescent="0.3">
      <c r="A1256" s="565"/>
      <c r="B1256" s="565"/>
      <c r="C1256" s="566"/>
      <c r="D1256" s="566"/>
      <c r="E1256" s="567"/>
      <c r="F1256" s="567"/>
      <c r="G1256" s="567"/>
      <c r="H1256" s="568"/>
      <c r="I1256" s="568"/>
      <c r="J1256" s="569"/>
      <c r="K1256" s="568"/>
      <c r="L1256" s="570"/>
      <c r="M1256" s="571"/>
      <c r="N1256" s="571"/>
      <c r="O1256" s="572"/>
      <c r="P1256" s="566"/>
      <c r="Q1256" s="566"/>
      <c r="R1256" s="566"/>
      <c r="S1256" s="581"/>
      <c r="T1256" s="582"/>
      <c r="U1256" s="565"/>
      <c r="V1256" s="576"/>
      <c r="W1256" s="576"/>
      <c r="X1256" s="577"/>
      <c r="Y1256" s="577"/>
      <c r="Z1256" s="577"/>
      <c r="AA1256" s="577"/>
      <c r="AB1256" s="566"/>
      <c r="AC1256" s="566"/>
      <c r="AD1256" s="566"/>
      <c r="AE1256" s="566"/>
      <c r="AF1256" s="566"/>
      <c r="AG1256" s="566"/>
      <c r="AH1256" s="566"/>
      <c r="AI1256" s="572"/>
      <c r="AJ1256" s="572"/>
      <c r="AK1256" s="572"/>
      <c r="AL1256" s="578"/>
      <c r="AM1256" s="579"/>
    </row>
    <row r="1257" spans="1:39" s="649" customFormat="1" x14ac:dyDescent="0.3">
      <c r="A1257" s="565"/>
      <c r="B1257" s="565"/>
      <c r="C1257" s="566"/>
      <c r="D1257" s="566"/>
      <c r="E1257" s="567"/>
      <c r="F1257" s="567"/>
      <c r="G1257" s="567"/>
      <c r="H1257" s="568"/>
      <c r="I1257" s="568"/>
      <c r="J1257" s="569"/>
      <c r="K1257" s="568"/>
      <c r="L1257" s="570"/>
      <c r="M1257" s="571"/>
      <c r="N1257" s="571"/>
      <c r="O1257" s="572"/>
      <c r="P1257" s="566"/>
      <c r="Q1257" s="566"/>
      <c r="R1257" s="566"/>
      <c r="S1257" s="581"/>
      <c r="T1257" s="582"/>
      <c r="U1257" s="565"/>
      <c r="V1257" s="576"/>
      <c r="W1257" s="576"/>
      <c r="X1257" s="577"/>
      <c r="Y1257" s="577"/>
      <c r="Z1257" s="577"/>
      <c r="AA1257" s="577"/>
      <c r="AB1257" s="566"/>
      <c r="AC1257" s="566"/>
      <c r="AD1257" s="566"/>
      <c r="AE1257" s="566"/>
      <c r="AF1257" s="566"/>
      <c r="AG1257" s="566"/>
      <c r="AH1257" s="566"/>
      <c r="AI1257" s="572"/>
      <c r="AJ1257" s="572"/>
      <c r="AK1257" s="572"/>
      <c r="AL1257" s="578"/>
      <c r="AM1257" s="579"/>
    </row>
    <row r="1258" spans="1:39" s="649" customFormat="1" x14ac:dyDescent="0.3">
      <c r="A1258" s="565"/>
      <c r="B1258" s="565"/>
      <c r="C1258" s="566"/>
      <c r="D1258" s="566"/>
      <c r="E1258" s="567"/>
      <c r="F1258" s="567"/>
      <c r="G1258" s="567"/>
      <c r="H1258" s="568"/>
      <c r="I1258" s="568"/>
      <c r="J1258" s="569"/>
      <c r="K1258" s="568"/>
      <c r="L1258" s="570"/>
      <c r="M1258" s="571"/>
      <c r="N1258" s="571"/>
      <c r="O1258" s="572"/>
      <c r="P1258" s="566"/>
      <c r="Q1258" s="566"/>
      <c r="R1258" s="566"/>
      <c r="S1258" s="581"/>
      <c r="T1258" s="582"/>
      <c r="U1258" s="565"/>
      <c r="V1258" s="576"/>
      <c r="W1258" s="576"/>
      <c r="X1258" s="577"/>
      <c r="Y1258" s="577"/>
      <c r="Z1258" s="577"/>
      <c r="AA1258" s="577"/>
      <c r="AB1258" s="566"/>
      <c r="AC1258" s="566"/>
      <c r="AD1258" s="566"/>
      <c r="AE1258" s="566"/>
      <c r="AF1258" s="566"/>
      <c r="AG1258" s="566"/>
      <c r="AH1258" s="566"/>
      <c r="AI1258" s="572"/>
      <c r="AJ1258" s="572"/>
      <c r="AK1258" s="572"/>
      <c r="AL1258" s="578"/>
      <c r="AM1258" s="579"/>
    </row>
    <row r="1259" spans="1:39" s="649" customFormat="1" x14ac:dyDescent="0.3">
      <c r="A1259" s="565"/>
      <c r="B1259" s="565"/>
      <c r="C1259" s="566"/>
      <c r="D1259" s="566"/>
      <c r="E1259" s="567"/>
      <c r="F1259" s="567"/>
      <c r="G1259" s="567"/>
      <c r="H1259" s="568"/>
      <c r="I1259" s="568"/>
      <c r="J1259" s="569"/>
      <c r="K1259" s="568"/>
      <c r="L1259" s="570"/>
      <c r="M1259" s="571"/>
      <c r="N1259" s="571"/>
      <c r="O1259" s="572"/>
      <c r="P1259" s="566"/>
      <c r="Q1259" s="566"/>
      <c r="R1259" s="566"/>
      <c r="S1259" s="581"/>
      <c r="T1259" s="582"/>
      <c r="U1259" s="565"/>
      <c r="V1259" s="576"/>
      <c r="W1259" s="576"/>
      <c r="X1259" s="577"/>
      <c r="Y1259" s="577"/>
      <c r="Z1259" s="577"/>
      <c r="AA1259" s="577"/>
      <c r="AB1259" s="566"/>
      <c r="AC1259" s="566"/>
      <c r="AD1259" s="566"/>
      <c r="AE1259" s="566"/>
      <c r="AF1259" s="566"/>
      <c r="AG1259" s="566"/>
      <c r="AH1259" s="566"/>
      <c r="AI1259" s="572"/>
      <c r="AJ1259" s="572"/>
      <c r="AK1259" s="572"/>
      <c r="AL1259" s="578"/>
      <c r="AM1259" s="579"/>
    </row>
    <row r="1260" spans="1:39" s="649" customFormat="1" x14ac:dyDescent="0.3">
      <c r="A1260" s="565"/>
      <c r="B1260" s="565"/>
      <c r="C1260" s="566"/>
      <c r="D1260" s="566"/>
      <c r="E1260" s="567"/>
      <c r="F1260" s="567"/>
      <c r="G1260" s="567"/>
      <c r="H1260" s="568"/>
      <c r="I1260" s="568"/>
      <c r="J1260" s="569"/>
      <c r="K1260" s="568"/>
      <c r="L1260" s="570"/>
      <c r="M1260" s="571"/>
      <c r="N1260" s="571"/>
      <c r="O1260" s="572"/>
      <c r="P1260" s="566"/>
      <c r="Q1260" s="566"/>
      <c r="R1260" s="566"/>
      <c r="S1260" s="581"/>
      <c r="T1260" s="582"/>
      <c r="U1260" s="565"/>
      <c r="V1260" s="576"/>
      <c r="W1260" s="576"/>
      <c r="X1260" s="577"/>
      <c r="Y1260" s="577"/>
      <c r="Z1260" s="577"/>
      <c r="AA1260" s="577"/>
      <c r="AB1260" s="566"/>
      <c r="AC1260" s="566"/>
      <c r="AD1260" s="566"/>
      <c r="AE1260" s="566"/>
      <c r="AF1260" s="566"/>
      <c r="AG1260" s="566"/>
      <c r="AH1260" s="566"/>
      <c r="AI1260" s="572"/>
      <c r="AJ1260" s="572"/>
      <c r="AK1260" s="572"/>
      <c r="AL1260" s="578"/>
      <c r="AM1260" s="579"/>
    </row>
    <row r="1261" spans="1:39" s="649" customFormat="1" x14ac:dyDescent="0.3">
      <c r="A1261" s="565"/>
      <c r="B1261" s="565"/>
      <c r="C1261" s="566"/>
      <c r="D1261" s="566"/>
      <c r="E1261" s="567"/>
      <c r="F1261" s="567"/>
      <c r="G1261" s="567"/>
      <c r="H1261" s="568"/>
      <c r="I1261" s="568"/>
      <c r="J1261" s="569"/>
      <c r="K1261" s="568"/>
      <c r="L1261" s="570"/>
      <c r="M1261" s="571"/>
      <c r="N1261" s="571"/>
      <c r="O1261" s="572"/>
      <c r="P1261" s="566"/>
      <c r="Q1261" s="566"/>
      <c r="R1261" s="566"/>
      <c r="S1261" s="581"/>
      <c r="T1261" s="582"/>
      <c r="U1261" s="565"/>
      <c r="V1261" s="576"/>
      <c r="W1261" s="576"/>
      <c r="X1261" s="577"/>
      <c r="Y1261" s="577"/>
      <c r="Z1261" s="577"/>
      <c r="AA1261" s="577"/>
      <c r="AB1261" s="566"/>
      <c r="AC1261" s="566"/>
      <c r="AD1261" s="566"/>
      <c r="AE1261" s="566"/>
      <c r="AF1261" s="566"/>
      <c r="AG1261" s="566"/>
      <c r="AH1261" s="566"/>
      <c r="AI1261" s="572"/>
      <c r="AJ1261" s="572"/>
      <c r="AK1261" s="572"/>
      <c r="AL1261" s="578"/>
      <c r="AM1261" s="579"/>
    </row>
    <row r="1262" spans="1:39" s="649" customFormat="1" x14ac:dyDescent="0.3">
      <c r="A1262" s="565"/>
      <c r="B1262" s="565"/>
      <c r="C1262" s="566"/>
      <c r="D1262" s="566"/>
      <c r="E1262" s="567"/>
      <c r="F1262" s="567"/>
      <c r="G1262" s="567"/>
      <c r="H1262" s="568"/>
      <c r="I1262" s="568"/>
      <c r="J1262" s="569"/>
      <c r="K1262" s="568"/>
      <c r="L1262" s="570"/>
      <c r="M1262" s="571"/>
      <c r="N1262" s="571"/>
      <c r="O1262" s="572"/>
      <c r="P1262" s="566"/>
      <c r="Q1262" s="566"/>
      <c r="R1262" s="566"/>
      <c r="S1262" s="581"/>
      <c r="T1262" s="582"/>
      <c r="U1262" s="565"/>
      <c r="V1262" s="576"/>
      <c r="W1262" s="576"/>
      <c r="X1262" s="577"/>
      <c r="Y1262" s="577"/>
      <c r="Z1262" s="577"/>
      <c r="AA1262" s="577"/>
      <c r="AB1262" s="566"/>
      <c r="AC1262" s="566"/>
      <c r="AD1262" s="566"/>
      <c r="AE1262" s="566"/>
      <c r="AF1262" s="566"/>
      <c r="AG1262" s="566"/>
      <c r="AH1262" s="566"/>
      <c r="AI1262" s="572"/>
      <c r="AJ1262" s="572"/>
      <c r="AK1262" s="572"/>
      <c r="AL1262" s="578"/>
      <c r="AM1262" s="579"/>
    </row>
    <row r="1263" spans="1:39" s="649" customFormat="1" x14ac:dyDescent="0.3">
      <c r="A1263" s="565"/>
      <c r="B1263" s="565"/>
      <c r="C1263" s="566"/>
      <c r="D1263" s="566"/>
      <c r="E1263" s="567"/>
      <c r="F1263" s="567"/>
      <c r="G1263" s="567"/>
      <c r="H1263" s="568"/>
      <c r="I1263" s="568"/>
      <c r="J1263" s="569"/>
      <c r="K1263" s="568"/>
      <c r="L1263" s="570"/>
      <c r="M1263" s="571"/>
      <c r="N1263" s="571"/>
      <c r="O1263" s="572"/>
      <c r="P1263" s="566"/>
      <c r="Q1263" s="566"/>
      <c r="R1263" s="566"/>
      <c r="S1263" s="581"/>
      <c r="T1263" s="582"/>
      <c r="U1263" s="565"/>
      <c r="V1263" s="576"/>
      <c r="W1263" s="576"/>
      <c r="X1263" s="577"/>
      <c r="Y1263" s="577"/>
      <c r="Z1263" s="577"/>
      <c r="AA1263" s="577"/>
      <c r="AB1263" s="566"/>
      <c r="AC1263" s="566"/>
      <c r="AD1263" s="566"/>
      <c r="AE1263" s="566"/>
      <c r="AF1263" s="566"/>
      <c r="AG1263" s="566"/>
      <c r="AH1263" s="566"/>
      <c r="AI1263" s="572"/>
      <c r="AJ1263" s="572"/>
      <c r="AK1263" s="572"/>
      <c r="AL1263" s="578"/>
      <c r="AM1263" s="579"/>
    </row>
    <row r="1264" spans="1:39" s="649" customFormat="1" x14ac:dyDescent="0.3">
      <c r="A1264" s="565"/>
      <c r="B1264" s="565"/>
      <c r="C1264" s="566"/>
      <c r="D1264" s="566"/>
      <c r="E1264" s="567"/>
      <c r="F1264" s="567"/>
      <c r="G1264" s="567"/>
      <c r="H1264" s="568"/>
      <c r="I1264" s="568"/>
      <c r="J1264" s="569"/>
      <c r="K1264" s="568"/>
      <c r="L1264" s="570"/>
      <c r="M1264" s="571"/>
      <c r="N1264" s="571"/>
      <c r="O1264" s="572"/>
      <c r="P1264" s="566"/>
      <c r="Q1264" s="566"/>
      <c r="R1264" s="566"/>
      <c r="S1264" s="581"/>
      <c r="T1264" s="582"/>
      <c r="U1264" s="565"/>
      <c r="V1264" s="576"/>
      <c r="W1264" s="576"/>
      <c r="X1264" s="577"/>
      <c r="Y1264" s="577"/>
      <c r="Z1264" s="577"/>
      <c r="AA1264" s="577"/>
      <c r="AB1264" s="566"/>
      <c r="AC1264" s="566"/>
      <c r="AD1264" s="566"/>
      <c r="AE1264" s="566"/>
      <c r="AF1264" s="566"/>
      <c r="AG1264" s="566"/>
      <c r="AH1264" s="566"/>
      <c r="AI1264" s="572"/>
      <c r="AJ1264" s="572"/>
      <c r="AK1264" s="572"/>
      <c r="AL1264" s="578"/>
      <c r="AM1264" s="579"/>
    </row>
    <row r="1265" spans="1:39" s="649" customFormat="1" x14ac:dyDescent="0.3">
      <c r="A1265" s="565"/>
      <c r="B1265" s="565"/>
      <c r="C1265" s="566"/>
      <c r="D1265" s="566"/>
      <c r="E1265" s="567"/>
      <c r="F1265" s="567"/>
      <c r="G1265" s="567"/>
      <c r="H1265" s="568"/>
      <c r="I1265" s="568"/>
      <c r="J1265" s="569"/>
      <c r="K1265" s="568"/>
      <c r="L1265" s="570"/>
      <c r="M1265" s="571"/>
      <c r="N1265" s="571"/>
      <c r="O1265" s="572"/>
      <c r="P1265" s="566"/>
      <c r="Q1265" s="566"/>
      <c r="R1265" s="566"/>
      <c r="S1265" s="581"/>
      <c r="T1265" s="582"/>
      <c r="U1265" s="565"/>
      <c r="V1265" s="576"/>
      <c r="W1265" s="576"/>
      <c r="X1265" s="577"/>
      <c r="Y1265" s="577"/>
      <c r="Z1265" s="577"/>
      <c r="AA1265" s="577"/>
      <c r="AB1265" s="566"/>
      <c r="AC1265" s="566"/>
      <c r="AD1265" s="566"/>
      <c r="AE1265" s="566"/>
      <c r="AF1265" s="566"/>
      <c r="AG1265" s="566"/>
      <c r="AH1265" s="566"/>
      <c r="AI1265" s="572"/>
      <c r="AJ1265" s="572"/>
      <c r="AK1265" s="572"/>
      <c r="AL1265" s="578"/>
      <c r="AM1265" s="579"/>
    </row>
    <row r="1266" spans="1:39" s="649" customFormat="1" x14ac:dyDescent="0.3">
      <c r="A1266" s="565"/>
      <c r="B1266" s="565"/>
      <c r="C1266" s="566"/>
      <c r="D1266" s="566"/>
      <c r="E1266" s="567"/>
      <c r="F1266" s="567"/>
      <c r="G1266" s="567"/>
      <c r="H1266" s="568"/>
      <c r="I1266" s="568"/>
      <c r="J1266" s="569"/>
      <c r="K1266" s="568"/>
      <c r="L1266" s="570"/>
      <c r="M1266" s="571"/>
      <c r="N1266" s="571"/>
      <c r="O1266" s="572"/>
      <c r="P1266" s="566"/>
      <c r="Q1266" s="566"/>
      <c r="R1266" s="566"/>
      <c r="S1266" s="581"/>
      <c r="T1266" s="582"/>
      <c r="U1266" s="565"/>
      <c r="V1266" s="576"/>
      <c r="W1266" s="576"/>
      <c r="X1266" s="577"/>
      <c r="Y1266" s="577"/>
      <c r="Z1266" s="577"/>
      <c r="AA1266" s="577"/>
      <c r="AB1266" s="566"/>
      <c r="AC1266" s="566"/>
      <c r="AD1266" s="566"/>
      <c r="AE1266" s="566"/>
      <c r="AF1266" s="566"/>
      <c r="AG1266" s="566"/>
      <c r="AH1266" s="566"/>
      <c r="AI1266" s="572"/>
      <c r="AJ1266" s="572"/>
      <c r="AK1266" s="572"/>
      <c r="AL1266" s="578"/>
      <c r="AM1266" s="579"/>
    </row>
    <row r="1267" spans="1:39" s="649" customFormat="1" x14ac:dyDescent="0.3">
      <c r="A1267" s="565"/>
      <c r="B1267" s="565"/>
      <c r="C1267" s="566"/>
      <c r="D1267" s="566"/>
      <c r="E1267" s="567"/>
      <c r="F1267" s="567"/>
      <c r="G1267" s="567"/>
      <c r="H1267" s="568"/>
      <c r="I1267" s="568"/>
      <c r="J1267" s="569"/>
      <c r="K1267" s="568"/>
      <c r="L1267" s="570"/>
      <c r="M1267" s="571"/>
      <c r="N1267" s="571"/>
      <c r="O1267" s="572"/>
      <c r="P1267" s="566"/>
      <c r="Q1267" s="566"/>
      <c r="R1267" s="566"/>
      <c r="S1267" s="581"/>
      <c r="T1267" s="582"/>
      <c r="U1267" s="565"/>
      <c r="V1267" s="576"/>
      <c r="W1267" s="576"/>
      <c r="X1267" s="577"/>
      <c r="Y1267" s="577"/>
      <c r="Z1267" s="577"/>
      <c r="AA1267" s="577"/>
      <c r="AB1267" s="566"/>
      <c r="AC1267" s="566"/>
      <c r="AD1267" s="566"/>
      <c r="AE1267" s="566"/>
      <c r="AF1267" s="566"/>
      <c r="AG1267" s="566"/>
      <c r="AH1267" s="566"/>
      <c r="AI1267" s="572"/>
      <c r="AJ1267" s="572"/>
      <c r="AK1267" s="572"/>
      <c r="AL1267" s="578"/>
      <c r="AM1267" s="579"/>
    </row>
    <row r="1268" spans="1:39" s="649" customFormat="1" x14ac:dyDescent="0.3">
      <c r="A1268" s="565"/>
      <c r="B1268" s="565"/>
      <c r="C1268" s="566"/>
      <c r="D1268" s="566"/>
      <c r="E1268" s="567"/>
      <c r="F1268" s="567"/>
      <c r="G1268" s="567"/>
      <c r="H1268" s="568"/>
      <c r="I1268" s="568"/>
      <c r="J1268" s="569"/>
      <c r="K1268" s="568"/>
      <c r="L1268" s="570"/>
      <c r="M1268" s="571"/>
      <c r="N1268" s="571"/>
      <c r="O1268" s="572"/>
      <c r="P1268" s="566"/>
      <c r="Q1268" s="566"/>
      <c r="R1268" s="566"/>
      <c r="S1268" s="581"/>
      <c r="T1268" s="582"/>
      <c r="U1268" s="565"/>
      <c r="V1268" s="576"/>
      <c r="W1268" s="576"/>
      <c r="X1268" s="577"/>
      <c r="Y1268" s="577"/>
      <c r="Z1268" s="577"/>
      <c r="AA1268" s="577"/>
      <c r="AB1268" s="566"/>
      <c r="AC1268" s="566"/>
      <c r="AD1268" s="566"/>
      <c r="AE1268" s="566"/>
      <c r="AF1268" s="566"/>
      <c r="AG1268" s="566"/>
      <c r="AH1268" s="566"/>
      <c r="AI1268" s="572"/>
      <c r="AJ1268" s="572"/>
      <c r="AK1268" s="572"/>
      <c r="AL1268" s="578"/>
      <c r="AM1268" s="579"/>
    </row>
    <row r="1269" spans="1:39" s="649" customFormat="1" x14ac:dyDescent="0.3">
      <c r="A1269" s="565"/>
      <c r="B1269" s="565"/>
      <c r="C1269" s="566"/>
      <c r="D1269" s="566"/>
      <c r="E1269" s="567"/>
      <c r="F1269" s="567"/>
      <c r="G1269" s="567"/>
      <c r="H1269" s="568"/>
      <c r="I1269" s="568"/>
      <c r="J1269" s="569"/>
      <c r="K1269" s="568"/>
      <c r="L1269" s="570"/>
      <c r="M1269" s="571"/>
      <c r="N1269" s="571"/>
      <c r="O1269" s="572"/>
      <c r="P1269" s="566"/>
      <c r="Q1269" s="566"/>
      <c r="R1269" s="566"/>
      <c r="S1269" s="581"/>
      <c r="T1269" s="582"/>
      <c r="U1269" s="565"/>
      <c r="V1269" s="576"/>
      <c r="W1269" s="576"/>
      <c r="X1269" s="577"/>
      <c r="Y1269" s="577"/>
      <c r="Z1269" s="577"/>
      <c r="AA1269" s="577"/>
      <c r="AB1269" s="566"/>
      <c r="AC1269" s="566"/>
      <c r="AD1269" s="566"/>
      <c r="AE1269" s="566"/>
      <c r="AF1269" s="566"/>
      <c r="AG1269" s="566"/>
      <c r="AH1269" s="566"/>
      <c r="AI1269" s="572"/>
      <c r="AJ1269" s="572"/>
      <c r="AK1269" s="572"/>
      <c r="AL1269" s="578"/>
      <c r="AM1269" s="579"/>
    </row>
    <row r="1270" spans="1:39" s="649" customFormat="1" x14ac:dyDescent="0.3">
      <c r="A1270" s="565"/>
      <c r="B1270" s="565"/>
      <c r="C1270" s="566"/>
      <c r="D1270" s="566"/>
      <c r="E1270" s="567"/>
      <c r="F1270" s="567"/>
      <c r="G1270" s="567"/>
      <c r="H1270" s="568"/>
      <c r="I1270" s="568"/>
      <c r="J1270" s="569"/>
      <c r="K1270" s="568"/>
      <c r="L1270" s="570"/>
      <c r="M1270" s="571"/>
      <c r="N1270" s="571"/>
      <c r="O1270" s="572"/>
      <c r="P1270" s="566"/>
      <c r="Q1270" s="566"/>
      <c r="R1270" s="566"/>
      <c r="S1270" s="581"/>
      <c r="T1270" s="582"/>
      <c r="U1270" s="565"/>
      <c r="V1270" s="576"/>
      <c r="W1270" s="576"/>
      <c r="X1270" s="577"/>
      <c r="Y1270" s="577"/>
      <c r="Z1270" s="577"/>
      <c r="AA1270" s="577"/>
      <c r="AB1270" s="566"/>
      <c r="AC1270" s="566"/>
      <c r="AD1270" s="566"/>
      <c r="AE1270" s="566"/>
      <c r="AF1270" s="566"/>
      <c r="AG1270" s="566"/>
      <c r="AH1270" s="566"/>
      <c r="AI1270" s="572"/>
      <c r="AJ1270" s="572"/>
      <c r="AK1270" s="572"/>
      <c r="AL1270" s="578"/>
      <c r="AM1270" s="579"/>
    </row>
    <row r="1271" spans="1:39" s="649" customFormat="1" x14ac:dyDescent="0.3">
      <c r="A1271" s="565"/>
      <c r="B1271" s="565"/>
      <c r="C1271" s="566"/>
      <c r="D1271" s="566"/>
      <c r="E1271" s="567"/>
      <c r="F1271" s="567"/>
      <c r="G1271" s="567"/>
      <c r="H1271" s="568"/>
      <c r="I1271" s="568"/>
      <c r="J1271" s="569"/>
      <c r="K1271" s="568"/>
      <c r="L1271" s="570"/>
      <c r="M1271" s="571"/>
      <c r="N1271" s="571"/>
      <c r="O1271" s="572"/>
      <c r="P1271" s="566"/>
      <c r="Q1271" s="566"/>
      <c r="R1271" s="566"/>
      <c r="S1271" s="581"/>
      <c r="T1271" s="582"/>
      <c r="U1271" s="565"/>
      <c r="V1271" s="576"/>
      <c r="W1271" s="576"/>
      <c r="X1271" s="577"/>
      <c r="Y1271" s="577"/>
      <c r="Z1271" s="577"/>
      <c r="AA1271" s="577"/>
      <c r="AB1271" s="566"/>
      <c r="AC1271" s="566"/>
      <c r="AD1271" s="566"/>
      <c r="AE1271" s="566"/>
      <c r="AF1271" s="566"/>
      <c r="AG1271" s="566"/>
      <c r="AH1271" s="566"/>
      <c r="AI1271" s="572"/>
      <c r="AJ1271" s="572"/>
      <c r="AK1271" s="572"/>
      <c r="AL1271" s="578"/>
      <c r="AM1271" s="579"/>
    </row>
    <row r="1272" spans="1:39" s="649" customFormat="1" x14ac:dyDescent="0.3">
      <c r="A1272" s="565"/>
      <c r="B1272" s="565"/>
      <c r="C1272" s="566"/>
      <c r="D1272" s="566"/>
      <c r="E1272" s="567"/>
      <c r="F1272" s="567"/>
      <c r="G1272" s="567"/>
      <c r="H1272" s="568"/>
      <c r="I1272" s="568"/>
      <c r="J1272" s="569"/>
      <c r="K1272" s="568"/>
      <c r="L1272" s="570"/>
      <c r="M1272" s="571"/>
      <c r="N1272" s="571"/>
      <c r="O1272" s="572"/>
      <c r="P1272" s="566"/>
      <c r="Q1272" s="566"/>
      <c r="R1272" s="566"/>
      <c r="S1272" s="581"/>
      <c r="T1272" s="582"/>
      <c r="U1272" s="565"/>
      <c r="V1272" s="576"/>
      <c r="W1272" s="576"/>
      <c r="X1272" s="577"/>
      <c r="Y1272" s="577"/>
      <c r="Z1272" s="577"/>
      <c r="AA1272" s="577"/>
      <c r="AB1272" s="566"/>
      <c r="AC1272" s="566"/>
      <c r="AD1272" s="566"/>
      <c r="AE1272" s="566"/>
      <c r="AF1272" s="566"/>
      <c r="AG1272" s="566"/>
      <c r="AH1272" s="566"/>
      <c r="AI1272" s="572"/>
      <c r="AJ1272" s="572"/>
      <c r="AK1272" s="572"/>
      <c r="AL1272" s="578"/>
      <c r="AM1272" s="579"/>
    </row>
    <row r="1273" spans="1:39" s="649" customFormat="1" x14ac:dyDescent="0.3">
      <c r="A1273" s="565"/>
      <c r="B1273" s="565"/>
      <c r="C1273" s="566"/>
      <c r="D1273" s="566"/>
      <c r="E1273" s="567"/>
      <c r="F1273" s="567"/>
      <c r="G1273" s="567"/>
      <c r="H1273" s="568"/>
      <c r="I1273" s="568"/>
      <c r="J1273" s="569"/>
      <c r="K1273" s="568"/>
      <c r="L1273" s="570"/>
      <c r="M1273" s="571"/>
      <c r="N1273" s="571"/>
      <c r="O1273" s="572"/>
      <c r="P1273" s="566"/>
      <c r="Q1273" s="566"/>
      <c r="R1273" s="566"/>
      <c r="S1273" s="581"/>
      <c r="T1273" s="582"/>
      <c r="U1273" s="565"/>
      <c r="V1273" s="576"/>
      <c r="W1273" s="576"/>
      <c r="X1273" s="577"/>
      <c r="Y1273" s="577"/>
      <c r="Z1273" s="577"/>
      <c r="AA1273" s="577"/>
      <c r="AB1273" s="566"/>
      <c r="AC1273" s="566"/>
      <c r="AD1273" s="566"/>
      <c r="AE1273" s="566"/>
      <c r="AF1273" s="566"/>
      <c r="AG1273" s="566"/>
      <c r="AH1273" s="566"/>
      <c r="AI1273" s="572"/>
      <c r="AJ1273" s="572"/>
      <c r="AK1273" s="572"/>
      <c r="AL1273" s="578"/>
      <c r="AM1273" s="579"/>
    </row>
    <row r="1274" spans="1:39" s="649" customFormat="1" x14ac:dyDescent="0.3">
      <c r="A1274" s="565"/>
      <c r="B1274" s="565"/>
      <c r="C1274" s="566"/>
      <c r="D1274" s="566"/>
      <c r="E1274" s="567"/>
      <c r="F1274" s="567"/>
      <c r="G1274" s="567"/>
      <c r="H1274" s="568"/>
      <c r="I1274" s="568"/>
      <c r="J1274" s="569"/>
      <c r="K1274" s="568"/>
      <c r="L1274" s="570"/>
      <c r="M1274" s="571"/>
      <c r="N1274" s="571"/>
      <c r="O1274" s="572"/>
      <c r="P1274" s="566"/>
      <c r="Q1274" s="566"/>
      <c r="R1274" s="566"/>
      <c r="S1274" s="581"/>
      <c r="T1274" s="582"/>
      <c r="U1274" s="565"/>
      <c r="V1274" s="576"/>
      <c r="W1274" s="576"/>
      <c r="X1274" s="577"/>
      <c r="Y1274" s="577"/>
      <c r="Z1274" s="577"/>
      <c r="AA1274" s="577"/>
      <c r="AB1274" s="566"/>
      <c r="AC1274" s="566"/>
      <c r="AD1274" s="566"/>
      <c r="AE1274" s="566"/>
      <c r="AF1274" s="566"/>
      <c r="AG1274" s="566"/>
      <c r="AH1274" s="566"/>
      <c r="AI1274" s="572"/>
      <c r="AJ1274" s="572"/>
      <c r="AK1274" s="572"/>
      <c r="AL1274" s="578"/>
      <c r="AM1274" s="579"/>
    </row>
    <row r="1275" spans="1:39" s="649" customFormat="1" x14ac:dyDescent="0.3">
      <c r="A1275" s="565"/>
      <c r="B1275" s="565"/>
      <c r="C1275" s="566"/>
      <c r="D1275" s="566"/>
      <c r="E1275" s="567"/>
      <c r="F1275" s="567"/>
      <c r="G1275" s="567"/>
      <c r="H1275" s="568"/>
      <c r="I1275" s="568"/>
      <c r="J1275" s="569"/>
      <c r="K1275" s="568"/>
      <c r="L1275" s="570"/>
      <c r="M1275" s="571"/>
      <c r="N1275" s="571"/>
      <c r="O1275" s="572"/>
      <c r="P1275" s="566"/>
      <c r="Q1275" s="566"/>
      <c r="R1275" s="566"/>
      <c r="S1275" s="581"/>
      <c r="T1275" s="582"/>
      <c r="U1275" s="565"/>
      <c r="V1275" s="576"/>
      <c r="W1275" s="576"/>
      <c r="X1275" s="577"/>
      <c r="Y1275" s="577"/>
      <c r="Z1275" s="577"/>
      <c r="AA1275" s="577"/>
      <c r="AB1275" s="566"/>
      <c r="AC1275" s="566"/>
      <c r="AD1275" s="566"/>
      <c r="AE1275" s="566"/>
      <c r="AF1275" s="566"/>
      <c r="AG1275" s="566"/>
      <c r="AH1275" s="566"/>
      <c r="AI1275" s="572"/>
      <c r="AJ1275" s="572"/>
      <c r="AK1275" s="572"/>
      <c r="AL1275" s="578"/>
      <c r="AM1275" s="579"/>
    </row>
    <row r="1276" spans="1:39" s="649" customFormat="1" x14ac:dyDescent="0.3">
      <c r="A1276" s="565"/>
      <c r="B1276" s="565"/>
      <c r="C1276" s="566"/>
      <c r="D1276" s="566"/>
      <c r="E1276" s="567"/>
      <c r="F1276" s="567"/>
      <c r="G1276" s="567"/>
      <c r="H1276" s="568"/>
      <c r="I1276" s="568"/>
      <c r="J1276" s="569"/>
      <c r="K1276" s="568"/>
      <c r="L1276" s="570"/>
      <c r="M1276" s="571"/>
      <c r="N1276" s="571"/>
      <c r="O1276" s="572"/>
      <c r="P1276" s="566"/>
      <c r="Q1276" s="566"/>
      <c r="R1276" s="566"/>
      <c r="S1276" s="581"/>
      <c r="T1276" s="582"/>
      <c r="U1276" s="565"/>
      <c r="V1276" s="576"/>
      <c r="W1276" s="576"/>
      <c r="X1276" s="577"/>
      <c r="Y1276" s="577"/>
      <c r="Z1276" s="577"/>
      <c r="AA1276" s="577"/>
      <c r="AB1276" s="566"/>
      <c r="AC1276" s="566"/>
      <c r="AD1276" s="566"/>
      <c r="AE1276" s="566"/>
      <c r="AF1276" s="566"/>
      <c r="AG1276" s="566"/>
      <c r="AH1276" s="566"/>
      <c r="AI1276" s="572"/>
      <c r="AJ1276" s="572"/>
      <c r="AK1276" s="572"/>
      <c r="AL1276" s="578"/>
      <c r="AM1276" s="579"/>
    </row>
    <row r="1277" spans="1:39" s="649" customFormat="1" x14ac:dyDescent="0.3">
      <c r="A1277" s="565"/>
      <c r="B1277" s="565"/>
      <c r="C1277" s="566"/>
      <c r="D1277" s="566"/>
      <c r="E1277" s="567"/>
      <c r="F1277" s="567"/>
      <c r="G1277" s="567"/>
      <c r="H1277" s="568"/>
      <c r="I1277" s="568"/>
      <c r="J1277" s="569"/>
      <c r="K1277" s="568"/>
      <c r="L1277" s="570"/>
      <c r="M1277" s="571"/>
      <c r="N1277" s="571"/>
      <c r="O1277" s="572"/>
      <c r="P1277" s="566"/>
      <c r="Q1277" s="566"/>
      <c r="R1277" s="566"/>
      <c r="S1277" s="581"/>
      <c r="T1277" s="582"/>
      <c r="U1277" s="565"/>
      <c r="V1277" s="576"/>
      <c r="W1277" s="576"/>
      <c r="X1277" s="577"/>
      <c r="Y1277" s="577"/>
      <c r="Z1277" s="577"/>
      <c r="AA1277" s="577"/>
      <c r="AB1277" s="566"/>
      <c r="AC1277" s="566"/>
      <c r="AD1277" s="566"/>
      <c r="AE1277" s="566"/>
      <c r="AF1277" s="566"/>
      <c r="AG1277" s="566"/>
      <c r="AH1277" s="566"/>
      <c r="AI1277" s="572"/>
      <c r="AJ1277" s="572"/>
      <c r="AK1277" s="572"/>
      <c r="AL1277" s="578"/>
      <c r="AM1277" s="579"/>
    </row>
    <row r="1278" spans="1:39" s="649" customFormat="1" x14ac:dyDescent="0.3">
      <c r="A1278" s="565"/>
      <c r="B1278" s="565"/>
      <c r="C1278" s="566"/>
      <c r="D1278" s="566"/>
      <c r="E1278" s="567"/>
      <c r="F1278" s="567"/>
      <c r="G1278" s="567"/>
      <c r="H1278" s="568"/>
      <c r="I1278" s="568"/>
      <c r="J1278" s="569"/>
      <c r="K1278" s="568"/>
      <c r="L1278" s="570"/>
      <c r="M1278" s="571"/>
      <c r="N1278" s="571"/>
      <c r="O1278" s="572"/>
      <c r="P1278" s="566"/>
      <c r="Q1278" s="566"/>
      <c r="R1278" s="566"/>
      <c r="S1278" s="581"/>
      <c r="T1278" s="582"/>
      <c r="U1278" s="565"/>
      <c r="V1278" s="576"/>
      <c r="W1278" s="576"/>
      <c r="X1278" s="577"/>
      <c r="Y1278" s="577"/>
      <c r="Z1278" s="577"/>
      <c r="AA1278" s="577"/>
      <c r="AB1278" s="566"/>
      <c r="AC1278" s="566"/>
      <c r="AD1278" s="566"/>
      <c r="AE1278" s="566"/>
      <c r="AF1278" s="566"/>
      <c r="AG1278" s="566"/>
      <c r="AH1278" s="566"/>
      <c r="AI1278" s="572"/>
      <c r="AJ1278" s="572"/>
      <c r="AK1278" s="572"/>
      <c r="AL1278" s="578"/>
      <c r="AM1278" s="579"/>
    </row>
    <row r="1279" spans="1:39" s="649" customFormat="1" x14ac:dyDescent="0.3">
      <c r="A1279" s="565"/>
      <c r="B1279" s="565"/>
      <c r="C1279" s="566"/>
      <c r="D1279" s="566"/>
      <c r="E1279" s="567"/>
      <c r="F1279" s="567"/>
      <c r="G1279" s="567"/>
      <c r="H1279" s="568"/>
      <c r="I1279" s="568"/>
      <c r="J1279" s="569"/>
      <c r="K1279" s="568"/>
      <c r="L1279" s="570"/>
      <c r="M1279" s="571"/>
      <c r="N1279" s="571"/>
      <c r="O1279" s="572"/>
      <c r="P1279" s="566"/>
      <c r="Q1279" s="566"/>
      <c r="R1279" s="566"/>
      <c r="S1279" s="581"/>
      <c r="T1279" s="582"/>
      <c r="U1279" s="565"/>
      <c r="V1279" s="576"/>
      <c r="W1279" s="576"/>
      <c r="X1279" s="577"/>
      <c r="Y1279" s="577"/>
      <c r="Z1279" s="577"/>
      <c r="AA1279" s="577"/>
      <c r="AB1279" s="566"/>
      <c r="AC1279" s="566"/>
      <c r="AD1279" s="566"/>
      <c r="AE1279" s="566"/>
      <c r="AF1279" s="566"/>
      <c r="AG1279" s="566"/>
      <c r="AH1279" s="566"/>
      <c r="AI1279" s="572"/>
      <c r="AJ1279" s="572"/>
      <c r="AK1279" s="572"/>
      <c r="AL1279" s="578"/>
      <c r="AM1279" s="579"/>
    </row>
    <row r="1280" spans="1:39" s="649" customFormat="1" x14ac:dyDescent="0.3">
      <c r="A1280" s="565"/>
      <c r="B1280" s="565"/>
      <c r="C1280" s="566"/>
      <c r="D1280" s="566"/>
      <c r="E1280" s="567"/>
      <c r="F1280" s="567"/>
      <c r="G1280" s="567"/>
      <c r="H1280" s="568"/>
      <c r="I1280" s="568"/>
      <c r="J1280" s="569"/>
      <c r="K1280" s="568"/>
      <c r="L1280" s="570"/>
      <c r="M1280" s="571"/>
      <c r="N1280" s="571"/>
      <c r="O1280" s="572"/>
      <c r="P1280" s="566"/>
      <c r="Q1280" s="566"/>
      <c r="R1280" s="566"/>
      <c r="S1280" s="581"/>
      <c r="T1280" s="582"/>
      <c r="U1280" s="565"/>
      <c r="V1280" s="576"/>
      <c r="W1280" s="576"/>
      <c r="X1280" s="577"/>
      <c r="Y1280" s="577"/>
      <c r="Z1280" s="577"/>
      <c r="AA1280" s="577"/>
      <c r="AB1280" s="566"/>
      <c r="AC1280" s="566"/>
      <c r="AD1280" s="566"/>
      <c r="AE1280" s="566"/>
      <c r="AF1280" s="566"/>
      <c r="AG1280" s="566"/>
      <c r="AH1280" s="566"/>
      <c r="AI1280" s="572"/>
      <c r="AJ1280" s="572"/>
      <c r="AK1280" s="572"/>
      <c r="AL1280" s="578"/>
      <c r="AM1280" s="579"/>
    </row>
    <row r="1281" spans="1:39" s="649" customFormat="1" x14ac:dyDescent="0.3">
      <c r="A1281" s="565"/>
      <c r="B1281" s="565"/>
      <c r="C1281" s="566"/>
      <c r="D1281" s="566"/>
      <c r="E1281" s="567"/>
      <c r="F1281" s="567"/>
      <c r="G1281" s="567"/>
      <c r="H1281" s="568"/>
      <c r="I1281" s="568"/>
      <c r="J1281" s="569"/>
      <c r="K1281" s="568"/>
      <c r="L1281" s="570"/>
      <c r="M1281" s="571"/>
      <c r="N1281" s="571"/>
      <c r="O1281" s="572"/>
      <c r="P1281" s="566"/>
      <c r="Q1281" s="566"/>
      <c r="R1281" s="566"/>
      <c r="S1281" s="581"/>
      <c r="T1281" s="582"/>
      <c r="U1281" s="565"/>
      <c r="V1281" s="576"/>
      <c r="W1281" s="576"/>
      <c r="X1281" s="577"/>
      <c r="Y1281" s="577"/>
      <c r="Z1281" s="577"/>
      <c r="AA1281" s="577"/>
      <c r="AB1281" s="566"/>
      <c r="AC1281" s="566"/>
      <c r="AD1281" s="566"/>
      <c r="AE1281" s="566"/>
      <c r="AF1281" s="566"/>
      <c r="AG1281" s="566"/>
      <c r="AH1281" s="566"/>
      <c r="AI1281" s="572"/>
      <c r="AJ1281" s="572"/>
      <c r="AK1281" s="572"/>
      <c r="AL1281" s="578"/>
      <c r="AM1281" s="579"/>
    </row>
    <row r="1282" spans="1:39" s="649" customFormat="1" x14ac:dyDescent="0.3">
      <c r="A1282" s="565"/>
      <c r="B1282" s="565"/>
      <c r="C1282" s="566"/>
      <c r="D1282" s="566"/>
      <c r="E1282" s="567"/>
      <c r="F1282" s="567"/>
      <c r="G1282" s="567"/>
      <c r="H1282" s="568"/>
      <c r="I1282" s="568"/>
      <c r="J1282" s="569"/>
      <c r="K1282" s="568"/>
      <c r="L1282" s="570"/>
      <c r="M1282" s="571"/>
      <c r="N1282" s="571"/>
      <c r="O1282" s="572"/>
      <c r="P1282" s="566"/>
      <c r="Q1282" s="566"/>
      <c r="R1282" s="566"/>
      <c r="S1282" s="581"/>
      <c r="T1282" s="582"/>
      <c r="U1282" s="565"/>
      <c r="V1282" s="576"/>
      <c r="W1282" s="576"/>
      <c r="X1282" s="577"/>
      <c r="Y1282" s="577"/>
      <c r="Z1282" s="577"/>
      <c r="AA1282" s="577"/>
      <c r="AB1282" s="566"/>
      <c r="AC1282" s="566"/>
      <c r="AD1282" s="566"/>
      <c r="AE1282" s="566"/>
      <c r="AF1282" s="566"/>
      <c r="AG1282" s="566"/>
      <c r="AH1282" s="566"/>
      <c r="AI1282" s="572"/>
      <c r="AJ1282" s="572"/>
      <c r="AK1282" s="572"/>
      <c r="AL1282" s="578"/>
      <c r="AM1282" s="579"/>
    </row>
    <row r="1283" spans="1:39" s="649" customFormat="1" x14ac:dyDescent="0.3">
      <c r="A1283" s="565"/>
      <c r="B1283" s="565"/>
      <c r="C1283" s="566"/>
      <c r="D1283" s="566"/>
      <c r="E1283" s="567"/>
      <c r="F1283" s="567"/>
      <c r="G1283" s="567"/>
      <c r="H1283" s="568"/>
      <c r="I1283" s="568"/>
      <c r="J1283" s="569"/>
      <c r="K1283" s="568"/>
      <c r="L1283" s="570"/>
      <c r="M1283" s="571"/>
      <c r="N1283" s="571"/>
      <c r="O1283" s="572"/>
      <c r="P1283" s="566"/>
      <c r="Q1283" s="566"/>
      <c r="R1283" s="566"/>
      <c r="S1283" s="581"/>
      <c r="T1283" s="582"/>
      <c r="U1283" s="565"/>
      <c r="V1283" s="576"/>
      <c r="W1283" s="576"/>
      <c r="X1283" s="577"/>
      <c r="Y1283" s="577"/>
      <c r="Z1283" s="577"/>
      <c r="AA1283" s="577"/>
      <c r="AB1283" s="566"/>
      <c r="AC1283" s="566"/>
      <c r="AD1283" s="566"/>
      <c r="AE1283" s="566"/>
      <c r="AF1283" s="566"/>
      <c r="AG1283" s="566"/>
      <c r="AH1283" s="566"/>
      <c r="AI1283" s="572"/>
      <c r="AJ1283" s="572"/>
      <c r="AK1283" s="572"/>
      <c r="AL1283" s="578"/>
      <c r="AM1283" s="579"/>
    </row>
    <row r="1284" spans="1:39" s="649" customFormat="1" x14ac:dyDescent="0.3">
      <c r="A1284" s="565"/>
      <c r="B1284" s="565"/>
      <c r="C1284" s="566"/>
      <c r="D1284" s="566"/>
      <c r="E1284" s="567"/>
      <c r="F1284" s="567"/>
      <c r="G1284" s="567"/>
      <c r="H1284" s="568"/>
      <c r="I1284" s="568"/>
      <c r="J1284" s="569"/>
      <c r="K1284" s="568"/>
      <c r="L1284" s="570"/>
      <c r="M1284" s="571"/>
      <c r="N1284" s="571"/>
      <c r="O1284" s="572"/>
      <c r="P1284" s="566"/>
      <c r="Q1284" s="566"/>
      <c r="R1284" s="566"/>
      <c r="S1284" s="581"/>
      <c r="T1284" s="582"/>
      <c r="U1284" s="565"/>
      <c r="V1284" s="576"/>
      <c r="W1284" s="576"/>
      <c r="X1284" s="577"/>
      <c r="Y1284" s="577"/>
      <c r="Z1284" s="577"/>
      <c r="AA1284" s="577"/>
      <c r="AB1284" s="566"/>
      <c r="AC1284" s="566"/>
      <c r="AD1284" s="566"/>
      <c r="AE1284" s="566"/>
      <c r="AF1284" s="566"/>
      <c r="AG1284" s="566"/>
      <c r="AH1284" s="566"/>
      <c r="AI1284" s="572"/>
      <c r="AJ1284" s="572"/>
      <c r="AK1284" s="572"/>
      <c r="AL1284" s="578"/>
      <c r="AM1284" s="579"/>
    </row>
    <row r="1285" spans="1:39" s="649" customFormat="1" x14ac:dyDescent="0.3">
      <c r="A1285" s="565"/>
      <c r="B1285" s="565"/>
      <c r="C1285" s="566"/>
      <c r="D1285" s="566"/>
      <c r="E1285" s="567"/>
      <c r="F1285" s="567"/>
      <c r="G1285" s="567"/>
      <c r="H1285" s="568"/>
      <c r="I1285" s="568"/>
      <c r="J1285" s="569"/>
      <c r="K1285" s="568"/>
      <c r="L1285" s="570"/>
      <c r="M1285" s="571"/>
      <c r="N1285" s="571"/>
      <c r="O1285" s="572"/>
      <c r="P1285" s="566"/>
      <c r="Q1285" s="566"/>
      <c r="R1285" s="566"/>
      <c r="S1285" s="581"/>
      <c r="T1285" s="582"/>
      <c r="U1285" s="565"/>
      <c r="V1285" s="576"/>
      <c r="W1285" s="576"/>
      <c r="X1285" s="577"/>
      <c r="Y1285" s="577"/>
      <c r="Z1285" s="577"/>
      <c r="AA1285" s="577"/>
      <c r="AB1285" s="566"/>
      <c r="AC1285" s="566"/>
      <c r="AD1285" s="566"/>
      <c r="AE1285" s="566"/>
      <c r="AF1285" s="566"/>
      <c r="AG1285" s="566"/>
      <c r="AH1285" s="566"/>
      <c r="AI1285" s="572"/>
      <c r="AJ1285" s="572"/>
      <c r="AK1285" s="572"/>
      <c r="AL1285" s="578"/>
      <c r="AM1285" s="579"/>
    </row>
    <row r="1286" spans="1:39" s="649" customFormat="1" x14ac:dyDescent="0.3">
      <c r="A1286" s="565"/>
      <c r="B1286" s="565"/>
      <c r="C1286" s="566"/>
      <c r="D1286" s="566"/>
      <c r="E1286" s="567"/>
      <c r="F1286" s="567"/>
      <c r="G1286" s="567"/>
      <c r="H1286" s="568"/>
      <c r="I1286" s="568"/>
      <c r="J1286" s="569"/>
      <c r="K1286" s="568"/>
      <c r="L1286" s="570"/>
      <c r="M1286" s="571"/>
      <c r="N1286" s="571"/>
      <c r="O1286" s="572"/>
      <c r="P1286" s="566"/>
      <c r="Q1286" s="566"/>
      <c r="R1286" s="566"/>
      <c r="S1286" s="581"/>
      <c r="T1286" s="582"/>
      <c r="U1286" s="565"/>
      <c r="V1286" s="576"/>
      <c r="W1286" s="576"/>
      <c r="X1286" s="577"/>
      <c r="Y1286" s="577"/>
      <c r="Z1286" s="577"/>
      <c r="AA1286" s="577"/>
      <c r="AB1286" s="566"/>
      <c r="AC1286" s="566"/>
      <c r="AD1286" s="566"/>
      <c r="AE1286" s="566"/>
      <c r="AF1286" s="566"/>
      <c r="AG1286" s="566"/>
      <c r="AH1286" s="566"/>
      <c r="AI1286" s="572"/>
      <c r="AJ1286" s="572"/>
      <c r="AK1286" s="572"/>
      <c r="AL1286" s="578"/>
      <c r="AM1286" s="579"/>
    </row>
    <row r="1287" spans="1:39" s="649" customFormat="1" x14ac:dyDescent="0.3">
      <c r="A1287" s="565"/>
      <c r="B1287" s="565"/>
      <c r="C1287" s="566"/>
      <c r="D1287" s="566"/>
      <c r="E1287" s="567"/>
      <c r="F1287" s="567"/>
      <c r="G1287" s="567"/>
      <c r="H1287" s="568"/>
      <c r="I1287" s="568"/>
      <c r="J1287" s="569"/>
      <c r="K1287" s="568"/>
      <c r="L1287" s="570"/>
      <c r="M1287" s="571"/>
      <c r="N1287" s="571"/>
      <c r="O1287" s="572"/>
      <c r="P1287" s="566"/>
      <c r="Q1287" s="566"/>
      <c r="R1287" s="566"/>
      <c r="S1287" s="581"/>
      <c r="T1287" s="582"/>
      <c r="U1287" s="565"/>
      <c r="V1287" s="576"/>
      <c r="W1287" s="576"/>
      <c r="X1287" s="577"/>
      <c r="Y1287" s="577"/>
      <c r="Z1287" s="577"/>
      <c r="AA1287" s="577"/>
      <c r="AB1287" s="566"/>
      <c r="AC1287" s="566"/>
      <c r="AD1287" s="566"/>
      <c r="AE1287" s="566"/>
      <c r="AF1287" s="566"/>
      <c r="AG1287" s="566"/>
      <c r="AH1287" s="566"/>
      <c r="AI1287" s="572"/>
      <c r="AJ1287" s="572"/>
      <c r="AK1287" s="572"/>
      <c r="AL1287" s="578"/>
      <c r="AM1287" s="579"/>
    </row>
    <row r="1288" spans="1:39" s="649" customFormat="1" x14ac:dyDescent="0.3">
      <c r="A1288" s="565"/>
      <c r="B1288" s="565"/>
      <c r="C1288" s="566"/>
      <c r="D1288" s="566"/>
      <c r="E1288" s="567"/>
      <c r="F1288" s="567"/>
      <c r="G1288" s="567"/>
      <c r="H1288" s="568"/>
      <c r="I1288" s="568"/>
      <c r="J1288" s="569"/>
      <c r="K1288" s="568"/>
      <c r="L1288" s="570"/>
      <c r="M1288" s="571"/>
      <c r="N1288" s="571"/>
      <c r="O1288" s="572"/>
      <c r="P1288" s="566"/>
      <c r="Q1288" s="566"/>
      <c r="R1288" s="566"/>
      <c r="S1288" s="581"/>
      <c r="T1288" s="582"/>
      <c r="U1288" s="565"/>
      <c r="V1288" s="576"/>
      <c r="W1288" s="576"/>
      <c r="X1288" s="577"/>
      <c r="Y1288" s="577"/>
      <c r="Z1288" s="577"/>
      <c r="AA1288" s="577"/>
      <c r="AB1288" s="566"/>
      <c r="AC1288" s="566"/>
      <c r="AD1288" s="566"/>
      <c r="AE1288" s="566"/>
      <c r="AF1288" s="566"/>
      <c r="AG1288" s="566"/>
      <c r="AH1288" s="566"/>
      <c r="AI1288" s="572"/>
      <c r="AJ1288" s="572"/>
      <c r="AK1288" s="572"/>
      <c r="AL1288" s="578"/>
      <c r="AM1288" s="579"/>
    </row>
    <row r="1289" spans="1:39" s="649" customFormat="1" x14ac:dyDescent="0.3">
      <c r="A1289" s="565"/>
      <c r="B1289" s="565"/>
      <c r="C1289" s="566"/>
      <c r="D1289" s="566"/>
      <c r="E1289" s="567"/>
      <c r="F1289" s="567"/>
      <c r="G1289" s="567"/>
      <c r="H1289" s="568"/>
      <c r="I1289" s="568"/>
      <c r="J1289" s="569"/>
      <c r="K1289" s="568"/>
      <c r="L1289" s="570"/>
      <c r="M1289" s="571"/>
      <c r="N1289" s="571"/>
      <c r="O1289" s="572"/>
      <c r="P1289" s="566"/>
      <c r="Q1289" s="566"/>
      <c r="R1289" s="566"/>
      <c r="S1289" s="581"/>
      <c r="T1289" s="582"/>
      <c r="U1289" s="565"/>
      <c r="V1289" s="576"/>
      <c r="W1289" s="576"/>
      <c r="X1289" s="577"/>
      <c r="Y1289" s="577"/>
      <c r="Z1289" s="577"/>
      <c r="AA1289" s="577"/>
      <c r="AB1289" s="566"/>
      <c r="AC1289" s="566"/>
      <c r="AD1289" s="566"/>
      <c r="AE1289" s="566"/>
      <c r="AF1289" s="566"/>
      <c r="AG1289" s="566"/>
      <c r="AH1289" s="566"/>
      <c r="AI1289" s="572"/>
      <c r="AJ1289" s="572"/>
      <c r="AK1289" s="572"/>
      <c r="AL1289" s="578"/>
      <c r="AM1289" s="579"/>
    </row>
    <row r="1290" spans="1:39" s="649" customFormat="1" x14ac:dyDescent="0.3">
      <c r="A1290" s="565"/>
      <c r="B1290" s="565"/>
      <c r="C1290" s="566"/>
      <c r="D1290" s="566"/>
      <c r="E1290" s="567"/>
      <c r="F1290" s="567"/>
      <c r="G1290" s="567"/>
      <c r="H1290" s="568"/>
      <c r="I1290" s="568"/>
      <c r="J1290" s="569"/>
      <c r="K1290" s="568"/>
      <c r="L1290" s="570"/>
      <c r="M1290" s="571"/>
      <c r="N1290" s="571"/>
      <c r="O1290" s="572"/>
      <c r="P1290" s="566"/>
      <c r="Q1290" s="566"/>
      <c r="R1290" s="566"/>
      <c r="S1290" s="581"/>
      <c r="T1290" s="582"/>
      <c r="U1290" s="565"/>
      <c r="V1290" s="576"/>
      <c r="W1290" s="576"/>
      <c r="X1290" s="577"/>
      <c r="Y1290" s="577"/>
      <c r="Z1290" s="577"/>
      <c r="AA1290" s="577"/>
      <c r="AB1290" s="566"/>
      <c r="AC1290" s="566"/>
      <c r="AD1290" s="566"/>
      <c r="AE1290" s="566"/>
      <c r="AF1290" s="566"/>
      <c r="AG1290" s="566"/>
      <c r="AH1290" s="566"/>
      <c r="AI1290" s="572"/>
      <c r="AJ1290" s="572"/>
      <c r="AK1290" s="572"/>
      <c r="AL1290" s="578"/>
      <c r="AM1290" s="579"/>
    </row>
    <row r="1291" spans="1:39" s="649" customFormat="1" x14ac:dyDescent="0.3">
      <c r="A1291" s="565"/>
      <c r="B1291" s="565"/>
      <c r="C1291" s="566"/>
      <c r="D1291" s="566"/>
      <c r="E1291" s="567"/>
      <c r="F1291" s="567"/>
      <c r="G1291" s="567"/>
      <c r="H1291" s="568"/>
      <c r="I1291" s="568"/>
      <c r="J1291" s="569"/>
      <c r="K1291" s="568"/>
      <c r="L1291" s="570"/>
      <c r="M1291" s="571"/>
      <c r="N1291" s="571"/>
      <c r="O1291" s="572"/>
      <c r="P1291" s="566"/>
      <c r="Q1291" s="566"/>
      <c r="R1291" s="566"/>
      <c r="S1291" s="581"/>
      <c r="T1291" s="582"/>
      <c r="U1291" s="565"/>
      <c r="V1291" s="576"/>
      <c r="W1291" s="576"/>
      <c r="X1291" s="577"/>
      <c r="Y1291" s="577"/>
      <c r="Z1291" s="577"/>
      <c r="AA1291" s="577"/>
      <c r="AB1291" s="566"/>
      <c r="AC1291" s="566"/>
      <c r="AD1291" s="566"/>
      <c r="AE1291" s="566"/>
      <c r="AF1291" s="566"/>
      <c r="AG1291" s="566"/>
      <c r="AH1291" s="566"/>
      <c r="AI1291" s="572"/>
      <c r="AJ1291" s="572"/>
      <c r="AK1291" s="572"/>
      <c r="AL1291" s="578"/>
      <c r="AM1291" s="579"/>
    </row>
    <row r="1292" spans="1:39" s="649" customFormat="1" x14ac:dyDescent="0.3">
      <c r="A1292" s="565"/>
      <c r="B1292" s="565"/>
      <c r="C1292" s="566"/>
      <c r="D1292" s="566"/>
      <c r="E1292" s="567"/>
      <c r="F1292" s="567"/>
      <c r="G1292" s="567"/>
      <c r="H1292" s="568"/>
      <c r="I1292" s="568"/>
      <c r="J1292" s="569"/>
      <c r="K1292" s="568"/>
      <c r="L1292" s="570"/>
      <c r="M1292" s="571"/>
      <c r="N1292" s="571"/>
      <c r="O1292" s="572"/>
      <c r="P1292" s="566"/>
      <c r="Q1292" s="566"/>
      <c r="R1292" s="566"/>
      <c r="S1292" s="581"/>
      <c r="T1292" s="582"/>
      <c r="U1292" s="565"/>
      <c r="V1292" s="576"/>
      <c r="W1292" s="576"/>
      <c r="X1292" s="577"/>
      <c r="Y1292" s="577"/>
      <c r="Z1292" s="577"/>
      <c r="AA1292" s="577"/>
      <c r="AB1292" s="566"/>
      <c r="AC1292" s="566"/>
      <c r="AD1292" s="566"/>
      <c r="AE1292" s="566"/>
      <c r="AF1292" s="566"/>
      <c r="AG1292" s="566"/>
      <c r="AH1292" s="566"/>
      <c r="AI1292" s="572"/>
      <c r="AJ1292" s="572"/>
      <c r="AK1292" s="572"/>
      <c r="AL1292" s="578"/>
      <c r="AM1292" s="579"/>
    </row>
    <row r="1293" spans="1:39" s="649" customFormat="1" x14ac:dyDescent="0.3">
      <c r="A1293" s="565"/>
      <c r="B1293" s="565"/>
      <c r="C1293" s="566"/>
      <c r="D1293" s="566"/>
      <c r="E1293" s="567"/>
      <c r="F1293" s="567"/>
      <c r="G1293" s="567"/>
      <c r="H1293" s="568"/>
      <c r="I1293" s="568"/>
      <c r="J1293" s="569"/>
      <c r="K1293" s="568"/>
      <c r="L1293" s="570"/>
      <c r="M1293" s="571"/>
      <c r="N1293" s="571"/>
      <c r="O1293" s="572"/>
      <c r="P1293" s="566"/>
      <c r="Q1293" s="566"/>
      <c r="R1293" s="566"/>
      <c r="S1293" s="581"/>
      <c r="T1293" s="582"/>
      <c r="U1293" s="565"/>
      <c r="V1293" s="576"/>
      <c r="W1293" s="576"/>
      <c r="X1293" s="577"/>
      <c r="Y1293" s="577"/>
      <c r="Z1293" s="577"/>
      <c r="AA1293" s="577"/>
      <c r="AB1293" s="566"/>
      <c r="AC1293" s="566"/>
      <c r="AD1293" s="566"/>
      <c r="AE1293" s="566"/>
      <c r="AF1293" s="566"/>
      <c r="AG1293" s="566"/>
      <c r="AH1293" s="566"/>
      <c r="AI1293" s="572"/>
      <c r="AJ1293" s="572"/>
      <c r="AK1293" s="572"/>
      <c r="AL1293" s="578"/>
      <c r="AM1293" s="579"/>
    </row>
    <row r="1294" spans="1:39" s="649" customFormat="1" x14ac:dyDescent="0.3">
      <c r="A1294" s="565"/>
      <c r="B1294" s="565"/>
      <c r="C1294" s="566"/>
      <c r="D1294" s="566"/>
      <c r="E1294" s="567"/>
      <c r="F1294" s="567"/>
      <c r="G1294" s="567"/>
      <c r="H1294" s="568"/>
      <c r="I1294" s="568"/>
      <c r="J1294" s="569"/>
      <c r="K1294" s="568"/>
      <c r="L1294" s="570"/>
      <c r="M1294" s="571"/>
      <c r="N1294" s="571"/>
      <c r="O1294" s="572"/>
      <c r="P1294" s="566"/>
      <c r="Q1294" s="566"/>
      <c r="R1294" s="566"/>
      <c r="S1294" s="581"/>
      <c r="T1294" s="582"/>
      <c r="U1294" s="565"/>
      <c r="V1294" s="576"/>
      <c r="W1294" s="576"/>
      <c r="X1294" s="577"/>
      <c r="Y1294" s="577"/>
      <c r="Z1294" s="577"/>
      <c r="AA1294" s="577"/>
      <c r="AB1294" s="566"/>
      <c r="AC1294" s="566"/>
      <c r="AD1294" s="566"/>
      <c r="AE1294" s="566"/>
      <c r="AF1294" s="566"/>
      <c r="AG1294" s="566"/>
      <c r="AH1294" s="566"/>
      <c r="AI1294" s="572"/>
      <c r="AJ1294" s="572"/>
      <c r="AK1294" s="572"/>
      <c r="AL1294" s="578"/>
      <c r="AM1294" s="579"/>
    </row>
    <row r="1295" spans="1:39" s="649" customFormat="1" x14ac:dyDescent="0.3">
      <c r="A1295" s="565"/>
      <c r="B1295" s="565"/>
      <c r="C1295" s="566"/>
      <c r="D1295" s="566"/>
      <c r="E1295" s="567"/>
      <c r="F1295" s="567"/>
      <c r="G1295" s="567"/>
      <c r="H1295" s="568"/>
      <c r="I1295" s="568"/>
      <c r="J1295" s="569"/>
      <c r="K1295" s="568"/>
      <c r="L1295" s="570"/>
      <c r="M1295" s="571"/>
      <c r="N1295" s="571"/>
      <c r="O1295" s="572"/>
      <c r="P1295" s="566"/>
      <c r="Q1295" s="566"/>
      <c r="R1295" s="566"/>
      <c r="S1295" s="581"/>
      <c r="T1295" s="582"/>
      <c r="U1295" s="565"/>
      <c r="V1295" s="576"/>
      <c r="W1295" s="576"/>
      <c r="X1295" s="577"/>
      <c r="Y1295" s="577"/>
      <c r="Z1295" s="577"/>
      <c r="AA1295" s="577"/>
      <c r="AB1295" s="566"/>
      <c r="AC1295" s="566"/>
      <c r="AD1295" s="566"/>
      <c r="AE1295" s="566"/>
      <c r="AF1295" s="566"/>
      <c r="AG1295" s="566"/>
      <c r="AH1295" s="566"/>
      <c r="AI1295" s="572"/>
      <c r="AJ1295" s="572"/>
      <c r="AK1295" s="572"/>
      <c r="AL1295" s="578"/>
      <c r="AM1295" s="579"/>
    </row>
    <row r="1296" spans="1:39" s="649" customFormat="1" x14ac:dyDescent="0.3">
      <c r="A1296" s="565"/>
      <c r="B1296" s="565"/>
      <c r="C1296" s="566"/>
      <c r="D1296" s="566"/>
      <c r="E1296" s="567"/>
      <c r="F1296" s="567"/>
      <c r="G1296" s="567"/>
      <c r="H1296" s="568"/>
      <c r="I1296" s="568"/>
      <c r="J1296" s="569"/>
      <c r="K1296" s="568"/>
      <c r="L1296" s="570"/>
      <c r="M1296" s="571"/>
      <c r="N1296" s="571"/>
      <c r="O1296" s="572"/>
      <c r="P1296" s="566"/>
      <c r="Q1296" s="566"/>
      <c r="R1296" s="566"/>
      <c r="S1296" s="581"/>
      <c r="T1296" s="582"/>
      <c r="U1296" s="565"/>
      <c r="V1296" s="576"/>
      <c r="W1296" s="576"/>
      <c r="X1296" s="577"/>
      <c r="Y1296" s="577"/>
      <c r="Z1296" s="577"/>
      <c r="AA1296" s="577"/>
      <c r="AB1296" s="566"/>
      <c r="AC1296" s="566"/>
      <c r="AD1296" s="566"/>
      <c r="AE1296" s="566"/>
      <c r="AF1296" s="566"/>
      <c r="AG1296" s="566"/>
      <c r="AH1296" s="566"/>
      <c r="AI1296" s="572"/>
      <c r="AJ1296" s="572"/>
      <c r="AK1296" s="572"/>
      <c r="AL1296" s="578"/>
      <c r="AM1296" s="579"/>
    </row>
    <row r="1297" spans="1:39" s="649" customFormat="1" x14ac:dyDescent="0.3">
      <c r="A1297" s="565"/>
      <c r="B1297" s="565"/>
      <c r="C1297" s="566"/>
      <c r="D1297" s="566"/>
      <c r="E1297" s="567"/>
      <c r="F1297" s="567"/>
      <c r="G1297" s="567"/>
      <c r="H1297" s="568"/>
      <c r="I1297" s="568"/>
      <c r="J1297" s="569"/>
      <c r="K1297" s="568"/>
      <c r="L1297" s="570"/>
      <c r="M1297" s="571"/>
      <c r="N1297" s="571"/>
      <c r="O1297" s="572"/>
      <c r="P1297" s="566"/>
      <c r="Q1297" s="566"/>
      <c r="R1297" s="566"/>
      <c r="S1297" s="581"/>
      <c r="T1297" s="582"/>
      <c r="U1297" s="565"/>
      <c r="V1297" s="576"/>
      <c r="W1297" s="576"/>
      <c r="X1297" s="577"/>
      <c r="Y1297" s="577"/>
      <c r="Z1297" s="577"/>
      <c r="AA1297" s="577"/>
      <c r="AB1297" s="566"/>
      <c r="AC1297" s="566"/>
      <c r="AD1297" s="566"/>
      <c r="AE1297" s="566"/>
      <c r="AF1297" s="566"/>
      <c r="AG1297" s="566"/>
      <c r="AH1297" s="566"/>
      <c r="AI1297" s="572"/>
      <c r="AJ1297" s="572"/>
      <c r="AK1297" s="572"/>
      <c r="AL1297" s="578"/>
      <c r="AM1297" s="579"/>
    </row>
    <row r="1298" spans="1:39" s="649" customFormat="1" x14ac:dyDescent="0.3">
      <c r="A1298" s="565"/>
      <c r="B1298" s="565"/>
      <c r="C1298" s="566"/>
      <c r="D1298" s="566"/>
      <c r="E1298" s="567"/>
      <c r="F1298" s="567"/>
      <c r="G1298" s="567"/>
      <c r="H1298" s="568"/>
      <c r="I1298" s="568"/>
      <c r="J1298" s="569"/>
      <c r="K1298" s="568"/>
      <c r="L1298" s="570"/>
      <c r="M1298" s="571"/>
      <c r="N1298" s="571"/>
      <c r="O1298" s="572"/>
      <c r="P1298" s="566"/>
      <c r="Q1298" s="566"/>
      <c r="R1298" s="566"/>
      <c r="S1298" s="581"/>
      <c r="T1298" s="582"/>
      <c r="U1298" s="565"/>
      <c r="V1298" s="576"/>
      <c r="W1298" s="576"/>
      <c r="X1298" s="577"/>
      <c r="Y1298" s="577"/>
      <c r="Z1298" s="577"/>
      <c r="AA1298" s="577"/>
      <c r="AB1298" s="566"/>
      <c r="AC1298" s="566"/>
      <c r="AD1298" s="566"/>
      <c r="AE1298" s="566"/>
      <c r="AF1298" s="566"/>
      <c r="AG1298" s="566"/>
      <c r="AH1298" s="566"/>
      <c r="AI1298" s="572"/>
      <c r="AJ1298" s="572"/>
      <c r="AK1298" s="572"/>
      <c r="AL1298" s="578"/>
      <c r="AM1298" s="579"/>
    </row>
    <row r="1299" spans="1:39" s="649" customFormat="1" x14ac:dyDescent="0.3">
      <c r="A1299" s="565"/>
      <c r="B1299" s="565"/>
      <c r="C1299" s="566"/>
      <c r="D1299" s="566"/>
      <c r="E1299" s="567"/>
      <c r="F1299" s="567"/>
      <c r="G1299" s="567"/>
      <c r="H1299" s="568"/>
      <c r="I1299" s="568"/>
      <c r="J1299" s="569"/>
      <c r="K1299" s="568"/>
      <c r="L1299" s="570"/>
      <c r="M1299" s="571"/>
      <c r="N1299" s="571"/>
      <c r="O1299" s="572"/>
      <c r="P1299" s="566"/>
      <c r="Q1299" s="566"/>
      <c r="R1299" s="566"/>
      <c r="S1299" s="581"/>
      <c r="T1299" s="582"/>
      <c r="U1299" s="565"/>
      <c r="V1299" s="576"/>
      <c r="W1299" s="576"/>
      <c r="X1299" s="577"/>
      <c r="Y1299" s="577"/>
      <c r="Z1299" s="577"/>
      <c r="AA1299" s="577"/>
      <c r="AB1299" s="566"/>
      <c r="AC1299" s="566"/>
      <c r="AD1299" s="566"/>
      <c r="AE1299" s="566"/>
      <c r="AF1299" s="566"/>
      <c r="AG1299" s="566"/>
      <c r="AH1299" s="566"/>
      <c r="AI1299" s="572"/>
      <c r="AJ1299" s="572"/>
      <c r="AK1299" s="572"/>
      <c r="AL1299" s="578"/>
      <c r="AM1299" s="579"/>
    </row>
    <row r="1300" spans="1:39" s="649" customFormat="1" x14ac:dyDescent="0.3">
      <c r="A1300" s="565"/>
      <c r="B1300" s="565"/>
      <c r="C1300" s="566"/>
      <c r="D1300" s="566"/>
      <c r="E1300" s="567"/>
      <c r="F1300" s="567"/>
      <c r="G1300" s="567"/>
      <c r="H1300" s="568"/>
      <c r="I1300" s="568"/>
      <c r="J1300" s="569"/>
      <c r="K1300" s="568"/>
      <c r="L1300" s="570"/>
      <c r="M1300" s="571"/>
      <c r="N1300" s="571"/>
      <c r="O1300" s="572"/>
      <c r="P1300" s="566"/>
      <c r="Q1300" s="566"/>
      <c r="R1300" s="566"/>
      <c r="S1300" s="581"/>
      <c r="T1300" s="582"/>
      <c r="U1300" s="565"/>
      <c r="V1300" s="576"/>
      <c r="W1300" s="576"/>
      <c r="X1300" s="577"/>
      <c r="Y1300" s="577"/>
      <c r="Z1300" s="577"/>
      <c r="AA1300" s="577"/>
      <c r="AB1300" s="566"/>
      <c r="AC1300" s="566"/>
      <c r="AD1300" s="566"/>
      <c r="AE1300" s="566"/>
      <c r="AF1300" s="566"/>
      <c r="AG1300" s="566"/>
      <c r="AH1300" s="566"/>
      <c r="AI1300" s="572"/>
      <c r="AJ1300" s="572"/>
      <c r="AK1300" s="572"/>
      <c r="AL1300" s="578"/>
      <c r="AM1300" s="579"/>
    </row>
    <row r="1301" spans="1:39" s="649" customFormat="1" x14ac:dyDescent="0.3">
      <c r="A1301" s="565"/>
      <c r="B1301" s="565"/>
      <c r="C1301" s="566"/>
      <c r="D1301" s="566"/>
      <c r="E1301" s="567"/>
      <c r="F1301" s="567"/>
      <c r="G1301" s="567"/>
      <c r="H1301" s="568"/>
      <c r="I1301" s="568"/>
      <c r="J1301" s="569"/>
      <c r="K1301" s="568"/>
      <c r="L1301" s="570"/>
      <c r="M1301" s="571"/>
      <c r="N1301" s="571"/>
      <c r="O1301" s="572"/>
      <c r="P1301" s="566"/>
      <c r="Q1301" s="566"/>
      <c r="R1301" s="566"/>
      <c r="S1301" s="581"/>
      <c r="T1301" s="582"/>
      <c r="U1301" s="565"/>
      <c r="V1301" s="576"/>
      <c r="W1301" s="576"/>
      <c r="X1301" s="577"/>
      <c r="Y1301" s="577"/>
      <c r="Z1301" s="577"/>
      <c r="AA1301" s="577"/>
      <c r="AB1301" s="566"/>
      <c r="AC1301" s="566"/>
      <c r="AD1301" s="566"/>
      <c r="AE1301" s="566"/>
      <c r="AF1301" s="566"/>
      <c r="AG1301" s="566"/>
      <c r="AH1301" s="566"/>
      <c r="AI1301" s="572"/>
      <c r="AJ1301" s="572"/>
      <c r="AK1301" s="572"/>
      <c r="AL1301" s="578"/>
      <c r="AM1301" s="579"/>
    </row>
    <row r="1302" spans="1:39" s="649" customFormat="1" x14ac:dyDescent="0.3">
      <c r="A1302" s="565"/>
      <c r="B1302" s="565"/>
      <c r="C1302" s="566"/>
      <c r="D1302" s="566"/>
      <c r="E1302" s="567"/>
      <c r="F1302" s="567"/>
      <c r="G1302" s="567"/>
      <c r="H1302" s="568"/>
      <c r="I1302" s="568"/>
      <c r="J1302" s="569"/>
      <c r="K1302" s="568"/>
      <c r="L1302" s="570"/>
      <c r="M1302" s="571"/>
      <c r="N1302" s="571"/>
      <c r="O1302" s="572"/>
      <c r="P1302" s="566"/>
      <c r="Q1302" s="566"/>
      <c r="R1302" s="566"/>
      <c r="S1302" s="581"/>
      <c r="T1302" s="582"/>
      <c r="U1302" s="565"/>
      <c r="V1302" s="576"/>
      <c r="W1302" s="576"/>
      <c r="X1302" s="577"/>
      <c r="Y1302" s="577"/>
      <c r="Z1302" s="577"/>
      <c r="AA1302" s="577"/>
      <c r="AB1302" s="566"/>
      <c r="AC1302" s="566"/>
      <c r="AD1302" s="566"/>
      <c r="AE1302" s="566"/>
      <c r="AF1302" s="566"/>
      <c r="AG1302" s="566"/>
      <c r="AH1302" s="566"/>
      <c r="AI1302" s="572"/>
      <c r="AJ1302" s="572"/>
      <c r="AK1302" s="572"/>
      <c r="AL1302" s="578"/>
      <c r="AM1302" s="579"/>
    </row>
    <row r="1303" spans="1:39" s="649" customFormat="1" x14ac:dyDescent="0.3">
      <c r="A1303" s="565"/>
      <c r="B1303" s="565"/>
      <c r="C1303" s="566"/>
      <c r="D1303" s="566"/>
      <c r="E1303" s="567"/>
      <c r="F1303" s="567"/>
      <c r="G1303" s="567"/>
      <c r="H1303" s="568"/>
      <c r="I1303" s="568"/>
      <c r="J1303" s="569"/>
      <c r="K1303" s="568"/>
      <c r="L1303" s="570"/>
      <c r="M1303" s="571"/>
      <c r="N1303" s="571"/>
      <c r="O1303" s="572"/>
      <c r="P1303" s="566"/>
      <c r="Q1303" s="566"/>
      <c r="R1303" s="566"/>
      <c r="S1303" s="581"/>
      <c r="T1303" s="582"/>
      <c r="U1303" s="565"/>
      <c r="V1303" s="576"/>
      <c r="W1303" s="576"/>
      <c r="X1303" s="577"/>
      <c r="Y1303" s="577"/>
      <c r="Z1303" s="577"/>
      <c r="AA1303" s="577"/>
      <c r="AB1303" s="566"/>
      <c r="AC1303" s="566"/>
      <c r="AD1303" s="566"/>
      <c r="AE1303" s="566"/>
      <c r="AF1303" s="566"/>
      <c r="AG1303" s="566"/>
      <c r="AH1303" s="566"/>
      <c r="AI1303" s="572"/>
      <c r="AJ1303" s="572"/>
      <c r="AK1303" s="572"/>
      <c r="AL1303" s="578"/>
      <c r="AM1303" s="579"/>
    </row>
    <row r="1304" spans="1:39" s="649" customFormat="1" x14ac:dyDescent="0.3">
      <c r="A1304" s="565"/>
      <c r="B1304" s="565"/>
      <c r="C1304" s="566"/>
      <c r="D1304" s="566"/>
      <c r="E1304" s="567"/>
      <c r="F1304" s="567"/>
      <c r="G1304" s="567"/>
      <c r="H1304" s="568"/>
      <c r="I1304" s="568"/>
      <c r="J1304" s="569"/>
      <c r="K1304" s="568"/>
      <c r="L1304" s="570"/>
      <c r="M1304" s="571"/>
      <c r="N1304" s="571"/>
      <c r="O1304" s="572"/>
      <c r="P1304" s="566"/>
      <c r="Q1304" s="566"/>
      <c r="R1304" s="566"/>
      <c r="S1304" s="581"/>
      <c r="T1304" s="582"/>
      <c r="U1304" s="565"/>
      <c r="V1304" s="576"/>
      <c r="W1304" s="576"/>
      <c r="X1304" s="577"/>
      <c r="Y1304" s="577"/>
      <c r="Z1304" s="577"/>
      <c r="AA1304" s="577"/>
      <c r="AB1304" s="566"/>
      <c r="AC1304" s="566"/>
      <c r="AD1304" s="566"/>
      <c r="AE1304" s="566"/>
      <c r="AF1304" s="566"/>
      <c r="AG1304" s="566"/>
      <c r="AH1304" s="566"/>
      <c r="AI1304" s="572"/>
      <c r="AJ1304" s="572"/>
      <c r="AK1304" s="572"/>
      <c r="AL1304" s="578"/>
      <c r="AM1304" s="579"/>
    </row>
    <row r="1305" spans="1:39" s="649" customFormat="1" x14ac:dyDescent="0.3">
      <c r="A1305" s="565"/>
      <c r="B1305" s="565"/>
      <c r="C1305" s="566"/>
      <c r="D1305" s="566"/>
      <c r="E1305" s="567"/>
      <c r="F1305" s="567"/>
      <c r="G1305" s="567"/>
      <c r="H1305" s="568"/>
      <c r="I1305" s="568"/>
      <c r="J1305" s="569"/>
      <c r="K1305" s="568"/>
      <c r="L1305" s="570"/>
      <c r="M1305" s="571"/>
      <c r="N1305" s="571"/>
      <c r="O1305" s="572"/>
      <c r="P1305" s="566"/>
      <c r="Q1305" s="566"/>
      <c r="R1305" s="566"/>
      <c r="S1305" s="581"/>
      <c r="T1305" s="582"/>
      <c r="U1305" s="565"/>
      <c r="V1305" s="576"/>
      <c r="W1305" s="576"/>
      <c r="X1305" s="577"/>
      <c r="Y1305" s="577"/>
      <c r="Z1305" s="577"/>
      <c r="AA1305" s="577"/>
      <c r="AB1305" s="566"/>
      <c r="AC1305" s="566"/>
      <c r="AD1305" s="566"/>
      <c r="AE1305" s="566"/>
      <c r="AF1305" s="566"/>
      <c r="AG1305" s="566"/>
      <c r="AH1305" s="566"/>
      <c r="AI1305" s="572"/>
      <c r="AJ1305" s="572"/>
      <c r="AK1305" s="572"/>
      <c r="AL1305" s="578"/>
      <c r="AM1305" s="579"/>
    </row>
    <row r="1306" spans="1:39" s="649" customFormat="1" x14ac:dyDescent="0.3">
      <c r="A1306" s="565"/>
      <c r="B1306" s="565"/>
      <c r="C1306" s="566"/>
      <c r="D1306" s="566"/>
      <c r="E1306" s="567"/>
      <c r="F1306" s="567"/>
      <c r="G1306" s="567"/>
      <c r="H1306" s="568"/>
      <c r="I1306" s="568"/>
      <c r="J1306" s="569"/>
      <c r="K1306" s="568"/>
      <c r="L1306" s="570"/>
      <c r="M1306" s="571"/>
      <c r="N1306" s="571"/>
      <c r="O1306" s="572"/>
      <c r="P1306" s="566"/>
      <c r="Q1306" s="566"/>
      <c r="R1306" s="566"/>
      <c r="S1306" s="581"/>
      <c r="T1306" s="582"/>
      <c r="U1306" s="565"/>
      <c r="V1306" s="576"/>
      <c r="W1306" s="576"/>
      <c r="X1306" s="577"/>
      <c r="Y1306" s="577"/>
      <c r="Z1306" s="577"/>
      <c r="AA1306" s="577"/>
      <c r="AB1306" s="566"/>
      <c r="AC1306" s="566"/>
      <c r="AD1306" s="566"/>
      <c r="AE1306" s="566"/>
      <c r="AF1306" s="566"/>
      <c r="AG1306" s="566"/>
      <c r="AH1306" s="566"/>
      <c r="AI1306" s="572"/>
      <c r="AJ1306" s="572"/>
      <c r="AK1306" s="572"/>
      <c r="AL1306" s="578"/>
      <c r="AM1306" s="579"/>
    </row>
    <row r="1307" spans="1:39" s="649" customFormat="1" x14ac:dyDescent="0.3">
      <c r="A1307" s="565"/>
      <c r="B1307" s="565"/>
      <c r="C1307" s="566"/>
      <c r="D1307" s="566"/>
      <c r="E1307" s="567"/>
      <c r="F1307" s="567"/>
      <c r="G1307" s="567"/>
      <c r="H1307" s="568"/>
      <c r="I1307" s="568"/>
      <c r="J1307" s="569"/>
      <c r="K1307" s="568"/>
      <c r="L1307" s="570"/>
      <c r="M1307" s="571"/>
      <c r="N1307" s="571"/>
      <c r="O1307" s="572"/>
      <c r="P1307" s="566"/>
      <c r="Q1307" s="566"/>
      <c r="R1307" s="566"/>
      <c r="S1307" s="581"/>
      <c r="T1307" s="582"/>
      <c r="U1307" s="565"/>
      <c r="V1307" s="576"/>
      <c r="W1307" s="576"/>
      <c r="X1307" s="577"/>
      <c r="Y1307" s="577"/>
      <c r="Z1307" s="577"/>
      <c r="AA1307" s="577"/>
      <c r="AB1307" s="566"/>
      <c r="AC1307" s="566"/>
      <c r="AD1307" s="566"/>
      <c r="AE1307" s="566"/>
      <c r="AF1307" s="566"/>
      <c r="AG1307" s="566"/>
      <c r="AH1307" s="566"/>
      <c r="AI1307" s="572"/>
      <c r="AJ1307" s="572"/>
      <c r="AK1307" s="572"/>
      <c r="AL1307" s="578"/>
      <c r="AM1307" s="579"/>
    </row>
    <row r="1308" spans="1:39" s="649" customFormat="1" x14ac:dyDescent="0.3">
      <c r="A1308" s="565"/>
      <c r="B1308" s="565"/>
      <c r="C1308" s="566"/>
      <c r="D1308" s="566"/>
      <c r="E1308" s="567"/>
      <c r="F1308" s="567"/>
      <c r="G1308" s="567"/>
      <c r="H1308" s="568"/>
      <c r="I1308" s="568"/>
      <c r="J1308" s="569"/>
      <c r="K1308" s="568"/>
      <c r="L1308" s="570"/>
      <c r="M1308" s="571"/>
      <c r="N1308" s="571"/>
      <c r="O1308" s="572"/>
      <c r="P1308" s="566"/>
      <c r="Q1308" s="566"/>
      <c r="R1308" s="566"/>
      <c r="S1308" s="581"/>
      <c r="T1308" s="582"/>
      <c r="U1308" s="565"/>
      <c r="V1308" s="576"/>
      <c r="W1308" s="576"/>
      <c r="X1308" s="577"/>
      <c r="Y1308" s="577"/>
      <c r="Z1308" s="577"/>
      <c r="AA1308" s="577"/>
      <c r="AB1308" s="566"/>
      <c r="AC1308" s="566"/>
      <c r="AD1308" s="566"/>
      <c r="AE1308" s="566"/>
      <c r="AF1308" s="566"/>
      <c r="AG1308" s="566"/>
      <c r="AH1308" s="566"/>
      <c r="AI1308" s="572"/>
      <c r="AJ1308" s="572"/>
      <c r="AK1308" s="572"/>
      <c r="AL1308" s="578"/>
      <c r="AM1308" s="579"/>
    </row>
    <row r="1309" spans="1:39" s="649" customFormat="1" x14ac:dyDescent="0.3">
      <c r="A1309" s="565"/>
      <c r="B1309" s="565"/>
      <c r="C1309" s="566"/>
      <c r="D1309" s="566"/>
      <c r="E1309" s="567"/>
      <c r="F1309" s="567"/>
      <c r="G1309" s="567"/>
      <c r="H1309" s="568"/>
      <c r="I1309" s="568"/>
      <c r="J1309" s="569"/>
      <c r="K1309" s="568"/>
      <c r="L1309" s="570"/>
      <c r="M1309" s="571"/>
      <c r="N1309" s="571"/>
      <c r="O1309" s="572"/>
      <c r="P1309" s="566"/>
      <c r="Q1309" s="566"/>
      <c r="R1309" s="566"/>
      <c r="S1309" s="581"/>
      <c r="T1309" s="582"/>
      <c r="U1309" s="565"/>
      <c r="V1309" s="576"/>
      <c r="W1309" s="576"/>
      <c r="X1309" s="577"/>
      <c r="Y1309" s="577"/>
      <c r="Z1309" s="577"/>
      <c r="AA1309" s="577"/>
      <c r="AB1309" s="566"/>
      <c r="AC1309" s="566"/>
      <c r="AD1309" s="566"/>
      <c r="AE1309" s="566"/>
      <c r="AF1309" s="566"/>
      <c r="AG1309" s="566"/>
      <c r="AH1309" s="566"/>
      <c r="AI1309" s="572"/>
      <c r="AJ1309" s="572"/>
      <c r="AK1309" s="572"/>
      <c r="AL1309" s="578"/>
      <c r="AM1309" s="579"/>
    </row>
    <row r="1310" spans="1:39" s="649" customFormat="1" x14ac:dyDescent="0.3">
      <c r="A1310" s="565"/>
      <c r="B1310" s="565"/>
      <c r="C1310" s="566"/>
      <c r="D1310" s="566"/>
      <c r="E1310" s="567"/>
      <c r="F1310" s="567"/>
      <c r="G1310" s="567"/>
      <c r="H1310" s="568"/>
      <c r="I1310" s="568"/>
      <c r="J1310" s="569"/>
      <c r="K1310" s="568"/>
      <c r="L1310" s="570"/>
      <c r="M1310" s="571"/>
      <c r="N1310" s="571"/>
      <c r="O1310" s="572"/>
      <c r="P1310" s="566"/>
      <c r="Q1310" s="566"/>
      <c r="R1310" s="566"/>
      <c r="S1310" s="581"/>
      <c r="T1310" s="582"/>
      <c r="U1310" s="565"/>
      <c r="V1310" s="576"/>
      <c r="W1310" s="576"/>
      <c r="X1310" s="577"/>
      <c r="Y1310" s="577"/>
      <c r="Z1310" s="577"/>
      <c r="AA1310" s="577"/>
      <c r="AB1310" s="566"/>
      <c r="AC1310" s="566"/>
      <c r="AD1310" s="566"/>
      <c r="AE1310" s="566"/>
      <c r="AF1310" s="566"/>
      <c r="AG1310" s="566"/>
      <c r="AH1310" s="566"/>
      <c r="AI1310" s="572"/>
      <c r="AJ1310" s="572"/>
      <c r="AK1310" s="572"/>
      <c r="AL1310" s="578"/>
      <c r="AM1310" s="579"/>
    </row>
    <row r="1311" spans="1:39" s="649" customFormat="1" x14ac:dyDescent="0.3">
      <c r="A1311" s="565"/>
      <c r="B1311" s="565"/>
      <c r="C1311" s="566"/>
      <c r="D1311" s="566"/>
      <c r="E1311" s="567"/>
      <c r="F1311" s="567"/>
      <c r="G1311" s="567"/>
      <c r="H1311" s="568"/>
      <c r="I1311" s="568"/>
      <c r="J1311" s="569"/>
      <c r="K1311" s="568"/>
      <c r="L1311" s="570"/>
      <c r="M1311" s="571"/>
      <c r="N1311" s="571"/>
      <c r="O1311" s="572"/>
      <c r="P1311" s="566"/>
      <c r="Q1311" s="566"/>
      <c r="R1311" s="566"/>
      <c r="S1311" s="581"/>
      <c r="T1311" s="582"/>
      <c r="U1311" s="565"/>
      <c r="V1311" s="576"/>
      <c r="W1311" s="576"/>
      <c r="X1311" s="577"/>
      <c r="Y1311" s="577"/>
      <c r="Z1311" s="577"/>
      <c r="AA1311" s="577"/>
      <c r="AB1311" s="566"/>
      <c r="AC1311" s="566"/>
      <c r="AD1311" s="566"/>
      <c r="AE1311" s="566"/>
      <c r="AF1311" s="566"/>
      <c r="AG1311" s="566"/>
      <c r="AH1311" s="566"/>
      <c r="AI1311" s="572"/>
      <c r="AJ1311" s="572"/>
      <c r="AK1311" s="572"/>
      <c r="AL1311" s="578"/>
      <c r="AM1311" s="579"/>
    </row>
    <row r="1312" spans="1:39" s="649" customFormat="1" x14ac:dyDescent="0.3">
      <c r="A1312" s="565"/>
      <c r="B1312" s="565"/>
      <c r="C1312" s="566"/>
      <c r="D1312" s="566"/>
      <c r="E1312" s="567"/>
      <c r="F1312" s="567"/>
      <c r="G1312" s="567"/>
      <c r="H1312" s="568"/>
      <c r="I1312" s="568"/>
      <c r="J1312" s="569"/>
      <c r="K1312" s="568"/>
      <c r="L1312" s="570"/>
      <c r="M1312" s="571"/>
      <c r="N1312" s="571"/>
      <c r="O1312" s="572"/>
      <c r="P1312" s="566"/>
      <c r="Q1312" s="566"/>
      <c r="R1312" s="566"/>
      <c r="S1312" s="581"/>
      <c r="T1312" s="582"/>
      <c r="U1312" s="565"/>
      <c r="V1312" s="576"/>
      <c r="W1312" s="576"/>
      <c r="X1312" s="577"/>
      <c r="Y1312" s="577"/>
      <c r="Z1312" s="577"/>
      <c r="AA1312" s="577"/>
      <c r="AB1312" s="566"/>
      <c r="AC1312" s="566"/>
      <c r="AD1312" s="566"/>
      <c r="AE1312" s="566"/>
      <c r="AF1312" s="566"/>
      <c r="AG1312" s="566"/>
      <c r="AH1312" s="566"/>
      <c r="AI1312" s="572"/>
      <c r="AJ1312" s="572"/>
      <c r="AK1312" s="572"/>
      <c r="AL1312" s="578"/>
      <c r="AM1312" s="579"/>
    </row>
    <row r="1313" spans="1:39" s="649" customFormat="1" x14ac:dyDescent="0.3">
      <c r="A1313" s="565"/>
      <c r="B1313" s="565"/>
      <c r="C1313" s="566"/>
      <c r="D1313" s="566"/>
      <c r="E1313" s="567"/>
      <c r="F1313" s="567"/>
      <c r="G1313" s="567"/>
      <c r="H1313" s="568"/>
      <c r="I1313" s="568"/>
      <c r="J1313" s="569"/>
      <c r="K1313" s="568"/>
      <c r="L1313" s="570"/>
      <c r="M1313" s="571"/>
      <c r="N1313" s="571"/>
      <c r="O1313" s="572"/>
      <c r="P1313" s="566"/>
      <c r="Q1313" s="566"/>
      <c r="R1313" s="566"/>
      <c r="S1313" s="581"/>
      <c r="T1313" s="582"/>
      <c r="U1313" s="565"/>
      <c r="V1313" s="576"/>
      <c r="W1313" s="576"/>
      <c r="X1313" s="577"/>
      <c r="Y1313" s="577"/>
      <c r="Z1313" s="577"/>
      <c r="AA1313" s="577"/>
      <c r="AB1313" s="566"/>
      <c r="AC1313" s="566"/>
      <c r="AD1313" s="566"/>
      <c r="AE1313" s="566"/>
      <c r="AF1313" s="566"/>
      <c r="AG1313" s="566"/>
      <c r="AH1313" s="566"/>
      <c r="AI1313" s="572"/>
      <c r="AJ1313" s="572"/>
      <c r="AK1313" s="572"/>
      <c r="AL1313" s="578"/>
      <c r="AM1313" s="579"/>
    </row>
    <row r="1314" spans="1:39" s="649" customFormat="1" x14ac:dyDescent="0.3">
      <c r="A1314" s="565"/>
      <c r="B1314" s="565"/>
      <c r="C1314" s="566"/>
      <c r="D1314" s="566"/>
      <c r="E1314" s="567"/>
      <c r="F1314" s="567"/>
      <c r="G1314" s="567"/>
      <c r="H1314" s="568"/>
      <c r="I1314" s="568"/>
      <c r="J1314" s="569"/>
      <c r="K1314" s="568"/>
      <c r="L1314" s="570"/>
      <c r="M1314" s="571"/>
      <c r="N1314" s="571"/>
      <c r="O1314" s="572"/>
      <c r="P1314" s="566"/>
      <c r="Q1314" s="566"/>
      <c r="R1314" s="566"/>
      <c r="S1314" s="581"/>
      <c r="T1314" s="582"/>
      <c r="U1314" s="565"/>
      <c r="V1314" s="576"/>
      <c r="W1314" s="576"/>
      <c r="X1314" s="577"/>
      <c r="Y1314" s="577"/>
      <c r="Z1314" s="577"/>
      <c r="AA1314" s="577"/>
      <c r="AB1314" s="566"/>
      <c r="AC1314" s="566"/>
      <c r="AD1314" s="566"/>
      <c r="AE1314" s="566"/>
      <c r="AF1314" s="566"/>
      <c r="AG1314" s="566"/>
      <c r="AH1314" s="566"/>
      <c r="AI1314" s="572"/>
      <c r="AJ1314" s="572"/>
      <c r="AK1314" s="572"/>
      <c r="AL1314" s="578"/>
      <c r="AM1314" s="579"/>
    </row>
    <row r="1315" spans="1:39" s="649" customFormat="1" x14ac:dyDescent="0.3">
      <c r="A1315" s="565"/>
      <c r="B1315" s="565"/>
      <c r="C1315" s="566"/>
      <c r="D1315" s="566"/>
      <c r="E1315" s="567"/>
      <c r="F1315" s="567"/>
      <c r="G1315" s="567"/>
      <c r="H1315" s="568"/>
      <c r="I1315" s="568"/>
      <c r="J1315" s="569"/>
      <c r="K1315" s="568"/>
      <c r="L1315" s="570"/>
      <c r="M1315" s="571"/>
      <c r="N1315" s="571"/>
      <c r="O1315" s="572"/>
      <c r="P1315" s="566"/>
      <c r="Q1315" s="566"/>
      <c r="R1315" s="566"/>
      <c r="S1315" s="581"/>
      <c r="T1315" s="582"/>
      <c r="U1315" s="565"/>
      <c r="V1315" s="576"/>
      <c r="W1315" s="576"/>
      <c r="X1315" s="577"/>
      <c r="Y1315" s="577"/>
      <c r="Z1315" s="577"/>
      <c r="AA1315" s="577"/>
      <c r="AB1315" s="566"/>
      <c r="AC1315" s="566"/>
      <c r="AD1315" s="566"/>
      <c r="AE1315" s="566"/>
      <c r="AF1315" s="566"/>
      <c r="AG1315" s="566"/>
      <c r="AH1315" s="566"/>
      <c r="AI1315" s="572"/>
      <c r="AJ1315" s="572"/>
      <c r="AK1315" s="572"/>
      <c r="AL1315" s="578"/>
      <c r="AM1315" s="579"/>
    </row>
    <row r="1316" spans="1:39" s="649" customFormat="1" x14ac:dyDescent="0.3">
      <c r="A1316" s="565"/>
      <c r="B1316" s="565"/>
      <c r="C1316" s="566"/>
      <c r="D1316" s="566"/>
      <c r="E1316" s="567"/>
      <c r="F1316" s="567"/>
      <c r="G1316" s="567"/>
      <c r="H1316" s="568"/>
      <c r="I1316" s="568"/>
      <c r="J1316" s="569"/>
      <c r="K1316" s="568"/>
      <c r="L1316" s="570"/>
      <c r="M1316" s="571"/>
      <c r="N1316" s="571"/>
      <c r="O1316" s="572"/>
      <c r="P1316" s="566"/>
      <c r="Q1316" s="566"/>
      <c r="R1316" s="566"/>
      <c r="S1316" s="581"/>
      <c r="T1316" s="582"/>
      <c r="U1316" s="565"/>
      <c r="V1316" s="576"/>
      <c r="W1316" s="576"/>
      <c r="X1316" s="577"/>
      <c r="Y1316" s="577"/>
      <c r="Z1316" s="577"/>
      <c r="AA1316" s="577"/>
      <c r="AB1316" s="566"/>
      <c r="AC1316" s="566"/>
      <c r="AD1316" s="566"/>
      <c r="AE1316" s="566"/>
      <c r="AF1316" s="566"/>
      <c r="AG1316" s="566"/>
      <c r="AH1316" s="566"/>
      <c r="AI1316" s="572"/>
      <c r="AJ1316" s="572"/>
      <c r="AK1316" s="572"/>
      <c r="AL1316" s="578"/>
      <c r="AM1316" s="579"/>
    </row>
    <row r="1317" spans="1:39" s="649" customFormat="1" x14ac:dyDescent="0.3">
      <c r="A1317" s="565"/>
      <c r="B1317" s="565"/>
      <c r="C1317" s="566"/>
      <c r="D1317" s="566"/>
      <c r="E1317" s="567"/>
      <c r="F1317" s="567"/>
      <c r="G1317" s="567"/>
      <c r="H1317" s="568"/>
      <c r="I1317" s="568"/>
      <c r="J1317" s="569"/>
      <c r="K1317" s="568"/>
      <c r="L1317" s="570"/>
      <c r="M1317" s="571"/>
      <c r="N1317" s="571"/>
      <c r="O1317" s="572"/>
      <c r="P1317" s="566"/>
      <c r="Q1317" s="566"/>
      <c r="R1317" s="566"/>
      <c r="S1317" s="581"/>
      <c r="T1317" s="582"/>
      <c r="U1317" s="565"/>
      <c r="V1317" s="576"/>
      <c r="W1317" s="576"/>
      <c r="X1317" s="577"/>
      <c r="Y1317" s="577"/>
      <c r="Z1317" s="577"/>
      <c r="AA1317" s="577"/>
      <c r="AB1317" s="566"/>
      <c r="AC1317" s="566"/>
      <c r="AD1317" s="566"/>
      <c r="AE1317" s="566"/>
      <c r="AF1317" s="566"/>
      <c r="AG1317" s="566"/>
      <c r="AH1317" s="566"/>
      <c r="AI1317" s="572"/>
      <c r="AJ1317" s="572"/>
      <c r="AK1317" s="572"/>
      <c r="AL1317" s="578"/>
      <c r="AM1317" s="579"/>
    </row>
    <row r="1318" spans="1:39" s="649" customFormat="1" x14ac:dyDescent="0.3">
      <c r="A1318" s="565"/>
      <c r="B1318" s="565"/>
      <c r="C1318" s="566"/>
      <c r="D1318" s="566"/>
      <c r="E1318" s="567"/>
      <c r="F1318" s="567"/>
      <c r="G1318" s="567"/>
      <c r="H1318" s="568"/>
      <c r="I1318" s="568"/>
      <c r="J1318" s="569"/>
      <c r="K1318" s="568"/>
      <c r="L1318" s="570"/>
      <c r="M1318" s="571"/>
      <c r="N1318" s="571"/>
      <c r="O1318" s="572"/>
      <c r="P1318" s="566"/>
      <c r="Q1318" s="566"/>
      <c r="R1318" s="566"/>
      <c r="S1318" s="581"/>
      <c r="T1318" s="582"/>
      <c r="U1318" s="565"/>
      <c r="V1318" s="576"/>
      <c r="W1318" s="576"/>
      <c r="X1318" s="577"/>
      <c r="Y1318" s="577"/>
      <c r="Z1318" s="577"/>
      <c r="AA1318" s="577"/>
      <c r="AB1318" s="566"/>
      <c r="AC1318" s="566"/>
      <c r="AD1318" s="566"/>
      <c r="AE1318" s="566"/>
      <c r="AF1318" s="566"/>
      <c r="AG1318" s="566"/>
      <c r="AH1318" s="566"/>
      <c r="AI1318" s="572"/>
      <c r="AJ1318" s="572"/>
      <c r="AK1318" s="572"/>
      <c r="AL1318" s="578"/>
      <c r="AM1318" s="579"/>
    </row>
    <row r="1319" spans="1:39" s="649" customFormat="1" x14ac:dyDescent="0.3">
      <c r="A1319" s="565"/>
      <c r="B1319" s="565"/>
      <c r="C1319" s="566"/>
      <c r="D1319" s="566"/>
      <c r="E1319" s="567"/>
      <c r="F1319" s="567"/>
      <c r="G1319" s="567"/>
      <c r="H1319" s="568"/>
      <c r="I1319" s="568"/>
      <c r="J1319" s="569"/>
      <c r="K1319" s="568"/>
      <c r="L1319" s="570"/>
      <c r="M1319" s="571"/>
      <c r="N1319" s="571"/>
      <c r="O1319" s="572"/>
      <c r="P1319" s="566"/>
      <c r="Q1319" s="566"/>
      <c r="R1319" s="566"/>
      <c r="S1319" s="581"/>
      <c r="T1319" s="582"/>
      <c r="U1319" s="565"/>
      <c r="V1319" s="576"/>
      <c r="W1319" s="576"/>
      <c r="X1319" s="577"/>
      <c r="Y1319" s="577"/>
      <c r="Z1319" s="577"/>
      <c r="AA1319" s="577"/>
      <c r="AB1319" s="566"/>
      <c r="AC1319" s="566"/>
      <c r="AD1319" s="566"/>
      <c r="AE1319" s="566"/>
      <c r="AF1319" s="566"/>
      <c r="AG1319" s="566"/>
      <c r="AH1319" s="566"/>
      <c r="AI1319" s="572"/>
      <c r="AJ1319" s="572"/>
      <c r="AK1319" s="572"/>
      <c r="AL1319" s="578"/>
      <c r="AM1319" s="579"/>
    </row>
    <row r="1320" spans="1:39" s="649" customFormat="1" x14ac:dyDescent="0.3">
      <c r="A1320" s="565"/>
      <c r="B1320" s="565"/>
      <c r="C1320" s="566"/>
      <c r="D1320" s="566"/>
      <c r="E1320" s="567"/>
      <c r="F1320" s="567"/>
      <c r="G1320" s="567"/>
      <c r="H1320" s="568"/>
      <c r="I1320" s="568"/>
      <c r="J1320" s="569"/>
      <c r="K1320" s="568"/>
      <c r="L1320" s="570"/>
      <c r="M1320" s="571"/>
      <c r="N1320" s="571"/>
      <c r="O1320" s="572"/>
      <c r="P1320" s="566"/>
      <c r="Q1320" s="566"/>
      <c r="R1320" s="566"/>
      <c r="S1320" s="581"/>
      <c r="T1320" s="582"/>
      <c r="U1320" s="565"/>
      <c r="V1320" s="576"/>
      <c r="W1320" s="576"/>
      <c r="X1320" s="577"/>
      <c r="Y1320" s="577"/>
      <c r="Z1320" s="577"/>
      <c r="AA1320" s="577"/>
      <c r="AB1320" s="566"/>
      <c r="AC1320" s="566"/>
      <c r="AD1320" s="566"/>
      <c r="AE1320" s="566"/>
      <c r="AF1320" s="566"/>
      <c r="AG1320" s="566"/>
      <c r="AH1320" s="566"/>
      <c r="AI1320" s="572"/>
      <c r="AJ1320" s="572"/>
      <c r="AK1320" s="572"/>
      <c r="AL1320" s="578"/>
      <c r="AM1320" s="579"/>
    </row>
    <row r="1321" spans="1:39" s="649" customFormat="1" x14ac:dyDescent="0.3">
      <c r="A1321" s="565"/>
      <c r="B1321" s="565"/>
      <c r="C1321" s="566"/>
      <c r="D1321" s="566"/>
      <c r="E1321" s="567"/>
      <c r="F1321" s="567"/>
      <c r="G1321" s="567"/>
      <c r="H1321" s="568"/>
      <c r="I1321" s="568"/>
      <c r="J1321" s="569"/>
      <c r="K1321" s="568"/>
      <c r="L1321" s="570"/>
      <c r="M1321" s="571"/>
      <c r="N1321" s="571"/>
      <c r="O1321" s="572"/>
      <c r="P1321" s="566"/>
      <c r="Q1321" s="566"/>
      <c r="R1321" s="566"/>
      <c r="S1321" s="581"/>
      <c r="T1321" s="582"/>
      <c r="U1321" s="565"/>
      <c r="V1321" s="576"/>
      <c r="W1321" s="576"/>
      <c r="X1321" s="577"/>
      <c r="Y1321" s="577"/>
      <c r="Z1321" s="577"/>
      <c r="AA1321" s="577"/>
      <c r="AB1321" s="566"/>
      <c r="AC1321" s="566"/>
      <c r="AD1321" s="566"/>
      <c r="AE1321" s="566"/>
      <c r="AF1321" s="566"/>
      <c r="AG1321" s="566"/>
      <c r="AH1321" s="566"/>
      <c r="AI1321" s="572"/>
      <c r="AJ1321" s="572"/>
      <c r="AK1321" s="572"/>
      <c r="AL1321" s="578"/>
      <c r="AM1321" s="579"/>
    </row>
    <row r="1322" spans="1:39" s="649" customFormat="1" x14ac:dyDescent="0.3">
      <c r="A1322" s="565"/>
      <c r="B1322" s="565"/>
      <c r="C1322" s="566"/>
      <c r="D1322" s="566"/>
      <c r="E1322" s="567"/>
      <c r="F1322" s="567"/>
      <c r="G1322" s="567"/>
      <c r="H1322" s="568"/>
      <c r="I1322" s="568"/>
      <c r="J1322" s="569"/>
      <c r="K1322" s="568"/>
      <c r="L1322" s="570"/>
      <c r="M1322" s="571"/>
      <c r="N1322" s="571"/>
      <c r="O1322" s="572"/>
      <c r="P1322" s="566"/>
      <c r="Q1322" s="566"/>
      <c r="R1322" s="566"/>
      <c r="S1322" s="581"/>
      <c r="T1322" s="582"/>
      <c r="U1322" s="565"/>
      <c r="V1322" s="576"/>
      <c r="W1322" s="576"/>
      <c r="X1322" s="577"/>
      <c r="Y1322" s="577"/>
      <c r="Z1322" s="577"/>
      <c r="AA1322" s="577"/>
      <c r="AB1322" s="566"/>
      <c r="AC1322" s="566"/>
      <c r="AD1322" s="566"/>
      <c r="AE1322" s="566"/>
      <c r="AF1322" s="566"/>
      <c r="AG1322" s="566"/>
      <c r="AH1322" s="566"/>
      <c r="AI1322" s="572"/>
      <c r="AJ1322" s="572"/>
      <c r="AK1322" s="572"/>
      <c r="AL1322" s="578"/>
      <c r="AM1322" s="579"/>
    </row>
    <row r="1323" spans="1:39" s="649" customFormat="1" x14ac:dyDescent="0.3">
      <c r="A1323" s="565"/>
      <c r="B1323" s="565"/>
      <c r="C1323" s="566"/>
      <c r="D1323" s="566"/>
      <c r="E1323" s="567"/>
      <c r="F1323" s="567"/>
      <c r="G1323" s="567"/>
      <c r="H1323" s="568"/>
      <c r="I1323" s="568"/>
      <c r="J1323" s="569"/>
      <c r="K1323" s="568"/>
      <c r="L1323" s="570"/>
      <c r="M1323" s="571"/>
      <c r="N1323" s="571"/>
      <c r="O1323" s="572"/>
      <c r="P1323" s="566"/>
      <c r="Q1323" s="566"/>
      <c r="R1323" s="566"/>
      <c r="S1323" s="581"/>
      <c r="T1323" s="582"/>
      <c r="U1323" s="565"/>
      <c r="V1323" s="576"/>
      <c r="W1323" s="576"/>
      <c r="X1323" s="577"/>
      <c r="Y1323" s="577"/>
      <c r="Z1323" s="577"/>
      <c r="AA1323" s="577"/>
      <c r="AB1323" s="566"/>
      <c r="AC1323" s="566"/>
      <c r="AD1323" s="566"/>
      <c r="AE1323" s="566"/>
      <c r="AF1323" s="566"/>
      <c r="AG1323" s="566"/>
      <c r="AH1323" s="566"/>
      <c r="AI1323" s="572"/>
      <c r="AJ1323" s="572"/>
      <c r="AK1323" s="572"/>
      <c r="AL1323" s="578"/>
      <c r="AM1323" s="579"/>
    </row>
    <row r="1324" spans="1:39" s="649" customFormat="1" x14ac:dyDescent="0.3">
      <c r="A1324" s="565"/>
      <c r="B1324" s="565"/>
      <c r="C1324" s="566"/>
      <c r="D1324" s="566"/>
      <c r="E1324" s="567"/>
      <c r="F1324" s="567"/>
      <c r="G1324" s="567"/>
      <c r="H1324" s="568"/>
      <c r="I1324" s="568"/>
      <c r="J1324" s="569"/>
      <c r="K1324" s="568"/>
      <c r="L1324" s="570"/>
      <c r="M1324" s="571"/>
      <c r="N1324" s="571"/>
      <c r="O1324" s="572"/>
      <c r="P1324" s="566"/>
      <c r="Q1324" s="566"/>
      <c r="R1324" s="566"/>
      <c r="S1324" s="581"/>
      <c r="T1324" s="582"/>
      <c r="U1324" s="565"/>
      <c r="V1324" s="576"/>
      <c r="W1324" s="576"/>
      <c r="X1324" s="577"/>
      <c r="Y1324" s="577"/>
      <c r="Z1324" s="577"/>
      <c r="AA1324" s="577"/>
      <c r="AB1324" s="566"/>
      <c r="AC1324" s="566"/>
      <c r="AD1324" s="566"/>
      <c r="AE1324" s="566"/>
      <c r="AF1324" s="566"/>
      <c r="AG1324" s="566"/>
      <c r="AH1324" s="566"/>
      <c r="AI1324" s="572"/>
      <c r="AJ1324" s="572"/>
      <c r="AK1324" s="572"/>
      <c r="AL1324" s="578"/>
      <c r="AM1324" s="579"/>
    </row>
    <row r="1325" spans="1:39" s="649" customFormat="1" x14ac:dyDescent="0.3">
      <c r="A1325" s="565"/>
      <c r="B1325" s="565"/>
      <c r="C1325" s="566"/>
      <c r="D1325" s="566"/>
      <c r="E1325" s="567"/>
      <c r="F1325" s="567"/>
      <c r="G1325" s="567"/>
      <c r="H1325" s="568"/>
      <c r="I1325" s="568"/>
      <c r="J1325" s="569"/>
      <c r="K1325" s="568"/>
      <c r="L1325" s="570"/>
      <c r="M1325" s="571"/>
      <c r="N1325" s="571"/>
      <c r="O1325" s="572"/>
      <c r="P1325" s="566"/>
      <c r="Q1325" s="566"/>
      <c r="R1325" s="566"/>
      <c r="S1325" s="581"/>
      <c r="T1325" s="582"/>
      <c r="U1325" s="565"/>
      <c r="V1325" s="576"/>
      <c r="W1325" s="576"/>
      <c r="X1325" s="577"/>
      <c r="Y1325" s="577"/>
      <c r="Z1325" s="577"/>
      <c r="AA1325" s="577"/>
      <c r="AB1325" s="566"/>
      <c r="AC1325" s="566"/>
      <c r="AD1325" s="566"/>
      <c r="AE1325" s="566"/>
      <c r="AF1325" s="566"/>
      <c r="AG1325" s="566"/>
      <c r="AH1325" s="566"/>
      <c r="AI1325" s="572"/>
      <c r="AJ1325" s="572"/>
      <c r="AK1325" s="572"/>
      <c r="AL1325" s="578"/>
      <c r="AM1325" s="579"/>
    </row>
    <row r="1326" spans="1:39" s="649" customFormat="1" x14ac:dyDescent="0.3">
      <c r="A1326" s="565"/>
      <c r="B1326" s="565"/>
      <c r="C1326" s="566"/>
      <c r="D1326" s="566"/>
      <c r="E1326" s="567"/>
      <c r="F1326" s="567"/>
      <c r="G1326" s="567"/>
      <c r="H1326" s="568"/>
      <c r="I1326" s="568"/>
      <c r="J1326" s="569"/>
      <c r="K1326" s="568"/>
      <c r="L1326" s="570"/>
      <c r="M1326" s="571"/>
      <c r="N1326" s="571"/>
      <c r="O1326" s="572"/>
      <c r="P1326" s="566"/>
      <c r="Q1326" s="566"/>
      <c r="R1326" s="566"/>
      <c r="S1326" s="581"/>
      <c r="T1326" s="582"/>
      <c r="U1326" s="565"/>
      <c r="V1326" s="576"/>
      <c r="W1326" s="576"/>
      <c r="X1326" s="577"/>
      <c r="Y1326" s="577"/>
      <c r="Z1326" s="577"/>
      <c r="AA1326" s="577"/>
      <c r="AB1326" s="566"/>
      <c r="AC1326" s="566"/>
      <c r="AD1326" s="566"/>
      <c r="AE1326" s="566"/>
      <c r="AF1326" s="566"/>
      <c r="AG1326" s="566"/>
      <c r="AH1326" s="566"/>
      <c r="AI1326" s="572"/>
      <c r="AJ1326" s="572"/>
      <c r="AK1326" s="572"/>
      <c r="AL1326" s="578"/>
      <c r="AM1326" s="579"/>
    </row>
    <row r="1327" spans="1:39" s="649" customFormat="1" x14ac:dyDescent="0.3">
      <c r="A1327" s="565"/>
      <c r="B1327" s="565"/>
      <c r="C1327" s="566"/>
      <c r="D1327" s="566"/>
      <c r="E1327" s="567"/>
      <c r="F1327" s="567"/>
      <c r="G1327" s="567"/>
      <c r="H1327" s="568"/>
      <c r="I1327" s="568"/>
      <c r="J1327" s="569"/>
      <c r="K1327" s="568"/>
      <c r="L1327" s="570"/>
      <c r="M1327" s="571"/>
      <c r="N1327" s="571"/>
      <c r="O1327" s="572"/>
      <c r="P1327" s="566"/>
      <c r="Q1327" s="566"/>
      <c r="R1327" s="566"/>
      <c r="S1327" s="581"/>
      <c r="T1327" s="582"/>
      <c r="U1327" s="565"/>
      <c r="V1327" s="576"/>
      <c r="W1327" s="576"/>
      <c r="X1327" s="577"/>
      <c r="Y1327" s="577"/>
      <c r="Z1327" s="577"/>
      <c r="AA1327" s="577"/>
      <c r="AB1327" s="566"/>
      <c r="AC1327" s="566"/>
      <c r="AD1327" s="566"/>
      <c r="AE1327" s="566"/>
      <c r="AF1327" s="566"/>
      <c r="AG1327" s="566"/>
      <c r="AH1327" s="566"/>
      <c r="AI1327" s="572"/>
      <c r="AJ1327" s="572"/>
      <c r="AK1327" s="572"/>
      <c r="AL1327" s="578"/>
      <c r="AM1327" s="579"/>
    </row>
    <row r="1328" spans="1:39" s="649" customFormat="1" x14ac:dyDescent="0.3">
      <c r="A1328" s="565"/>
      <c r="B1328" s="565"/>
      <c r="C1328" s="566"/>
      <c r="D1328" s="566"/>
      <c r="E1328" s="567"/>
      <c r="F1328" s="567"/>
      <c r="G1328" s="567"/>
      <c r="H1328" s="568"/>
      <c r="I1328" s="568"/>
      <c r="J1328" s="569"/>
      <c r="K1328" s="568"/>
      <c r="L1328" s="570"/>
      <c r="M1328" s="571"/>
      <c r="N1328" s="571"/>
      <c r="O1328" s="572"/>
      <c r="P1328" s="566"/>
      <c r="Q1328" s="566"/>
      <c r="R1328" s="566"/>
      <c r="S1328" s="581"/>
      <c r="T1328" s="582"/>
      <c r="U1328" s="565"/>
      <c r="V1328" s="576"/>
      <c r="W1328" s="576"/>
      <c r="X1328" s="577"/>
      <c r="Y1328" s="577"/>
      <c r="Z1328" s="577"/>
      <c r="AA1328" s="577"/>
      <c r="AB1328" s="566"/>
      <c r="AC1328" s="566"/>
      <c r="AD1328" s="566"/>
      <c r="AE1328" s="566"/>
      <c r="AF1328" s="566"/>
      <c r="AG1328" s="566"/>
      <c r="AH1328" s="566"/>
      <c r="AI1328" s="572"/>
      <c r="AJ1328" s="572"/>
      <c r="AK1328" s="572"/>
      <c r="AL1328" s="578"/>
      <c r="AM1328" s="579"/>
    </row>
    <row r="1329" spans="1:39" s="649" customFormat="1" x14ac:dyDescent="0.3">
      <c r="A1329" s="565"/>
      <c r="B1329" s="565"/>
      <c r="C1329" s="566"/>
      <c r="D1329" s="566"/>
      <c r="E1329" s="567"/>
      <c r="F1329" s="567"/>
      <c r="G1329" s="567"/>
      <c r="H1329" s="568"/>
      <c r="I1329" s="568"/>
      <c r="J1329" s="569"/>
      <c r="K1329" s="568"/>
      <c r="L1329" s="570"/>
      <c r="M1329" s="571"/>
      <c r="N1329" s="571"/>
      <c r="O1329" s="572"/>
      <c r="P1329" s="566"/>
      <c r="Q1329" s="566"/>
      <c r="R1329" s="566"/>
      <c r="S1329" s="581"/>
      <c r="T1329" s="582"/>
      <c r="U1329" s="565"/>
      <c r="V1329" s="576"/>
      <c r="W1329" s="576"/>
      <c r="X1329" s="577"/>
      <c r="Y1329" s="577"/>
      <c r="Z1329" s="577"/>
      <c r="AA1329" s="577"/>
      <c r="AB1329" s="566"/>
      <c r="AC1329" s="566"/>
      <c r="AD1329" s="566"/>
      <c r="AE1329" s="566"/>
      <c r="AF1329" s="566"/>
      <c r="AG1329" s="566"/>
      <c r="AH1329" s="566"/>
      <c r="AI1329" s="572"/>
      <c r="AJ1329" s="572"/>
      <c r="AK1329" s="572"/>
      <c r="AL1329" s="578"/>
      <c r="AM1329" s="579"/>
    </row>
    <row r="1330" spans="1:39" s="649" customFormat="1" x14ac:dyDescent="0.3">
      <c r="A1330" s="565"/>
      <c r="B1330" s="565"/>
      <c r="C1330" s="566"/>
      <c r="D1330" s="566"/>
      <c r="E1330" s="567"/>
      <c r="F1330" s="567"/>
      <c r="G1330" s="567"/>
      <c r="H1330" s="568"/>
      <c r="I1330" s="568"/>
      <c r="J1330" s="569"/>
      <c r="K1330" s="568"/>
      <c r="L1330" s="570"/>
      <c r="M1330" s="571"/>
      <c r="N1330" s="571"/>
      <c r="O1330" s="572"/>
      <c r="P1330" s="566"/>
      <c r="Q1330" s="566"/>
      <c r="R1330" s="566"/>
      <c r="S1330" s="581"/>
      <c r="T1330" s="582"/>
      <c r="U1330" s="565"/>
      <c r="V1330" s="576"/>
      <c r="W1330" s="576"/>
      <c r="X1330" s="577"/>
      <c r="Y1330" s="577"/>
      <c r="Z1330" s="577"/>
      <c r="AA1330" s="577"/>
      <c r="AB1330" s="566"/>
      <c r="AC1330" s="566"/>
      <c r="AD1330" s="566"/>
      <c r="AE1330" s="566"/>
      <c r="AF1330" s="566"/>
      <c r="AG1330" s="566"/>
      <c r="AH1330" s="566"/>
      <c r="AI1330" s="572"/>
      <c r="AJ1330" s="572"/>
      <c r="AK1330" s="572"/>
      <c r="AL1330" s="578"/>
      <c r="AM1330" s="579"/>
    </row>
    <row r="1331" spans="1:39" s="649" customFormat="1" x14ac:dyDescent="0.3">
      <c r="A1331" s="565"/>
      <c r="B1331" s="565"/>
      <c r="C1331" s="566"/>
      <c r="D1331" s="566"/>
      <c r="E1331" s="567"/>
      <c r="F1331" s="567"/>
      <c r="G1331" s="567"/>
      <c r="H1331" s="568"/>
      <c r="I1331" s="568"/>
      <c r="J1331" s="569"/>
      <c r="K1331" s="568"/>
      <c r="L1331" s="570"/>
      <c r="M1331" s="571"/>
      <c r="N1331" s="571"/>
      <c r="O1331" s="572"/>
      <c r="P1331" s="566"/>
      <c r="Q1331" s="566"/>
      <c r="R1331" s="566"/>
      <c r="S1331" s="581"/>
      <c r="T1331" s="582"/>
      <c r="U1331" s="565"/>
      <c r="V1331" s="576"/>
      <c r="W1331" s="576"/>
      <c r="X1331" s="577"/>
      <c r="Y1331" s="577"/>
      <c r="Z1331" s="577"/>
      <c r="AA1331" s="577"/>
      <c r="AB1331" s="566"/>
      <c r="AC1331" s="566"/>
      <c r="AD1331" s="566"/>
      <c r="AE1331" s="566"/>
      <c r="AF1331" s="566"/>
      <c r="AG1331" s="566"/>
      <c r="AH1331" s="566"/>
      <c r="AI1331" s="572"/>
      <c r="AJ1331" s="572"/>
      <c r="AK1331" s="572"/>
      <c r="AL1331" s="578"/>
      <c r="AM1331" s="579"/>
    </row>
    <row r="1332" spans="1:39" s="649" customFormat="1" x14ac:dyDescent="0.3">
      <c r="A1332" s="565"/>
      <c r="B1332" s="565"/>
      <c r="C1332" s="566"/>
      <c r="D1332" s="566"/>
      <c r="E1332" s="567"/>
      <c r="F1332" s="567"/>
      <c r="G1332" s="567"/>
      <c r="H1332" s="568"/>
      <c r="I1332" s="568"/>
      <c r="J1332" s="569"/>
      <c r="K1332" s="568"/>
      <c r="L1332" s="570"/>
      <c r="M1332" s="571"/>
      <c r="N1332" s="571"/>
      <c r="O1332" s="572"/>
      <c r="P1332" s="566"/>
      <c r="Q1332" s="566"/>
      <c r="R1332" s="566"/>
      <c r="S1332" s="581"/>
      <c r="T1332" s="582"/>
      <c r="U1332" s="565"/>
      <c r="V1332" s="576"/>
      <c r="W1332" s="576"/>
      <c r="X1332" s="577"/>
      <c r="Y1332" s="577"/>
      <c r="Z1332" s="577"/>
      <c r="AA1332" s="577"/>
      <c r="AB1332" s="566"/>
      <c r="AC1332" s="566"/>
      <c r="AD1332" s="566"/>
      <c r="AE1332" s="566"/>
      <c r="AF1332" s="566"/>
      <c r="AG1332" s="566"/>
      <c r="AH1332" s="566"/>
      <c r="AI1332" s="572"/>
      <c r="AJ1332" s="572"/>
      <c r="AK1332" s="572"/>
      <c r="AL1332" s="578"/>
      <c r="AM1332" s="579"/>
    </row>
    <row r="1333" spans="1:39" s="649" customFormat="1" x14ac:dyDescent="0.3">
      <c r="A1333" s="565"/>
      <c r="B1333" s="565"/>
      <c r="C1333" s="566"/>
      <c r="D1333" s="566"/>
      <c r="E1333" s="567"/>
      <c r="F1333" s="567"/>
      <c r="G1333" s="567"/>
      <c r="H1333" s="568"/>
      <c r="I1333" s="568"/>
      <c r="J1333" s="569"/>
      <c r="K1333" s="568"/>
      <c r="L1333" s="570"/>
      <c r="M1333" s="571"/>
      <c r="N1333" s="571"/>
      <c r="O1333" s="572"/>
      <c r="P1333" s="566"/>
      <c r="Q1333" s="566"/>
      <c r="R1333" s="566"/>
      <c r="S1333" s="581"/>
      <c r="T1333" s="582"/>
      <c r="U1333" s="565"/>
      <c r="V1333" s="576"/>
      <c r="W1333" s="576"/>
      <c r="X1333" s="577"/>
      <c r="Y1333" s="577"/>
      <c r="Z1333" s="577"/>
      <c r="AA1333" s="577"/>
      <c r="AB1333" s="566"/>
      <c r="AC1333" s="566"/>
      <c r="AD1333" s="566"/>
      <c r="AE1333" s="566"/>
      <c r="AF1333" s="566"/>
      <c r="AG1333" s="566"/>
      <c r="AH1333" s="566"/>
      <c r="AI1333" s="572"/>
      <c r="AJ1333" s="572"/>
      <c r="AK1333" s="572"/>
      <c r="AL1333" s="578"/>
      <c r="AM1333" s="579"/>
    </row>
    <row r="1334" spans="1:39" s="649" customFormat="1" x14ac:dyDescent="0.3">
      <c r="A1334" s="565"/>
      <c r="B1334" s="565"/>
      <c r="C1334" s="566"/>
      <c r="D1334" s="566"/>
      <c r="E1334" s="567"/>
      <c r="F1334" s="567"/>
      <c r="G1334" s="567"/>
      <c r="H1334" s="568"/>
      <c r="I1334" s="568"/>
      <c r="J1334" s="569"/>
      <c r="K1334" s="568"/>
      <c r="L1334" s="570"/>
      <c r="M1334" s="571"/>
      <c r="N1334" s="571"/>
      <c r="O1334" s="572"/>
      <c r="P1334" s="566"/>
      <c r="Q1334" s="566"/>
      <c r="R1334" s="566"/>
      <c r="S1334" s="581"/>
      <c r="T1334" s="582"/>
      <c r="U1334" s="565"/>
      <c r="V1334" s="576"/>
      <c r="W1334" s="576"/>
      <c r="X1334" s="577"/>
      <c r="Y1334" s="577"/>
      <c r="Z1334" s="577"/>
      <c r="AA1334" s="577"/>
      <c r="AB1334" s="566"/>
      <c r="AC1334" s="566"/>
      <c r="AD1334" s="566"/>
      <c r="AE1334" s="566"/>
      <c r="AF1334" s="566"/>
      <c r="AG1334" s="566"/>
      <c r="AH1334" s="566"/>
      <c r="AI1334" s="572"/>
      <c r="AJ1334" s="572"/>
      <c r="AK1334" s="572"/>
      <c r="AL1334" s="578"/>
      <c r="AM1334" s="579"/>
    </row>
    <row r="1335" spans="1:39" s="649" customFormat="1" x14ac:dyDescent="0.3">
      <c r="A1335" s="565"/>
      <c r="B1335" s="565"/>
      <c r="C1335" s="566"/>
      <c r="D1335" s="566"/>
      <c r="E1335" s="567"/>
      <c r="F1335" s="567"/>
      <c r="G1335" s="567"/>
      <c r="H1335" s="568"/>
      <c r="I1335" s="568"/>
      <c r="J1335" s="569"/>
      <c r="K1335" s="568"/>
      <c r="L1335" s="570"/>
      <c r="M1335" s="571"/>
      <c r="N1335" s="571"/>
      <c r="O1335" s="572"/>
      <c r="P1335" s="566"/>
      <c r="Q1335" s="566"/>
      <c r="R1335" s="566"/>
      <c r="S1335" s="581"/>
      <c r="T1335" s="582"/>
      <c r="U1335" s="565"/>
      <c r="V1335" s="576"/>
      <c r="W1335" s="576"/>
      <c r="X1335" s="577"/>
      <c r="Y1335" s="577"/>
      <c r="Z1335" s="577"/>
      <c r="AA1335" s="577"/>
      <c r="AB1335" s="566"/>
      <c r="AC1335" s="566"/>
      <c r="AD1335" s="566"/>
      <c r="AE1335" s="566"/>
      <c r="AF1335" s="566"/>
      <c r="AG1335" s="566"/>
      <c r="AH1335" s="566"/>
      <c r="AI1335" s="572"/>
      <c r="AJ1335" s="572"/>
      <c r="AK1335" s="572"/>
      <c r="AL1335" s="578"/>
      <c r="AM1335" s="579"/>
    </row>
    <row r="1336" spans="1:39" s="649" customFormat="1" x14ac:dyDescent="0.3">
      <c r="A1336" s="565"/>
      <c r="B1336" s="565"/>
      <c r="C1336" s="566"/>
      <c r="D1336" s="566"/>
      <c r="E1336" s="567"/>
      <c r="F1336" s="567"/>
      <c r="G1336" s="567"/>
      <c r="H1336" s="568"/>
      <c r="I1336" s="568"/>
      <c r="J1336" s="569"/>
      <c r="K1336" s="568"/>
      <c r="L1336" s="570"/>
      <c r="M1336" s="571"/>
      <c r="N1336" s="571"/>
      <c r="O1336" s="572"/>
      <c r="P1336" s="566"/>
      <c r="Q1336" s="566"/>
      <c r="R1336" s="566"/>
      <c r="S1336" s="581"/>
      <c r="T1336" s="582"/>
      <c r="U1336" s="565"/>
      <c r="V1336" s="576"/>
      <c r="W1336" s="576"/>
      <c r="X1336" s="577"/>
      <c r="Y1336" s="577"/>
      <c r="Z1336" s="577"/>
      <c r="AA1336" s="577"/>
      <c r="AB1336" s="566"/>
      <c r="AC1336" s="566"/>
      <c r="AD1336" s="566"/>
      <c r="AE1336" s="566"/>
      <c r="AF1336" s="566"/>
      <c r="AG1336" s="566"/>
      <c r="AH1336" s="566"/>
      <c r="AI1336" s="572"/>
      <c r="AJ1336" s="572"/>
      <c r="AK1336" s="572"/>
      <c r="AL1336" s="578"/>
      <c r="AM1336" s="579"/>
    </row>
    <row r="1337" spans="1:39" s="649" customFormat="1" x14ac:dyDescent="0.3">
      <c r="A1337" s="565"/>
      <c r="B1337" s="565"/>
      <c r="C1337" s="566"/>
      <c r="D1337" s="566"/>
      <c r="E1337" s="567"/>
      <c r="F1337" s="567"/>
      <c r="G1337" s="567"/>
      <c r="H1337" s="568"/>
      <c r="I1337" s="568"/>
      <c r="J1337" s="569"/>
      <c r="K1337" s="568"/>
      <c r="L1337" s="570"/>
      <c r="M1337" s="571"/>
      <c r="N1337" s="571"/>
      <c r="O1337" s="572"/>
      <c r="P1337" s="566"/>
      <c r="Q1337" s="566"/>
      <c r="R1337" s="566"/>
      <c r="S1337" s="581"/>
      <c r="T1337" s="582"/>
      <c r="U1337" s="565"/>
      <c r="V1337" s="576"/>
      <c r="W1337" s="576"/>
      <c r="X1337" s="577"/>
      <c r="Y1337" s="577"/>
      <c r="Z1337" s="577"/>
      <c r="AA1337" s="577"/>
      <c r="AB1337" s="566"/>
      <c r="AC1337" s="566"/>
      <c r="AD1337" s="566"/>
      <c r="AE1337" s="566"/>
      <c r="AF1337" s="566"/>
      <c r="AG1337" s="566"/>
      <c r="AH1337" s="566"/>
      <c r="AI1337" s="572"/>
      <c r="AJ1337" s="572"/>
      <c r="AK1337" s="572"/>
      <c r="AL1337" s="578"/>
      <c r="AM1337" s="579"/>
    </row>
    <row r="1338" spans="1:39" s="649" customFormat="1" x14ac:dyDescent="0.3">
      <c r="A1338" s="565"/>
      <c r="B1338" s="565"/>
      <c r="C1338" s="566"/>
      <c r="D1338" s="566"/>
      <c r="E1338" s="567"/>
      <c r="F1338" s="567"/>
      <c r="G1338" s="567"/>
      <c r="H1338" s="568"/>
      <c r="I1338" s="568"/>
      <c r="J1338" s="569"/>
      <c r="K1338" s="568"/>
      <c r="L1338" s="570"/>
      <c r="M1338" s="571"/>
      <c r="N1338" s="571"/>
      <c r="O1338" s="572"/>
      <c r="P1338" s="566"/>
      <c r="Q1338" s="566"/>
      <c r="R1338" s="566"/>
      <c r="S1338" s="581"/>
      <c r="T1338" s="582"/>
      <c r="U1338" s="565"/>
      <c r="V1338" s="576"/>
      <c r="W1338" s="576"/>
      <c r="X1338" s="577"/>
      <c r="Y1338" s="577"/>
      <c r="Z1338" s="577"/>
      <c r="AA1338" s="577"/>
      <c r="AB1338" s="566"/>
      <c r="AC1338" s="566"/>
      <c r="AD1338" s="566"/>
      <c r="AE1338" s="566"/>
      <c r="AF1338" s="566"/>
      <c r="AG1338" s="566"/>
      <c r="AH1338" s="566"/>
      <c r="AI1338" s="572"/>
      <c r="AJ1338" s="572"/>
      <c r="AK1338" s="572"/>
      <c r="AL1338" s="578"/>
      <c r="AM1338" s="579"/>
    </row>
    <row r="1339" spans="1:39" s="649" customFormat="1" x14ac:dyDescent="0.3">
      <c r="A1339" s="565"/>
      <c r="B1339" s="565"/>
      <c r="C1339" s="566"/>
      <c r="D1339" s="566"/>
      <c r="E1339" s="567"/>
      <c r="F1339" s="567"/>
      <c r="G1339" s="567"/>
      <c r="H1339" s="568"/>
      <c r="I1339" s="568"/>
      <c r="J1339" s="569"/>
      <c r="K1339" s="568"/>
      <c r="L1339" s="570"/>
      <c r="M1339" s="571"/>
      <c r="N1339" s="571"/>
      <c r="O1339" s="572"/>
      <c r="P1339" s="566"/>
      <c r="Q1339" s="566"/>
      <c r="R1339" s="566"/>
      <c r="S1339" s="581"/>
      <c r="T1339" s="582"/>
      <c r="U1339" s="565"/>
      <c r="V1339" s="576"/>
      <c r="W1339" s="576"/>
      <c r="X1339" s="577"/>
      <c r="Y1339" s="577"/>
      <c r="Z1339" s="577"/>
      <c r="AA1339" s="577"/>
      <c r="AB1339" s="566"/>
      <c r="AC1339" s="566"/>
      <c r="AD1339" s="566"/>
      <c r="AE1339" s="566"/>
      <c r="AF1339" s="566"/>
      <c r="AG1339" s="566"/>
      <c r="AH1339" s="566"/>
      <c r="AI1339" s="572"/>
      <c r="AJ1339" s="572"/>
      <c r="AK1339" s="572"/>
      <c r="AL1339" s="578"/>
      <c r="AM1339" s="579"/>
    </row>
    <row r="1340" spans="1:39" s="649" customFormat="1" x14ac:dyDescent="0.3">
      <c r="A1340" s="565"/>
      <c r="B1340" s="565"/>
      <c r="C1340" s="566"/>
      <c r="D1340" s="566"/>
      <c r="E1340" s="567"/>
      <c r="F1340" s="567"/>
      <c r="G1340" s="567"/>
      <c r="H1340" s="568"/>
      <c r="I1340" s="568"/>
      <c r="J1340" s="569"/>
      <c r="K1340" s="568"/>
      <c r="L1340" s="570"/>
      <c r="M1340" s="571"/>
      <c r="N1340" s="571"/>
      <c r="O1340" s="572"/>
      <c r="P1340" s="566"/>
      <c r="Q1340" s="566"/>
      <c r="R1340" s="566"/>
      <c r="S1340" s="581"/>
      <c r="T1340" s="582"/>
      <c r="U1340" s="565"/>
      <c r="V1340" s="576"/>
      <c r="W1340" s="576"/>
      <c r="X1340" s="577"/>
      <c r="Y1340" s="577"/>
      <c r="Z1340" s="577"/>
      <c r="AA1340" s="577"/>
      <c r="AB1340" s="566"/>
      <c r="AC1340" s="566"/>
      <c r="AD1340" s="566"/>
      <c r="AE1340" s="566"/>
      <c r="AF1340" s="566"/>
      <c r="AG1340" s="566"/>
      <c r="AH1340" s="566"/>
      <c r="AI1340" s="572"/>
      <c r="AJ1340" s="572"/>
      <c r="AK1340" s="572"/>
      <c r="AL1340" s="578"/>
      <c r="AM1340" s="579"/>
    </row>
    <row r="1341" spans="1:39" s="649" customFormat="1" x14ac:dyDescent="0.3">
      <c r="A1341" s="565"/>
      <c r="B1341" s="565"/>
      <c r="C1341" s="566"/>
      <c r="D1341" s="566"/>
      <c r="E1341" s="567"/>
      <c r="F1341" s="567"/>
      <c r="G1341" s="567"/>
      <c r="H1341" s="568"/>
      <c r="I1341" s="568"/>
      <c r="J1341" s="569"/>
      <c r="K1341" s="568"/>
      <c r="L1341" s="570"/>
      <c r="M1341" s="571"/>
      <c r="N1341" s="571"/>
      <c r="O1341" s="572"/>
      <c r="P1341" s="566"/>
      <c r="Q1341" s="566"/>
      <c r="R1341" s="566"/>
      <c r="S1341" s="581"/>
      <c r="T1341" s="582"/>
      <c r="U1341" s="565"/>
      <c r="V1341" s="576"/>
      <c r="W1341" s="576"/>
      <c r="X1341" s="577"/>
      <c r="Y1341" s="577"/>
      <c r="Z1341" s="577"/>
      <c r="AA1341" s="577"/>
      <c r="AB1341" s="566"/>
      <c r="AC1341" s="566"/>
      <c r="AD1341" s="566"/>
      <c r="AE1341" s="566"/>
      <c r="AF1341" s="566"/>
      <c r="AG1341" s="566"/>
      <c r="AH1341" s="566"/>
      <c r="AI1341" s="572"/>
      <c r="AJ1341" s="572"/>
      <c r="AK1341" s="572"/>
      <c r="AL1341" s="578"/>
      <c r="AM1341" s="579"/>
    </row>
    <row r="1342" spans="1:39" s="649" customFormat="1" x14ac:dyDescent="0.3">
      <c r="A1342" s="565"/>
      <c r="B1342" s="565"/>
      <c r="C1342" s="566"/>
      <c r="D1342" s="566"/>
      <c r="E1342" s="567"/>
      <c r="F1342" s="567"/>
      <c r="G1342" s="567"/>
      <c r="H1342" s="568"/>
      <c r="I1342" s="568"/>
      <c r="J1342" s="569"/>
      <c r="K1342" s="568"/>
      <c r="L1342" s="570"/>
      <c r="M1342" s="571"/>
      <c r="N1342" s="571"/>
      <c r="O1342" s="572"/>
      <c r="P1342" s="566"/>
      <c r="Q1342" s="566"/>
      <c r="R1342" s="566"/>
      <c r="S1342" s="581"/>
      <c r="T1342" s="582"/>
      <c r="U1342" s="565"/>
      <c r="V1342" s="576"/>
      <c r="W1342" s="576"/>
      <c r="X1342" s="577"/>
      <c r="Y1342" s="577"/>
      <c r="Z1342" s="577"/>
      <c r="AA1342" s="577"/>
      <c r="AB1342" s="566"/>
      <c r="AC1342" s="566"/>
      <c r="AD1342" s="566"/>
      <c r="AE1342" s="566"/>
      <c r="AF1342" s="566"/>
      <c r="AG1342" s="566"/>
      <c r="AH1342" s="566"/>
      <c r="AI1342" s="572"/>
      <c r="AJ1342" s="572"/>
      <c r="AK1342" s="572"/>
      <c r="AL1342" s="578"/>
      <c r="AM1342" s="579"/>
    </row>
    <row r="1343" spans="1:39" s="649" customFormat="1" x14ac:dyDescent="0.3">
      <c r="A1343" s="565"/>
      <c r="B1343" s="565"/>
      <c r="C1343" s="566"/>
      <c r="D1343" s="566"/>
      <c r="E1343" s="567"/>
      <c r="F1343" s="567"/>
      <c r="G1343" s="567"/>
      <c r="H1343" s="568"/>
      <c r="I1343" s="568"/>
      <c r="J1343" s="569"/>
      <c r="K1343" s="568"/>
      <c r="L1343" s="570"/>
      <c r="M1343" s="571"/>
      <c r="N1343" s="571"/>
      <c r="O1343" s="572"/>
      <c r="P1343" s="566"/>
      <c r="Q1343" s="566"/>
      <c r="R1343" s="566"/>
      <c r="S1343" s="581"/>
      <c r="T1343" s="582"/>
      <c r="U1343" s="565"/>
      <c r="V1343" s="576"/>
      <c r="W1343" s="576"/>
      <c r="X1343" s="577"/>
      <c r="Y1343" s="577"/>
      <c r="Z1343" s="577"/>
      <c r="AA1343" s="577"/>
      <c r="AB1343" s="566"/>
      <c r="AC1343" s="566"/>
      <c r="AD1343" s="566"/>
      <c r="AE1343" s="566"/>
      <c r="AF1343" s="566"/>
      <c r="AG1343" s="566"/>
      <c r="AH1343" s="566"/>
      <c r="AI1343" s="572"/>
      <c r="AJ1343" s="572"/>
      <c r="AK1343" s="572"/>
      <c r="AL1343" s="578"/>
      <c r="AM1343" s="579"/>
    </row>
    <row r="1344" spans="1:39" s="649" customFormat="1" x14ac:dyDescent="0.3">
      <c r="A1344" s="565"/>
      <c r="B1344" s="565"/>
      <c r="C1344" s="566"/>
      <c r="D1344" s="566"/>
      <c r="E1344" s="567"/>
      <c r="F1344" s="567"/>
      <c r="G1344" s="567"/>
      <c r="H1344" s="568"/>
      <c r="I1344" s="568"/>
      <c r="J1344" s="569"/>
      <c r="K1344" s="568"/>
      <c r="L1344" s="570"/>
      <c r="M1344" s="571"/>
      <c r="N1344" s="571"/>
      <c r="O1344" s="572"/>
      <c r="P1344" s="566"/>
      <c r="Q1344" s="566"/>
      <c r="R1344" s="566"/>
      <c r="S1344" s="581"/>
      <c r="T1344" s="582"/>
      <c r="U1344" s="565"/>
      <c r="V1344" s="576"/>
      <c r="W1344" s="576"/>
      <c r="X1344" s="577"/>
      <c r="Y1344" s="577"/>
      <c r="Z1344" s="577"/>
      <c r="AA1344" s="577"/>
      <c r="AB1344" s="566"/>
      <c r="AC1344" s="566"/>
      <c r="AD1344" s="566"/>
      <c r="AE1344" s="566"/>
      <c r="AF1344" s="566"/>
      <c r="AG1344" s="566"/>
      <c r="AH1344" s="566"/>
      <c r="AI1344" s="572"/>
      <c r="AJ1344" s="572"/>
      <c r="AK1344" s="572"/>
      <c r="AL1344" s="578"/>
      <c r="AM1344" s="579"/>
    </row>
    <row r="1345" spans="1:39" s="649" customFormat="1" x14ac:dyDescent="0.3">
      <c r="A1345" s="565"/>
      <c r="B1345" s="565"/>
      <c r="C1345" s="566"/>
      <c r="D1345" s="566"/>
      <c r="E1345" s="567"/>
      <c r="F1345" s="567"/>
      <c r="G1345" s="567"/>
      <c r="H1345" s="568"/>
      <c r="I1345" s="568"/>
      <c r="J1345" s="569"/>
      <c r="K1345" s="568"/>
      <c r="L1345" s="570"/>
      <c r="M1345" s="571"/>
      <c r="N1345" s="571"/>
      <c r="O1345" s="572"/>
      <c r="P1345" s="566"/>
      <c r="Q1345" s="566"/>
      <c r="R1345" s="566"/>
      <c r="S1345" s="581"/>
      <c r="T1345" s="582"/>
      <c r="U1345" s="565"/>
      <c r="V1345" s="576"/>
      <c r="W1345" s="576"/>
      <c r="X1345" s="577"/>
      <c r="Y1345" s="577"/>
      <c r="Z1345" s="577"/>
      <c r="AA1345" s="577"/>
      <c r="AB1345" s="566"/>
      <c r="AC1345" s="566"/>
      <c r="AD1345" s="566"/>
      <c r="AE1345" s="566"/>
      <c r="AF1345" s="566"/>
      <c r="AG1345" s="566"/>
      <c r="AH1345" s="566"/>
      <c r="AI1345" s="572"/>
      <c r="AJ1345" s="572"/>
      <c r="AK1345" s="572"/>
      <c r="AL1345" s="578"/>
      <c r="AM1345" s="579"/>
    </row>
    <row r="1346" spans="1:39" s="649" customFormat="1" x14ac:dyDescent="0.3">
      <c r="A1346" s="565"/>
      <c r="B1346" s="565"/>
      <c r="C1346" s="566"/>
      <c r="D1346" s="566"/>
      <c r="E1346" s="567"/>
      <c r="F1346" s="567"/>
      <c r="G1346" s="567"/>
      <c r="H1346" s="568"/>
      <c r="I1346" s="568"/>
      <c r="J1346" s="569"/>
      <c r="K1346" s="568"/>
      <c r="L1346" s="570"/>
      <c r="M1346" s="571"/>
      <c r="N1346" s="571"/>
      <c r="O1346" s="572"/>
      <c r="P1346" s="566"/>
      <c r="Q1346" s="566"/>
      <c r="R1346" s="566"/>
      <c r="S1346" s="581"/>
      <c r="T1346" s="582"/>
      <c r="U1346" s="565"/>
      <c r="V1346" s="576"/>
      <c r="W1346" s="576"/>
      <c r="X1346" s="577"/>
      <c r="Y1346" s="577"/>
      <c r="Z1346" s="577"/>
      <c r="AA1346" s="577"/>
      <c r="AB1346" s="566"/>
      <c r="AC1346" s="566"/>
      <c r="AD1346" s="566"/>
      <c r="AE1346" s="566"/>
      <c r="AF1346" s="566"/>
      <c r="AG1346" s="566"/>
      <c r="AH1346" s="566"/>
      <c r="AI1346" s="572"/>
      <c r="AJ1346" s="572"/>
      <c r="AK1346" s="572"/>
      <c r="AL1346" s="578"/>
      <c r="AM1346" s="579"/>
    </row>
    <row r="1347" spans="1:39" s="649" customFormat="1" x14ac:dyDescent="0.3">
      <c r="A1347" s="565"/>
      <c r="B1347" s="565"/>
      <c r="C1347" s="566"/>
      <c r="D1347" s="566"/>
      <c r="E1347" s="567"/>
      <c r="F1347" s="567"/>
      <c r="G1347" s="567"/>
      <c r="H1347" s="568"/>
      <c r="I1347" s="568"/>
      <c r="J1347" s="569"/>
      <c r="K1347" s="568"/>
      <c r="L1347" s="570"/>
      <c r="M1347" s="571"/>
      <c r="N1347" s="571"/>
      <c r="O1347" s="572"/>
      <c r="P1347" s="566"/>
      <c r="Q1347" s="566"/>
      <c r="R1347" s="566"/>
      <c r="S1347" s="581"/>
      <c r="T1347" s="582"/>
      <c r="U1347" s="565"/>
      <c r="V1347" s="576"/>
      <c r="W1347" s="576"/>
      <c r="X1347" s="577"/>
      <c r="Y1347" s="577"/>
      <c r="Z1347" s="577"/>
      <c r="AA1347" s="577"/>
      <c r="AB1347" s="566"/>
      <c r="AC1347" s="566"/>
      <c r="AD1347" s="566"/>
      <c r="AE1347" s="566"/>
      <c r="AF1347" s="566"/>
      <c r="AG1347" s="566"/>
      <c r="AH1347" s="566"/>
      <c r="AI1347" s="572"/>
      <c r="AJ1347" s="572"/>
      <c r="AK1347" s="572"/>
      <c r="AL1347" s="578"/>
      <c r="AM1347" s="579"/>
    </row>
    <row r="1348" spans="1:39" s="649" customFormat="1" x14ac:dyDescent="0.3">
      <c r="A1348" s="565"/>
      <c r="B1348" s="565"/>
      <c r="C1348" s="566"/>
      <c r="D1348" s="566"/>
      <c r="E1348" s="567"/>
      <c r="F1348" s="567"/>
      <c r="G1348" s="567"/>
      <c r="H1348" s="568"/>
      <c r="I1348" s="568"/>
      <c r="J1348" s="569"/>
      <c r="K1348" s="568"/>
      <c r="L1348" s="570"/>
      <c r="M1348" s="571"/>
      <c r="N1348" s="571"/>
      <c r="O1348" s="572"/>
      <c r="P1348" s="566"/>
      <c r="Q1348" s="566"/>
      <c r="R1348" s="566"/>
      <c r="S1348" s="581"/>
      <c r="T1348" s="582"/>
      <c r="U1348" s="565"/>
      <c r="V1348" s="576"/>
      <c r="W1348" s="576"/>
      <c r="X1348" s="577"/>
      <c r="Y1348" s="577"/>
      <c r="Z1348" s="577"/>
      <c r="AA1348" s="577"/>
      <c r="AB1348" s="566"/>
      <c r="AC1348" s="566"/>
      <c r="AD1348" s="566"/>
      <c r="AE1348" s="566"/>
      <c r="AF1348" s="566"/>
      <c r="AG1348" s="566"/>
      <c r="AH1348" s="566"/>
      <c r="AI1348" s="572"/>
      <c r="AJ1348" s="572"/>
      <c r="AK1348" s="572"/>
      <c r="AL1348" s="578"/>
      <c r="AM1348" s="579"/>
    </row>
    <row r="1349" spans="1:39" s="649" customFormat="1" x14ac:dyDescent="0.3">
      <c r="A1349" s="565"/>
      <c r="B1349" s="565"/>
      <c r="C1349" s="566"/>
      <c r="D1349" s="566"/>
      <c r="E1349" s="567"/>
      <c r="F1349" s="567"/>
      <c r="G1349" s="567"/>
      <c r="H1349" s="568"/>
      <c r="I1349" s="568"/>
      <c r="J1349" s="569"/>
      <c r="K1349" s="568"/>
      <c r="L1349" s="570"/>
      <c r="M1349" s="571"/>
      <c r="N1349" s="571"/>
      <c r="O1349" s="572"/>
      <c r="P1349" s="566"/>
      <c r="Q1349" s="566"/>
      <c r="R1349" s="566"/>
      <c r="S1349" s="581"/>
      <c r="T1349" s="582"/>
      <c r="U1349" s="565"/>
      <c r="V1349" s="576"/>
      <c r="W1349" s="576"/>
      <c r="X1349" s="577"/>
      <c r="Y1349" s="577"/>
      <c r="Z1349" s="577"/>
      <c r="AA1349" s="577"/>
      <c r="AB1349" s="566"/>
      <c r="AC1349" s="566"/>
      <c r="AD1349" s="566"/>
      <c r="AE1349" s="566"/>
      <c r="AF1349" s="566"/>
      <c r="AG1349" s="566"/>
      <c r="AH1349" s="566"/>
      <c r="AI1349" s="572"/>
      <c r="AJ1349" s="572"/>
      <c r="AK1349" s="572"/>
      <c r="AL1349" s="578"/>
      <c r="AM1349" s="579"/>
    </row>
    <row r="1350" spans="1:39" s="649" customFormat="1" x14ac:dyDescent="0.3">
      <c r="A1350" s="565"/>
      <c r="B1350" s="565"/>
      <c r="C1350" s="566"/>
      <c r="D1350" s="566"/>
      <c r="E1350" s="567"/>
      <c r="F1350" s="567"/>
      <c r="G1350" s="567"/>
      <c r="H1350" s="568"/>
      <c r="I1350" s="568"/>
      <c r="J1350" s="569"/>
      <c r="K1350" s="568"/>
      <c r="L1350" s="570"/>
      <c r="M1350" s="571"/>
      <c r="N1350" s="571"/>
      <c r="O1350" s="572"/>
      <c r="P1350" s="566"/>
      <c r="Q1350" s="566"/>
      <c r="R1350" s="566"/>
      <c r="S1350" s="581"/>
      <c r="T1350" s="582"/>
      <c r="U1350" s="565"/>
      <c r="V1350" s="576"/>
      <c r="W1350" s="576"/>
      <c r="X1350" s="577"/>
      <c r="Y1350" s="577"/>
      <c r="Z1350" s="577"/>
      <c r="AA1350" s="577"/>
      <c r="AB1350" s="566"/>
      <c r="AC1350" s="566"/>
      <c r="AD1350" s="566"/>
      <c r="AE1350" s="566"/>
      <c r="AF1350" s="566"/>
      <c r="AG1350" s="566"/>
      <c r="AH1350" s="566"/>
      <c r="AI1350" s="572"/>
      <c r="AJ1350" s="572"/>
      <c r="AK1350" s="572"/>
      <c r="AL1350" s="578"/>
      <c r="AM1350" s="579"/>
    </row>
    <row r="1351" spans="1:39" s="649" customFormat="1" x14ac:dyDescent="0.3">
      <c r="A1351" s="565"/>
      <c r="B1351" s="565"/>
      <c r="C1351" s="566"/>
      <c r="D1351" s="566"/>
      <c r="E1351" s="567"/>
      <c r="F1351" s="567"/>
      <c r="G1351" s="567"/>
      <c r="H1351" s="568"/>
      <c r="I1351" s="568"/>
      <c r="J1351" s="569"/>
      <c r="K1351" s="568"/>
      <c r="L1351" s="570"/>
      <c r="M1351" s="571"/>
      <c r="N1351" s="571"/>
      <c r="O1351" s="572"/>
      <c r="P1351" s="566"/>
      <c r="Q1351" s="566"/>
      <c r="R1351" s="566"/>
      <c r="S1351" s="581"/>
      <c r="T1351" s="582"/>
      <c r="U1351" s="565"/>
      <c r="V1351" s="576"/>
      <c r="W1351" s="576"/>
      <c r="X1351" s="577"/>
      <c r="Y1351" s="577"/>
      <c r="Z1351" s="577"/>
      <c r="AA1351" s="577"/>
      <c r="AB1351" s="566"/>
      <c r="AC1351" s="566"/>
      <c r="AD1351" s="566"/>
      <c r="AE1351" s="566"/>
      <c r="AF1351" s="566"/>
      <c r="AG1351" s="566"/>
      <c r="AH1351" s="566"/>
      <c r="AI1351" s="572"/>
      <c r="AJ1351" s="572"/>
      <c r="AK1351" s="572"/>
      <c r="AL1351" s="578"/>
      <c r="AM1351" s="579"/>
    </row>
    <row r="1352" spans="1:39" s="649" customFormat="1" x14ac:dyDescent="0.3">
      <c r="A1352" s="565"/>
      <c r="B1352" s="565"/>
      <c r="C1352" s="566"/>
      <c r="D1352" s="566"/>
      <c r="E1352" s="567"/>
      <c r="F1352" s="567"/>
      <c r="G1352" s="567"/>
      <c r="H1352" s="568"/>
      <c r="I1352" s="568"/>
      <c r="J1352" s="569"/>
      <c r="K1352" s="568"/>
      <c r="L1352" s="570"/>
      <c r="M1352" s="571"/>
      <c r="N1352" s="571"/>
      <c r="O1352" s="572"/>
      <c r="P1352" s="566"/>
      <c r="Q1352" s="566"/>
      <c r="R1352" s="566"/>
      <c r="S1352" s="581"/>
      <c r="T1352" s="582"/>
      <c r="U1352" s="565"/>
      <c r="V1352" s="576"/>
      <c r="W1352" s="576"/>
      <c r="X1352" s="577"/>
      <c r="Y1352" s="577"/>
      <c r="Z1352" s="577"/>
      <c r="AA1352" s="577"/>
      <c r="AB1352" s="566"/>
      <c r="AC1352" s="566"/>
      <c r="AD1352" s="566"/>
      <c r="AE1352" s="566"/>
      <c r="AF1352" s="566"/>
      <c r="AG1352" s="566"/>
      <c r="AH1352" s="566"/>
      <c r="AI1352" s="572"/>
      <c r="AJ1352" s="572"/>
      <c r="AK1352" s="572"/>
      <c r="AL1352" s="578"/>
      <c r="AM1352" s="579"/>
    </row>
    <row r="1353" spans="1:39" s="649" customFormat="1" x14ac:dyDescent="0.3">
      <c r="A1353" s="565"/>
      <c r="B1353" s="565"/>
      <c r="C1353" s="566"/>
      <c r="D1353" s="566"/>
      <c r="E1353" s="567"/>
      <c r="F1353" s="567"/>
      <c r="G1353" s="567"/>
      <c r="H1353" s="568"/>
      <c r="I1353" s="568"/>
      <c r="J1353" s="569"/>
      <c r="K1353" s="568"/>
      <c r="L1353" s="570"/>
      <c r="M1353" s="571"/>
      <c r="N1353" s="571"/>
      <c r="O1353" s="572"/>
      <c r="P1353" s="566"/>
      <c r="Q1353" s="566"/>
      <c r="R1353" s="566"/>
      <c r="S1353" s="581"/>
      <c r="T1353" s="582"/>
      <c r="U1353" s="565"/>
      <c r="V1353" s="576"/>
      <c r="W1353" s="576"/>
      <c r="X1353" s="577"/>
      <c r="Y1353" s="577"/>
      <c r="Z1353" s="577"/>
      <c r="AA1353" s="577"/>
      <c r="AB1353" s="566"/>
      <c r="AC1353" s="566"/>
      <c r="AD1353" s="566"/>
      <c r="AE1353" s="566"/>
      <c r="AF1353" s="566"/>
      <c r="AG1353" s="566"/>
      <c r="AH1353" s="566"/>
      <c r="AI1353" s="572"/>
      <c r="AJ1353" s="572"/>
      <c r="AK1353" s="572"/>
      <c r="AL1353" s="578"/>
      <c r="AM1353" s="579"/>
    </row>
    <row r="1354" spans="1:39" s="649" customFormat="1" x14ac:dyDescent="0.3">
      <c r="A1354" s="565"/>
      <c r="B1354" s="565"/>
      <c r="C1354" s="566"/>
      <c r="D1354" s="566"/>
      <c r="E1354" s="567"/>
      <c r="F1354" s="567"/>
      <c r="G1354" s="567"/>
      <c r="H1354" s="568"/>
      <c r="I1354" s="568"/>
      <c r="J1354" s="569"/>
      <c r="K1354" s="568"/>
      <c r="L1354" s="570"/>
      <c r="M1354" s="571"/>
      <c r="N1354" s="571"/>
      <c r="O1354" s="572"/>
      <c r="P1354" s="566"/>
      <c r="Q1354" s="566"/>
      <c r="R1354" s="566"/>
      <c r="S1354" s="581"/>
      <c r="T1354" s="582"/>
      <c r="U1354" s="565"/>
      <c r="V1354" s="576"/>
      <c r="W1354" s="576"/>
      <c r="X1354" s="577"/>
      <c r="Y1354" s="577"/>
      <c r="Z1354" s="577"/>
      <c r="AA1354" s="577"/>
      <c r="AB1354" s="566"/>
      <c r="AC1354" s="566"/>
      <c r="AD1354" s="566"/>
      <c r="AE1354" s="566"/>
      <c r="AF1354" s="566"/>
      <c r="AG1354" s="566"/>
      <c r="AH1354" s="566"/>
      <c r="AI1354" s="572"/>
      <c r="AJ1354" s="572"/>
      <c r="AK1354" s="572"/>
      <c r="AL1354" s="578"/>
      <c r="AM1354" s="579"/>
    </row>
    <row r="1355" spans="1:39" s="649" customFormat="1" x14ac:dyDescent="0.3">
      <c r="A1355" s="565"/>
      <c r="B1355" s="565"/>
      <c r="C1355" s="566"/>
      <c r="D1355" s="566"/>
      <c r="E1355" s="567"/>
      <c r="F1355" s="567"/>
      <c r="G1355" s="567"/>
      <c r="H1355" s="568"/>
      <c r="I1355" s="568"/>
      <c r="J1355" s="569"/>
      <c r="K1355" s="568"/>
      <c r="L1355" s="570"/>
      <c r="M1355" s="571"/>
      <c r="N1355" s="571"/>
      <c r="O1355" s="572"/>
      <c r="P1355" s="566"/>
      <c r="Q1355" s="566"/>
      <c r="R1355" s="566"/>
      <c r="S1355" s="581"/>
      <c r="T1355" s="582"/>
      <c r="U1355" s="565"/>
      <c r="V1355" s="576"/>
      <c r="W1355" s="576"/>
      <c r="X1355" s="577"/>
      <c r="Y1355" s="577"/>
      <c r="Z1355" s="577"/>
      <c r="AA1355" s="577"/>
      <c r="AB1355" s="566"/>
      <c r="AC1355" s="566"/>
      <c r="AD1355" s="566"/>
      <c r="AE1355" s="566"/>
      <c r="AF1355" s="566"/>
      <c r="AG1355" s="566"/>
      <c r="AH1355" s="566"/>
      <c r="AI1355" s="572"/>
      <c r="AJ1355" s="572"/>
      <c r="AK1355" s="572"/>
      <c r="AL1355" s="578"/>
      <c r="AM1355" s="579"/>
    </row>
    <row r="1356" spans="1:39" s="649" customFormat="1" x14ac:dyDescent="0.3">
      <c r="A1356" s="565"/>
      <c r="B1356" s="565"/>
      <c r="C1356" s="566"/>
      <c r="D1356" s="566"/>
      <c r="E1356" s="567"/>
      <c r="F1356" s="567"/>
      <c r="G1356" s="567"/>
      <c r="H1356" s="568"/>
      <c r="I1356" s="568"/>
      <c r="J1356" s="569"/>
      <c r="K1356" s="568"/>
      <c r="L1356" s="570"/>
      <c r="M1356" s="571"/>
      <c r="N1356" s="571"/>
      <c r="O1356" s="572"/>
      <c r="P1356" s="566"/>
      <c r="Q1356" s="566"/>
      <c r="R1356" s="566"/>
      <c r="S1356" s="581"/>
      <c r="T1356" s="582"/>
      <c r="U1356" s="565"/>
      <c r="V1356" s="576"/>
      <c r="W1356" s="576"/>
      <c r="X1356" s="577"/>
      <c r="Y1356" s="577"/>
      <c r="Z1356" s="577"/>
      <c r="AA1356" s="577"/>
      <c r="AB1356" s="566"/>
      <c r="AC1356" s="566"/>
      <c r="AD1356" s="566"/>
      <c r="AE1356" s="566"/>
      <c r="AF1356" s="566"/>
      <c r="AG1356" s="566"/>
      <c r="AH1356" s="566"/>
      <c r="AI1356" s="572"/>
      <c r="AJ1356" s="572"/>
      <c r="AK1356" s="572"/>
      <c r="AL1356" s="578"/>
      <c r="AM1356" s="579"/>
    </row>
    <row r="1357" spans="1:39" s="649" customFormat="1" x14ac:dyDescent="0.3">
      <c r="A1357" s="565"/>
      <c r="B1357" s="565"/>
      <c r="C1357" s="566"/>
      <c r="D1357" s="566"/>
      <c r="E1357" s="567"/>
      <c r="F1357" s="567"/>
      <c r="G1357" s="567"/>
      <c r="H1357" s="568"/>
      <c r="I1357" s="568"/>
      <c r="J1357" s="569"/>
      <c r="K1357" s="568"/>
      <c r="L1357" s="570"/>
      <c r="M1357" s="571"/>
      <c r="N1357" s="571"/>
      <c r="O1357" s="572"/>
      <c r="P1357" s="566"/>
      <c r="Q1357" s="566"/>
      <c r="R1357" s="566"/>
      <c r="S1357" s="581"/>
      <c r="T1357" s="582"/>
      <c r="U1357" s="565"/>
      <c r="V1357" s="576"/>
      <c r="W1357" s="576"/>
      <c r="X1357" s="577"/>
      <c r="Y1357" s="577"/>
      <c r="Z1357" s="577"/>
      <c r="AA1357" s="577"/>
      <c r="AB1357" s="566"/>
      <c r="AC1357" s="566"/>
      <c r="AD1357" s="566"/>
      <c r="AE1357" s="566"/>
      <c r="AF1357" s="566"/>
      <c r="AG1357" s="566"/>
      <c r="AH1357" s="566"/>
      <c r="AI1357" s="572"/>
      <c r="AJ1357" s="572"/>
      <c r="AK1357" s="572"/>
      <c r="AL1357" s="578"/>
      <c r="AM1357" s="579"/>
    </row>
    <row r="1358" spans="1:39" s="649" customFormat="1" x14ac:dyDescent="0.3">
      <c r="A1358" s="565"/>
      <c r="B1358" s="565"/>
      <c r="C1358" s="566"/>
      <c r="D1358" s="566"/>
      <c r="E1358" s="567"/>
      <c r="F1358" s="567"/>
      <c r="G1358" s="567"/>
      <c r="H1358" s="568"/>
      <c r="I1358" s="568"/>
      <c r="J1358" s="569"/>
      <c r="K1358" s="568"/>
      <c r="L1358" s="570"/>
      <c r="M1358" s="571"/>
      <c r="N1358" s="571"/>
      <c r="O1358" s="572"/>
      <c r="P1358" s="566"/>
      <c r="Q1358" s="566"/>
      <c r="R1358" s="566"/>
      <c r="S1358" s="581"/>
      <c r="T1358" s="582"/>
      <c r="U1358" s="565"/>
      <c r="V1358" s="576"/>
      <c r="W1358" s="576"/>
      <c r="X1358" s="577"/>
      <c r="Y1358" s="577"/>
      <c r="Z1358" s="577"/>
      <c r="AA1358" s="577"/>
      <c r="AB1358" s="566"/>
      <c r="AC1358" s="566"/>
      <c r="AD1358" s="566"/>
      <c r="AE1358" s="566"/>
      <c r="AF1358" s="566"/>
      <c r="AG1358" s="566"/>
      <c r="AH1358" s="566"/>
      <c r="AI1358" s="572"/>
      <c r="AJ1358" s="572"/>
      <c r="AK1358" s="572"/>
      <c r="AL1358" s="578"/>
      <c r="AM1358" s="579"/>
    </row>
    <row r="1359" spans="1:39" s="649" customFormat="1" x14ac:dyDescent="0.3">
      <c r="A1359" s="565"/>
      <c r="B1359" s="565"/>
      <c r="C1359" s="566"/>
      <c r="D1359" s="566"/>
      <c r="E1359" s="567"/>
      <c r="F1359" s="567"/>
      <c r="G1359" s="567"/>
      <c r="H1359" s="568"/>
      <c r="I1359" s="568"/>
      <c r="J1359" s="569"/>
      <c r="K1359" s="568"/>
      <c r="L1359" s="570"/>
      <c r="M1359" s="571"/>
      <c r="N1359" s="571"/>
      <c r="O1359" s="572"/>
      <c r="P1359" s="566"/>
      <c r="Q1359" s="566"/>
      <c r="R1359" s="566"/>
      <c r="S1359" s="581"/>
      <c r="T1359" s="582"/>
      <c r="U1359" s="565"/>
      <c r="V1359" s="576"/>
      <c r="W1359" s="576"/>
      <c r="X1359" s="577"/>
      <c r="Y1359" s="577"/>
      <c r="Z1359" s="577"/>
      <c r="AA1359" s="577"/>
      <c r="AB1359" s="566"/>
      <c r="AC1359" s="566"/>
      <c r="AD1359" s="566"/>
      <c r="AE1359" s="566"/>
      <c r="AF1359" s="566"/>
      <c r="AG1359" s="566"/>
      <c r="AH1359" s="566"/>
      <c r="AI1359" s="572"/>
      <c r="AJ1359" s="572"/>
      <c r="AK1359" s="572"/>
      <c r="AL1359" s="578"/>
      <c r="AM1359" s="579"/>
    </row>
    <row r="1360" spans="1:39" s="649" customFormat="1" x14ac:dyDescent="0.3">
      <c r="A1360" s="565"/>
      <c r="B1360" s="565"/>
      <c r="C1360" s="566"/>
      <c r="D1360" s="566"/>
      <c r="E1360" s="567"/>
      <c r="F1360" s="567"/>
      <c r="G1360" s="567"/>
      <c r="H1360" s="568"/>
      <c r="I1360" s="568"/>
      <c r="J1360" s="569"/>
      <c r="K1360" s="568"/>
      <c r="L1360" s="570"/>
      <c r="M1360" s="571"/>
      <c r="N1360" s="571"/>
      <c r="O1360" s="572"/>
      <c r="P1360" s="566"/>
      <c r="Q1360" s="566"/>
      <c r="R1360" s="566"/>
      <c r="S1360" s="581"/>
      <c r="T1360" s="582"/>
      <c r="U1360" s="565"/>
      <c r="V1360" s="576"/>
      <c r="W1360" s="576"/>
      <c r="X1360" s="577"/>
      <c r="Y1360" s="577"/>
      <c r="Z1360" s="577"/>
      <c r="AA1360" s="577"/>
      <c r="AB1360" s="566"/>
      <c r="AC1360" s="566"/>
      <c r="AD1360" s="566"/>
      <c r="AE1360" s="566"/>
      <c r="AF1360" s="566"/>
      <c r="AG1360" s="566"/>
      <c r="AH1360" s="566"/>
      <c r="AI1360" s="572"/>
      <c r="AJ1360" s="572"/>
      <c r="AK1360" s="572"/>
      <c r="AL1360" s="578"/>
      <c r="AM1360" s="579"/>
    </row>
    <row r="1361" spans="1:39" s="649" customFormat="1" x14ac:dyDescent="0.3">
      <c r="A1361" s="565"/>
      <c r="B1361" s="565"/>
      <c r="C1361" s="566"/>
      <c r="D1361" s="566"/>
      <c r="E1361" s="567"/>
      <c r="F1361" s="567"/>
      <c r="G1361" s="567"/>
      <c r="H1361" s="568"/>
      <c r="I1361" s="568"/>
      <c r="J1361" s="569"/>
      <c r="K1361" s="568"/>
      <c r="L1361" s="570"/>
      <c r="M1361" s="571"/>
      <c r="N1361" s="571"/>
      <c r="O1361" s="572"/>
      <c r="P1361" s="566"/>
      <c r="Q1361" s="566"/>
      <c r="R1361" s="566"/>
      <c r="S1361" s="581"/>
      <c r="T1361" s="582"/>
      <c r="U1361" s="565"/>
      <c r="V1361" s="576"/>
      <c r="W1361" s="576"/>
      <c r="X1361" s="577"/>
      <c r="Y1361" s="577"/>
      <c r="Z1361" s="577"/>
      <c r="AA1361" s="577"/>
      <c r="AB1361" s="566"/>
      <c r="AC1361" s="566"/>
      <c r="AD1361" s="566"/>
      <c r="AE1361" s="566"/>
      <c r="AF1361" s="566"/>
      <c r="AG1361" s="566"/>
      <c r="AH1361" s="566"/>
      <c r="AI1361" s="572"/>
      <c r="AJ1361" s="572"/>
      <c r="AK1361" s="572"/>
      <c r="AL1361" s="578"/>
      <c r="AM1361" s="579"/>
    </row>
    <row r="1362" spans="1:39" s="649" customFormat="1" x14ac:dyDescent="0.3">
      <c r="A1362" s="565"/>
      <c r="B1362" s="565"/>
      <c r="C1362" s="566"/>
      <c r="D1362" s="566"/>
      <c r="E1362" s="567"/>
      <c r="F1362" s="567"/>
      <c r="G1362" s="567"/>
      <c r="H1362" s="568"/>
      <c r="I1362" s="568"/>
      <c r="J1362" s="569"/>
      <c r="K1362" s="568"/>
      <c r="L1362" s="570"/>
      <c r="M1362" s="571"/>
      <c r="N1362" s="571"/>
      <c r="O1362" s="572"/>
      <c r="P1362" s="566"/>
      <c r="Q1362" s="566"/>
      <c r="R1362" s="566"/>
      <c r="S1362" s="581"/>
      <c r="T1362" s="582"/>
      <c r="U1362" s="565"/>
      <c r="V1362" s="576"/>
      <c r="W1362" s="576"/>
      <c r="X1362" s="577"/>
      <c r="Y1362" s="577"/>
      <c r="Z1362" s="577"/>
      <c r="AA1362" s="577"/>
      <c r="AB1362" s="566"/>
      <c r="AC1362" s="566"/>
      <c r="AD1362" s="566"/>
      <c r="AE1362" s="566"/>
      <c r="AF1362" s="566"/>
      <c r="AG1362" s="566"/>
      <c r="AH1362" s="566"/>
      <c r="AI1362" s="572"/>
      <c r="AJ1362" s="572"/>
      <c r="AK1362" s="572"/>
      <c r="AL1362" s="578"/>
      <c r="AM1362" s="579"/>
    </row>
    <row r="1363" spans="1:39" s="649" customFormat="1" x14ac:dyDescent="0.3">
      <c r="A1363" s="565"/>
      <c r="B1363" s="565"/>
      <c r="C1363" s="566"/>
      <c r="D1363" s="566"/>
      <c r="E1363" s="567"/>
      <c r="F1363" s="567"/>
      <c r="G1363" s="567"/>
      <c r="H1363" s="568"/>
      <c r="I1363" s="568"/>
      <c r="J1363" s="569"/>
      <c r="K1363" s="568"/>
      <c r="L1363" s="570"/>
      <c r="M1363" s="571"/>
      <c r="N1363" s="571"/>
      <c r="O1363" s="572"/>
      <c r="P1363" s="566"/>
      <c r="Q1363" s="566"/>
      <c r="R1363" s="566"/>
      <c r="S1363" s="581"/>
      <c r="T1363" s="582"/>
      <c r="U1363" s="565"/>
      <c r="V1363" s="576"/>
      <c r="W1363" s="576"/>
      <c r="X1363" s="577"/>
      <c r="Y1363" s="577"/>
      <c r="Z1363" s="577"/>
      <c r="AA1363" s="577"/>
      <c r="AB1363" s="566"/>
      <c r="AC1363" s="566"/>
      <c r="AD1363" s="566"/>
      <c r="AE1363" s="566"/>
      <c r="AF1363" s="566"/>
      <c r="AG1363" s="566"/>
      <c r="AH1363" s="566"/>
      <c r="AI1363" s="572"/>
      <c r="AJ1363" s="572"/>
      <c r="AK1363" s="572"/>
      <c r="AL1363" s="578"/>
      <c r="AM1363" s="579"/>
    </row>
    <row r="1364" spans="1:39" s="649" customFormat="1" x14ac:dyDescent="0.3">
      <c r="A1364" s="565"/>
      <c r="B1364" s="565"/>
      <c r="C1364" s="566"/>
      <c r="D1364" s="566"/>
      <c r="E1364" s="567"/>
      <c r="F1364" s="567"/>
      <c r="G1364" s="567"/>
      <c r="H1364" s="568"/>
      <c r="I1364" s="568"/>
      <c r="J1364" s="569"/>
      <c r="K1364" s="568"/>
      <c r="L1364" s="570"/>
      <c r="M1364" s="571"/>
      <c r="N1364" s="571"/>
      <c r="O1364" s="572"/>
      <c r="P1364" s="566"/>
      <c r="Q1364" s="566"/>
      <c r="R1364" s="566"/>
      <c r="S1364" s="581"/>
      <c r="T1364" s="582"/>
      <c r="U1364" s="565"/>
      <c r="V1364" s="576"/>
      <c r="W1364" s="576"/>
      <c r="X1364" s="577"/>
      <c r="Y1364" s="577"/>
      <c r="Z1364" s="577"/>
      <c r="AA1364" s="577"/>
      <c r="AB1364" s="566"/>
      <c r="AC1364" s="566"/>
      <c r="AD1364" s="566"/>
      <c r="AE1364" s="566"/>
      <c r="AF1364" s="566"/>
      <c r="AG1364" s="566"/>
      <c r="AH1364" s="566"/>
      <c r="AI1364" s="572"/>
      <c r="AJ1364" s="572"/>
      <c r="AK1364" s="572"/>
      <c r="AL1364" s="578"/>
      <c r="AM1364" s="579"/>
    </row>
    <row r="1365" spans="1:39" s="649" customFormat="1" x14ac:dyDescent="0.3">
      <c r="A1365" s="565"/>
      <c r="B1365" s="565"/>
      <c r="C1365" s="566"/>
      <c r="D1365" s="566"/>
      <c r="E1365" s="567"/>
      <c r="F1365" s="567"/>
      <c r="G1365" s="567"/>
      <c r="H1365" s="568"/>
      <c r="I1365" s="568"/>
      <c r="J1365" s="569"/>
      <c r="K1365" s="568"/>
      <c r="L1365" s="570"/>
      <c r="M1365" s="571"/>
      <c r="N1365" s="571"/>
      <c r="O1365" s="572"/>
      <c r="P1365" s="566"/>
      <c r="Q1365" s="566"/>
      <c r="R1365" s="566"/>
      <c r="S1365" s="581"/>
      <c r="T1365" s="582"/>
      <c r="U1365" s="565"/>
      <c r="V1365" s="576"/>
      <c r="W1365" s="576"/>
      <c r="X1365" s="577"/>
      <c r="Y1365" s="577"/>
      <c r="Z1365" s="577"/>
      <c r="AA1365" s="577"/>
      <c r="AB1365" s="566"/>
      <c r="AC1365" s="566"/>
      <c r="AD1365" s="566"/>
      <c r="AE1365" s="566"/>
      <c r="AF1365" s="566"/>
      <c r="AG1365" s="566"/>
      <c r="AH1365" s="566"/>
      <c r="AI1365" s="572"/>
      <c r="AJ1365" s="572"/>
      <c r="AK1365" s="572"/>
      <c r="AL1365" s="578"/>
      <c r="AM1365" s="579"/>
    </row>
    <row r="1366" spans="1:39" s="649" customFormat="1" x14ac:dyDescent="0.3">
      <c r="A1366" s="565"/>
      <c r="B1366" s="565"/>
      <c r="C1366" s="566"/>
      <c r="D1366" s="566"/>
      <c r="E1366" s="567"/>
      <c r="F1366" s="567"/>
      <c r="G1366" s="567"/>
      <c r="H1366" s="568"/>
      <c r="I1366" s="568"/>
      <c r="J1366" s="569"/>
      <c r="K1366" s="568"/>
      <c r="L1366" s="570"/>
      <c r="M1366" s="571"/>
      <c r="N1366" s="571"/>
      <c r="O1366" s="572"/>
      <c r="P1366" s="566"/>
      <c r="Q1366" s="566"/>
      <c r="R1366" s="566"/>
      <c r="S1366" s="581"/>
      <c r="T1366" s="582"/>
      <c r="U1366" s="565"/>
      <c r="V1366" s="576"/>
      <c r="W1366" s="576"/>
      <c r="X1366" s="577"/>
      <c r="Y1366" s="577"/>
      <c r="Z1366" s="577"/>
      <c r="AA1366" s="577"/>
      <c r="AB1366" s="566"/>
      <c r="AC1366" s="566"/>
      <c r="AD1366" s="566"/>
      <c r="AE1366" s="566"/>
      <c r="AF1366" s="566"/>
      <c r="AG1366" s="566"/>
      <c r="AH1366" s="566"/>
      <c r="AI1366" s="572"/>
      <c r="AJ1366" s="572"/>
      <c r="AK1366" s="572"/>
      <c r="AL1366" s="578"/>
      <c r="AM1366" s="579"/>
    </row>
    <row r="1367" spans="1:39" s="649" customFormat="1" x14ac:dyDescent="0.3">
      <c r="A1367" s="565"/>
      <c r="B1367" s="565"/>
      <c r="C1367" s="566"/>
      <c r="D1367" s="566"/>
      <c r="E1367" s="567"/>
      <c r="F1367" s="567"/>
      <c r="G1367" s="567"/>
      <c r="H1367" s="568"/>
      <c r="I1367" s="568"/>
      <c r="J1367" s="569"/>
      <c r="K1367" s="568"/>
      <c r="L1367" s="570"/>
      <c r="M1367" s="571"/>
      <c r="N1367" s="571"/>
      <c r="O1367" s="572"/>
      <c r="P1367" s="566"/>
      <c r="Q1367" s="566"/>
      <c r="R1367" s="566"/>
      <c r="S1367" s="581"/>
      <c r="T1367" s="582"/>
      <c r="U1367" s="565"/>
      <c r="V1367" s="576"/>
      <c r="W1367" s="576"/>
      <c r="X1367" s="577"/>
      <c r="Y1367" s="577"/>
      <c r="Z1367" s="577"/>
      <c r="AA1367" s="577"/>
      <c r="AB1367" s="566"/>
      <c r="AC1367" s="566"/>
      <c r="AD1367" s="566"/>
      <c r="AE1367" s="566"/>
      <c r="AF1367" s="566"/>
      <c r="AG1367" s="566"/>
      <c r="AH1367" s="566"/>
      <c r="AI1367" s="572"/>
      <c r="AJ1367" s="572"/>
      <c r="AK1367" s="572"/>
      <c r="AL1367" s="578"/>
      <c r="AM1367" s="579"/>
    </row>
    <row r="1368" spans="1:39" s="649" customFormat="1" x14ac:dyDescent="0.3">
      <c r="A1368" s="565"/>
      <c r="B1368" s="565"/>
      <c r="C1368" s="566"/>
      <c r="D1368" s="566"/>
      <c r="E1368" s="567"/>
      <c r="F1368" s="567"/>
      <c r="G1368" s="567"/>
      <c r="H1368" s="568"/>
      <c r="I1368" s="568"/>
      <c r="J1368" s="569"/>
      <c r="K1368" s="568"/>
      <c r="L1368" s="570"/>
      <c r="M1368" s="571"/>
      <c r="N1368" s="571"/>
      <c r="O1368" s="572"/>
      <c r="P1368" s="566"/>
      <c r="Q1368" s="566"/>
      <c r="R1368" s="566"/>
      <c r="S1368" s="581"/>
      <c r="T1368" s="582"/>
      <c r="U1368" s="565"/>
      <c r="V1368" s="576"/>
      <c r="W1368" s="576"/>
      <c r="X1368" s="577"/>
      <c r="Y1368" s="577"/>
      <c r="Z1368" s="577"/>
      <c r="AA1368" s="577"/>
      <c r="AB1368" s="566"/>
      <c r="AC1368" s="566"/>
      <c r="AD1368" s="566"/>
      <c r="AE1368" s="566"/>
      <c r="AF1368" s="566"/>
      <c r="AG1368" s="566"/>
      <c r="AH1368" s="566"/>
      <c r="AI1368" s="572"/>
      <c r="AJ1368" s="572"/>
      <c r="AK1368" s="572"/>
      <c r="AL1368" s="578"/>
      <c r="AM1368" s="579"/>
    </row>
    <row r="1369" spans="1:39" s="649" customFormat="1" x14ac:dyDescent="0.3">
      <c r="A1369" s="565"/>
      <c r="B1369" s="565"/>
      <c r="C1369" s="566"/>
      <c r="D1369" s="566"/>
      <c r="E1369" s="567"/>
      <c r="F1369" s="567"/>
      <c r="G1369" s="567"/>
      <c r="H1369" s="568"/>
      <c r="I1369" s="568"/>
      <c r="J1369" s="569"/>
      <c r="K1369" s="568"/>
      <c r="L1369" s="570"/>
      <c r="M1369" s="571"/>
      <c r="N1369" s="571"/>
      <c r="O1369" s="572"/>
      <c r="P1369" s="566"/>
      <c r="Q1369" s="566"/>
      <c r="R1369" s="566"/>
      <c r="S1369" s="581"/>
      <c r="T1369" s="582"/>
      <c r="U1369" s="565"/>
      <c r="V1369" s="576"/>
      <c r="W1369" s="576"/>
      <c r="X1369" s="577"/>
      <c r="Y1369" s="577"/>
      <c r="Z1369" s="577"/>
      <c r="AA1369" s="577"/>
      <c r="AB1369" s="566"/>
      <c r="AC1369" s="566"/>
      <c r="AD1369" s="566"/>
      <c r="AE1369" s="566"/>
      <c r="AF1369" s="566"/>
      <c r="AG1369" s="566"/>
      <c r="AH1369" s="566"/>
      <c r="AI1369" s="572"/>
      <c r="AJ1369" s="572"/>
      <c r="AK1369" s="572"/>
      <c r="AL1369" s="578"/>
      <c r="AM1369" s="579"/>
    </row>
    <row r="1370" spans="1:39" s="649" customFormat="1" x14ac:dyDescent="0.3">
      <c r="A1370" s="565"/>
      <c r="B1370" s="565"/>
      <c r="C1370" s="566"/>
      <c r="D1370" s="566"/>
      <c r="E1370" s="567"/>
      <c r="F1370" s="567"/>
      <c r="G1370" s="567"/>
      <c r="H1370" s="568"/>
      <c r="I1370" s="568"/>
      <c r="J1370" s="569"/>
      <c r="K1370" s="568"/>
      <c r="L1370" s="570"/>
      <c r="M1370" s="571"/>
      <c r="N1370" s="571"/>
      <c r="O1370" s="572"/>
      <c r="P1370" s="566"/>
      <c r="Q1370" s="566"/>
      <c r="R1370" s="566"/>
      <c r="S1370" s="581"/>
      <c r="T1370" s="582"/>
      <c r="U1370" s="565"/>
      <c r="V1370" s="576"/>
      <c r="W1370" s="576"/>
      <c r="X1370" s="577"/>
      <c r="Y1370" s="577"/>
      <c r="Z1370" s="577"/>
      <c r="AA1370" s="577"/>
      <c r="AB1370" s="566"/>
      <c r="AC1370" s="566"/>
      <c r="AD1370" s="566"/>
      <c r="AE1370" s="566"/>
      <c r="AF1370" s="566"/>
      <c r="AG1370" s="566"/>
      <c r="AH1370" s="566"/>
      <c r="AI1370" s="572"/>
      <c r="AJ1370" s="572"/>
      <c r="AK1370" s="572"/>
      <c r="AL1370" s="578"/>
      <c r="AM1370" s="579"/>
    </row>
    <row r="1371" spans="1:39" s="649" customFormat="1" x14ac:dyDescent="0.3">
      <c r="A1371" s="565"/>
      <c r="B1371" s="565"/>
      <c r="C1371" s="566"/>
      <c r="D1371" s="566"/>
      <c r="E1371" s="567"/>
      <c r="F1371" s="567"/>
      <c r="G1371" s="567"/>
      <c r="H1371" s="568"/>
      <c r="I1371" s="568"/>
      <c r="J1371" s="569"/>
      <c r="K1371" s="568"/>
      <c r="L1371" s="570"/>
      <c r="M1371" s="571"/>
      <c r="N1371" s="571"/>
      <c r="O1371" s="572"/>
      <c r="P1371" s="566"/>
      <c r="Q1371" s="566"/>
      <c r="R1371" s="566"/>
      <c r="S1371" s="581"/>
      <c r="T1371" s="582"/>
      <c r="U1371" s="565"/>
      <c r="V1371" s="576"/>
      <c r="W1371" s="576"/>
      <c r="X1371" s="577"/>
      <c r="Y1371" s="577"/>
      <c r="Z1371" s="577"/>
      <c r="AA1371" s="577"/>
      <c r="AB1371" s="566"/>
      <c r="AC1371" s="566"/>
      <c r="AD1371" s="566"/>
      <c r="AE1371" s="566"/>
      <c r="AF1371" s="566"/>
      <c r="AG1371" s="566"/>
      <c r="AH1371" s="566"/>
      <c r="AI1371" s="572"/>
      <c r="AJ1371" s="572"/>
      <c r="AK1371" s="572"/>
      <c r="AL1371" s="578"/>
      <c r="AM1371" s="579"/>
    </row>
    <row r="1372" spans="1:39" s="649" customFormat="1" x14ac:dyDescent="0.3">
      <c r="A1372" s="565"/>
      <c r="B1372" s="565"/>
      <c r="C1372" s="566"/>
      <c r="D1372" s="566"/>
      <c r="E1372" s="567"/>
      <c r="F1372" s="567"/>
      <c r="G1372" s="567"/>
      <c r="H1372" s="568"/>
      <c r="I1372" s="568"/>
      <c r="J1372" s="569"/>
      <c r="K1372" s="568"/>
      <c r="L1372" s="570"/>
      <c r="M1372" s="571"/>
      <c r="N1372" s="571"/>
      <c r="O1372" s="572"/>
      <c r="P1372" s="566"/>
      <c r="Q1372" s="566"/>
      <c r="R1372" s="566"/>
      <c r="S1372" s="581"/>
      <c r="T1372" s="582"/>
      <c r="U1372" s="565"/>
      <c r="V1372" s="576"/>
      <c r="W1372" s="576"/>
      <c r="X1372" s="577"/>
      <c r="Y1372" s="577"/>
      <c r="Z1372" s="577"/>
      <c r="AA1372" s="577"/>
      <c r="AB1372" s="566"/>
      <c r="AC1372" s="566"/>
      <c r="AD1372" s="566"/>
      <c r="AE1372" s="566"/>
      <c r="AF1372" s="566"/>
      <c r="AG1372" s="566"/>
      <c r="AH1372" s="566"/>
      <c r="AI1372" s="572"/>
      <c r="AJ1372" s="572"/>
      <c r="AK1372" s="572"/>
      <c r="AL1372" s="578"/>
      <c r="AM1372" s="579"/>
    </row>
    <row r="1373" spans="1:39" s="649" customFormat="1" x14ac:dyDescent="0.3">
      <c r="A1373" s="565"/>
      <c r="B1373" s="565"/>
      <c r="C1373" s="566"/>
      <c r="D1373" s="566"/>
      <c r="E1373" s="567"/>
      <c r="F1373" s="567"/>
      <c r="G1373" s="567"/>
      <c r="H1373" s="568"/>
      <c r="I1373" s="568"/>
      <c r="J1373" s="569"/>
      <c r="K1373" s="568"/>
      <c r="L1373" s="570"/>
      <c r="M1373" s="571"/>
      <c r="N1373" s="571"/>
      <c r="O1373" s="572"/>
      <c r="P1373" s="566"/>
      <c r="Q1373" s="566"/>
      <c r="R1373" s="566"/>
      <c r="S1373" s="581"/>
      <c r="T1373" s="582"/>
      <c r="U1373" s="565"/>
      <c r="V1373" s="576"/>
      <c r="W1373" s="576"/>
      <c r="X1373" s="577"/>
      <c r="Y1373" s="577"/>
      <c r="Z1373" s="577"/>
      <c r="AA1373" s="577"/>
      <c r="AB1373" s="566"/>
      <c r="AC1373" s="566"/>
      <c r="AD1373" s="566"/>
      <c r="AE1373" s="566"/>
      <c r="AF1373" s="566"/>
      <c r="AG1373" s="566"/>
      <c r="AH1373" s="566"/>
      <c r="AI1373" s="572"/>
      <c r="AJ1373" s="572"/>
      <c r="AK1373" s="572"/>
      <c r="AL1373" s="578"/>
      <c r="AM1373" s="579"/>
    </row>
    <row r="1374" spans="1:39" s="649" customFormat="1" x14ac:dyDescent="0.3">
      <c r="A1374" s="565"/>
      <c r="B1374" s="565"/>
      <c r="C1374" s="566"/>
      <c r="D1374" s="566"/>
      <c r="E1374" s="567"/>
      <c r="F1374" s="567"/>
      <c r="G1374" s="567"/>
      <c r="H1374" s="568"/>
      <c r="I1374" s="568"/>
      <c r="J1374" s="569"/>
      <c r="K1374" s="568"/>
      <c r="L1374" s="570"/>
      <c r="M1374" s="571"/>
      <c r="N1374" s="571"/>
      <c r="O1374" s="572"/>
      <c r="P1374" s="566"/>
      <c r="Q1374" s="566"/>
      <c r="R1374" s="566"/>
      <c r="S1374" s="581"/>
      <c r="T1374" s="582"/>
      <c r="U1374" s="565"/>
      <c r="V1374" s="576"/>
      <c r="W1374" s="576"/>
      <c r="X1374" s="577"/>
      <c r="Y1374" s="577"/>
      <c r="Z1374" s="577"/>
      <c r="AA1374" s="577"/>
      <c r="AB1374" s="566"/>
      <c r="AC1374" s="566"/>
      <c r="AD1374" s="566"/>
      <c r="AE1374" s="566"/>
      <c r="AF1374" s="566"/>
      <c r="AG1374" s="566"/>
      <c r="AH1374" s="566"/>
      <c r="AI1374" s="572"/>
      <c r="AJ1374" s="572"/>
      <c r="AK1374" s="572"/>
      <c r="AL1374" s="578"/>
      <c r="AM1374" s="579"/>
    </row>
    <row r="1375" spans="1:39" s="649" customFormat="1" x14ac:dyDescent="0.3">
      <c r="A1375" s="565"/>
      <c r="B1375" s="565"/>
      <c r="C1375" s="566"/>
      <c r="D1375" s="566"/>
      <c r="E1375" s="567"/>
      <c r="F1375" s="567"/>
      <c r="G1375" s="567"/>
      <c r="H1375" s="568"/>
      <c r="I1375" s="568"/>
      <c r="J1375" s="569"/>
      <c r="K1375" s="568"/>
      <c r="L1375" s="570"/>
      <c r="M1375" s="571"/>
      <c r="N1375" s="571"/>
      <c r="O1375" s="572"/>
      <c r="P1375" s="566"/>
      <c r="Q1375" s="566"/>
      <c r="R1375" s="566"/>
      <c r="S1375" s="581"/>
      <c r="T1375" s="582"/>
      <c r="U1375" s="565"/>
      <c r="V1375" s="576"/>
      <c r="W1375" s="576"/>
      <c r="X1375" s="577"/>
      <c r="Y1375" s="577"/>
      <c r="Z1375" s="577"/>
      <c r="AA1375" s="577"/>
      <c r="AB1375" s="566"/>
      <c r="AC1375" s="566"/>
      <c r="AD1375" s="566"/>
      <c r="AE1375" s="566"/>
      <c r="AF1375" s="566"/>
      <c r="AG1375" s="566"/>
      <c r="AH1375" s="566"/>
      <c r="AI1375" s="572"/>
      <c r="AJ1375" s="572"/>
      <c r="AK1375" s="572"/>
      <c r="AL1375" s="578"/>
      <c r="AM1375" s="579"/>
    </row>
    <row r="1376" spans="1:39" s="649" customFormat="1" x14ac:dyDescent="0.3">
      <c r="A1376" s="565"/>
      <c r="B1376" s="565"/>
      <c r="C1376" s="566"/>
      <c r="D1376" s="566"/>
      <c r="E1376" s="567"/>
      <c r="F1376" s="567"/>
      <c r="G1376" s="567"/>
      <c r="H1376" s="568"/>
      <c r="I1376" s="568"/>
      <c r="J1376" s="569"/>
      <c r="K1376" s="568"/>
      <c r="L1376" s="570"/>
      <c r="M1376" s="571"/>
      <c r="N1376" s="571"/>
      <c r="O1376" s="572"/>
      <c r="P1376" s="566"/>
      <c r="Q1376" s="566"/>
      <c r="R1376" s="566"/>
      <c r="S1376" s="581"/>
      <c r="T1376" s="582"/>
      <c r="U1376" s="565"/>
      <c r="V1376" s="576"/>
      <c r="W1376" s="576"/>
      <c r="X1376" s="577"/>
      <c r="Y1376" s="577"/>
      <c r="Z1376" s="577"/>
      <c r="AA1376" s="577"/>
      <c r="AB1376" s="566"/>
      <c r="AC1376" s="566"/>
      <c r="AD1376" s="566"/>
      <c r="AE1376" s="566"/>
      <c r="AF1376" s="566"/>
      <c r="AG1376" s="566"/>
      <c r="AH1376" s="566"/>
      <c r="AI1376" s="572"/>
      <c r="AJ1376" s="572"/>
      <c r="AK1376" s="572"/>
      <c r="AL1376" s="578"/>
      <c r="AM1376" s="579"/>
    </row>
    <row r="1377" spans="1:39" s="649" customFormat="1" x14ac:dyDescent="0.3">
      <c r="A1377" s="565"/>
      <c r="B1377" s="565"/>
      <c r="C1377" s="566"/>
      <c r="D1377" s="566"/>
      <c r="E1377" s="567"/>
      <c r="F1377" s="567"/>
      <c r="G1377" s="567"/>
      <c r="H1377" s="568"/>
      <c r="I1377" s="568"/>
      <c r="J1377" s="569"/>
      <c r="K1377" s="568"/>
      <c r="L1377" s="570"/>
      <c r="M1377" s="571"/>
      <c r="N1377" s="571"/>
      <c r="O1377" s="572"/>
      <c r="P1377" s="566"/>
      <c r="Q1377" s="566"/>
      <c r="R1377" s="566"/>
      <c r="S1377" s="581"/>
      <c r="T1377" s="582"/>
      <c r="U1377" s="565"/>
      <c r="V1377" s="576"/>
      <c r="W1377" s="576"/>
      <c r="X1377" s="577"/>
      <c r="Y1377" s="577"/>
      <c r="Z1377" s="577"/>
      <c r="AA1377" s="577"/>
      <c r="AB1377" s="566"/>
      <c r="AC1377" s="566"/>
      <c r="AD1377" s="566"/>
      <c r="AE1377" s="566"/>
      <c r="AF1377" s="566"/>
      <c r="AG1377" s="566"/>
      <c r="AH1377" s="566"/>
      <c r="AI1377" s="572"/>
      <c r="AJ1377" s="572"/>
      <c r="AK1377" s="572"/>
      <c r="AL1377" s="578"/>
      <c r="AM1377" s="579"/>
    </row>
    <row r="1378" spans="1:39" s="649" customFormat="1" x14ac:dyDescent="0.3">
      <c r="A1378" s="565"/>
      <c r="B1378" s="565"/>
      <c r="C1378" s="566"/>
      <c r="D1378" s="566"/>
      <c r="E1378" s="567"/>
      <c r="F1378" s="567"/>
      <c r="G1378" s="567"/>
      <c r="H1378" s="568"/>
      <c r="I1378" s="568"/>
      <c r="J1378" s="569"/>
      <c r="K1378" s="568"/>
      <c r="L1378" s="570"/>
      <c r="M1378" s="571"/>
      <c r="N1378" s="571"/>
      <c r="O1378" s="572"/>
      <c r="P1378" s="566"/>
      <c r="Q1378" s="566"/>
      <c r="R1378" s="566"/>
      <c r="S1378" s="581"/>
      <c r="T1378" s="582"/>
      <c r="U1378" s="565"/>
      <c r="V1378" s="576"/>
      <c r="W1378" s="576"/>
      <c r="X1378" s="577"/>
      <c r="Y1378" s="577"/>
      <c r="Z1378" s="577"/>
      <c r="AA1378" s="577"/>
      <c r="AB1378" s="566"/>
      <c r="AC1378" s="566"/>
      <c r="AD1378" s="566"/>
      <c r="AE1378" s="566"/>
      <c r="AF1378" s="566"/>
      <c r="AG1378" s="566"/>
      <c r="AH1378" s="566"/>
      <c r="AI1378" s="572"/>
      <c r="AJ1378" s="572"/>
      <c r="AK1378" s="572"/>
      <c r="AL1378" s="578"/>
      <c r="AM1378" s="579"/>
    </row>
    <row r="1379" spans="1:39" s="649" customFormat="1" x14ac:dyDescent="0.3">
      <c r="A1379" s="565"/>
      <c r="B1379" s="565"/>
      <c r="C1379" s="566"/>
      <c r="D1379" s="566"/>
      <c r="E1379" s="567"/>
      <c r="F1379" s="567"/>
      <c r="G1379" s="567"/>
      <c r="H1379" s="568"/>
      <c r="I1379" s="568"/>
      <c r="J1379" s="569"/>
      <c r="K1379" s="568"/>
      <c r="L1379" s="570"/>
      <c r="M1379" s="571"/>
      <c r="N1379" s="571"/>
      <c r="O1379" s="572"/>
      <c r="P1379" s="566"/>
      <c r="Q1379" s="566"/>
      <c r="R1379" s="566"/>
      <c r="S1379" s="581"/>
      <c r="T1379" s="582"/>
      <c r="U1379" s="565"/>
      <c r="V1379" s="576"/>
      <c r="W1379" s="576"/>
      <c r="X1379" s="577"/>
      <c r="Y1379" s="577"/>
      <c r="Z1379" s="577"/>
      <c r="AA1379" s="577"/>
      <c r="AB1379" s="566"/>
      <c r="AC1379" s="566"/>
      <c r="AD1379" s="566"/>
      <c r="AE1379" s="566"/>
      <c r="AF1379" s="566"/>
      <c r="AG1379" s="566"/>
      <c r="AH1379" s="566"/>
      <c r="AI1379" s="572"/>
      <c r="AJ1379" s="572"/>
      <c r="AK1379" s="572"/>
      <c r="AL1379" s="578"/>
      <c r="AM1379" s="579"/>
    </row>
    <row r="1380" spans="1:39" s="649" customFormat="1" x14ac:dyDescent="0.3">
      <c r="A1380" s="565"/>
      <c r="B1380" s="565"/>
      <c r="C1380" s="566"/>
      <c r="D1380" s="566"/>
      <c r="E1380" s="567"/>
      <c r="F1380" s="567"/>
      <c r="G1380" s="567"/>
      <c r="H1380" s="568"/>
      <c r="I1380" s="568"/>
      <c r="J1380" s="569"/>
      <c r="K1380" s="568"/>
      <c r="L1380" s="570"/>
      <c r="M1380" s="571"/>
      <c r="N1380" s="571"/>
      <c r="O1380" s="572"/>
      <c r="P1380" s="566"/>
      <c r="Q1380" s="566"/>
      <c r="R1380" s="566"/>
      <c r="S1380" s="581"/>
      <c r="T1380" s="582"/>
      <c r="U1380" s="565"/>
      <c r="V1380" s="576"/>
      <c r="W1380" s="576"/>
      <c r="X1380" s="577"/>
      <c r="Y1380" s="577"/>
      <c r="Z1380" s="577"/>
      <c r="AA1380" s="577"/>
      <c r="AB1380" s="566"/>
      <c r="AC1380" s="566"/>
      <c r="AD1380" s="566"/>
      <c r="AE1380" s="566"/>
      <c r="AF1380" s="566"/>
      <c r="AG1380" s="566"/>
      <c r="AH1380" s="566"/>
      <c r="AI1380" s="572"/>
      <c r="AJ1380" s="572"/>
      <c r="AK1380" s="572"/>
      <c r="AL1380" s="578"/>
      <c r="AM1380" s="579"/>
    </row>
    <row r="1381" spans="1:39" s="649" customFormat="1" x14ac:dyDescent="0.3">
      <c r="A1381" s="565"/>
      <c r="B1381" s="565"/>
      <c r="C1381" s="566"/>
      <c r="D1381" s="566"/>
      <c r="E1381" s="567"/>
      <c r="F1381" s="567"/>
      <c r="G1381" s="567"/>
      <c r="H1381" s="568"/>
      <c r="I1381" s="568"/>
      <c r="J1381" s="569"/>
      <c r="K1381" s="568"/>
      <c r="L1381" s="570"/>
      <c r="M1381" s="571"/>
      <c r="N1381" s="571"/>
      <c r="O1381" s="572"/>
      <c r="P1381" s="566"/>
      <c r="Q1381" s="566"/>
      <c r="R1381" s="566"/>
      <c r="S1381" s="581"/>
      <c r="T1381" s="582"/>
      <c r="U1381" s="565"/>
      <c r="V1381" s="576"/>
      <c r="W1381" s="576"/>
      <c r="X1381" s="577"/>
      <c r="Y1381" s="577"/>
      <c r="Z1381" s="577"/>
      <c r="AA1381" s="577"/>
      <c r="AB1381" s="566"/>
      <c r="AC1381" s="566"/>
      <c r="AD1381" s="566"/>
      <c r="AE1381" s="566"/>
      <c r="AF1381" s="566"/>
      <c r="AG1381" s="566"/>
      <c r="AH1381" s="566"/>
      <c r="AI1381" s="572"/>
      <c r="AJ1381" s="572"/>
      <c r="AK1381" s="572"/>
      <c r="AL1381" s="578"/>
      <c r="AM1381" s="579"/>
    </row>
    <row r="1382" spans="1:39" s="649" customFormat="1" x14ac:dyDescent="0.3">
      <c r="A1382" s="565"/>
      <c r="B1382" s="565"/>
      <c r="C1382" s="566"/>
      <c r="D1382" s="566"/>
      <c r="E1382" s="567"/>
      <c r="F1382" s="567"/>
      <c r="G1382" s="567"/>
      <c r="H1382" s="568"/>
      <c r="I1382" s="568"/>
      <c r="J1382" s="569"/>
      <c r="K1382" s="568"/>
      <c r="L1382" s="570"/>
      <c r="M1382" s="571"/>
      <c r="N1382" s="571"/>
      <c r="O1382" s="572"/>
      <c r="P1382" s="566"/>
      <c r="Q1382" s="566"/>
      <c r="R1382" s="566"/>
      <c r="S1382" s="581"/>
      <c r="T1382" s="582"/>
      <c r="U1382" s="565"/>
      <c r="V1382" s="576"/>
      <c r="W1382" s="576"/>
      <c r="X1382" s="577"/>
      <c r="Y1382" s="577"/>
      <c r="Z1382" s="577"/>
      <c r="AA1382" s="577"/>
      <c r="AB1382" s="566"/>
      <c r="AC1382" s="566"/>
      <c r="AD1382" s="566"/>
      <c r="AE1382" s="566"/>
      <c r="AF1382" s="566"/>
      <c r="AG1382" s="566"/>
      <c r="AH1382" s="566"/>
      <c r="AI1382" s="572"/>
      <c r="AJ1382" s="572"/>
      <c r="AK1382" s="572"/>
      <c r="AL1382" s="578"/>
      <c r="AM1382" s="579"/>
    </row>
    <row r="1383" spans="1:39" s="649" customFormat="1" x14ac:dyDescent="0.3">
      <c r="A1383" s="565"/>
      <c r="B1383" s="565"/>
      <c r="C1383" s="566"/>
      <c r="D1383" s="566"/>
      <c r="E1383" s="567"/>
      <c r="F1383" s="567"/>
      <c r="G1383" s="567"/>
      <c r="H1383" s="568"/>
      <c r="I1383" s="568"/>
      <c r="J1383" s="569"/>
      <c r="K1383" s="568"/>
      <c r="L1383" s="570"/>
      <c r="M1383" s="571"/>
      <c r="N1383" s="571"/>
      <c r="O1383" s="572"/>
      <c r="P1383" s="566"/>
      <c r="Q1383" s="566"/>
      <c r="R1383" s="566"/>
      <c r="S1383" s="581"/>
      <c r="T1383" s="582"/>
      <c r="U1383" s="565"/>
      <c r="V1383" s="576"/>
      <c r="W1383" s="576"/>
      <c r="X1383" s="577"/>
      <c r="Y1383" s="577"/>
      <c r="Z1383" s="577"/>
      <c r="AA1383" s="577"/>
      <c r="AB1383" s="566"/>
      <c r="AC1383" s="566"/>
      <c r="AD1383" s="566"/>
      <c r="AE1383" s="566"/>
      <c r="AF1383" s="566"/>
      <c r="AG1383" s="566"/>
      <c r="AH1383" s="566"/>
      <c r="AI1383" s="572"/>
      <c r="AJ1383" s="572"/>
      <c r="AK1383" s="572"/>
      <c r="AL1383" s="578"/>
      <c r="AM1383" s="579"/>
    </row>
    <row r="1384" spans="1:39" s="649" customFormat="1" x14ac:dyDescent="0.3">
      <c r="A1384" s="565"/>
      <c r="B1384" s="565"/>
      <c r="C1384" s="566"/>
      <c r="D1384" s="566"/>
      <c r="E1384" s="567"/>
      <c r="F1384" s="567"/>
      <c r="G1384" s="567"/>
      <c r="H1384" s="568"/>
      <c r="I1384" s="568"/>
      <c r="J1384" s="569"/>
      <c r="K1384" s="568"/>
      <c r="L1384" s="570"/>
      <c r="M1384" s="571"/>
      <c r="N1384" s="571"/>
      <c r="O1384" s="572"/>
      <c r="P1384" s="566"/>
      <c r="Q1384" s="566"/>
      <c r="R1384" s="566"/>
      <c r="S1384" s="581"/>
      <c r="T1384" s="582"/>
      <c r="U1384" s="565"/>
      <c r="V1384" s="576"/>
      <c r="W1384" s="576"/>
      <c r="X1384" s="577"/>
      <c r="Y1384" s="577"/>
      <c r="Z1384" s="577"/>
      <c r="AA1384" s="577"/>
      <c r="AB1384" s="566"/>
      <c r="AC1384" s="566"/>
      <c r="AD1384" s="566"/>
      <c r="AE1384" s="566"/>
      <c r="AF1384" s="566"/>
      <c r="AG1384" s="566"/>
      <c r="AH1384" s="566"/>
      <c r="AI1384" s="572"/>
      <c r="AJ1384" s="572"/>
      <c r="AK1384" s="572"/>
      <c r="AL1384" s="578"/>
      <c r="AM1384" s="579"/>
    </row>
    <row r="1385" spans="1:39" s="649" customFormat="1" x14ac:dyDescent="0.3">
      <c r="A1385" s="565"/>
      <c r="B1385" s="565"/>
      <c r="C1385" s="566"/>
      <c r="D1385" s="566"/>
      <c r="E1385" s="567"/>
      <c r="F1385" s="567"/>
      <c r="G1385" s="567"/>
      <c r="H1385" s="568"/>
      <c r="I1385" s="568"/>
      <c r="J1385" s="569"/>
      <c r="K1385" s="568"/>
      <c r="L1385" s="570"/>
      <c r="M1385" s="571"/>
      <c r="N1385" s="571"/>
      <c r="O1385" s="572"/>
      <c r="P1385" s="566"/>
      <c r="Q1385" s="566"/>
      <c r="R1385" s="566"/>
      <c r="S1385" s="581"/>
      <c r="T1385" s="582"/>
      <c r="U1385" s="565"/>
      <c r="V1385" s="576"/>
      <c r="W1385" s="576"/>
      <c r="X1385" s="577"/>
      <c r="Y1385" s="577"/>
      <c r="Z1385" s="577"/>
      <c r="AA1385" s="577"/>
      <c r="AB1385" s="566"/>
      <c r="AC1385" s="566"/>
      <c r="AD1385" s="566"/>
      <c r="AE1385" s="566"/>
      <c r="AF1385" s="566"/>
      <c r="AG1385" s="566"/>
      <c r="AH1385" s="566"/>
      <c r="AI1385" s="572"/>
      <c r="AJ1385" s="572"/>
      <c r="AK1385" s="572"/>
      <c r="AL1385" s="578"/>
      <c r="AM1385" s="579"/>
    </row>
    <row r="1386" spans="1:39" s="649" customFormat="1" x14ac:dyDescent="0.3">
      <c r="A1386" s="565"/>
      <c r="B1386" s="565"/>
      <c r="C1386" s="566"/>
      <c r="D1386" s="566"/>
      <c r="E1386" s="567"/>
      <c r="F1386" s="567"/>
      <c r="G1386" s="567"/>
      <c r="H1386" s="568"/>
      <c r="I1386" s="568"/>
      <c r="J1386" s="569"/>
      <c r="K1386" s="568"/>
      <c r="L1386" s="570"/>
      <c r="M1386" s="571"/>
      <c r="N1386" s="571"/>
      <c r="O1386" s="572"/>
      <c r="P1386" s="566"/>
      <c r="Q1386" s="566"/>
      <c r="R1386" s="566"/>
      <c r="S1386" s="581"/>
      <c r="T1386" s="582"/>
      <c r="U1386" s="565"/>
      <c r="V1386" s="576"/>
      <c r="W1386" s="576"/>
      <c r="X1386" s="577"/>
      <c r="Y1386" s="577"/>
      <c r="Z1386" s="577"/>
      <c r="AA1386" s="577"/>
      <c r="AB1386" s="566"/>
      <c r="AC1386" s="566"/>
      <c r="AD1386" s="566"/>
      <c r="AE1386" s="566"/>
      <c r="AF1386" s="566"/>
      <c r="AG1386" s="566"/>
      <c r="AH1386" s="566"/>
      <c r="AI1386" s="572"/>
      <c r="AJ1386" s="572"/>
      <c r="AK1386" s="572"/>
      <c r="AL1386" s="578"/>
      <c r="AM1386" s="579"/>
    </row>
    <row r="1387" spans="1:39" s="649" customFormat="1" x14ac:dyDescent="0.3">
      <c r="A1387" s="565"/>
      <c r="B1387" s="565"/>
      <c r="C1387" s="566"/>
      <c r="D1387" s="566"/>
      <c r="E1387" s="567"/>
      <c r="F1387" s="567"/>
      <c r="G1387" s="567"/>
      <c r="H1387" s="568"/>
      <c r="I1387" s="568"/>
      <c r="J1387" s="569"/>
      <c r="K1387" s="568"/>
      <c r="L1387" s="570"/>
      <c r="M1387" s="571"/>
      <c r="N1387" s="571"/>
      <c r="O1387" s="572"/>
      <c r="P1387" s="566"/>
      <c r="Q1387" s="566"/>
      <c r="R1387" s="566"/>
      <c r="S1387" s="581"/>
      <c r="T1387" s="582"/>
      <c r="U1387" s="565"/>
      <c r="V1387" s="576"/>
      <c r="W1387" s="576"/>
      <c r="X1387" s="577"/>
      <c r="Y1387" s="577"/>
      <c r="Z1387" s="577"/>
      <c r="AA1387" s="577"/>
      <c r="AB1387" s="566"/>
      <c r="AC1387" s="566"/>
      <c r="AD1387" s="566"/>
      <c r="AE1387" s="566"/>
      <c r="AF1387" s="566"/>
      <c r="AG1387" s="566"/>
      <c r="AH1387" s="566"/>
      <c r="AI1387" s="572"/>
      <c r="AJ1387" s="572"/>
      <c r="AK1387" s="572"/>
      <c r="AL1387" s="578"/>
      <c r="AM1387" s="579"/>
    </row>
    <row r="1388" spans="1:39" s="649" customFormat="1" x14ac:dyDescent="0.3">
      <c r="A1388" s="565"/>
      <c r="B1388" s="565"/>
      <c r="C1388" s="566"/>
      <c r="D1388" s="566"/>
      <c r="E1388" s="567"/>
      <c r="F1388" s="567"/>
      <c r="G1388" s="567"/>
      <c r="H1388" s="568"/>
      <c r="I1388" s="568"/>
      <c r="J1388" s="569"/>
      <c r="K1388" s="568"/>
      <c r="L1388" s="570"/>
      <c r="M1388" s="571"/>
      <c r="N1388" s="571"/>
      <c r="O1388" s="572"/>
      <c r="P1388" s="566"/>
      <c r="Q1388" s="566"/>
      <c r="R1388" s="566"/>
      <c r="S1388" s="581"/>
      <c r="T1388" s="582"/>
      <c r="U1388" s="565"/>
      <c r="V1388" s="576"/>
      <c r="W1388" s="576"/>
      <c r="X1388" s="577"/>
      <c r="Y1388" s="577"/>
      <c r="Z1388" s="577"/>
      <c r="AA1388" s="577"/>
      <c r="AB1388" s="566"/>
      <c r="AC1388" s="566"/>
      <c r="AD1388" s="566"/>
      <c r="AE1388" s="566"/>
      <c r="AF1388" s="566"/>
      <c r="AG1388" s="566"/>
      <c r="AH1388" s="566"/>
      <c r="AI1388" s="572"/>
      <c r="AJ1388" s="572"/>
      <c r="AK1388" s="572"/>
      <c r="AL1388" s="578"/>
      <c r="AM1388" s="579"/>
    </row>
    <row r="1389" spans="1:39" s="649" customFormat="1" x14ac:dyDescent="0.3">
      <c r="A1389" s="565"/>
      <c r="B1389" s="565"/>
      <c r="C1389" s="566"/>
      <c r="D1389" s="566"/>
      <c r="E1389" s="567"/>
      <c r="F1389" s="567"/>
      <c r="G1389" s="567"/>
      <c r="H1389" s="568"/>
      <c r="I1389" s="568"/>
      <c r="J1389" s="569"/>
      <c r="K1389" s="568"/>
      <c r="L1389" s="570"/>
      <c r="M1389" s="571"/>
      <c r="N1389" s="571"/>
      <c r="O1389" s="572"/>
      <c r="P1389" s="566"/>
      <c r="Q1389" s="566"/>
      <c r="R1389" s="566"/>
      <c r="S1389" s="581"/>
      <c r="T1389" s="582"/>
      <c r="U1389" s="565"/>
      <c r="V1389" s="576"/>
      <c r="W1389" s="576"/>
      <c r="X1389" s="577"/>
      <c r="Y1389" s="577"/>
      <c r="Z1389" s="577"/>
      <c r="AA1389" s="577"/>
      <c r="AB1389" s="566"/>
      <c r="AC1389" s="566"/>
      <c r="AD1389" s="566"/>
      <c r="AE1389" s="566"/>
      <c r="AF1389" s="566"/>
      <c r="AG1389" s="566"/>
      <c r="AH1389" s="566"/>
      <c r="AI1389" s="572"/>
      <c r="AJ1389" s="572"/>
      <c r="AK1389" s="572"/>
      <c r="AL1389" s="578"/>
      <c r="AM1389" s="579"/>
    </row>
    <row r="1390" spans="1:39" s="649" customFormat="1" x14ac:dyDescent="0.3">
      <c r="A1390" s="565"/>
      <c r="B1390" s="565"/>
      <c r="C1390" s="566"/>
      <c r="D1390" s="566"/>
      <c r="E1390" s="567"/>
      <c r="F1390" s="567"/>
      <c r="G1390" s="567"/>
      <c r="H1390" s="568"/>
      <c r="I1390" s="568"/>
      <c r="J1390" s="569"/>
      <c r="K1390" s="568"/>
      <c r="L1390" s="570"/>
      <c r="M1390" s="571"/>
      <c r="N1390" s="571"/>
      <c r="O1390" s="572"/>
      <c r="P1390" s="566"/>
      <c r="Q1390" s="566"/>
      <c r="R1390" s="566"/>
      <c r="S1390" s="581"/>
      <c r="T1390" s="582"/>
      <c r="U1390" s="565"/>
      <c r="V1390" s="576"/>
      <c r="W1390" s="576"/>
      <c r="X1390" s="577"/>
      <c r="Y1390" s="577"/>
      <c r="Z1390" s="577"/>
      <c r="AA1390" s="577"/>
      <c r="AB1390" s="566"/>
      <c r="AC1390" s="566"/>
      <c r="AD1390" s="566"/>
      <c r="AE1390" s="566"/>
      <c r="AF1390" s="566"/>
      <c r="AG1390" s="566"/>
      <c r="AH1390" s="566"/>
      <c r="AI1390" s="572"/>
      <c r="AJ1390" s="572"/>
      <c r="AK1390" s="572"/>
      <c r="AL1390" s="578"/>
      <c r="AM1390" s="579"/>
    </row>
    <row r="1391" spans="1:39" s="649" customFormat="1" x14ac:dyDescent="0.3">
      <c r="A1391" s="565"/>
      <c r="B1391" s="565"/>
      <c r="C1391" s="566"/>
      <c r="D1391" s="566"/>
      <c r="E1391" s="567"/>
      <c r="F1391" s="567"/>
      <c r="G1391" s="567"/>
      <c r="H1391" s="568"/>
      <c r="I1391" s="568"/>
      <c r="J1391" s="569"/>
      <c r="K1391" s="568"/>
      <c r="L1391" s="570"/>
      <c r="M1391" s="571"/>
      <c r="N1391" s="571"/>
      <c r="O1391" s="572"/>
      <c r="P1391" s="566"/>
      <c r="Q1391" s="566"/>
      <c r="R1391" s="566"/>
      <c r="S1391" s="581"/>
      <c r="T1391" s="582"/>
      <c r="U1391" s="565"/>
      <c r="V1391" s="576"/>
      <c r="W1391" s="576"/>
      <c r="X1391" s="577"/>
      <c r="Y1391" s="577"/>
      <c r="Z1391" s="577"/>
      <c r="AA1391" s="577"/>
      <c r="AB1391" s="566"/>
      <c r="AC1391" s="566"/>
      <c r="AD1391" s="566"/>
      <c r="AE1391" s="566"/>
      <c r="AF1391" s="566"/>
      <c r="AG1391" s="566"/>
      <c r="AH1391" s="566"/>
      <c r="AI1391" s="572"/>
      <c r="AJ1391" s="572"/>
      <c r="AK1391" s="572"/>
      <c r="AL1391" s="578"/>
      <c r="AM1391" s="579"/>
    </row>
    <row r="1392" spans="1:39" s="649" customFormat="1" x14ac:dyDescent="0.3">
      <c r="A1392" s="565"/>
      <c r="B1392" s="565"/>
      <c r="C1392" s="566"/>
      <c r="D1392" s="566"/>
      <c r="E1392" s="567"/>
      <c r="F1392" s="567"/>
      <c r="G1392" s="567"/>
      <c r="H1392" s="568"/>
      <c r="I1392" s="568"/>
      <c r="J1392" s="569"/>
      <c r="K1392" s="568"/>
      <c r="L1392" s="570"/>
      <c r="M1392" s="571"/>
      <c r="N1392" s="571"/>
      <c r="O1392" s="572"/>
      <c r="P1392" s="566"/>
      <c r="Q1392" s="566"/>
      <c r="R1392" s="566"/>
      <c r="S1392" s="581"/>
      <c r="T1392" s="582"/>
      <c r="U1392" s="565"/>
      <c r="V1392" s="576"/>
      <c r="W1392" s="576"/>
      <c r="X1392" s="577"/>
      <c r="Y1392" s="577"/>
      <c r="Z1392" s="577"/>
      <c r="AA1392" s="577"/>
      <c r="AB1392" s="566"/>
      <c r="AC1392" s="566"/>
      <c r="AD1392" s="566"/>
      <c r="AE1392" s="566"/>
      <c r="AF1392" s="566"/>
      <c r="AG1392" s="566"/>
      <c r="AH1392" s="566"/>
      <c r="AI1392" s="572"/>
      <c r="AJ1392" s="572"/>
      <c r="AK1392" s="572"/>
      <c r="AL1392" s="578"/>
      <c r="AM1392" s="579"/>
    </row>
    <row r="1393" spans="1:39" s="649" customFormat="1" x14ac:dyDescent="0.3">
      <c r="A1393" s="565"/>
      <c r="B1393" s="565"/>
      <c r="C1393" s="566"/>
      <c r="D1393" s="566"/>
      <c r="E1393" s="567"/>
      <c r="F1393" s="567"/>
      <c r="G1393" s="567"/>
      <c r="H1393" s="568"/>
      <c r="I1393" s="568"/>
      <c r="J1393" s="569"/>
      <c r="K1393" s="568"/>
      <c r="L1393" s="570"/>
      <c r="M1393" s="571"/>
      <c r="N1393" s="571"/>
      <c r="O1393" s="572"/>
      <c r="P1393" s="566"/>
      <c r="Q1393" s="566"/>
      <c r="R1393" s="566"/>
      <c r="S1393" s="581"/>
      <c r="T1393" s="582"/>
      <c r="U1393" s="565"/>
      <c r="V1393" s="576"/>
      <c r="W1393" s="576"/>
      <c r="X1393" s="577"/>
      <c r="Y1393" s="577"/>
      <c r="Z1393" s="577"/>
      <c r="AA1393" s="577"/>
      <c r="AB1393" s="566"/>
      <c r="AC1393" s="566"/>
      <c r="AD1393" s="566"/>
      <c r="AE1393" s="566"/>
      <c r="AF1393" s="566"/>
      <c r="AG1393" s="566"/>
      <c r="AH1393" s="566"/>
      <c r="AI1393" s="572"/>
      <c r="AJ1393" s="572"/>
      <c r="AK1393" s="572"/>
      <c r="AL1393" s="578"/>
      <c r="AM1393" s="579"/>
    </row>
    <row r="1394" spans="1:39" s="649" customFormat="1" x14ac:dyDescent="0.3">
      <c r="A1394" s="565"/>
      <c r="B1394" s="565"/>
      <c r="C1394" s="566"/>
      <c r="D1394" s="566"/>
      <c r="E1394" s="567"/>
      <c r="F1394" s="567"/>
      <c r="G1394" s="567"/>
      <c r="H1394" s="568"/>
      <c r="I1394" s="568"/>
      <c r="J1394" s="569"/>
      <c r="K1394" s="568"/>
      <c r="L1394" s="570"/>
      <c r="M1394" s="571"/>
      <c r="N1394" s="571"/>
      <c r="O1394" s="572"/>
      <c r="P1394" s="566"/>
      <c r="Q1394" s="566"/>
      <c r="R1394" s="566"/>
      <c r="S1394" s="581"/>
      <c r="T1394" s="582"/>
      <c r="U1394" s="565"/>
      <c r="V1394" s="576"/>
      <c r="W1394" s="576"/>
      <c r="X1394" s="577"/>
      <c r="Y1394" s="577"/>
      <c r="Z1394" s="577"/>
      <c r="AA1394" s="577"/>
      <c r="AB1394" s="566"/>
      <c r="AC1394" s="566"/>
      <c r="AD1394" s="566"/>
      <c r="AE1394" s="566"/>
      <c r="AF1394" s="566"/>
      <c r="AG1394" s="566"/>
      <c r="AH1394" s="566"/>
      <c r="AI1394" s="572"/>
      <c r="AJ1394" s="572"/>
      <c r="AK1394" s="572"/>
      <c r="AL1394" s="578"/>
      <c r="AM1394" s="579"/>
    </row>
    <row r="1395" spans="1:39" s="649" customFormat="1" x14ac:dyDescent="0.3">
      <c r="A1395" s="565"/>
      <c r="B1395" s="565"/>
      <c r="C1395" s="566"/>
      <c r="D1395" s="566"/>
      <c r="E1395" s="567"/>
      <c r="F1395" s="567"/>
      <c r="G1395" s="567"/>
      <c r="H1395" s="568"/>
      <c r="I1395" s="568"/>
      <c r="J1395" s="569"/>
      <c r="K1395" s="568"/>
      <c r="L1395" s="570"/>
      <c r="M1395" s="571"/>
      <c r="N1395" s="571"/>
      <c r="O1395" s="572"/>
      <c r="P1395" s="566"/>
      <c r="Q1395" s="566"/>
      <c r="R1395" s="566"/>
      <c r="S1395" s="581"/>
      <c r="T1395" s="582"/>
      <c r="U1395" s="565"/>
      <c r="V1395" s="576"/>
      <c r="W1395" s="576"/>
      <c r="X1395" s="577"/>
      <c r="Y1395" s="577"/>
      <c r="Z1395" s="577"/>
      <c r="AA1395" s="577"/>
      <c r="AB1395" s="566"/>
      <c r="AC1395" s="566"/>
      <c r="AD1395" s="566"/>
      <c r="AE1395" s="566"/>
      <c r="AF1395" s="566"/>
      <c r="AG1395" s="566"/>
      <c r="AH1395" s="566"/>
      <c r="AI1395" s="572"/>
      <c r="AJ1395" s="572"/>
      <c r="AK1395" s="572"/>
      <c r="AL1395" s="578"/>
      <c r="AM1395" s="579"/>
    </row>
    <row r="1396" spans="1:39" s="649" customFormat="1" x14ac:dyDescent="0.3">
      <c r="A1396" s="565"/>
      <c r="B1396" s="565"/>
      <c r="C1396" s="566"/>
      <c r="D1396" s="566"/>
      <c r="E1396" s="567"/>
      <c r="F1396" s="567"/>
      <c r="G1396" s="567"/>
      <c r="H1396" s="568"/>
      <c r="I1396" s="568"/>
      <c r="J1396" s="569"/>
      <c r="K1396" s="568"/>
      <c r="L1396" s="570"/>
      <c r="M1396" s="571"/>
      <c r="N1396" s="571"/>
      <c r="O1396" s="572"/>
      <c r="P1396" s="566"/>
      <c r="Q1396" s="566"/>
      <c r="R1396" s="566"/>
      <c r="S1396" s="581"/>
      <c r="T1396" s="582"/>
      <c r="U1396" s="565"/>
      <c r="V1396" s="576"/>
      <c r="W1396" s="576"/>
      <c r="X1396" s="577"/>
      <c r="Y1396" s="577"/>
      <c r="Z1396" s="577"/>
      <c r="AA1396" s="577"/>
      <c r="AB1396" s="566"/>
      <c r="AC1396" s="566"/>
      <c r="AD1396" s="566"/>
      <c r="AE1396" s="566"/>
      <c r="AF1396" s="566"/>
      <c r="AG1396" s="566"/>
      <c r="AH1396" s="566"/>
      <c r="AI1396" s="572"/>
      <c r="AJ1396" s="572"/>
      <c r="AK1396" s="572"/>
      <c r="AL1396" s="578"/>
      <c r="AM1396" s="579"/>
    </row>
    <row r="1397" spans="1:39" s="649" customFormat="1" x14ac:dyDescent="0.3">
      <c r="A1397" s="565"/>
      <c r="B1397" s="565"/>
      <c r="C1397" s="566"/>
      <c r="D1397" s="566"/>
      <c r="E1397" s="567"/>
      <c r="F1397" s="567"/>
      <c r="G1397" s="567"/>
      <c r="H1397" s="568"/>
      <c r="I1397" s="568"/>
      <c r="J1397" s="569"/>
      <c r="K1397" s="568"/>
      <c r="L1397" s="570"/>
      <c r="M1397" s="571"/>
      <c r="N1397" s="571"/>
      <c r="O1397" s="572"/>
      <c r="P1397" s="566"/>
      <c r="Q1397" s="566"/>
      <c r="R1397" s="566"/>
      <c r="S1397" s="581"/>
      <c r="T1397" s="582"/>
      <c r="U1397" s="565"/>
      <c r="V1397" s="576"/>
      <c r="W1397" s="576"/>
      <c r="X1397" s="577"/>
      <c r="Y1397" s="577"/>
      <c r="Z1397" s="577"/>
      <c r="AA1397" s="577"/>
      <c r="AB1397" s="566"/>
      <c r="AC1397" s="566"/>
      <c r="AD1397" s="566"/>
      <c r="AE1397" s="566"/>
      <c r="AF1397" s="566"/>
      <c r="AG1397" s="566"/>
      <c r="AH1397" s="566"/>
      <c r="AI1397" s="572"/>
      <c r="AJ1397" s="572"/>
      <c r="AK1397" s="572"/>
      <c r="AL1397" s="578"/>
      <c r="AM1397" s="579"/>
    </row>
    <row r="1398" spans="1:39" s="649" customFormat="1" x14ac:dyDescent="0.3">
      <c r="A1398" s="565"/>
      <c r="B1398" s="565"/>
      <c r="C1398" s="566"/>
      <c r="D1398" s="566"/>
      <c r="E1398" s="567"/>
      <c r="F1398" s="567"/>
      <c r="G1398" s="567"/>
      <c r="H1398" s="568"/>
      <c r="I1398" s="568"/>
      <c r="J1398" s="569"/>
      <c r="K1398" s="568"/>
      <c r="L1398" s="570"/>
      <c r="M1398" s="571"/>
      <c r="N1398" s="571"/>
      <c r="O1398" s="572"/>
      <c r="P1398" s="566"/>
      <c r="Q1398" s="566"/>
      <c r="R1398" s="566"/>
      <c r="S1398" s="581"/>
      <c r="T1398" s="582"/>
      <c r="U1398" s="565"/>
      <c r="V1398" s="576"/>
      <c r="W1398" s="576"/>
      <c r="X1398" s="577"/>
      <c r="Y1398" s="577"/>
      <c r="Z1398" s="577"/>
      <c r="AA1398" s="577"/>
      <c r="AB1398" s="566"/>
      <c r="AC1398" s="566"/>
      <c r="AD1398" s="566"/>
      <c r="AE1398" s="566"/>
      <c r="AF1398" s="566"/>
      <c r="AG1398" s="566"/>
      <c r="AH1398" s="566"/>
      <c r="AI1398" s="572"/>
      <c r="AJ1398" s="572"/>
      <c r="AK1398" s="572"/>
      <c r="AL1398" s="578"/>
      <c r="AM1398" s="579"/>
    </row>
    <row r="1399" spans="1:39" s="649" customFormat="1" x14ac:dyDescent="0.3">
      <c r="A1399" s="565"/>
      <c r="B1399" s="565"/>
      <c r="C1399" s="566"/>
      <c r="D1399" s="566"/>
      <c r="E1399" s="567"/>
      <c r="F1399" s="567"/>
      <c r="G1399" s="567"/>
      <c r="H1399" s="568"/>
      <c r="I1399" s="568"/>
      <c r="J1399" s="569"/>
      <c r="K1399" s="568"/>
      <c r="L1399" s="570"/>
      <c r="M1399" s="571"/>
      <c r="N1399" s="571"/>
      <c r="O1399" s="572"/>
      <c r="P1399" s="566"/>
      <c r="Q1399" s="566"/>
      <c r="R1399" s="566"/>
      <c r="S1399" s="581"/>
      <c r="T1399" s="582"/>
      <c r="U1399" s="565"/>
      <c r="V1399" s="576"/>
      <c r="W1399" s="576"/>
      <c r="X1399" s="577"/>
      <c r="Y1399" s="577"/>
      <c r="Z1399" s="577"/>
      <c r="AA1399" s="577"/>
      <c r="AB1399" s="566"/>
      <c r="AC1399" s="566"/>
      <c r="AD1399" s="566"/>
      <c r="AE1399" s="566"/>
      <c r="AF1399" s="566"/>
      <c r="AG1399" s="566"/>
      <c r="AH1399" s="566"/>
      <c r="AI1399" s="572"/>
      <c r="AJ1399" s="572"/>
      <c r="AK1399" s="572"/>
      <c r="AL1399" s="578"/>
      <c r="AM1399" s="579"/>
    </row>
    <row r="1400" spans="1:39" s="649" customFormat="1" x14ac:dyDescent="0.3">
      <c r="A1400" s="565"/>
      <c r="B1400" s="565"/>
      <c r="C1400" s="566"/>
      <c r="D1400" s="566"/>
      <c r="E1400" s="567"/>
      <c r="F1400" s="567"/>
      <c r="G1400" s="567"/>
      <c r="H1400" s="568"/>
      <c r="I1400" s="568"/>
      <c r="J1400" s="569"/>
      <c r="K1400" s="568"/>
      <c r="L1400" s="570"/>
      <c r="M1400" s="571"/>
      <c r="N1400" s="571"/>
      <c r="O1400" s="572"/>
      <c r="P1400" s="566"/>
      <c r="Q1400" s="566"/>
      <c r="R1400" s="566"/>
      <c r="S1400" s="581"/>
      <c r="T1400" s="582"/>
      <c r="U1400" s="565"/>
      <c r="V1400" s="576"/>
      <c r="W1400" s="576"/>
      <c r="X1400" s="577"/>
      <c r="Y1400" s="577"/>
      <c r="Z1400" s="577"/>
      <c r="AA1400" s="577"/>
      <c r="AB1400" s="566"/>
      <c r="AC1400" s="566"/>
      <c r="AD1400" s="566"/>
      <c r="AE1400" s="566"/>
      <c r="AF1400" s="566"/>
      <c r="AG1400" s="566"/>
      <c r="AH1400" s="566"/>
      <c r="AI1400" s="572"/>
      <c r="AJ1400" s="572"/>
      <c r="AK1400" s="572"/>
      <c r="AL1400" s="578"/>
      <c r="AM1400" s="579"/>
    </row>
    <row r="1401" spans="1:39" s="649" customFormat="1" x14ac:dyDescent="0.3">
      <c r="A1401" s="565"/>
      <c r="B1401" s="565"/>
      <c r="C1401" s="566"/>
      <c r="D1401" s="566"/>
      <c r="E1401" s="567"/>
      <c r="F1401" s="567"/>
      <c r="G1401" s="567"/>
      <c r="H1401" s="568"/>
      <c r="I1401" s="568"/>
      <c r="J1401" s="569"/>
      <c r="K1401" s="568"/>
      <c r="L1401" s="570"/>
      <c r="M1401" s="571"/>
      <c r="N1401" s="571"/>
      <c r="O1401" s="572"/>
      <c r="P1401" s="566"/>
      <c r="Q1401" s="566"/>
      <c r="R1401" s="566"/>
      <c r="S1401" s="581"/>
      <c r="T1401" s="582"/>
      <c r="U1401" s="565"/>
      <c r="V1401" s="576"/>
      <c r="W1401" s="576"/>
      <c r="X1401" s="577"/>
      <c r="Y1401" s="577"/>
      <c r="Z1401" s="577"/>
      <c r="AA1401" s="577"/>
      <c r="AB1401" s="566"/>
      <c r="AC1401" s="566"/>
      <c r="AD1401" s="566"/>
      <c r="AE1401" s="566"/>
      <c r="AF1401" s="566"/>
      <c r="AG1401" s="566"/>
      <c r="AH1401" s="566"/>
      <c r="AI1401" s="572"/>
      <c r="AJ1401" s="572"/>
      <c r="AK1401" s="572"/>
      <c r="AL1401" s="578"/>
      <c r="AM1401" s="579"/>
    </row>
    <row r="1402" spans="1:39" s="649" customFormat="1" x14ac:dyDescent="0.3">
      <c r="A1402" s="565"/>
      <c r="B1402" s="565"/>
      <c r="C1402" s="566"/>
      <c r="D1402" s="566"/>
      <c r="E1402" s="567"/>
      <c r="F1402" s="567"/>
      <c r="G1402" s="567"/>
      <c r="H1402" s="568"/>
      <c r="I1402" s="568"/>
      <c r="J1402" s="569"/>
      <c r="K1402" s="568"/>
      <c r="L1402" s="570"/>
      <c r="M1402" s="571"/>
      <c r="N1402" s="571"/>
      <c r="O1402" s="572"/>
      <c r="P1402" s="566"/>
      <c r="Q1402" s="566"/>
      <c r="R1402" s="566"/>
      <c r="S1402" s="581"/>
      <c r="T1402" s="582"/>
      <c r="U1402" s="565"/>
      <c r="V1402" s="576"/>
      <c r="W1402" s="576"/>
      <c r="X1402" s="577"/>
      <c r="Y1402" s="577"/>
      <c r="Z1402" s="577"/>
      <c r="AA1402" s="577"/>
      <c r="AB1402" s="566"/>
      <c r="AC1402" s="566"/>
      <c r="AD1402" s="566"/>
      <c r="AE1402" s="566"/>
      <c r="AF1402" s="566"/>
      <c r="AG1402" s="566"/>
      <c r="AH1402" s="566"/>
      <c r="AI1402" s="572"/>
      <c r="AJ1402" s="572"/>
      <c r="AK1402" s="572"/>
      <c r="AL1402" s="578"/>
      <c r="AM1402" s="579"/>
    </row>
    <row r="1403" spans="1:39" s="649" customFormat="1" x14ac:dyDescent="0.3">
      <c r="A1403" s="565"/>
      <c r="B1403" s="565"/>
      <c r="C1403" s="566"/>
      <c r="D1403" s="566"/>
      <c r="E1403" s="567"/>
      <c r="F1403" s="567"/>
      <c r="G1403" s="567"/>
      <c r="H1403" s="568"/>
      <c r="I1403" s="568"/>
      <c r="J1403" s="569"/>
      <c r="K1403" s="568"/>
      <c r="L1403" s="570"/>
      <c r="M1403" s="571"/>
      <c r="N1403" s="571"/>
      <c r="O1403" s="572"/>
      <c r="P1403" s="566"/>
      <c r="Q1403" s="566"/>
      <c r="R1403" s="566"/>
      <c r="S1403" s="581"/>
      <c r="T1403" s="582"/>
      <c r="U1403" s="565"/>
      <c r="V1403" s="576"/>
      <c r="W1403" s="576"/>
      <c r="X1403" s="577"/>
      <c r="Y1403" s="577"/>
      <c r="Z1403" s="577"/>
      <c r="AA1403" s="577"/>
      <c r="AB1403" s="566"/>
      <c r="AC1403" s="566"/>
      <c r="AD1403" s="566"/>
      <c r="AE1403" s="566"/>
      <c r="AF1403" s="566"/>
      <c r="AG1403" s="566"/>
      <c r="AH1403" s="566"/>
      <c r="AI1403" s="572"/>
      <c r="AJ1403" s="572"/>
      <c r="AK1403" s="572"/>
      <c r="AL1403" s="578"/>
      <c r="AM1403" s="579"/>
    </row>
    <row r="1404" spans="1:39" s="649" customFormat="1" x14ac:dyDescent="0.3">
      <c r="A1404" s="565"/>
      <c r="B1404" s="565"/>
      <c r="C1404" s="566"/>
      <c r="D1404" s="566"/>
      <c r="E1404" s="567"/>
      <c r="F1404" s="567"/>
      <c r="G1404" s="567"/>
      <c r="H1404" s="568"/>
      <c r="I1404" s="568"/>
      <c r="J1404" s="569"/>
      <c r="K1404" s="568"/>
      <c r="L1404" s="570"/>
      <c r="M1404" s="571"/>
      <c r="N1404" s="571"/>
      <c r="O1404" s="572"/>
      <c r="P1404" s="566"/>
      <c r="Q1404" s="566"/>
      <c r="R1404" s="566"/>
      <c r="S1404" s="581"/>
      <c r="T1404" s="582"/>
      <c r="U1404" s="565"/>
      <c r="V1404" s="576"/>
      <c r="W1404" s="576"/>
      <c r="X1404" s="577"/>
      <c r="Y1404" s="577"/>
      <c r="Z1404" s="577"/>
      <c r="AA1404" s="577"/>
      <c r="AB1404" s="566"/>
      <c r="AC1404" s="566"/>
      <c r="AD1404" s="566"/>
      <c r="AE1404" s="566"/>
      <c r="AF1404" s="566"/>
      <c r="AG1404" s="566"/>
      <c r="AH1404" s="566"/>
      <c r="AI1404" s="572"/>
      <c r="AJ1404" s="572"/>
      <c r="AK1404" s="572"/>
      <c r="AL1404" s="578"/>
      <c r="AM1404" s="579"/>
    </row>
    <row r="1405" spans="1:39" s="649" customFormat="1" x14ac:dyDescent="0.3">
      <c r="A1405" s="565"/>
      <c r="B1405" s="565"/>
      <c r="C1405" s="566"/>
      <c r="D1405" s="566"/>
      <c r="E1405" s="567"/>
      <c r="F1405" s="567"/>
      <c r="G1405" s="567"/>
      <c r="H1405" s="568"/>
      <c r="I1405" s="568"/>
      <c r="J1405" s="569"/>
      <c r="K1405" s="568"/>
      <c r="L1405" s="570"/>
      <c r="M1405" s="571"/>
      <c r="N1405" s="571"/>
      <c r="O1405" s="572"/>
      <c r="P1405" s="566"/>
      <c r="Q1405" s="566"/>
      <c r="R1405" s="566"/>
      <c r="S1405" s="581"/>
      <c r="T1405" s="582"/>
      <c r="U1405" s="565"/>
      <c r="V1405" s="576"/>
      <c r="W1405" s="576"/>
      <c r="X1405" s="577"/>
      <c r="Y1405" s="577"/>
      <c r="Z1405" s="577"/>
      <c r="AA1405" s="577"/>
      <c r="AB1405" s="566"/>
      <c r="AC1405" s="566"/>
      <c r="AD1405" s="566"/>
      <c r="AE1405" s="566"/>
      <c r="AF1405" s="566"/>
      <c r="AG1405" s="566"/>
      <c r="AH1405" s="566"/>
      <c r="AI1405" s="572"/>
      <c r="AJ1405" s="572"/>
      <c r="AK1405" s="572"/>
      <c r="AL1405" s="578"/>
      <c r="AM1405" s="579"/>
    </row>
    <row r="1406" spans="1:39" s="649" customFormat="1" x14ac:dyDescent="0.3">
      <c r="A1406" s="565"/>
      <c r="B1406" s="565"/>
      <c r="C1406" s="566"/>
      <c r="D1406" s="566"/>
      <c r="E1406" s="567"/>
      <c r="F1406" s="567"/>
      <c r="G1406" s="567"/>
      <c r="H1406" s="568"/>
      <c r="I1406" s="568"/>
      <c r="J1406" s="569"/>
      <c r="K1406" s="568"/>
      <c r="L1406" s="570"/>
      <c r="M1406" s="571"/>
      <c r="N1406" s="571"/>
      <c r="O1406" s="572"/>
      <c r="P1406" s="566"/>
      <c r="Q1406" s="566"/>
      <c r="R1406" s="566"/>
      <c r="S1406" s="581"/>
      <c r="T1406" s="582"/>
      <c r="U1406" s="565"/>
      <c r="V1406" s="576"/>
      <c r="W1406" s="576"/>
      <c r="X1406" s="577"/>
      <c r="Y1406" s="577"/>
      <c r="Z1406" s="577"/>
      <c r="AA1406" s="577"/>
      <c r="AB1406" s="566"/>
      <c r="AC1406" s="566"/>
      <c r="AD1406" s="566"/>
      <c r="AE1406" s="566"/>
      <c r="AF1406" s="566"/>
      <c r="AG1406" s="566"/>
      <c r="AH1406" s="566"/>
      <c r="AI1406" s="572"/>
      <c r="AJ1406" s="572"/>
      <c r="AK1406" s="572"/>
      <c r="AL1406" s="578"/>
      <c r="AM1406" s="579"/>
    </row>
    <row r="1407" spans="1:39" s="649" customFormat="1" x14ac:dyDescent="0.3">
      <c r="A1407" s="565"/>
      <c r="B1407" s="565"/>
      <c r="C1407" s="566"/>
      <c r="D1407" s="566"/>
      <c r="E1407" s="567"/>
      <c r="F1407" s="567"/>
      <c r="G1407" s="567"/>
      <c r="H1407" s="568"/>
      <c r="I1407" s="568"/>
      <c r="J1407" s="569"/>
      <c r="K1407" s="568"/>
      <c r="L1407" s="570"/>
      <c r="M1407" s="571"/>
      <c r="N1407" s="571"/>
      <c r="O1407" s="572"/>
      <c r="P1407" s="566"/>
      <c r="Q1407" s="566"/>
      <c r="R1407" s="566"/>
      <c r="S1407" s="581"/>
      <c r="T1407" s="582"/>
      <c r="U1407" s="565"/>
      <c r="V1407" s="576"/>
      <c r="W1407" s="576"/>
      <c r="X1407" s="577"/>
      <c r="Y1407" s="577"/>
      <c r="Z1407" s="577"/>
      <c r="AA1407" s="577"/>
      <c r="AB1407" s="566"/>
      <c r="AC1407" s="566"/>
      <c r="AD1407" s="566"/>
      <c r="AE1407" s="566"/>
      <c r="AF1407" s="566"/>
      <c r="AG1407" s="566"/>
      <c r="AH1407" s="566"/>
      <c r="AI1407" s="572"/>
      <c r="AJ1407" s="572"/>
      <c r="AK1407" s="572"/>
      <c r="AL1407" s="578"/>
      <c r="AM1407" s="579"/>
    </row>
    <row r="1408" spans="1:39" s="649" customFormat="1" x14ac:dyDescent="0.3">
      <c r="A1408" s="565"/>
      <c r="B1408" s="565"/>
      <c r="C1408" s="566"/>
      <c r="D1408" s="566"/>
      <c r="E1408" s="567"/>
      <c r="F1408" s="567"/>
      <c r="G1408" s="567"/>
      <c r="H1408" s="568"/>
      <c r="I1408" s="568"/>
      <c r="J1408" s="569"/>
      <c r="K1408" s="568"/>
      <c r="L1408" s="570"/>
      <c r="M1408" s="571"/>
      <c r="N1408" s="571"/>
      <c r="O1408" s="572"/>
      <c r="P1408" s="566"/>
      <c r="Q1408" s="566"/>
      <c r="R1408" s="566"/>
      <c r="S1408" s="581"/>
      <c r="T1408" s="582"/>
      <c r="U1408" s="565"/>
      <c r="V1408" s="576"/>
      <c r="W1408" s="576"/>
      <c r="X1408" s="577"/>
      <c r="Y1408" s="577"/>
      <c r="Z1408" s="577"/>
      <c r="AA1408" s="577"/>
      <c r="AB1408" s="566"/>
      <c r="AC1408" s="566"/>
      <c r="AD1408" s="566"/>
      <c r="AE1408" s="566"/>
      <c r="AF1408" s="566"/>
      <c r="AG1408" s="566"/>
      <c r="AH1408" s="566"/>
      <c r="AI1408" s="572"/>
      <c r="AJ1408" s="572"/>
      <c r="AK1408" s="572"/>
      <c r="AL1408" s="578"/>
      <c r="AM1408" s="579"/>
    </row>
    <row r="1409" spans="1:39" s="649" customFormat="1" x14ac:dyDescent="0.3">
      <c r="A1409" s="565"/>
      <c r="B1409" s="565"/>
      <c r="C1409" s="566"/>
      <c r="D1409" s="566"/>
      <c r="E1409" s="567"/>
      <c r="F1409" s="567"/>
      <c r="G1409" s="567"/>
      <c r="H1409" s="568"/>
      <c r="I1409" s="568"/>
      <c r="J1409" s="569"/>
      <c r="K1409" s="568"/>
      <c r="L1409" s="570"/>
      <c r="M1409" s="571"/>
      <c r="N1409" s="571"/>
      <c r="O1409" s="572"/>
      <c r="P1409" s="566"/>
      <c r="Q1409" s="566"/>
      <c r="R1409" s="566"/>
      <c r="S1409" s="581"/>
      <c r="T1409" s="582"/>
      <c r="U1409" s="565"/>
      <c r="V1409" s="576"/>
      <c r="W1409" s="576"/>
      <c r="X1409" s="577"/>
      <c r="Y1409" s="577"/>
      <c r="Z1409" s="577"/>
      <c r="AA1409" s="577"/>
      <c r="AB1409" s="566"/>
      <c r="AC1409" s="566"/>
      <c r="AD1409" s="566"/>
      <c r="AE1409" s="566"/>
      <c r="AF1409" s="566"/>
      <c r="AG1409" s="566"/>
      <c r="AH1409" s="566"/>
      <c r="AI1409" s="572"/>
      <c r="AJ1409" s="572"/>
      <c r="AK1409" s="572"/>
      <c r="AL1409" s="578"/>
      <c r="AM1409" s="579"/>
    </row>
    <row r="1410" spans="1:39" s="649" customFormat="1" x14ac:dyDescent="0.3">
      <c r="A1410" s="565"/>
      <c r="B1410" s="565"/>
      <c r="C1410" s="566"/>
      <c r="D1410" s="566"/>
      <c r="E1410" s="567"/>
      <c r="F1410" s="567"/>
      <c r="G1410" s="567"/>
      <c r="H1410" s="568"/>
      <c r="I1410" s="568"/>
      <c r="J1410" s="569"/>
      <c r="K1410" s="568"/>
      <c r="L1410" s="570"/>
      <c r="M1410" s="571"/>
      <c r="N1410" s="571"/>
      <c r="O1410" s="572"/>
      <c r="P1410" s="566"/>
      <c r="Q1410" s="566"/>
      <c r="R1410" s="566"/>
      <c r="S1410" s="581"/>
      <c r="T1410" s="582"/>
      <c r="U1410" s="565"/>
      <c r="V1410" s="576"/>
      <c r="W1410" s="576"/>
      <c r="X1410" s="577"/>
      <c r="Y1410" s="577"/>
      <c r="Z1410" s="577"/>
      <c r="AA1410" s="577"/>
      <c r="AB1410" s="566"/>
      <c r="AC1410" s="566"/>
      <c r="AD1410" s="566"/>
      <c r="AE1410" s="566"/>
      <c r="AF1410" s="566"/>
      <c r="AG1410" s="566"/>
      <c r="AH1410" s="566"/>
      <c r="AI1410" s="572"/>
      <c r="AJ1410" s="572"/>
      <c r="AK1410" s="572"/>
      <c r="AL1410" s="578"/>
      <c r="AM1410" s="579"/>
    </row>
    <row r="1411" spans="1:39" s="649" customFormat="1" x14ac:dyDescent="0.3">
      <c r="A1411" s="565"/>
      <c r="B1411" s="565"/>
      <c r="C1411" s="566"/>
      <c r="D1411" s="566"/>
      <c r="E1411" s="567"/>
      <c r="F1411" s="567"/>
      <c r="G1411" s="567"/>
      <c r="H1411" s="568"/>
      <c r="I1411" s="568"/>
      <c r="J1411" s="569"/>
      <c r="K1411" s="568"/>
      <c r="L1411" s="570"/>
      <c r="M1411" s="571"/>
      <c r="N1411" s="571"/>
      <c r="O1411" s="572"/>
      <c r="P1411" s="566"/>
      <c r="Q1411" s="566"/>
      <c r="R1411" s="566"/>
      <c r="S1411" s="581"/>
      <c r="T1411" s="582"/>
      <c r="U1411" s="565"/>
      <c r="V1411" s="576"/>
      <c r="W1411" s="576"/>
      <c r="X1411" s="577"/>
      <c r="Y1411" s="577"/>
      <c r="Z1411" s="577"/>
      <c r="AA1411" s="577"/>
      <c r="AB1411" s="566"/>
      <c r="AC1411" s="566"/>
      <c r="AD1411" s="566"/>
      <c r="AE1411" s="566"/>
      <c r="AF1411" s="566"/>
      <c r="AG1411" s="566"/>
      <c r="AH1411" s="566"/>
      <c r="AI1411" s="572"/>
      <c r="AJ1411" s="572"/>
      <c r="AK1411" s="572"/>
      <c r="AL1411" s="578"/>
      <c r="AM1411" s="579"/>
    </row>
    <row r="1412" spans="1:39" s="649" customFormat="1" x14ac:dyDescent="0.3">
      <c r="A1412" s="565"/>
      <c r="B1412" s="565"/>
      <c r="C1412" s="566"/>
      <c r="D1412" s="566"/>
      <c r="E1412" s="567"/>
      <c r="F1412" s="567"/>
      <c r="G1412" s="567"/>
      <c r="H1412" s="568"/>
      <c r="I1412" s="568"/>
      <c r="J1412" s="569"/>
      <c r="K1412" s="568"/>
      <c r="L1412" s="570"/>
      <c r="M1412" s="571"/>
      <c r="N1412" s="571"/>
      <c r="O1412" s="572"/>
      <c r="P1412" s="566"/>
      <c r="Q1412" s="566"/>
      <c r="R1412" s="566"/>
      <c r="S1412" s="581"/>
      <c r="T1412" s="582"/>
      <c r="U1412" s="565"/>
      <c r="V1412" s="576"/>
      <c r="W1412" s="576"/>
      <c r="X1412" s="577"/>
      <c r="Y1412" s="577"/>
      <c r="Z1412" s="577"/>
      <c r="AA1412" s="577"/>
      <c r="AB1412" s="566"/>
      <c r="AC1412" s="566"/>
      <c r="AD1412" s="566"/>
      <c r="AE1412" s="566"/>
      <c r="AF1412" s="566"/>
      <c r="AG1412" s="566"/>
      <c r="AH1412" s="566"/>
      <c r="AI1412" s="572"/>
      <c r="AJ1412" s="572"/>
      <c r="AK1412" s="572"/>
      <c r="AL1412" s="578"/>
      <c r="AM1412" s="579"/>
    </row>
    <row r="1413" spans="1:39" s="649" customFormat="1" x14ac:dyDescent="0.3">
      <c r="A1413" s="565"/>
      <c r="B1413" s="565"/>
      <c r="C1413" s="566"/>
      <c r="D1413" s="566"/>
      <c r="E1413" s="567"/>
      <c r="F1413" s="567"/>
      <c r="G1413" s="567"/>
      <c r="H1413" s="568"/>
      <c r="I1413" s="568"/>
      <c r="J1413" s="569"/>
      <c r="K1413" s="568"/>
      <c r="L1413" s="570"/>
      <c r="M1413" s="571"/>
      <c r="N1413" s="571"/>
      <c r="O1413" s="572"/>
      <c r="P1413" s="566"/>
      <c r="Q1413" s="566"/>
      <c r="R1413" s="566"/>
      <c r="S1413" s="581"/>
      <c r="T1413" s="582"/>
      <c r="U1413" s="565"/>
      <c r="V1413" s="576"/>
      <c r="W1413" s="576"/>
      <c r="X1413" s="577"/>
      <c r="Y1413" s="577"/>
      <c r="Z1413" s="577"/>
      <c r="AA1413" s="577"/>
      <c r="AB1413" s="566"/>
      <c r="AC1413" s="566"/>
      <c r="AD1413" s="566"/>
      <c r="AE1413" s="566"/>
      <c r="AF1413" s="566"/>
      <c r="AG1413" s="566"/>
      <c r="AH1413" s="566"/>
      <c r="AI1413" s="572"/>
      <c r="AJ1413" s="572"/>
      <c r="AK1413" s="572"/>
      <c r="AL1413" s="578"/>
      <c r="AM1413" s="579"/>
    </row>
    <row r="1414" spans="1:39" s="649" customFormat="1" x14ac:dyDescent="0.3">
      <c r="A1414" s="565"/>
      <c r="B1414" s="565"/>
      <c r="C1414" s="566"/>
      <c r="D1414" s="566"/>
      <c r="E1414" s="567"/>
      <c r="F1414" s="567"/>
      <c r="G1414" s="567"/>
      <c r="H1414" s="568"/>
      <c r="I1414" s="568"/>
      <c r="J1414" s="569"/>
      <c r="K1414" s="568"/>
      <c r="L1414" s="570"/>
      <c r="M1414" s="571"/>
      <c r="N1414" s="571"/>
      <c r="O1414" s="572"/>
      <c r="P1414" s="566"/>
      <c r="Q1414" s="566"/>
      <c r="R1414" s="566"/>
      <c r="S1414" s="581"/>
      <c r="T1414" s="582"/>
      <c r="U1414" s="565"/>
      <c r="V1414" s="576"/>
      <c r="W1414" s="576"/>
      <c r="X1414" s="577"/>
      <c r="Y1414" s="577"/>
      <c r="Z1414" s="577"/>
      <c r="AA1414" s="577"/>
      <c r="AB1414" s="566"/>
      <c r="AC1414" s="566"/>
      <c r="AD1414" s="566"/>
      <c r="AE1414" s="566"/>
      <c r="AF1414" s="566"/>
      <c r="AG1414" s="566"/>
      <c r="AH1414" s="566"/>
      <c r="AI1414" s="572"/>
      <c r="AJ1414" s="572"/>
      <c r="AK1414" s="572"/>
      <c r="AL1414" s="578"/>
      <c r="AM1414" s="579"/>
    </row>
    <row r="1415" spans="1:39" s="649" customFormat="1" x14ac:dyDescent="0.3">
      <c r="A1415" s="565"/>
      <c r="B1415" s="565"/>
      <c r="C1415" s="566"/>
      <c r="D1415" s="566"/>
      <c r="E1415" s="567"/>
      <c r="F1415" s="567"/>
      <c r="G1415" s="567"/>
      <c r="H1415" s="568"/>
      <c r="I1415" s="568"/>
      <c r="J1415" s="569"/>
      <c r="K1415" s="568"/>
      <c r="L1415" s="570"/>
      <c r="M1415" s="571"/>
      <c r="N1415" s="571"/>
      <c r="O1415" s="572"/>
      <c r="P1415" s="566"/>
      <c r="Q1415" s="566"/>
      <c r="R1415" s="566"/>
      <c r="S1415" s="581"/>
      <c r="T1415" s="582"/>
      <c r="U1415" s="565"/>
      <c r="V1415" s="576"/>
      <c r="W1415" s="576"/>
      <c r="X1415" s="577"/>
      <c r="Y1415" s="577"/>
      <c r="Z1415" s="577"/>
      <c r="AA1415" s="577"/>
      <c r="AB1415" s="566"/>
      <c r="AC1415" s="566"/>
      <c r="AD1415" s="566"/>
      <c r="AE1415" s="566"/>
      <c r="AF1415" s="566"/>
      <c r="AG1415" s="566"/>
      <c r="AH1415" s="566"/>
      <c r="AI1415" s="572"/>
      <c r="AJ1415" s="572"/>
      <c r="AK1415" s="572"/>
      <c r="AL1415" s="578"/>
      <c r="AM1415" s="579"/>
    </row>
    <row r="1416" spans="1:39" s="649" customFormat="1" x14ac:dyDescent="0.3">
      <c r="A1416" s="565"/>
      <c r="B1416" s="565"/>
      <c r="C1416" s="566"/>
      <c r="D1416" s="566"/>
      <c r="E1416" s="567"/>
      <c r="F1416" s="567"/>
      <c r="G1416" s="567"/>
      <c r="H1416" s="568"/>
      <c r="I1416" s="568"/>
      <c r="J1416" s="569"/>
      <c r="K1416" s="568"/>
      <c r="L1416" s="570"/>
      <c r="M1416" s="571"/>
      <c r="N1416" s="571"/>
      <c r="O1416" s="572"/>
      <c r="P1416" s="566"/>
      <c r="Q1416" s="566"/>
      <c r="R1416" s="566"/>
      <c r="S1416" s="581"/>
      <c r="T1416" s="582"/>
      <c r="U1416" s="565"/>
      <c r="V1416" s="576"/>
      <c r="W1416" s="576"/>
      <c r="X1416" s="577"/>
      <c r="Y1416" s="577"/>
      <c r="Z1416" s="577"/>
      <c r="AA1416" s="577"/>
      <c r="AB1416" s="566"/>
      <c r="AC1416" s="566"/>
      <c r="AD1416" s="566"/>
      <c r="AE1416" s="566"/>
      <c r="AF1416" s="566"/>
      <c r="AG1416" s="566"/>
      <c r="AH1416" s="566"/>
      <c r="AI1416" s="572"/>
      <c r="AJ1416" s="572"/>
      <c r="AK1416" s="572"/>
      <c r="AL1416" s="578"/>
      <c r="AM1416" s="579"/>
    </row>
    <row r="1417" spans="1:39" s="649" customFormat="1" x14ac:dyDescent="0.3">
      <c r="A1417" s="565"/>
      <c r="B1417" s="565"/>
      <c r="C1417" s="566"/>
      <c r="D1417" s="566"/>
      <c r="E1417" s="567"/>
      <c r="F1417" s="567"/>
      <c r="G1417" s="567"/>
      <c r="H1417" s="568"/>
      <c r="I1417" s="568"/>
      <c r="J1417" s="569"/>
      <c r="K1417" s="568"/>
      <c r="L1417" s="570"/>
      <c r="M1417" s="571"/>
      <c r="N1417" s="571"/>
      <c r="O1417" s="572"/>
      <c r="P1417" s="566"/>
      <c r="Q1417" s="566"/>
      <c r="R1417" s="566"/>
      <c r="S1417" s="581"/>
      <c r="T1417" s="582"/>
      <c r="U1417" s="565"/>
      <c r="V1417" s="576"/>
      <c r="W1417" s="576"/>
      <c r="X1417" s="577"/>
      <c r="Y1417" s="577"/>
      <c r="Z1417" s="577"/>
      <c r="AA1417" s="577"/>
      <c r="AB1417" s="566"/>
      <c r="AC1417" s="566"/>
      <c r="AD1417" s="566"/>
      <c r="AE1417" s="566"/>
      <c r="AF1417" s="566"/>
      <c r="AG1417" s="566"/>
      <c r="AH1417" s="566"/>
      <c r="AI1417" s="572"/>
      <c r="AJ1417" s="572"/>
      <c r="AK1417" s="572"/>
      <c r="AL1417" s="578"/>
      <c r="AM1417" s="579"/>
    </row>
    <row r="1418" spans="1:39" s="649" customFormat="1" x14ac:dyDescent="0.3">
      <c r="A1418" s="565"/>
      <c r="B1418" s="565"/>
      <c r="C1418" s="566"/>
      <c r="D1418" s="566"/>
      <c r="E1418" s="567"/>
      <c r="F1418" s="567"/>
      <c r="G1418" s="567"/>
      <c r="H1418" s="568"/>
      <c r="I1418" s="568"/>
      <c r="J1418" s="569"/>
      <c r="K1418" s="568"/>
      <c r="L1418" s="570"/>
      <c r="M1418" s="571"/>
      <c r="N1418" s="571"/>
      <c r="O1418" s="572"/>
      <c r="P1418" s="566"/>
      <c r="Q1418" s="566"/>
      <c r="R1418" s="566"/>
      <c r="S1418" s="581"/>
      <c r="T1418" s="582"/>
      <c r="U1418" s="565"/>
      <c r="V1418" s="576"/>
      <c r="W1418" s="576"/>
      <c r="X1418" s="577"/>
      <c r="Y1418" s="577"/>
      <c r="Z1418" s="577"/>
      <c r="AA1418" s="577"/>
      <c r="AB1418" s="566"/>
      <c r="AC1418" s="566"/>
      <c r="AD1418" s="566"/>
      <c r="AE1418" s="566"/>
      <c r="AF1418" s="566"/>
      <c r="AG1418" s="566"/>
      <c r="AH1418" s="566"/>
      <c r="AI1418" s="572"/>
      <c r="AJ1418" s="572"/>
      <c r="AK1418" s="572"/>
      <c r="AL1418" s="578"/>
      <c r="AM1418" s="579"/>
    </row>
    <row r="1419" spans="1:39" s="649" customFormat="1" x14ac:dyDescent="0.3">
      <c r="A1419" s="565"/>
      <c r="B1419" s="565"/>
      <c r="C1419" s="566"/>
      <c r="D1419" s="566"/>
      <c r="E1419" s="567"/>
      <c r="F1419" s="567"/>
      <c r="G1419" s="567"/>
      <c r="H1419" s="568"/>
      <c r="I1419" s="568"/>
      <c r="J1419" s="569"/>
      <c r="K1419" s="568"/>
      <c r="L1419" s="570"/>
      <c r="M1419" s="571"/>
      <c r="N1419" s="571"/>
      <c r="O1419" s="572"/>
      <c r="P1419" s="566"/>
      <c r="Q1419" s="566"/>
      <c r="R1419" s="566"/>
      <c r="S1419" s="581"/>
      <c r="T1419" s="582"/>
      <c r="U1419" s="565"/>
      <c r="V1419" s="576"/>
      <c r="W1419" s="576"/>
      <c r="X1419" s="577"/>
      <c r="Y1419" s="577"/>
      <c r="Z1419" s="577"/>
      <c r="AA1419" s="577"/>
      <c r="AB1419" s="566"/>
      <c r="AC1419" s="566"/>
      <c r="AD1419" s="566"/>
      <c r="AE1419" s="566"/>
      <c r="AF1419" s="566"/>
      <c r="AG1419" s="566"/>
      <c r="AH1419" s="566"/>
      <c r="AI1419" s="572"/>
      <c r="AJ1419" s="572"/>
      <c r="AK1419" s="572"/>
      <c r="AL1419" s="578"/>
      <c r="AM1419" s="579"/>
    </row>
    <row r="1420" spans="1:39" s="649" customFormat="1" x14ac:dyDescent="0.3">
      <c r="A1420" s="565"/>
      <c r="B1420" s="565"/>
      <c r="C1420" s="566"/>
      <c r="D1420" s="566"/>
      <c r="E1420" s="567"/>
      <c r="F1420" s="567"/>
      <c r="G1420" s="567"/>
      <c r="H1420" s="568"/>
      <c r="I1420" s="568"/>
      <c r="J1420" s="569"/>
      <c r="K1420" s="568"/>
      <c r="L1420" s="570"/>
      <c r="M1420" s="571"/>
      <c r="N1420" s="571"/>
      <c r="O1420" s="572"/>
      <c r="P1420" s="566"/>
      <c r="Q1420" s="566"/>
      <c r="R1420" s="566"/>
      <c r="S1420" s="581"/>
      <c r="T1420" s="582"/>
      <c r="U1420" s="565"/>
      <c r="V1420" s="576"/>
      <c r="W1420" s="576"/>
      <c r="X1420" s="577"/>
      <c r="Y1420" s="577"/>
      <c r="Z1420" s="577"/>
      <c r="AA1420" s="577"/>
      <c r="AB1420" s="566"/>
      <c r="AC1420" s="566"/>
      <c r="AD1420" s="566"/>
      <c r="AE1420" s="566"/>
      <c r="AF1420" s="566"/>
      <c r="AG1420" s="566"/>
      <c r="AH1420" s="566"/>
      <c r="AI1420" s="572"/>
      <c r="AJ1420" s="572"/>
      <c r="AK1420" s="572"/>
      <c r="AL1420" s="578"/>
      <c r="AM1420" s="579"/>
    </row>
    <row r="1421" spans="1:39" s="649" customFormat="1" x14ac:dyDescent="0.3">
      <c r="A1421" s="565"/>
      <c r="B1421" s="565"/>
      <c r="C1421" s="566"/>
      <c r="D1421" s="566"/>
      <c r="E1421" s="567"/>
      <c r="F1421" s="567"/>
      <c r="G1421" s="567"/>
      <c r="H1421" s="568"/>
      <c r="I1421" s="568"/>
      <c r="J1421" s="569"/>
      <c r="K1421" s="568"/>
      <c r="L1421" s="570"/>
      <c r="M1421" s="571"/>
      <c r="N1421" s="571"/>
      <c r="O1421" s="572"/>
      <c r="P1421" s="566"/>
      <c r="Q1421" s="566"/>
      <c r="R1421" s="566"/>
      <c r="S1421" s="581"/>
      <c r="T1421" s="582"/>
      <c r="U1421" s="565"/>
      <c r="V1421" s="576"/>
      <c r="W1421" s="576"/>
      <c r="X1421" s="577"/>
      <c r="Y1421" s="577"/>
      <c r="Z1421" s="577"/>
      <c r="AA1421" s="577"/>
      <c r="AB1421" s="566"/>
      <c r="AC1421" s="566"/>
      <c r="AD1421" s="566"/>
      <c r="AE1421" s="566"/>
      <c r="AF1421" s="566"/>
      <c r="AG1421" s="566"/>
      <c r="AH1421" s="566"/>
      <c r="AI1421" s="572"/>
      <c r="AJ1421" s="572"/>
      <c r="AK1421" s="572"/>
      <c r="AL1421" s="578"/>
      <c r="AM1421" s="579"/>
    </row>
    <row r="1422" spans="1:39" s="649" customFormat="1" x14ac:dyDescent="0.3">
      <c r="A1422" s="565"/>
      <c r="B1422" s="565"/>
      <c r="C1422" s="566"/>
      <c r="D1422" s="566"/>
      <c r="E1422" s="567"/>
      <c r="F1422" s="567"/>
      <c r="G1422" s="567"/>
      <c r="H1422" s="568"/>
      <c r="I1422" s="568"/>
      <c r="J1422" s="569"/>
      <c r="K1422" s="568"/>
      <c r="L1422" s="570"/>
      <c r="M1422" s="571"/>
      <c r="N1422" s="571"/>
      <c r="O1422" s="572"/>
      <c r="P1422" s="566"/>
      <c r="Q1422" s="566"/>
      <c r="R1422" s="566"/>
      <c r="S1422" s="581"/>
      <c r="T1422" s="582"/>
      <c r="U1422" s="565"/>
      <c r="V1422" s="576"/>
      <c r="W1422" s="576"/>
      <c r="X1422" s="577"/>
      <c r="Y1422" s="577"/>
      <c r="Z1422" s="577"/>
      <c r="AA1422" s="577"/>
      <c r="AB1422" s="566"/>
      <c r="AC1422" s="566"/>
      <c r="AD1422" s="566"/>
      <c r="AE1422" s="566"/>
      <c r="AF1422" s="566"/>
      <c r="AG1422" s="566"/>
      <c r="AH1422" s="566"/>
      <c r="AI1422" s="572"/>
      <c r="AJ1422" s="572"/>
      <c r="AK1422" s="572"/>
      <c r="AL1422" s="578"/>
      <c r="AM1422" s="579"/>
    </row>
    <row r="1423" spans="1:39" s="649" customFormat="1" x14ac:dyDescent="0.3">
      <c r="A1423" s="565"/>
      <c r="B1423" s="565"/>
      <c r="C1423" s="566"/>
      <c r="D1423" s="566"/>
      <c r="E1423" s="567"/>
      <c r="F1423" s="567"/>
      <c r="G1423" s="567"/>
      <c r="H1423" s="568"/>
      <c r="I1423" s="568"/>
      <c r="J1423" s="569"/>
      <c r="K1423" s="568"/>
      <c r="L1423" s="570"/>
      <c r="M1423" s="571"/>
      <c r="N1423" s="571"/>
      <c r="O1423" s="572"/>
      <c r="P1423" s="566"/>
      <c r="Q1423" s="566"/>
      <c r="R1423" s="566"/>
      <c r="S1423" s="581"/>
      <c r="T1423" s="582"/>
      <c r="U1423" s="565"/>
      <c r="V1423" s="576"/>
      <c r="W1423" s="576"/>
      <c r="X1423" s="577"/>
      <c r="Y1423" s="577"/>
      <c r="Z1423" s="577"/>
      <c r="AA1423" s="577"/>
      <c r="AB1423" s="566"/>
      <c r="AC1423" s="566"/>
      <c r="AD1423" s="566"/>
      <c r="AE1423" s="566"/>
      <c r="AF1423" s="566"/>
      <c r="AG1423" s="566"/>
      <c r="AH1423" s="566"/>
      <c r="AI1423" s="572"/>
      <c r="AJ1423" s="572"/>
      <c r="AK1423" s="572"/>
      <c r="AL1423" s="578"/>
      <c r="AM1423" s="579"/>
    </row>
    <row r="1424" spans="1:39" s="649" customFormat="1" x14ac:dyDescent="0.3">
      <c r="A1424" s="565"/>
      <c r="B1424" s="565"/>
      <c r="C1424" s="566"/>
      <c r="D1424" s="566"/>
      <c r="E1424" s="567"/>
      <c r="F1424" s="567"/>
      <c r="G1424" s="567"/>
      <c r="H1424" s="568"/>
      <c r="I1424" s="568"/>
      <c r="J1424" s="569"/>
      <c r="K1424" s="568"/>
      <c r="L1424" s="570"/>
      <c r="M1424" s="571"/>
      <c r="N1424" s="571"/>
      <c r="O1424" s="572"/>
      <c r="P1424" s="566"/>
      <c r="Q1424" s="566"/>
      <c r="R1424" s="566"/>
      <c r="S1424" s="581"/>
      <c r="T1424" s="582"/>
      <c r="U1424" s="565"/>
      <c r="V1424" s="576"/>
      <c r="W1424" s="576"/>
      <c r="X1424" s="577"/>
      <c r="Y1424" s="577"/>
      <c r="Z1424" s="577"/>
      <c r="AA1424" s="577"/>
      <c r="AB1424" s="566"/>
      <c r="AC1424" s="566"/>
      <c r="AD1424" s="566"/>
      <c r="AE1424" s="566"/>
      <c r="AF1424" s="566"/>
      <c r="AG1424" s="566"/>
      <c r="AH1424" s="566"/>
      <c r="AI1424" s="572"/>
      <c r="AJ1424" s="572"/>
      <c r="AK1424" s="572"/>
      <c r="AL1424" s="578"/>
      <c r="AM1424" s="579"/>
    </row>
    <row r="1425" spans="1:39" s="649" customFormat="1" x14ac:dyDescent="0.3">
      <c r="A1425" s="565"/>
      <c r="B1425" s="565"/>
      <c r="C1425" s="566"/>
      <c r="D1425" s="566"/>
      <c r="E1425" s="567"/>
      <c r="F1425" s="567"/>
      <c r="G1425" s="567"/>
      <c r="H1425" s="568"/>
      <c r="I1425" s="568"/>
      <c r="J1425" s="569"/>
      <c r="K1425" s="568"/>
      <c r="L1425" s="570"/>
      <c r="M1425" s="571"/>
      <c r="N1425" s="571"/>
      <c r="O1425" s="572"/>
      <c r="P1425" s="566"/>
      <c r="Q1425" s="566"/>
      <c r="R1425" s="566"/>
      <c r="S1425" s="581"/>
      <c r="T1425" s="582"/>
      <c r="U1425" s="565"/>
      <c r="V1425" s="576"/>
      <c r="W1425" s="576"/>
      <c r="X1425" s="577"/>
      <c r="Y1425" s="577"/>
      <c r="Z1425" s="577"/>
      <c r="AA1425" s="577"/>
      <c r="AB1425" s="566"/>
      <c r="AC1425" s="566"/>
      <c r="AD1425" s="566"/>
      <c r="AE1425" s="566"/>
      <c r="AF1425" s="566"/>
      <c r="AG1425" s="566"/>
      <c r="AH1425" s="566"/>
      <c r="AI1425" s="572"/>
      <c r="AJ1425" s="572"/>
      <c r="AK1425" s="572"/>
      <c r="AL1425" s="578"/>
      <c r="AM1425" s="579"/>
    </row>
    <row r="1426" spans="1:39" s="649" customFormat="1" x14ac:dyDescent="0.3">
      <c r="A1426" s="565"/>
      <c r="B1426" s="565"/>
      <c r="C1426" s="566"/>
      <c r="D1426" s="566"/>
      <c r="E1426" s="567"/>
      <c r="F1426" s="567"/>
      <c r="G1426" s="567"/>
      <c r="H1426" s="568"/>
      <c r="I1426" s="568"/>
      <c r="J1426" s="569"/>
      <c r="K1426" s="568"/>
      <c r="L1426" s="570"/>
      <c r="M1426" s="571"/>
      <c r="N1426" s="571"/>
      <c r="O1426" s="572"/>
      <c r="P1426" s="566"/>
      <c r="Q1426" s="566"/>
      <c r="R1426" s="566"/>
      <c r="S1426" s="581"/>
      <c r="T1426" s="582"/>
      <c r="U1426" s="565"/>
      <c r="V1426" s="576"/>
      <c r="W1426" s="576"/>
      <c r="X1426" s="577"/>
      <c r="Y1426" s="577"/>
      <c r="Z1426" s="577"/>
      <c r="AA1426" s="577"/>
      <c r="AB1426" s="566"/>
      <c r="AC1426" s="566"/>
      <c r="AD1426" s="566"/>
      <c r="AE1426" s="566"/>
      <c r="AF1426" s="566"/>
      <c r="AG1426" s="566"/>
      <c r="AH1426" s="566"/>
      <c r="AI1426" s="572"/>
      <c r="AJ1426" s="572"/>
      <c r="AK1426" s="572"/>
      <c r="AL1426" s="578"/>
      <c r="AM1426" s="579"/>
    </row>
    <row r="1427" spans="1:39" s="649" customFormat="1" x14ac:dyDescent="0.3">
      <c r="A1427" s="565"/>
      <c r="B1427" s="565"/>
      <c r="C1427" s="566"/>
      <c r="D1427" s="566"/>
      <c r="E1427" s="567"/>
      <c r="F1427" s="567"/>
      <c r="G1427" s="567"/>
      <c r="H1427" s="568"/>
      <c r="I1427" s="568"/>
      <c r="J1427" s="569"/>
      <c r="K1427" s="568"/>
      <c r="L1427" s="570"/>
      <c r="M1427" s="571"/>
      <c r="N1427" s="571"/>
      <c r="O1427" s="572"/>
      <c r="P1427" s="566"/>
      <c r="Q1427" s="566"/>
      <c r="R1427" s="566"/>
      <c r="S1427" s="581"/>
      <c r="T1427" s="582"/>
      <c r="U1427" s="565"/>
      <c r="V1427" s="576"/>
      <c r="W1427" s="576"/>
      <c r="X1427" s="577"/>
      <c r="Y1427" s="577"/>
      <c r="Z1427" s="577"/>
      <c r="AA1427" s="577"/>
      <c r="AB1427" s="566"/>
      <c r="AC1427" s="566"/>
      <c r="AD1427" s="566"/>
      <c r="AE1427" s="566"/>
      <c r="AF1427" s="566"/>
      <c r="AG1427" s="566"/>
      <c r="AH1427" s="566"/>
      <c r="AI1427" s="572"/>
      <c r="AJ1427" s="572"/>
      <c r="AK1427" s="572"/>
      <c r="AL1427" s="578"/>
      <c r="AM1427" s="579"/>
    </row>
    <row r="1428" spans="1:39" s="649" customFormat="1" x14ac:dyDescent="0.3">
      <c r="A1428" s="565"/>
      <c r="B1428" s="565"/>
      <c r="C1428" s="566"/>
      <c r="D1428" s="566"/>
      <c r="E1428" s="567"/>
      <c r="F1428" s="567"/>
      <c r="G1428" s="567"/>
      <c r="H1428" s="568"/>
      <c r="I1428" s="568"/>
      <c r="J1428" s="569"/>
      <c r="K1428" s="568"/>
      <c r="L1428" s="570"/>
      <c r="M1428" s="571"/>
      <c r="N1428" s="571"/>
      <c r="O1428" s="572"/>
      <c r="P1428" s="566"/>
      <c r="Q1428" s="566"/>
      <c r="R1428" s="566"/>
      <c r="S1428" s="581"/>
      <c r="T1428" s="582"/>
      <c r="U1428" s="565"/>
      <c r="V1428" s="576"/>
      <c r="W1428" s="576"/>
      <c r="X1428" s="577"/>
      <c r="Y1428" s="577"/>
      <c r="Z1428" s="577"/>
      <c r="AA1428" s="577"/>
      <c r="AB1428" s="566"/>
      <c r="AC1428" s="566"/>
      <c r="AD1428" s="566"/>
      <c r="AE1428" s="566"/>
      <c r="AF1428" s="566"/>
      <c r="AG1428" s="566"/>
      <c r="AH1428" s="566"/>
      <c r="AI1428" s="572"/>
      <c r="AJ1428" s="572"/>
      <c r="AK1428" s="572"/>
      <c r="AL1428" s="578"/>
      <c r="AM1428" s="579"/>
    </row>
    <row r="1429" spans="1:39" s="649" customFormat="1" x14ac:dyDescent="0.3">
      <c r="A1429" s="565"/>
      <c r="B1429" s="565"/>
      <c r="C1429" s="566"/>
      <c r="D1429" s="566"/>
      <c r="E1429" s="567"/>
      <c r="F1429" s="567"/>
      <c r="G1429" s="567"/>
      <c r="H1429" s="568"/>
      <c r="I1429" s="568"/>
      <c r="J1429" s="569"/>
      <c r="K1429" s="568"/>
      <c r="L1429" s="570"/>
      <c r="M1429" s="571"/>
      <c r="N1429" s="571"/>
      <c r="O1429" s="572"/>
      <c r="P1429" s="566"/>
      <c r="Q1429" s="566"/>
      <c r="R1429" s="566"/>
      <c r="S1429" s="581"/>
      <c r="T1429" s="582"/>
      <c r="U1429" s="565"/>
      <c r="V1429" s="576"/>
      <c r="W1429" s="576"/>
      <c r="X1429" s="577"/>
      <c r="Y1429" s="577"/>
      <c r="Z1429" s="577"/>
      <c r="AA1429" s="577"/>
      <c r="AB1429" s="566"/>
      <c r="AC1429" s="566"/>
      <c r="AD1429" s="566"/>
      <c r="AE1429" s="566"/>
      <c r="AF1429" s="566"/>
      <c r="AG1429" s="566"/>
      <c r="AH1429" s="566"/>
      <c r="AI1429" s="572"/>
      <c r="AJ1429" s="572"/>
      <c r="AK1429" s="572"/>
      <c r="AL1429" s="578"/>
      <c r="AM1429" s="579"/>
    </row>
    <row r="1430" spans="1:39" s="649" customFormat="1" x14ac:dyDescent="0.3">
      <c r="A1430" s="565"/>
      <c r="B1430" s="565"/>
      <c r="C1430" s="566"/>
      <c r="D1430" s="566"/>
      <c r="E1430" s="567"/>
      <c r="F1430" s="567"/>
      <c r="G1430" s="567"/>
      <c r="H1430" s="568"/>
      <c r="I1430" s="568"/>
      <c r="J1430" s="569"/>
      <c r="K1430" s="568"/>
      <c r="L1430" s="570"/>
      <c r="M1430" s="571"/>
      <c r="N1430" s="571"/>
      <c r="O1430" s="572"/>
      <c r="P1430" s="566"/>
      <c r="Q1430" s="566"/>
      <c r="R1430" s="566"/>
      <c r="S1430" s="581"/>
      <c r="T1430" s="582"/>
      <c r="U1430" s="565"/>
      <c r="V1430" s="576"/>
      <c r="W1430" s="576"/>
      <c r="X1430" s="577"/>
      <c r="Y1430" s="577"/>
      <c r="Z1430" s="577"/>
      <c r="AA1430" s="577"/>
      <c r="AB1430" s="566"/>
      <c r="AC1430" s="566"/>
      <c r="AD1430" s="566"/>
      <c r="AE1430" s="566"/>
      <c r="AF1430" s="566"/>
      <c r="AG1430" s="566"/>
      <c r="AH1430" s="566"/>
      <c r="AI1430" s="572"/>
      <c r="AJ1430" s="572"/>
      <c r="AK1430" s="572"/>
      <c r="AL1430" s="578"/>
      <c r="AM1430" s="579"/>
    </row>
    <row r="1431" spans="1:39" s="649" customFormat="1" x14ac:dyDescent="0.3">
      <c r="A1431" s="565"/>
      <c r="B1431" s="565"/>
      <c r="C1431" s="566"/>
      <c r="D1431" s="566"/>
      <c r="E1431" s="567"/>
      <c r="F1431" s="567"/>
      <c r="G1431" s="567"/>
      <c r="H1431" s="568"/>
      <c r="I1431" s="568"/>
      <c r="J1431" s="569"/>
      <c r="K1431" s="568"/>
      <c r="L1431" s="570"/>
      <c r="M1431" s="571"/>
      <c r="N1431" s="571"/>
      <c r="O1431" s="572"/>
      <c r="P1431" s="566"/>
      <c r="Q1431" s="566"/>
      <c r="R1431" s="566"/>
      <c r="S1431" s="581"/>
      <c r="T1431" s="582"/>
      <c r="U1431" s="565"/>
      <c r="V1431" s="576"/>
      <c r="W1431" s="576"/>
      <c r="X1431" s="577"/>
      <c r="Y1431" s="577"/>
      <c r="Z1431" s="577"/>
      <c r="AA1431" s="577"/>
      <c r="AB1431" s="566"/>
      <c r="AC1431" s="566"/>
      <c r="AD1431" s="566"/>
      <c r="AE1431" s="566"/>
      <c r="AF1431" s="566"/>
      <c r="AG1431" s="566"/>
      <c r="AH1431" s="566"/>
      <c r="AI1431" s="572"/>
      <c r="AJ1431" s="572"/>
      <c r="AK1431" s="572"/>
      <c r="AL1431" s="578"/>
      <c r="AM1431" s="579"/>
    </row>
    <row r="1432" spans="1:39" s="649" customFormat="1" x14ac:dyDescent="0.3">
      <c r="A1432" s="565"/>
      <c r="B1432" s="565"/>
      <c r="C1432" s="566"/>
      <c r="D1432" s="566"/>
      <c r="E1432" s="567"/>
      <c r="F1432" s="567"/>
      <c r="G1432" s="567"/>
      <c r="H1432" s="568"/>
      <c r="I1432" s="568"/>
      <c r="J1432" s="569"/>
      <c r="K1432" s="568"/>
      <c r="L1432" s="570"/>
      <c r="M1432" s="571"/>
      <c r="N1432" s="571"/>
      <c r="O1432" s="572"/>
      <c r="P1432" s="566"/>
      <c r="Q1432" s="566"/>
      <c r="R1432" s="566"/>
      <c r="S1432" s="581"/>
      <c r="T1432" s="582"/>
      <c r="U1432" s="565"/>
      <c r="V1432" s="576"/>
      <c r="W1432" s="576"/>
      <c r="X1432" s="577"/>
      <c r="Y1432" s="577"/>
      <c r="Z1432" s="577"/>
      <c r="AA1432" s="577"/>
      <c r="AB1432" s="566"/>
      <c r="AC1432" s="566"/>
      <c r="AD1432" s="566"/>
      <c r="AE1432" s="566"/>
      <c r="AF1432" s="566"/>
      <c r="AG1432" s="566"/>
      <c r="AH1432" s="566"/>
      <c r="AI1432" s="572"/>
      <c r="AJ1432" s="572"/>
      <c r="AK1432" s="572"/>
      <c r="AL1432" s="578"/>
      <c r="AM1432" s="579"/>
    </row>
    <row r="1433" spans="1:39" s="649" customFormat="1" x14ac:dyDescent="0.3">
      <c r="A1433" s="565"/>
      <c r="B1433" s="565"/>
      <c r="C1433" s="566"/>
      <c r="D1433" s="566"/>
      <c r="E1433" s="567"/>
      <c r="F1433" s="567"/>
      <c r="G1433" s="567"/>
      <c r="H1433" s="568"/>
      <c r="I1433" s="568"/>
      <c r="J1433" s="569"/>
      <c r="K1433" s="568"/>
      <c r="L1433" s="570"/>
      <c r="M1433" s="571"/>
      <c r="N1433" s="571"/>
      <c r="O1433" s="572"/>
      <c r="P1433" s="566"/>
      <c r="Q1433" s="566"/>
      <c r="R1433" s="566"/>
      <c r="S1433" s="581"/>
      <c r="T1433" s="582"/>
      <c r="U1433" s="565"/>
      <c r="V1433" s="576"/>
      <c r="W1433" s="576"/>
      <c r="X1433" s="577"/>
      <c r="Y1433" s="577"/>
      <c r="Z1433" s="577"/>
      <c r="AA1433" s="577"/>
      <c r="AB1433" s="566"/>
      <c r="AC1433" s="566"/>
      <c r="AD1433" s="566"/>
      <c r="AE1433" s="566"/>
      <c r="AF1433" s="566"/>
      <c r="AG1433" s="566"/>
      <c r="AH1433" s="566"/>
      <c r="AI1433" s="572"/>
      <c r="AJ1433" s="572"/>
      <c r="AK1433" s="572"/>
      <c r="AL1433" s="578"/>
      <c r="AM1433" s="579"/>
    </row>
    <row r="1434" spans="1:39" s="649" customFormat="1" x14ac:dyDescent="0.3">
      <c r="A1434" s="565"/>
      <c r="B1434" s="565"/>
      <c r="C1434" s="566"/>
      <c r="D1434" s="566"/>
      <c r="E1434" s="567"/>
      <c r="F1434" s="567"/>
      <c r="G1434" s="567"/>
      <c r="H1434" s="568"/>
      <c r="I1434" s="568"/>
      <c r="J1434" s="569"/>
      <c r="K1434" s="568"/>
      <c r="L1434" s="570"/>
      <c r="M1434" s="571"/>
      <c r="N1434" s="571"/>
      <c r="O1434" s="572"/>
      <c r="P1434" s="566"/>
      <c r="Q1434" s="566"/>
      <c r="R1434" s="566"/>
      <c r="S1434" s="581"/>
      <c r="T1434" s="582"/>
      <c r="U1434" s="565"/>
      <c r="V1434" s="576"/>
      <c r="W1434" s="576"/>
      <c r="X1434" s="577"/>
      <c r="Y1434" s="577"/>
      <c r="Z1434" s="577"/>
      <c r="AA1434" s="577"/>
      <c r="AB1434" s="566"/>
      <c r="AC1434" s="566"/>
      <c r="AD1434" s="566"/>
      <c r="AE1434" s="566"/>
      <c r="AF1434" s="566"/>
      <c r="AG1434" s="566"/>
      <c r="AH1434" s="566"/>
      <c r="AI1434" s="572"/>
      <c r="AJ1434" s="572"/>
      <c r="AK1434" s="572"/>
      <c r="AL1434" s="578"/>
      <c r="AM1434" s="579"/>
    </row>
    <row r="1435" spans="1:39" s="649" customFormat="1" x14ac:dyDescent="0.3">
      <c r="A1435" s="565"/>
      <c r="B1435" s="565"/>
      <c r="C1435" s="566"/>
      <c r="D1435" s="566"/>
      <c r="E1435" s="567"/>
      <c r="F1435" s="567"/>
      <c r="G1435" s="567"/>
      <c r="H1435" s="568"/>
      <c r="I1435" s="568"/>
      <c r="J1435" s="569"/>
      <c r="K1435" s="568"/>
      <c r="L1435" s="570"/>
      <c r="M1435" s="571"/>
      <c r="N1435" s="571"/>
      <c r="O1435" s="572"/>
      <c r="P1435" s="566"/>
      <c r="Q1435" s="566"/>
      <c r="R1435" s="566"/>
      <c r="S1435" s="581"/>
      <c r="T1435" s="582"/>
      <c r="U1435" s="565"/>
      <c r="V1435" s="576"/>
      <c r="W1435" s="576"/>
      <c r="X1435" s="577"/>
      <c r="Y1435" s="577"/>
      <c r="Z1435" s="577"/>
      <c r="AA1435" s="577"/>
      <c r="AB1435" s="566"/>
      <c r="AC1435" s="566"/>
      <c r="AD1435" s="566"/>
      <c r="AE1435" s="566"/>
      <c r="AF1435" s="566"/>
      <c r="AG1435" s="566"/>
      <c r="AH1435" s="566"/>
      <c r="AI1435" s="572"/>
      <c r="AJ1435" s="572"/>
      <c r="AK1435" s="572"/>
      <c r="AL1435" s="578"/>
      <c r="AM1435" s="579"/>
    </row>
    <row r="64924" spans="38:38" x14ac:dyDescent="0.3">
      <c r="AL64924" s="651">
        <v>0</v>
      </c>
    </row>
    <row r="65230" spans="38:38" x14ac:dyDescent="0.3">
      <c r="AL65230" s="651">
        <v>0</v>
      </c>
    </row>
    <row r="65232" spans="38:38" x14ac:dyDescent="0.3">
      <c r="AL65232" s="651">
        <v>0</v>
      </c>
    </row>
  </sheetData>
  <mergeCells count="247">
    <mergeCell ref="A8:AM8"/>
    <mergeCell ref="A9:A11"/>
    <mergeCell ref="B9:B11"/>
    <mergeCell ref="C9:C11"/>
    <mergeCell ref="D9:D11"/>
    <mergeCell ref="E9:E11"/>
    <mergeCell ref="F9:F11"/>
    <mergeCell ref="G9:G11"/>
    <mergeCell ref="H9:L9"/>
    <mergeCell ref="M9:N9"/>
    <mergeCell ref="AL9:AL11"/>
    <mergeCell ref="AM9:AM11"/>
    <mergeCell ref="H10:H11"/>
    <mergeCell ref="I10:I11"/>
    <mergeCell ref="J10:J11"/>
    <mergeCell ref="K10:K11"/>
    <mergeCell ref="L10:L11"/>
    <mergeCell ref="O9:P9"/>
    <mergeCell ref="Q9:R9"/>
    <mergeCell ref="S9:S11"/>
    <mergeCell ref="T9:T11"/>
    <mergeCell ref="U9:V9"/>
    <mergeCell ref="W9:AF9"/>
    <mergeCell ref="U10:U11"/>
    <mergeCell ref="V10:V11"/>
    <mergeCell ref="W10:X10"/>
    <mergeCell ref="Y10:Z10"/>
    <mergeCell ref="AA10:AB10"/>
    <mergeCell ref="AC10:AD10"/>
    <mergeCell ref="AE10:AF10"/>
    <mergeCell ref="AI10:AI11"/>
    <mergeCell ref="AJ10:AJ11"/>
    <mergeCell ref="AK10:AK11"/>
    <mergeCell ref="M10:M11"/>
    <mergeCell ref="N10:N11"/>
    <mergeCell ref="O10:O11"/>
    <mergeCell ref="P10:P11"/>
    <mergeCell ref="Q10:Q11"/>
    <mergeCell ref="R10:R11"/>
    <mergeCell ref="AG9:AG11"/>
    <mergeCell ref="AH9:AH11"/>
    <mergeCell ref="AI9:AK9"/>
    <mergeCell ref="AK13:AK15"/>
    <mergeCell ref="AL13:AL15"/>
    <mergeCell ref="AM13:AM15"/>
    <mergeCell ref="A16:A19"/>
    <mergeCell ref="B16:B19"/>
    <mergeCell ref="C16:C19"/>
    <mergeCell ref="D16:D19"/>
    <mergeCell ref="E16:E19"/>
    <mergeCell ref="AH16:AH19"/>
    <mergeCell ref="AK16:AK19"/>
    <mergeCell ref="A13:A15"/>
    <mergeCell ref="B13:B15"/>
    <mergeCell ref="C13:C15"/>
    <mergeCell ref="D13:D15"/>
    <mergeCell ref="E13:E15"/>
    <mergeCell ref="AH13:AH15"/>
    <mergeCell ref="AL16:AL19"/>
    <mergeCell ref="AM16:AM19"/>
    <mergeCell ref="A20:A22"/>
    <mergeCell ref="B20:B22"/>
    <mergeCell ref="C20:C22"/>
    <mergeCell ref="D20:D22"/>
    <mergeCell ref="E20:E22"/>
    <mergeCell ref="AH20:AH22"/>
    <mergeCell ref="AK20:AK22"/>
    <mergeCell ref="AL20:AL22"/>
    <mergeCell ref="AM20:AM22"/>
    <mergeCell ref="A24:A26"/>
    <mergeCell ref="B24:B26"/>
    <mergeCell ref="C24:C26"/>
    <mergeCell ref="D24:D26"/>
    <mergeCell ref="E24:E26"/>
    <mergeCell ref="AH24:AH26"/>
    <mergeCell ref="AK24:AK26"/>
    <mergeCell ref="AL24:AL26"/>
    <mergeCell ref="AM24:AM26"/>
    <mergeCell ref="AK27:AK28"/>
    <mergeCell ref="AL27:AL28"/>
    <mergeCell ref="AM27:AM28"/>
    <mergeCell ref="A29:A30"/>
    <mergeCell ref="B29:B30"/>
    <mergeCell ref="C29:C30"/>
    <mergeCell ref="D29:D30"/>
    <mergeCell ref="E29:E30"/>
    <mergeCell ref="AH29:AH30"/>
    <mergeCell ref="AK29:AK30"/>
    <mergeCell ref="A27:A28"/>
    <mergeCell ref="B27:B28"/>
    <mergeCell ref="C27:C28"/>
    <mergeCell ref="D27:D28"/>
    <mergeCell ref="E27:E28"/>
    <mergeCell ref="AH27:AH28"/>
    <mergeCell ref="AL29:AL30"/>
    <mergeCell ref="AM29:AM30"/>
    <mergeCell ref="A33:A37"/>
    <mergeCell ref="B33:B37"/>
    <mergeCell ref="E33:E37"/>
    <mergeCell ref="AH33:AH37"/>
    <mergeCell ref="AK33:AK37"/>
    <mergeCell ref="AL33:AL37"/>
    <mergeCell ref="AM33:AM37"/>
    <mergeCell ref="AL46:AL47"/>
    <mergeCell ref="AM46:AM47"/>
    <mergeCell ref="A49:A51"/>
    <mergeCell ref="B49:B51"/>
    <mergeCell ref="AH49:AH51"/>
    <mergeCell ref="AK49:AK51"/>
    <mergeCell ref="AL49:AL51"/>
    <mergeCell ref="AM49:AM51"/>
    <mergeCell ref="AK44:AK45"/>
    <mergeCell ref="AL44:AL45"/>
    <mergeCell ref="AM44:AM45"/>
    <mergeCell ref="A46:A47"/>
    <mergeCell ref="B46:B47"/>
    <mergeCell ref="C46:C47"/>
    <mergeCell ref="D46:D47"/>
    <mergeCell ref="E46:E47"/>
    <mergeCell ref="AH46:AH47"/>
    <mergeCell ref="AK46:AK47"/>
    <mergeCell ref="A44:A45"/>
    <mergeCell ref="B44:B45"/>
    <mergeCell ref="C44:C45"/>
    <mergeCell ref="D44:D45"/>
    <mergeCell ref="E44:E45"/>
    <mergeCell ref="AH44:AH45"/>
    <mergeCell ref="AM54:AM55"/>
    <mergeCell ref="A58:A59"/>
    <mergeCell ref="B58:B59"/>
    <mergeCell ref="C58:C59"/>
    <mergeCell ref="D58:D59"/>
    <mergeCell ref="E58:E59"/>
    <mergeCell ref="AH58:AH59"/>
    <mergeCell ref="AK58:AK59"/>
    <mergeCell ref="AL58:AL59"/>
    <mergeCell ref="AM58:AM59"/>
    <mergeCell ref="A54:A55"/>
    <mergeCell ref="B54:B55"/>
    <mergeCell ref="E54:E55"/>
    <mergeCell ref="AH54:AH55"/>
    <mergeCell ref="AK54:AK55"/>
    <mergeCell ref="AL54:AL55"/>
    <mergeCell ref="AM61:AM64"/>
    <mergeCell ref="A65:A67"/>
    <mergeCell ref="B65:B67"/>
    <mergeCell ref="E65:E67"/>
    <mergeCell ref="AH65:AH67"/>
    <mergeCell ref="AK65:AK67"/>
    <mergeCell ref="AL65:AL67"/>
    <mergeCell ref="AM65:AM67"/>
    <mergeCell ref="A61:A64"/>
    <mergeCell ref="B61:B64"/>
    <mergeCell ref="E61:E64"/>
    <mergeCell ref="AH61:AH64"/>
    <mergeCell ref="AK61:AK64"/>
    <mergeCell ref="AL61:AL64"/>
    <mergeCell ref="AK68:AK70"/>
    <mergeCell ref="AL68:AL70"/>
    <mergeCell ref="AM68:AM70"/>
    <mergeCell ref="A71:A73"/>
    <mergeCell ref="B71:B73"/>
    <mergeCell ref="E71:E73"/>
    <mergeCell ref="AH71:AH73"/>
    <mergeCell ref="AK71:AK73"/>
    <mergeCell ref="AL71:AL73"/>
    <mergeCell ref="AM71:AM73"/>
    <mergeCell ref="A68:A70"/>
    <mergeCell ref="B68:B70"/>
    <mergeCell ref="C68:C70"/>
    <mergeCell ref="D68:D70"/>
    <mergeCell ref="E68:E70"/>
    <mergeCell ref="AH68:AH70"/>
    <mergeCell ref="AK76:AK80"/>
    <mergeCell ref="AL76:AL80"/>
    <mergeCell ref="C79:C80"/>
    <mergeCell ref="D79:D80"/>
    <mergeCell ref="E79:E80"/>
    <mergeCell ref="A81:A84"/>
    <mergeCell ref="B81:B85"/>
    <mergeCell ref="E81:E85"/>
    <mergeCell ref="AH81:AH85"/>
    <mergeCell ref="AK81:AK85"/>
    <mergeCell ref="A76:A80"/>
    <mergeCell ref="B76:B80"/>
    <mergeCell ref="C76:C78"/>
    <mergeCell ref="D76:D78"/>
    <mergeCell ref="E76:E78"/>
    <mergeCell ref="AH76:AH80"/>
    <mergeCell ref="AL81:AL85"/>
    <mergeCell ref="AM81:AM85"/>
    <mergeCell ref="A86:A92"/>
    <mergeCell ref="B86:B92"/>
    <mergeCell ref="E86:E92"/>
    <mergeCell ref="AH86:AH92"/>
    <mergeCell ref="AK86:AK92"/>
    <mergeCell ref="AL86:AL92"/>
    <mergeCell ref="AM86:AM92"/>
    <mergeCell ref="AM93:AM94"/>
    <mergeCell ref="A95:A100"/>
    <mergeCell ref="B95:B100"/>
    <mergeCell ref="E95:E100"/>
    <mergeCell ref="AH95:AH99"/>
    <mergeCell ref="AK95:AK100"/>
    <mergeCell ref="AL95:AL100"/>
    <mergeCell ref="AM95:AM100"/>
    <mergeCell ref="A93:A94"/>
    <mergeCell ref="B93:B94"/>
    <mergeCell ref="E93:E94"/>
    <mergeCell ref="AH93:AH94"/>
    <mergeCell ref="AK93:AK94"/>
    <mergeCell ref="AL93:AL94"/>
    <mergeCell ref="AM101:AM102"/>
    <mergeCell ref="A103:A104"/>
    <mergeCell ref="B103:B104"/>
    <mergeCell ref="E103:E104"/>
    <mergeCell ref="AH103:AH104"/>
    <mergeCell ref="AK103:AK104"/>
    <mergeCell ref="AL103:AL104"/>
    <mergeCell ref="AM103:AM104"/>
    <mergeCell ref="A101:A102"/>
    <mergeCell ref="B101:B102"/>
    <mergeCell ref="E101:E102"/>
    <mergeCell ref="AH101:AH102"/>
    <mergeCell ref="AK101:AK102"/>
    <mergeCell ref="AL101:AL102"/>
    <mergeCell ref="A124:B124"/>
    <mergeCell ref="A118:A121"/>
    <mergeCell ref="B118:B121"/>
    <mergeCell ref="E118:E121"/>
    <mergeCell ref="AH118:AH121"/>
    <mergeCell ref="AK118:AK121"/>
    <mergeCell ref="AL118:AL121"/>
    <mergeCell ref="AM109:AM110"/>
    <mergeCell ref="A112:A115"/>
    <mergeCell ref="B112:B115"/>
    <mergeCell ref="E112:E115"/>
    <mergeCell ref="AH112:AH115"/>
    <mergeCell ref="AK112:AK115"/>
    <mergeCell ref="AL112:AL115"/>
    <mergeCell ref="AM112:AM115"/>
    <mergeCell ref="A109:A110"/>
    <mergeCell ref="B109:B110"/>
    <mergeCell ref="E109:E110"/>
    <mergeCell ref="AH109:AH110"/>
    <mergeCell ref="AK109:AK110"/>
    <mergeCell ref="AL109:AL110"/>
  </mergeCells>
  <printOptions horizontalCentered="1"/>
  <pageMargins left="0.39370078740157483" right="0.19685039370078741" top="0.19685039370078741" bottom="0.19685039370078741" header="0" footer="0"/>
  <pageSetup paperSize="8"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F25"/>
  <sheetViews>
    <sheetView workbookViewId="0">
      <selection activeCell="D27" sqref="D27:D31"/>
    </sheetView>
  </sheetViews>
  <sheetFormatPr defaultRowHeight="15" x14ac:dyDescent="0.25"/>
  <cols>
    <col min="1" max="1" width="24.28515625" customWidth="1"/>
  </cols>
  <sheetData>
    <row r="4" spans="1:6" ht="283.5" x14ac:dyDescent="0.25">
      <c r="A4" s="9" t="s">
        <v>67</v>
      </c>
      <c r="B4" t="s">
        <v>161</v>
      </c>
    </row>
    <row r="5" spans="1:6" x14ac:dyDescent="0.25">
      <c r="A5" t="s">
        <v>304</v>
      </c>
      <c r="B5">
        <v>159</v>
      </c>
      <c r="C5" s="959" t="e">
        <f>'Phương án Thôn Muối'!#REF!+'Phương án Thôn Muối'!#REF!+'Phương án Thôn Muối'!#REF!+'Phương án Thôn Muối'!#REF!</f>
        <v>#REF!</v>
      </c>
      <c r="D5" s="959" t="e">
        <f>C5-SUM(B5:B10)</f>
        <v>#REF!</v>
      </c>
      <c r="E5" t="e">
        <f t="shared" ref="E5:E10" si="0">ROUNDUP(B5/$B$11*$D$5,2)</f>
        <v>#REF!</v>
      </c>
      <c r="F5" s="37" t="e">
        <f t="shared" ref="F5:F10" si="1">B5+E5</f>
        <v>#REF!</v>
      </c>
    </row>
    <row r="6" spans="1:6" x14ac:dyDescent="0.25">
      <c r="A6" t="s">
        <v>305</v>
      </c>
      <c r="B6">
        <v>100</v>
      </c>
      <c r="C6" s="959"/>
      <c r="D6" s="959"/>
      <c r="E6" t="e">
        <f t="shared" si="0"/>
        <v>#REF!</v>
      </c>
      <c r="F6" s="37" t="e">
        <f t="shared" si="1"/>
        <v>#REF!</v>
      </c>
    </row>
    <row r="7" spans="1:6" x14ac:dyDescent="0.25">
      <c r="A7" t="s">
        <v>306</v>
      </c>
      <c r="B7">
        <v>111</v>
      </c>
      <c r="C7" s="959"/>
      <c r="D7" s="959"/>
      <c r="E7" t="e">
        <f t="shared" si="0"/>
        <v>#REF!</v>
      </c>
      <c r="F7" s="37" t="e">
        <f t="shared" si="1"/>
        <v>#REF!</v>
      </c>
    </row>
    <row r="8" spans="1:6" x14ac:dyDescent="0.25">
      <c r="A8" t="s">
        <v>307</v>
      </c>
      <c r="B8">
        <v>88</v>
      </c>
      <c r="C8" s="959"/>
      <c r="D8" s="959"/>
      <c r="E8" t="e">
        <f t="shared" si="0"/>
        <v>#REF!</v>
      </c>
      <c r="F8" s="37" t="e">
        <f t="shared" si="1"/>
        <v>#REF!</v>
      </c>
    </row>
    <row r="9" spans="1:6" x14ac:dyDescent="0.25">
      <c r="A9" t="s">
        <v>308</v>
      </c>
      <c r="B9">
        <v>92</v>
      </c>
      <c r="C9" s="959"/>
      <c r="D9" s="959"/>
      <c r="E9" t="e">
        <f t="shared" si="0"/>
        <v>#REF!</v>
      </c>
      <c r="F9" s="37" t="e">
        <f t="shared" si="1"/>
        <v>#REF!</v>
      </c>
    </row>
    <row r="10" spans="1:6" x14ac:dyDescent="0.25">
      <c r="A10" t="s">
        <v>76</v>
      </c>
      <c r="B10">
        <v>182</v>
      </c>
      <c r="C10" s="959"/>
      <c r="D10" s="959"/>
      <c r="E10" t="e">
        <f t="shared" si="0"/>
        <v>#REF!</v>
      </c>
      <c r="F10" s="37" t="e">
        <f t="shared" si="1"/>
        <v>#REF!</v>
      </c>
    </row>
    <row r="11" spans="1:6" x14ac:dyDescent="0.25">
      <c r="B11">
        <f>SUM(B5:B10)</f>
        <v>732</v>
      </c>
    </row>
    <row r="12" spans="1:6" ht="220.5" x14ac:dyDescent="0.25">
      <c r="A12" s="9" t="s">
        <v>71</v>
      </c>
    </row>
    <row r="13" spans="1:6" x14ac:dyDescent="0.25">
      <c r="A13" t="s">
        <v>70</v>
      </c>
      <c r="B13">
        <v>72</v>
      </c>
      <c r="C13" s="959">
        <v>930.1</v>
      </c>
      <c r="D13" s="959">
        <f>C13-B18</f>
        <v>-9.8999999999999773</v>
      </c>
      <c r="E13">
        <f t="shared" ref="E13:E17" si="2">ROUNDUP(B13/$B$18*$D$13,4)</f>
        <v>-0.75829999999999997</v>
      </c>
      <c r="F13">
        <f t="shared" ref="F13:F17" si="3">B13+E13</f>
        <v>71.241699999999994</v>
      </c>
    </row>
    <row r="14" spans="1:6" x14ac:dyDescent="0.25">
      <c r="A14" t="s">
        <v>66</v>
      </c>
      <c r="B14">
        <v>300</v>
      </c>
      <c r="C14" s="959"/>
      <c r="D14" s="959"/>
      <c r="E14">
        <f t="shared" si="2"/>
        <v>-3.1596000000000002</v>
      </c>
      <c r="F14">
        <f t="shared" si="3"/>
        <v>296.84039999999999</v>
      </c>
    </row>
    <row r="15" spans="1:6" x14ac:dyDescent="0.25">
      <c r="A15" t="s">
        <v>78</v>
      </c>
      <c r="B15">
        <v>214</v>
      </c>
      <c r="C15" s="959"/>
      <c r="D15" s="959"/>
      <c r="E15">
        <f t="shared" si="2"/>
        <v>-2.2539000000000002</v>
      </c>
      <c r="F15">
        <f t="shared" si="3"/>
        <v>211.74610000000001</v>
      </c>
    </row>
    <row r="16" spans="1:6" x14ac:dyDescent="0.25">
      <c r="A16" t="s">
        <v>77</v>
      </c>
      <c r="B16">
        <v>114</v>
      </c>
      <c r="C16" s="959"/>
      <c r="D16" s="959"/>
      <c r="E16">
        <f t="shared" si="2"/>
        <v>-1.2006999999999999</v>
      </c>
      <c r="F16">
        <f t="shared" si="3"/>
        <v>112.7993</v>
      </c>
    </row>
    <row r="17" spans="1:6" x14ac:dyDescent="0.25">
      <c r="A17" t="s">
        <v>69</v>
      </c>
      <c r="B17">
        <v>240</v>
      </c>
      <c r="C17" s="959"/>
      <c r="D17" s="959"/>
      <c r="E17">
        <f t="shared" si="2"/>
        <v>-2.5277000000000003</v>
      </c>
      <c r="F17">
        <f t="shared" si="3"/>
        <v>237.47229999999999</v>
      </c>
    </row>
    <row r="18" spans="1:6" x14ac:dyDescent="0.25">
      <c r="B18">
        <f>SUM(B13:B17)</f>
        <v>940</v>
      </c>
    </row>
    <row r="19" spans="1:6" ht="204.75" x14ac:dyDescent="0.25">
      <c r="A19" s="4" t="s">
        <v>74</v>
      </c>
    </row>
    <row r="20" spans="1:6" x14ac:dyDescent="0.25">
      <c r="A20" t="s">
        <v>64</v>
      </c>
      <c r="B20">
        <v>264</v>
      </c>
      <c r="C20" s="959">
        <v>1143.5</v>
      </c>
    </row>
    <row r="21" spans="1:6" x14ac:dyDescent="0.25">
      <c r="A21" t="s">
        <v>68</v>
      </c>
      <c r="B21">
        <v>148</v>
      </c>
      <c r="C21" s="959"/>
    </row>
    <row r="22" spans="1:6" x14ac:dyDescent="0.25">
      <c r="A22" t="s">
        <v>309</v>
      </c>
      <c r="B22">
        <v>250</v>
      </c>
      <c r="C22" s="959"/>
    </row>
    <row r="23" spans="1:6" x14ac:dyDescent="0.25">
      <c r="A23" t="s">
        <v>73</v>
      </c>
      <c r="B23">
        <v>223.8</v>
      </c>
      <c r="C23" s="959"/>
    </row>
    <row r="24" spans="1:6" x14ac:dyDescent="0.25">
      <c r="A24" t="s">
        <v>72</v>
      </c>
      <c r="B24">
        <v>257.7</v>
      </c>
      <c r="C24" s="959"/>
    </row>
    <row r="25" spans="1:6" x14ac:dyDescent="0.25">
      <c r="B25">
        <f>SUM(B20:B24)</f>
        <v>1143.5</v>
      </c>
    </row>
  </sheetData>
  <mergeCells count="5">
    <mergeCell ref="C5:C10"/>
    <mergeCell ref="D5:D10"/>
    <mergeCell ref="C13:C17"/>
    <mergeCell ref="D13:D17"/>
    <mergeCell ref="C20: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910"/>
  <sheetViews>
    <sheetView topLeftCell="A64" zoomScaleNormal="100" workbookViewId="0">
      <selection activeCell="D27" sqref="D27:D31"/>
    </sheetView>
  </sheetViews>
  <sheetFormatPr defaultColWidth="9.140625" defaultRowHeight="15" x14ac:dyDescent="0.25"/>
  <cols>
    <col min="1" max="1" width="9.140625" style="10"/>
    <col min="2" max="2" width="25" style="10" customWidth="1"/>
    <col min="3" max="3" width="15.140625" style="10" customWidth="1"/>
    <col min="4" max="5" width="17.42578125" style="10" customWidth="1"/>
    <col min="6" max="6" width="15.42578125" style="10" customWidth="1"/>
    <col min="7" max="7" width="15.28515625" style="10" customWidth="1"/>
    <col min="8" max="8" width="11.140625" style="10" customWidth="1"/>
    <col min="9" max="9" width="10.7109375" style="10" customWidth="1"/>
    <col min="10" max="10" width="12.7109375" style="10" customWidth="1"/>
    <col min="11" max="11" width="26.7109375" style="10" customWidth="1"/>
    <col min="12" max="12" width="9.140625" style="10" customWidth="1"/>
    <col min="13" max="16384" width="9.140625" style="10"/>
  </cols>
  <sheetData>
    <row r="1" spans="1:14" x14ac:dyDescent="0.25">
      <c r="A1" s="962" t="s">
        <v>188</v>
      </c>
      <c r="B1" s="962"/>
      <c r="C1" s="962"/>
      <c r="D1" s="962"/>
      <c r="E1" s="962"/>
      <c r="F1" s="962"/>
      <c r="G1" s="962"/>
      <c r="H1" s="962"/>
      <c r="I1" s="962"/>
      <c r="J1" s="962"/>
      <c r="K1" s="962"/>
    </row>
    <row r="2" spans="1:14" ht="28.5" x14ac:dyDescent="0.25">
      <c r="A2" s="12" t="s">
        <v>90</v>
      </c>
      <c r="B2" s="12" t="s">
        <v>91</v>
      </c>
      <c r="C2" s="12" t="s">
        <v>161</v>
      </c>
      <c r="D2" s="960" t="s">
        <v>177</v>
      </c>
      <c r="E2" s="961"/>
      <c r="F2" s="12" t="s">
        <v>164</v>
      </c>
      <c r="G2" s="12" t="s">
        <v>185</v>
      </c>
      <c r="H2" s="12" t="s">
        <v>186</v>
      </c>
      <c r="I2" s="12" t="s">
        <v>162</v>
      </c>
      <c r="J2" s="12" t="s">
        <v>187</v>
      </c>
      <c r="K2" s="12" t="s">
        <v>163</v>
      </c>
      <c r="N2" s="11"/>
    </row>
    <row r="3" spans="1:14" x14ac:dyDescent="0.25">
      <c r="A3" s="13">
        <v>1</v>
      </c>
      <c r="B3" s="13" t="s">
        <v>124</v>
      </c>
      <c r="C3" s="14">
        <v>85</v>
      </c>
      <c r="D3" s="973">
        <f>SUM(C3:C9)</f>
        <v>1147</v>
      </c>
      <c r="E3" s="973">
        <f>SUM(D3:D26)</f>
        <v>4183</v>
      </c>
      <c r="F3" s="970">
        <v>4578.93</v>
      </c>
      <c r="G3" s="970">
        <f t="shared" ref="G3:G32" si="0">F3-E3</f>
        <v>395.93000000000029</v>
      </c>
      <c r="H3" s="970">
        <f>COUNTA(B3:B26)</f>
        <v>24</v>
      </c>
      <c r="I3" s="13">
        <f t="shared" ref="I3:I26" si="1">C3/$E$3*100</f>
        <v>2.0320344250537894</v>
      </c>
      <c r="J3" s="15">
        <f t="shared" ref="J3:J26" si="2">ROUNDUP(I3*$G$3/100,4)</f>
        <v>8.0455000000000005</v>
      </c>
      <c r="K3" s="16">
        <f t="shared" ref="K3:K34" si="3">J3+C3</f>
        <v>93.045500000000004</v>
      </c>
      <c r="N3" s="11"/>
    </row>
    <row r="4" spans="1:14" x14ac:dyDescent="0.25">
      <c r="A4" s="13">
        <v>2</v>
      </c>
      <c r="B4" s="13" t="s">
        <v>103</v>
      </c>
      <c r="C4" s="14">
        <v>169</v>
      </c>
      <c r="D4" s="974"/>
      <c r="E4" s="974"/>
      <c r="F4" s="971"/>
      <c r="G4" s="971"/>
      <c r="H4" s="971"/>
      <c r="I4" s="13">
        <f t="shared" si="1"/>
        <v>4.0401625627540048</v>
      </c>
      <c r="J4" s="13">
        <f t="shared" si="2"/>
        <v>15.9963</v>
      </c>
      <c r="K4" s="16">
        <f t="shared" si="3"/>
        <v>184.99629999999999</v>
      </c>
      <c r="N4" s="11"/>
    </row>
    <row r="5" spans="1:14" x14ac:dyDescent="0.25">
      <c r="A5" s="13">
        <v>3</v>
      </c>
      <c r="B5" s="13" t="s">
        <v>165</v>
      </c>
      <c r="C5" s="14">
        <v>182</v>
      </c>
      <c r="D5" s="974"/>
      <c r="E5" s="974"/>
      <c r="F5" s="971"/>
      <c r="G5" s="971"/>
      <c r="H5" s="971"/>
      <c r="I5" s="13">
        <f t="shared" si="1"/>
        <v>4.3509442983504663</v>
      </c>
      <c r="J5" s="13">
        <f t="shared" si="2"/>
        <v>17.226700000000001</v>
      </c>
      <c r="K5" s="16">
        <f t="shared" si="3"/>
        <v>199.22669999999999</v>
      </c>
      <c r="N5" s="11"/>
    </row>
    <row r="6" spans="1:14" x14ac:dyDescent="0.25">
      <c r="A6" s="13">
        <v>4</v>
      </c>
      <c r="B6" s="13" t="s">
        <v>156</v>
      </c>
      <c r="C6" s="14">
        <v>166</v>
      </c>
      <c r="D6" s="974"/>
      <c r="E6" s="974"/>
      <c r="F6" s="971"/>
      <c r="G6" s="971"/>
      <c r="H6" s="971"/>
      <c r="I6" s="13">
        <f t="shared" si="1"/>
        <v>3.9684437006932827</v>
      </c>
      <c r="J6" s="13">
        <f t="shared" si="2"/>
        <v>15.712299999999999</v>
      </c>
      <c r="K6" s="16">
        <f t="shared" si="3"/>
        <v>181.7123</v>
      </c>
      <c r="N6" s="11"/>
    </row>
    <row r="7" spans="1:14" x14ac:dyDescent="0.25">
      <c r="A7" s="13">
        <v>5</v>
      </c>
      <c r="B7" s="13" t="s">
        <v>166</v>
      </c>
      <c r="C7" s="14">
        <v>254</v>
      </c>
      <c r="D7" s="974"/>
      <c r="E7" s="974"/>
      <c r="F7" s="971"/>
      <c r="G7" s="971"/>
      <c r="H7" s="971"/>
      <c r="I7" s="13">
        <f t="shared" si="1"/>
        <v>6.0721969878077937</v>
      </c>
      <c r="J7" s="13">
        <f t="shared" si="2"/>
        <v>24.041699999999999</v>
      </c>
      <c r="K7" s="16">
        <f t="shared" si="3"/>
        <v>278.04169999999999</v>
      </c>
      <c r="N7" s="11"/>
    </row>
    <row r="8" spans="1:14" x14ac:dyDescent="0.25">
      <c r="A8" s="13">
        <v>6</v>
      </c>
      <c r="B8" s="13" t="s">
        <v>167</v>
      </c>
      <c r="C8" s="14">
        <v>65</v>
      </c>
      <c r="D8" s="974"/>
      <c r="E8" s="974"/>
      <c r="F8" s="971"/>
      <c r="G8" s="971"/>
      <c r="H8" s="971"/>
      <c r="I8" s="13">
        <f t="shared" si="1"/>
        <v>1.5539086779823095</v>
      </c>
      <c r="J8" s="13">
        <f t="shared" si="2"/>
        <v>6.1524000000000001</v>
      </c>
      <c r="K8" s="16">
        <f t="shared" si="3"/>
        <v>71.1524</v>
      </c>
      <c r="N8" s="11"/>
    </row>
    <row r="9" spans="1:14" x14ac:dyDescent="0.25">
      <c r="A9" s="13">
        <v>7</v>
      </c>
      <c r="B9" s="13" t="s">
        <v>168</v>
      </c>
      <c r="C9" s="14">
        <f>156+70</f>
        <v>226</v>
      </c>
      <c r="D9" s="975"/>
      <c r="E9" s="974"/>
      <c r="F9" s="971"/>
      <c r="G9" s="971"/>
      <c r="H9" s="971"/>
      <c r="I9" s="13">
        <f t="shared" si="1"/>
        <v>5.4028209419077218</v>
      </c>
      <c r="J9" s="13">
        <f t="shared" si="2"/>
        <v>21.391400000000001</v>
      </c>
      <c r="K9" s="16">
        <f t="shared" si="3"/>
        <v>247.3914</v>
      </c>
      <c r="N9" s="11"/>
    </row>
    <row r="10" spans="1:14" x14ac:dyDescent="0.25">
      <c r="A10" s="13">
        <v>8</v>
      </c>
      <c r="B10" s="13" t="s">
        <v>124</v>
      </c>
      <c r="C10" s="17">
        <v>147</v>
      </c>
      <c r="D10" s="982">
        <f>SUM(C10:C14)</f>
        <v>902</v>
      </c>
      <c r="E10" s="974"/>
      <c r="F10" s="971"/>
      <c r="G10" s="971"/>
      <c r="H10" s="971"/>
      <c r="I10" s="13">
        <f t="shared" si="1"/>
        <v>3.5142242409753761</v>
      </c>
      <c r="J10" s="13">
        <f t="shared" si="2"/>
        <v>13.9139</v>
      </c>
      <c r="K10" s="16">
        <f t="shared" si="3"/>
        <v>160.91390000000001</v>
      </c>
      <c r="N10" s="11"/>
    </row>
    <row r="11" spans="1:14" x14ac:dyDescent="0.25">
      <c r="A11" s="13">
        <v>9</v>
      </c>
      <c r="B11" s="13" t="s">
        <v>158</v>
      </c>
      <c r="C11" s="17">
        <v>172</v>
      </c>
      <c r="D11" s="983"/>
      <c r="E11" s="974"/>
      <c r="F11" s="971"/>
      <c r="G11" s="971"/>
      <c r="H11" s="971"/>
      <c r="I11" s="13">
        <f t="shared" si="1"/>
        <v>4.111881424814726</v>
      </c>
      <c r="J11" s="13">
        <f t="shared" si="2"/>
        <v>16.280200000000001</v>
      </c>
      <c r="K11" s="16">
        <f t="shared" si="3"/>
        <v>188.28020000000001</v>
      </c>
      <c r="N11" s="11"/>
    </row>
    <row r="12" spans="1:14" x14ac:dyDescent="0.25">
      <c r="A12" s="13">
        <v>10</v>
      </c>
      <c r="B12" s="13" t="s">
        <v>144</v>
      </c>
      <c r="C12" s="17">
        <v>161</v>
      </c>
      <c r="D12" s="983"/>
      <c r="E12" s="974"/>
      <c r="F12" s="971"/>
      <c r="G12" s="971"/>
      <c r="H12" s="971"/>
      <c r="I12" s="13">
        <f t="shared" si="1"/>
        <v>3.8489122639254121</v>
      </c>
      <c r="J12" s="13">
        <f t="shared" si="2"/>
        <v>15.238999999999999</v>
      </c>
      <c r="K12" s="16">
        <f t="shared" si="3"/>
        <v>176.239</v>
      </c>
      <c r="N12" s="11"/>
    </row>
    <row r="13" spans="1:14" x14ac:dyDescent="0.25">
      <c r="A13" s="13">
        <v>11</v>
      </c>
      <c r="B13" s="13" t="s">
        <v>147</v>
      </c>
      <c r="C13" s="17">
        <v>262</v>
      </c>
      <c r="D13" s="983"/>
      <c r="E13" s="974"/>
      <c r="F13" s="971"/>
      <c r="G13" s="971"/>
      <c r="H13" s="971"/>
      <c r="I13" s="13">
        <f t="shared" si="1"/>
        <v>6.2634472866363851</v>
      </c>
      <c r="J13" s="13">
        <f t="shared" si="2"/>
        <v>24.7989</v>
      </c>
      <c r="K13" s="16">
        <f t="shared" si="3"/>
        <v>286.7989</v>
      </c>
      <c r="N13" s="11"/>
    </row>
    <row r="14" spans="1:14" x14ac:dyDescent="0.25">
      <c r="A14" s="13">
        <v>12</v>
      </c>
      <c r="B14" s="13" t="s">
        <v>115</v>
      </c>
      <c r="C14" s="17">
        <v>160</v>
      </c>
      <c r="D14" s="984"/>
      <c r="E14" s="974"/>
      <c r="F14" s="971"/>
      <c r="G14" s="971"/>
      <c r="H14" s="971"/>
      <c r="I14" s="13">
        <f t="shared" si="1"/>
        <v>3.8250059765718381</v>
      </c>
      <c r="J14" s="13">
        <f t="shared" si="2"/>
        <v>15.144399999999999</v>
      </c>
      <c r="K14" s="16">
        <f t="shared" si="3"/>
        <v>175.14439999999999</v>
      </c>
      <c r="N14" s="11"/>
    </row>
    <row r="15" spans="1:14" x14ac:dyDescent="0.25">
      <c r="A15" s="13">
        <v>13</v>
      </c>
      <c r="B15" s="13" t="s">
        <v>169</v>
      </c>
      <c r="C15" s="18">
        <v>166</v>
      </c>
      <c r="D15" s="985">
        <f>SUM(C15:C26)</f>
        <v>2134</v>
      </c>
      <c r="E15" s="974"/>
      <c r="F15" s="971"/>
      <c r="G15" s="971"/>
      <c r="H15" s="971"/>
      <c r="I15" s="13">
        <f t="shared" si="1"/>
        <v>3.9684437006932827</v>
      </c>
      <c r="J15" s="13">
        <f t="shared" si="2"/>
        <v>15.712299999999999</v>
      </c>
      <c r="K15" s="16">
        <f t="shared" si="3"/>
        <v>181.7123</v>
      </c>
      <c r="N15" s="11"/>
    </row>
    <row r="16" spans="1:14" x14ac:dyDescent="0.25">
      <c r="A16" s="13">
        <v>14</v>
      </c>
      <c r="B16" s="13" t="s">
        <v>170</v>
      </c>
      <c r="C16" s="18">
        <v>262</v>
      </c>
      <c r="D16" s="986"/>
      <c r="E16" s="974"/>
      <c r="F16" s="971"/>
      <c r="G16" s="971"/>
      <c r="H16" s="971"/>
      <c r="I16" s="13">
        <f t="shared" si="1"/>
        <v>6.2634472866363851</v>
      </c>
      <c r="J16" s="13">
        <f t="shared" si="2"/>
        <v>24.7989</v>
      </c>
      <c r="K16" s="16">
        <f t="shared" si="3"/>
        <v>286.7989</v>
      </c>
      <c r="N16" s="11"/>
    </row>
    <row r="17" spans="1:14" x14ac:dyDescent="0.25">
      <c r="A17" s="13">
        <v>15</v>
      </c>
      <c r="B17" s="13" t="s">
        <v>155</v>
      </c>
      <c r="C17" s="18">
        <v>231</v>
      </c>
      <c r="D17" s="986"/>
      <c r="E17" s="974"/>
      <c r="F17" s="971"/>
      <c r="G17" s="971"/>
      <c r="H17" s="971"/>
      <c r="I17" s="13">
        <f t="shared" si="1"/>
        <v>5.522352378675591</v>
      </c>
      <c r="J17" s="13">
        <f t="shared" si="2"/>
        <v>21.864699999999999</v>
      </c>
      <c r="K17" s="16">
        <f t="shared" si="3"/>
        <v>252.8647</v>
      </c>
      <c r="N17" s="11"/>
    </row>
    <row r="18" spans="1:14" x14ac:dyDescent="0.25">
      <c r="A18" s="13">
        <v>16</v>
      </c>
      <c r="B18" s="13" t="s">
        <v>138</v>
      </c>
      <c r="C18" s="18">
        <v>259</v>
      </c>
      <c r="D18" s="986"/>
      <c r="E18" s="974"/>
      <c r="F18" s="971"/>
      <c r="G18" s="971"/>
      <c r="H18" s="971"/>
      <c r="I18" s="13">
        <f t="shared" si="1"/>
        <v>6.191728424575663</v>
      </c>
      <c r="J18" s="13">
        <f t="shared" si="2"/>
        <v>24.515000000000001</v>
      </c>
      <c r="K18" s="16">
        <f t="shared" si="3"/>
        <v>283.51499999999999</v>
      </c>
      <c r="N18" s="11"/>
    </row>
    <row r="19" spans="1:14" x14ac:dyDescent="0.25">
      <c r="A19" s="13">
        <v>17</v>
      </c>
      <c r="B19" s="13" t="s">
        <v>110</v>
      </c>
      <c r="C19" s="18">
        <v>113</v>
      </c>
      <c r="D19" s="986"/>
      <c r="E19" s="974"/>
      <c r="F19" s="971"/>
      <c r="G19" s="971"/>
      <c r="H19" s="971"/>
      <c r="I19" s="13">
        <f t="shared" si="1"/>
        <v>2.7014104709538609</v>
      </c>
      <c r="J19" s="13">
        <f t="shared" si="2"/>
        <v>10.6957</v>
      </c>
      <c r="K19" s="16">
        <f t="shared" si="3"/>
        <v>123.6957</v>
      </c>
      <c r="N19" s="11"/>
    </row>
    <row r="20" spans="1:14" x14ac:dyDescent="0.25">
      <c r="A20" s="13">
        <v>18</v>
      </c>
      <c r="B20" s="13" t="s">
        <v>135</v>
      </c>
      <c r="C20" s="18">
        <v>76</v>
      </c>
      <c r="D20" s="986"/>
      <c r="E20" s="974"/>
      <c r="F20" s="971"/>
      <c r="G20" s="971"/>
      <c r="H20" s="971"/>
      <c r="I20" s="13">
        <f t="shared" si="1"/>
        <v>1.8168778388716234</v>
      </c>
      <c r="J20" s="13">
        <f t="shared" si="2"/>
        <v>7.1936</v>
      </c>
      <c r="K20" s="16">
        <f t="shared" si="3"/>
        <v>83.193600000000004</v>
      </c>
      <c r="N20" s="11"/>
    </row>
    <row r="21" spans="1:14" x14ac:dyDescent="0.25">
      <c r="A21" s="13">
        <v>19</v>
      </c>
      <c r="B21" s="13" t="s">
        <v>171</v>
      </c>
      <c r="C21" s="18">
        <v>184</v>
      </c>
      <c r="D21" s="986"/>
      <c r="E21" s="974"/>
      <c r="F21" s="971"/>
      <c r="G21" s="971"/>
      <c r="H21" s="971"/>
      <c r="I21" s="13">
        <f t="shared" si="1"/>
        <v>4.3987568730576143</v>
      </c>
      <c r="J21" s="13">
        <f t="shared" si="2"/>
        <v>17.416</v>
      </c>
      <c r="K21" s="16">
        <f t="shared" si="3"/>
        <v>201.416</v>
      </c>
      <c r="N21" s="11"/>
    </row>
    <row r="22" spans="1:14" x14ac:dyDescent="0.25">
      <c r="A22" s="13">
        <v>20</v>
      </c>
      <c r="B22" s="13" t="s">
        <v>172</v>
      </c>
      <c r="C22" s="18">
        <v>295</v>
      </c>
      <c r="D22" s="986"/>
      <c r="E22" s="974"/>
      <c r="F22" s="971"/>
      <c r="G22" s="971"/>
      <c r="H22" s="971"/>
      <c r="I22" s="13">
        <f t="shared" si="1"/>
        <v>7.0523547693043271</v>
      </c>
      <c r="J22" s="13">
        <f t="shared" si="2"/>
        <v>27.9224</v>
      </c>
      <c r="K22" s="16">
        <f t="shared" si="3"/>
        <v>322.92239999999998</v>
      </c>
      <c r="N22" s="11"/>
    </row>
    <row r="23" spans="1:14" x14ac:dyDescent="0.25">
      <c r="A23" s="13">
        <v>21</v>
      </c>
      <c r="B23" s="13" t="s">
        <v>93</v>
      </c>
      <c r="C23" s="18">
        <v>165</v>
      </c>
      <c r="D23" s="986"/>
      <c r="E23" s="974"/>
      <c r="F23" s="971"/>
      <c r="G23" s="971"/>
      <c r="H23" s="971"/>
      <c r="I23" s="13">
        <f t="shared" si="1"/>
        <v>3.9445374133397082</v>
      </c>
      <c r="J23" s="13">
        <f t="shared" si="2"/>
        <v>15.617699999999999</v>
      </c>
      <c r="K23" s="16">
        <f t="shared" si="3"/>
        <v>180.61770000000001</v>
      </c>
      <c r="N23" s="11"/>
    </row>
    <row r="24" spans="1:14" x14ac:dyDescent="0.25">
      <c r="A24" s="13">
        <v>22</v>
      </c>
      <c r="B24" s="13" t="s">
        <v>126</v>
      </c>
      <c r="C24" s="18">
        <v>74</v>
      </c>
      <c r="D24" s="986"/>
      <c r="E24" s="974"/>
      <c r="F24" s="971"/>
      <c r="G24" s="971"/>
      <c r="H24" s="971"/>
      <c r="I24" s="13">
        <f t="shared" si="1"/>
        <v>1.7690652641644753</v>
      </c>
      <c r="J24" s="13">
        <f t="shared" si="2"/>
        <v>7.0042999999999997</v>
      </c>
      <c r="K24" s="16">
        <f t="shared" si="3"/>
        <v>81.004300000000001</v>
      </c>
      <c r="N24" s="11"/>
    </row>
    <row r="25" spans="1:14" x14ac:dyDescent="0.25">
      <c r="A25" s="13">
        <v>23</v>
      </c>
      <c r="B25" s="13" t="s">
        <v>122</v>
      </c>
      <c r="C25" s="18">
        <v>252</v>
      </c>
      <c r="D25" s="986"/>
      <c r="E25" s="974"/>
      <c r="F25" s="971"/>
      <c r="G25" s="971"/>
      <c r="H25" s="971"/>
      <c r="I25" s="13">
        <f t="shared" si="1"/>
        <v>6.0243844131006457</v>
      </c>
      <c r="J25" s="13">
        <f t="shared" si="2"/>
        <v>23.852399999999999</v>
      </c>
      <c r="K25" s="16">
        <f t="shared" si="3"/>
        <v>275.85239999999999</v>
      </c>
      <c r="N25" s="11"/>
    </row>
    <row r="26" spans="1:14" x14ac:dyDescent="0.25">
      <c r="A26" s="13">
        <v>24</v>
      </c>
      <c r="B26" s="13" t="s">
        <v>151</v>
      </c>
      <c r="C26" s="18">
        <v>57</v>
      </c>
      <c r="D26" s="987"/>
      <c r="E26" s="975"/>
      <c r="F26" s="972"/>
      <c r="G26" s="972"/>
      <c r="H26" s="972"/>
      <c r="I26" s="13">
        <f t="shared" si="1"/>
        <v>1.3626583791537175</v>
      </c>
      <c r="J26" s="13">
        <f t="shared" si="2"/>
        <v>5.3952</v>
      </c>
      <c r="K26" s="16">
        <f t="shared" si="3"/>
        <v>62.395200000000003</v>
      </c>
      <c r="N26" s="11"/>
    </row>
    <row r="27" spans="1:14" x14ac:dyDescent="0.25">
      <c r="A27" s="13">
        <v>25</v>
      </c>
      <c r="B27" s="13" t="s">
        <v>151</v>
      </c>
      <c r="C27" s="19">
        <v>197</v>
      </c>
      <c r="D27" s="976">
        <f>SUM(C27:C31)</f>
        <v>804</v>
      </c>
      <c r="E27" s="976">
        <f>D27</f>
        <v>804</v>
      </c>
      <c r="F27" s="970">
        <v>906.18</v>
      </c>
      <c r="G27" s="970">
        <f t="shared" si="0"/>
        <v>102.17999999999995</v>
      </c>
      <c r="H27" s="970">
        <f>COUNTA(B27:B31)</f>
        <v>5</v>
      </c>
      <c r="I27" s="13">
        <f t="shared" ref="I27:I31" si="4">C27/$E$27*100</f>
        <v>24.502487562189053</v>
      </c>
      <c r="J27" s="13">
        <f t="shared" ref="J27:J31" si="5">ROUNDUP(I27*$G$27/100,4)</f>
        <v>25.0367</v>
      </c>
      <c r="K27" s="16">
        <f t="shared" si="3"/>
        <v>222.0367</v>
      </c>
      <c r="N27" s="11"/>
    </row>
    <row r="28" spans="1:14" x14ac:dyDescent="0.25">
      <c r="A28" s="13">
        <v>26</v>
      </c>
      <c r="B28" s="13" t="s">
        <v>101</v>
      </c>
      <c r="C28" s="19">
        <v>108</v>
      </c>
      <c r="D28" s="977"/>
      <c r="E28" s="977"/>
      <c r="F28" s="971"/>
      <c r="G28" s="971"/>
      <c r="H28" s="971"/>
      <c r="I28" s="13">
        <f t="shared" si="4"/>
        <v>13.432835820895523</v>
      </c>
      <c r="J28" s="13">
        <f t="shared" si="5"/>
        <v>13.7257</v>
      </c>
      <c r="K28" s="16">
        <f t="shared" si="3"/>
        <v>121.7257</v>
      </c>
      <c r="N28" s="11"/>
    </row>
    <row r="29" spans="1:14" x14ac:dyDescent="0.25">
      <c r="A29" s="13">
        <v>27</v>
      </c>
      <c r="B29" s="13" t="s">
        <v>173</v>
      </c>
      <c r="C29" s="19">
        <v>109</v>
      </c>
      <c r="D29" s="977"/>
      <c r="E29" s="977"/>
      <c r="F29" s="971"/>
      <c r="G29" s="971"/>
      <c r="H29" s="971"/>
      <c r="I29" s="13">
        <f t="shared" si="4"/>
        <v>13.557213930348258</v>
      </c>
      <c r="J29" s="13">
        <f t="shared" si="5"/>
        <v>13.8528</v>
      </c>
      <c r="K29" s="16">
        <f t="shared" si="3"/>
        <v>122.8528</v>
      </c>
      <c r="N29" s="11"/>
    </row>
    <row r="30" spans="1:14" x14ac:dyDescent="0.25">
      <c r="A30" s="13">
        <v>28</v>
      </c>
      <c r="B30" s="13" t="s">
        <v>142</v>
      </c>
      <c r="C30" s="19">
        <v>190</v>
      </c>
      <c r="D30" s="977"/>
      <c r="E30" s="977"/>
      <c r="F30" s="971"/>
      <c r="G30" s="971"/>
      <c r="H30" s="971"/>
      <c r="I30" s="13">
        <f t="shared" si="4"/>
        <v>23.631840796019901</v>
      </c>
      <c r="J30" s="13">
        <f t="shared" si="5"/>
        <v>24.147099999999998</v>
      </c>
      <c r="K30" s="16">
        <f t="shared" si="3"/>
        <v>214.14709999999999</v>
      </c>
      <c r="N30" s="11"/>
    </row>
    <row r="31" spans="1:14" x14ac:dyDescent="0.25">
      <c r="A31" s="13">
        <v>29</v>
      </c>
      <c r="B31" s="13" t="s">
        <v>174</v>
      </c>
      <c r="C31" s="19">
        <v>200</v>
      </c>
      <c r="D31" s="978"/>
      <c r="E31" s="978"/>
      <c r="F31" s="972"/>
      <c r="G31" s="972"/>
      <c r="H31" s="972"/>
      <c r="I31" s="13">
        <f t="shared" si="4"/>
        <v>24.875621890547265</v>
      </c>
      <c r="J31" s="13">
        <f t="shared" si="5"/>
        <v>25.417999999999999</v>
      </c>
      <c r="K31" s="16">
        <f t="shared" si="3"/>
        <v>225.41800000000001</v>
      </c>
      <c r="N31" s="11"/>
    </row>
    <row r="32" spans="1:14" x14ac:dyDescent="0.25">
      <c r="A32" s="13">
        <v>30</v>
      </c>
      <c r="B32" s="13" t="s">
        <v>175</v>
      </c>
      <c r="C32" s="20">
        <v>297</v>
      </c>
      <c r="D32" s="979">
        <f>SUM(C32:C41)</f>
        <v>1773</v>
      </c>
      <c r="E32" s="979">
        <f>SUM(D32:D62)</f>
        <v>5114.7</v>
      </c>
      <c r="F32" s="970">
        <v>5400.77</v>
      </c>
      <c r="G32" s="970">
        <f t="shared" si="0"/>
        <v>286.07000000000062</v>
      </c>
      <c r="H32" s="970">
        <f>COUNTA(B32:B62)</f>
        <v>31</v>
      </c>
      <c r="I32" s="13">
        <f t="shared" ref="I32:I62" si="6">C32/$E$32*100</f>
        <v>5.8067921872250574</v>
      </c>
      <c r="J32" s="13">
        <f t="shared" ref="J32:J62" si="7">ROUNDUP(I32*$G$32/100,4)</f>
        <v>16.611499999999999</v>
      </c>
      <c r="K32" s="16">
        <f t="shared" si="3"/>
        <v>313.61149999999998</v>
      </c>
      <c r="N32" s="11"/>
    </row>
    <row r="33" spans="1:14" x14ac:dyDescent="0.25">
      <c r="A33" s="13">
        <v>31</v>
      </c>
      <c r="B33" s="13" t="s">
        <v>146</v>
      </c>
      <c r="C33" s="20">
        <v>79</v>
      </c>
      <c r="D33" s="980"/>
      <c r="E33" s="980"/>
      <c r="F33" s="971"/>
      <c r="G33" s="971"/>
      <c r="H33" s="971"/>
      <c r="I33" s="13">
        <f t="shared" si="6"/>
        <v>1.5445676188241735</v>
      </c>
      <c r="J33" s="13">
        <f t="shared" si="7"/>
        <v>4.4185999999999996</v>
      </c>
      <c r="K33" s="16">
        <f t="shared" si="3"/>
        <v>83.418599999999998</v>
      </c>
      <c r="N33" s="11"/>
    </row>
    <row r="34" spans="1:14" x14ac:dyDescent="0.25">
      <c r="A34" s="13">
        <v>32</v>
      </c>
      <c r="B34" s="13" t="s">
        <v>108</v>
      </c>
      <c r="C34" s="20">
        <f>127+84</f>
        <v>211</v>
      </c>
      <c r="D34" s="980"/>
      <c r="E34" s="980"/>
      <c r="F34" s="971"/>
      <c r="G34" s="971"/>
      <c r="H34" s="971"/>
      <c r="I34" s="13">
        <f t="shared" si="6"/>
        <v>4.1253641464797548</v>
      </c>
      <c r="J34" s="13">
        <f t="shared" si="7"/>
        <v>11.801499999999999</v>
      </c>
      <c r="K34" s="16">
        <f t="shared" si="3"/>
        <v>222.8015</v>
      </c>
      <c r="N34" s="11"/>
    </row>
    <row r="35" spans="1:14" x14ac:dyDescent="0.25">
      <c r="A35" s="13">
        <v>33</v>
      </c>
      <c r="B35" s="13" t="s">
        <v>112</v>
      </c>
      <c r="C35" s="20">
        <v>131</v>
      </c>
      <c r="D35" s="980"/>
      <c r="E35" s="980"/>
      <c r="F35" s="971"/>
      <c r="G35" s="971"/>
      <c r="H35" s="971"/>
      <c r="I35" s="13">
        <f t="shared" si="6"/>
        <v>2.5612450388097052</v>
      </c>
      <c r="J35" s="13">
        <f t="shared" si="7"/>
        <v>7.327</v>
      </c>
      <c r="K35" s="16">
        <f t="shared" ref="K35:K62" si="8">J35+C35</f>
        <v>138.327</v>
      </c>
      <c r="N35" s="11"/>
    </row>
    <row r="36" spans="1:14" x14ac:dyDescent="0.25">
      <c r="A36" s="13">
        <v>34</v>
      </c>
      <c r="B36" s="13" t="s">
        <v>176</v>
      </c>
      <c r="C36" s="20">
        <v>110</v>
      </c>
      <c r="D36" s="980"/>
      <c r="E36" s="980"/>
      <c r="F36" s="971"/>
      <c r="G36" s="971"/>
      <c r="H36" s="971"/>
      <c r="I36" s="13">
        <f t="shared" si="6"/>
        <v>2.1506637730463174</v>
      </c>
      <c r="J36" s="13">
        <f t="shared" si="7"/>
        <v>6.1524999999999999</v>
      </c>
      <c r="K36" s="16">
        <f t="shared" si="8"/>
        <v>116.1525</v>
      </c>
      <c r="N36" s="11"/>
    </row>
    <row r="37" spans="1:14" x14ac:dyDescent="0.25">
      <c r="A37" s="13">
        <v>35</v>
      </c>
      <c r="B37" s="13" t="s">
        <v>149</v>
      </c>
      <c r="C37" s="20">
        <v>167</v>
      </c>
      <c r="D37" s="980"/>
      <c r="E37" s="980"/>
      <c r="F37" s="971"/>
      <c r="G37" s="971"/>
      <c r="H37" s="971"/>
      <c r="I37" s="13">
        <f t="shared" si="6"/>
        <v>3.2650986372612274</v>
      </c>
      <c r="J37" s="13">
        <f t="shared" si="7"/>
        <v>9.3405000000000005</v>
      </c>
      <c r="K37" s="16">
        <f t="shared" si="8"/>
        <v>176.34049999999999</v>
      </c>
      <c r="N37" s="11"/>
    </row>
    <row r="38" spans="1:14" x14ac:dyDescent="0.25">
      <c r="A38" s="13">
        <v>36</v>
      </c>
      <c r="B38" s="13" t="s">
        <v>98</v>
      </c>
      <c r="C38" s="20">
        <v>165</v>
      </c>
      <c r="D38" s="980"/>
      <c r="E38" s="980"/>
      <c r="F38" s="971"/>
      <c r="G38" s="971"/>
      <c r="H38" s="971"/>
      <c r="I38" s="13">
        <f t="shared" si="6"/>
        <v>3.2259956595694765</v>
      </c>
      <c r="J38" s="13">
        <f t="shared" si="7"/>
        <v>9.2286999999999999</v>
      </c>
      <c r="K38" s="16">
        <f t="shared" si="8"/>
        <v>174.2287</v>
      </c>
      <c r="N38" s="11"/>
    </row>
    <row r="39" spans="1:14" x14ac:dyDescent="0.25">
      <c r="A39" s="13">
        <v>37</v>
      </c>
      <c r="B39" s="13" t="s">
        <v>143</v>
      </c>
      <c r="C39" s="20">
        <v>198</v>
      </c>
      <c r="D39" s="980"/>
      <c r="E39" s="980"/>
      <c r="F39" s="971"/>
      <c r="G39" s="971"/>
      <c r="H39" s="971"/>
      <c r="I39" s="13">
        <f t="shared" si="6"/>
        <v>3.8711947914833718</v>
      </c>
      <c r="J39" s="13">
        <f t="shared" si="7"/>
        <v>11.074399999999999</v>
      </c>
      <c r="K39" s="16">
        <f t="shared" si="8"/>
        <v>209.0744</v>
      </c>
      <c r="N39" s="11"/>
    </row>
    <row r="40" spans="1:14" x14ac:dyDescent="0.25">
      <c r="A40" s="13">
        <v>38</v>
      </c>
      <c r="B40" s="13" t="s">
        <v>150</v>
      </c>
      <c r="C40" s="20">
        <v>187</v>
      </c>
      <c r="D40" s="980"/>
      <c r="E40" s="980"/>
      <c r="F40" s="971"/>
      <c r="G40" s="971"/>
      <c r="H40" s="971"/>
      <c r="I40" s="13">
        <f t="shared" si="6"/>
        <v>3.65612841417874</v>
      </c>
      <c r="J40" s="13">
        <f t="shared" si="7"/>
        <v>10.459099999999999</v>
      </c>
      <c r="K40" s="16">
        <f t="shared" si="8"/>
        <v>197.45910000000001</v>
      </c>
      <c r="N40" s="11"/>
    </row>
    <row r="41" spans="1:14" x14ac:dyDescent="0.25">
      <c r="A41" s="13">
        <v>39</v>
      </c>
      <c r="B41" s="13" t="s">
        <v>139</v>
      </c>
      <c r="C41" s="20">
        <v>228</v>
      </c>
      <c r="D41" s="981"/>
      <c r="E41" s="980"/>
      <c r="F41" s="971"/>
      <c r="G41" s="971"/>
      <c r="H41" s="971"/>
      <c r="I41" s="13">
        <f t="shared" si="6"/>
        <v>4.45773945685964</v>
      </c>
      <c r="J41" s="13">
        <f t="shared" si="7"/>
        <v>12.7523</v>
      </c>
      <c r="K41" s="16">
        <f t="shared" si="8"/>
        <v>240.75229999999999</v>
      </c>
      <c r="N41" s="11"/>
    </row>
    <row r="42" spans="1:14" ht="15" customHeight="1" x14ac:dyDescent="0.25">
      <c r="A42" s="13">
        <v>40</v>
      </c>
      <c r="B42" s="13" t="s">
        <v>132</v>
      </c>
      <c r="C42" s="21">
        <v>177</v>
      </c>
      <c r="D42" s="988">
        <f>SUM(C42:C44)</f>
        <v>467</v>
      </c>
      <c r="E42" s="980"/>
      <c r="F42" s="971"/>
      <c r="G42" s="971"/>
      <c r="H42" s="971"/>
      <c r="I42" s="13">
        <f t="shared" si="6"/>
        <v>3.4606135257199835</v>
      </c>
      <c r="J42" s="13">
        <f t="shared" si="7"/>
        <v>9.899799999999999</v>
      </c>
      <c r="K42" s="16">
        <f t="shared" si="8"/>
        <v>186.8998</v>
      </c>
      <c r="N42" s="11"/>
    </row>
    <row r="43" spans="1:14" ht="30.75" customHeight="1" x14ac:dyDescent="0.25">
      <c r="A43" s="13">
        <v>41</v>
      </c>
      <c r="B43" s="13" t="s">
        <v>116</v>
      </c>
      <c r="C43" s="21">
        <v>129</v>
      </c>
      <c r="D43" s="989"/>
      <c r="E43" s="980"/>
      <c r="F43" s="971"/>
      <c r="G43" s="971"/>
      <c r="H43" s="971"/>
      <c r="I43" s="13">
        <f t="shared" si="6"/>
        <v>2.5221420611179544</v>
      </c>
      <c r="J43" s="13">
        <f t="shared" si="7"/>
        <v>7.2150999999999996</v>
      </c>
      <c r="K43" s="16">
        <f t="shared" si="8"/>
        <v>136.21510000000001</v>
      </c>
      <c r="N43" s="11"/>
    </row>
    <row r="44" spans="1:14" x14ac:dyDescent="0.25">
      <c r="A44" s="13">
        <v>42</v>
      </c>
      <c r="B44" s="13" t="s">
        <v>102</v>
      </c>
      <c r="C44" s="21">
        <v>161</v>
      </c>
      <c r="D44" s="990"/>
      <c r="E44" s="980"/>
      <c r="F44" s="971"/>
      <c r="G44" s="971"/>
      <c r="H44" s="971"/>
      <c r="I44" s="13">
        <f t="shared" si="6"/>
        <v>3.1477897041859735</v>
      </c>
      <c r="J44" s="13">
        <f t="shared" si="7"/>
        <v>9.0048999999999992</v>
      </c>
      <c r="K44" s="16">
        <f t="shared" si="8"/>
        <v>170.00489999999999</v>
      </c>
      <c r="N44" s="11"/>
    </row>
    <row r="45" spans="1:14" x14ac:dyDescent="0.25">
      <c r="A45" s="13">
        <v>43</v>
      </c>
      <c r="B45" s="13" t="s">
        <v>178</v>
      </c>
      <c r="C45" s="22">
        <v>182</v>
      </c>
      <c r="D45" s="964">
        <f>SUM(C45:C51)</f>
        <v>1312.7</v>
      </c>
      <c r="E45" s="980"/>
      <c r="F45" s="971"/>
      <c r="G45" s="971"/>
      <c r="H45" s="971"/>
      <c r="I45" s="13">
        <f t="shared" si="6"/>
        <v>3.5583709699493622</v>
      </c>
      <c r="J45" s="13">
        <f t="shared" si="7"/>
        <v>10.179499999999999</v>
      </c>
      <c r="K45" s="16">
        <f t="shared" si="8"/>
        <v>192.17949999999999</v>
      </c>
      <c r="N45" s="11"/>
    </row>
    <row r="46" spans="1:14" x14ac:dyDescent="0.25">
      <c r="A46" s="13">
        <v>44</v>
      </c>
      <c r="B46" s="13" t="s">
        <v>179</v>
      </c>
      <c r="C46" s="22">
        <v>205</v>
      </c>
      <c r="D46" s="965"/>
      <c r="E46" s="980"/>
      <c r="F46" s="971"/>
      <c r="G46" s="971"/>
      <c r="H46" s="971"/>
      <c r="I46" s="13">
        <f t="shared" si="6"/>
        <v>4.0080552134045009</v>
      </c>
      <c r="J46" s="13">
        <f t="shared" si="7"/>
        <v>11.4659</v>
      </c>
      <c r="K46" s="16">
        <f t="shared" si="8"/>
        <v>216.4659</v>
      </c>
      <c r="N46" s="11"/>
    </row>
    <row r="47" spans="1:14" x14ac:dyDescent="0.25">
      <c r="A47" s="13">
        <v>45</v>
      </c>
      <c r="B47" s="13" t="s">
        <v>180</v>
      </c>
      <c r="C47" s="22">
        <v>129</v>
      </c>
      <c r="D47" s="965"/>
      <c r="E47" s="980"/>
      <c r="F47" s="971"/>
      <c r="G47" s="971"/>
      <c r="H47" s="971"/>
      <c r="I47" s="13">
        <f t="shared" si="6"/>
        <v>2.5221420611179544</v>
      </c>
      <c r="J47" s="13">
        <f t="shared" si="7"/>
        <v>7.2150999999999996</v>
      </c>
      <c r="K47" s="16">
        <f t="shared" si="8"/>
        <v>136.21510000000001</v>
      </c>
      <c r="N47" s="11"/>
    </row>
    <row r="48" spans="1:14" x14ac:dyDescent="0.25">
      <c r="A48" s="13">
        <v>46</v>
      </c>
      <c r="B48" s="13" t="s">
        <v>153</v>
      </c>
      <c r="C48" s="22">
        <v>146</v>
      </c>
      <c r="D48" s="965"/>
      <c r="E48" s="980"/>
      <c r="F48" s="971"/>
      <c r="G48" s="971"/>
      <c r="H48" s="971"/>
      <c r="I48" s="13">
        <f t="shared" si="6"/>
        <v>2.8545173714978396</v>
      </c>
      <c r="J48" s="13">
        <f t="shared" si="7"/>
        <v>8.1660000000000004</v>
      </c>
      <c r="K48" s="16">
        <f t="shared" si="8"/>
        <v>154.166</v>
      </c>
      <c r="N48" s="11"/>
    </row>
    <row r="49" spans="1:14" x14ac:dyDescent="0.25">
      <c r="A49" s="13">
        <v>47</v>
      </c>
      <c r="B49" s="13" t="s">
        <v>181</v>
      </c>
      <c r="C49" s="22">
        <v>258</v>
      </c>
      <c r="D49" s="965"/>
      <c r="E49" s="980"/>
      <c r="F49" s="971"/>
      <c r="G49" s="971"/>
      <c r="H49" s="971"/>
      <c r="I49" s="13">
        <f t="shared" si="6"/>
        <v>5.0442841222359087</v>
      </c>
      <c r="J49" s="13">
        <f t="shared" si="7"/>
        <v>14.430199999999999</v>
      </c>
      <c r="K49" s="16">
        <f t="shared" si="8"/>
        <v>272.43020000000001</v>
      </c>
      <c r="N49" s="11"/>
    </row>
    <row r="50" spans="1:14" x14ac:dyDescent="0.25">
      <c r="A50" s="13">
        <v>48</v>
      </c>
      <c r="B50" s="13" t="s">
        <v>94</v>
      </c>
      <c r="C50" s="22">
        <v>140</v>
      </c>
      <c r="D50" s="965"/>
      <c r="E50" s="980"/>
      <c r="F50" s="971"/>
      <c r="G50" s="971"/>
      <c r="H50" s="971"/>
      <c r="I50" s="13">
        <f t="shared" si="6"/>
        <v>2.7372084384225861</v>
      </c>
      <c r="J50" s="13">
        <f t="shared" si="7"/>
        <v>7.8304</v>
      </c>
      <c r="K50" s="16">
        <f t="shared" si="8"/>
        <v>147.8304</v>
      </c>
      <c r="N50" s="11"/>
    </row>
    <row r="51" spans="1:14" x14ac:dyDescent="0.25">
      <c r="A51" s="13">
        <v>49</v>
      </c>
      <c r="B51" s="13" t="s">
        <v>148</v>
      </c>
      <c r="C51" s="22">
        <v>252.7</v>
      </c>
      <c r="D51" s="966"/>
      <c r="E51" s="980"/>
      <c r="F51" s="971"/>
      <c r="G51" s="971"/>
      <c r="H51" s="971"/>
      <c r="I51" s="13">
        <f t="shared" si="6"/>
        <v>4.9406612313527676</v>
      </c>
      <c r="J51" s="13">
        <f t="shared" si="7"/>
        <v>14.133799999999999</v>
      </c>
      <c r="K51" s="16">
        <f t="shared" si="8"/>
        <v>266.8338</v>
      </c>
      <c r="N51" s="11"/>
    </row>
    <row r="52" spans="1:14" x14ac:dyDescent="0.25">
      <c r="A52" s="13">
        <v>50</v>
      </c>
      <c r="B52" s="13" t="s">
        <v>182</v>
      </c>
      <c r="C52" s="23">
        <v>114</v>
      </c>
      <c r="D52" s="967">
        <f>SUM(C52:C62)</f>
        <v>1562</v>
      </c>
      <c r="E52" s="980"/>
      <c r="F52" s="971"/>
      <c r="G52" s="971"/>
      <c r="H52" s="971"/>
      <c r="I52" s="13">
        <f t="shared" si="6"/>
        <v>2.22886972842982</v>
      </c>
      <c r="J52" s="13">
        <f t="shared" si="7"/>
        <v>6.3761999999999999</v>
      </c>
      <c r="K52" s="16">
        <f t="shared" si="8"/>
        <v>120.3762</v>
      </c>
      <c r="N52" s="11"/>
    </row>
    <row r="53" spans="1:14" x14ac:dyDescent="0.25">
      <c r="A53" s="13">
        <v>51</v>
      </c>
      <c r="B53" s="13" t="s">
        <v>154</v>
      </c>
      <c r="C53" s="23">
        <v>80</v>
      </c>
      <c r="D53" s="968"/>
      <c r="E53" s="980"/>
      <c r="F53" s="971"/>
      <c r="G53" s="971"/>
      <c r="H53" s="971"/>
      <c r="I53" s="13">
        <f t="shared" si="6"/>
        <v>1.5641191076700491</v>
      </c>
      <c r="J53" s="13">
        <f t="shared" si="7"/>
        <v>4.4744999999999999</v>
      </c>
      <c r="K53" s="16">
        <f t="shared" si="8"/>
        <v>84.474500000000006</v>
      </c>
      <c r="N53" s="11"/>
    </row>
    <row r="54" spans="1:14" x14ac:dyDescent="0.25">
      <c r="A54" s="13">
        <v>52</v>
      </c>
      <c r="B54" s="13" t="s">
        <v>152</v>
      </c>
      <c r="C54" s="23">
        <v>182</v>
      </c>
      <c r="D54" s="968"/>
      <c r="E54" s="980"/>
      <c r="F54" s="971"/>
      <c r="G54" s="971"/>
      <c r="H54" s="971"/>
      <c r="I54" s="13">
        <f t="shared" si="6"/>
        <v>3.5583709699493622</v>
      </c>
      <c r="J54" s="13">
        <f t="shared" si="7"/>
        <v>10.179499999999999</v>
      </c>
      <c r="K54" s="16">
        <f t="shared" si="8"/>
        <v>192.17949999999999</v>
      </c>
      <c r="N54" s="11"/>
    </row>
    <row r="55" spans="1:14" x14ac:dyDescent="0.25">
      <c r="A55" s="13">
        <v>53</v>
      </c>
      <c r="B55" s="13" t="s">
        <v>97</v>
      </c>
      <c r="C55" s="23">
        <v>165</v>
      </c>
      <c r="D55" s="968"/>
      <c r="E55" s="980"/>
      <c r="F55" s="971"/>
      <c r="G55" s="971"/>
      <c r="H55" s="971"/>
      <c r="I55" s="13">
        <f t="shared" si="6"/>
        <v>3.2259956595694765</v>
      </c>
      <c r="J55" s="13">
        <f t="shared" si="7"/>
        <v>9.2286999999999999</v>
      </c>
      <c r="K55" s="16">
        <f t="shared" si="8"/>
        <v>174.2287</v>
      </c>
      <c r="N55" s="11"/>
    </row>
    <row r="56" spans="1:14" x14ac:dyDescent="0.25">
      <c r="A56" s="13">
        <v>54</v>
      </c>
      <c r="B56" s="13" t="s">
        <v>131</v>
      </c>
      <c r="C56" s="23">
        <v>142</v>
      </c>
      <c r="D56" s="968"/>
      <c r="E56" s="980"/>
      <c r="F56" s="971"/>
      <c r="G56" s="971"/>
      <c r="H56" s="971"/>
      <c r="I56" s="13">
        <f t="shared" si="6"/>
        <v>2.776311416114337</v>
      </c>
      <c r="J56" s="13">
        <f t="shared" si="7"/>
        <v>7.9421999999999997</v>
      </c>
      <c r="K56" s="16">
        <f t="shared" si="8"/>
        <v>149.94220000000001</v>
      </c>
      <c r="N56" s="11"/>
    </row>
    <row r="57" spans="1:14" x14ac:dyDescent="0.25">
      <c r="A57" s="13">
        <v>55</v>
      </c>
      <c r="B57" s="13" t="s">
        <v>119</v>
      </c>
      <c r="C57" s="23">
        <v>270</v>
      </c>
      <c r="D57" s="968"/>
      <c r="E57" s="980"/>
      <c r="F57" s="971"/>
      <c r="G57" s="971"/>
      <c r="H57" s="971"/>
      <c r="I57" s="13">
        <f t="shared" si="6"/>
        <v>5.2789019883864157</v>
      </c>
      <c r="J57" s="13">
        <f t="shared" si="7"/>
        <v>15.1014</v>
      </c>
      <c r="K57" s="16">
        <f t="shared" si="8"/>
        <v>285.10140000000001</v>
      </c>
      <c r="N57" s="11"/>
    </row>
    <row r="58" spans="1:14" x14ac:dyDescent="0.25">
      <c r="A58" s="13">
        <v>56</v>
      </c>
      <c r="B58" s="13" t="s">
        <v>141</v>
      </c>
      <c r="C58" s="23">
        <v>81</v>
      </c>
      <c r="D58" s="968"/>
      <c r="E58" s="980"/>
      <c r="F58" s="971"/>
      <c r="G58" s="971"/>
      <c r="H58" s="971"/>
      <c r="I58" s="13">
        <f t="shared" si="6"/>
        <v>1.5836705965159248</v>
      </c>
      <c r="J58" s="13">
        <f t="shared" si="7"/>
        <v>4.5305</v>
      </c>
      <c r="K58" s="16">
        <f t="shared" si="8"/>
        <v>85.530500000000004</v>
      </c>
      <c r="N58" s="11"/>
    </row>
    <row r="59" spans="1:14" x14ac:dyDescent="0.25">
      <c r="A59" s="13">
        <v>57</v>
      </c>
      <c r="B59" s="13" t="s">
        <v>140</v>
      </c>
      <c r="C59" s="23">
        <v>83</v>
      </c>
      <c r="D59" s="968"/>
      <c r="E59" s="980"/>
      <c r="F59" s="971"/>
      <c r="G59" s="971"/>
      <c r="H59" s="971"/>
      <c r="I59" s="13">
        <f t="shared" si="6"/>
        <v>1.6227735742076761</v>
      </c>
      <c r="J59" s="13">
        <f t="shared" si="7"/>
        <v>4.6422999999999996</v>
      </c>
      <c r="K59" s="16">
        <f t="shared" si="8"/>
        <v>87.642300000000006</v>
      </c>
      <c r="N59" s="11"/>
    </row>
    <row r="60" spans="1:14" x14ac:dyDescent="0.25">
      <c r="A60" s="13">
        <v>58</v>
      </c>
      <c r="B60" s="13" t="s">
        <v>183</v>
      </c>
      <c r="C60" s="23">
        <v>132</v>
      </c>
      <c r="D60" s="968"/>
      <c r="E60" s="980"/>
      <c r="F60" s="971"/>
      <c r="G60" s="971"/>
      <c r="H60" s="971"/>
      <c r="I60" s="13">
        <f t="shared" si="6"/>
        <v>2.5807965276555813</v>
      </c>
      <c r="J60" s="13">
        <f t="shared" si="7"/>
        <v>7.3828999999999994</v>
      </c>
      <c r="K60" s="16">
        <f t="shared" si="8"/>
        <v>139.38290000000001</v>
      </c>
      <c r="N60" s="11"/>
    </row>
    <row r="61" spans="1:14" x14ac:dyDescent="0.25">
      <c r="A61" s="13">
        <v>59</v>
      </c>
      <c r="B61" s="13" t="s">
        <v>184</v>
      </c>
      <c r="C61" s="23">
        <v>153</v>
      </c>
      <c r="D61" s="968"/>
      <c r="E61" s="980"/>
      <c r="F61" s="971"/>
      <c r="G61" s="971"/>
      <c r="H61" s="971"/>
      <c r="I61" s="13">
        <f t="shared" si="6"/>
        <v>2.9913777934189691</v>
      </c>
      <c r="J61" s="13">
        <f t="shared" si="7"/>
        <v>8.5574999999999992</v>
      </c>
      <c r="K61" s="16">
        <f t="shared" si="8"/>
        <v>161.5575</v>
      </c>
      <c r="N61" s="11"/>
    </row>
    <row r="62" spans="1:14" x14ac:dyDescent="0.25">
      <c r="A62" s="13">
        <v>60</v>
      </c>
      <c r="B62" s="13" t="s">
        <v>114</v>
      </c>
      <c r="C62" s="23">
        <v>160</v>
      </c>
      <c r="D62" s="969"/>
      <c r="E62" s="981"/>
      <c r="F62" s="972"/>
      <c r="G62" s="972"/>
      <c r="H62" s="972"/>
      <c r="I62" s="13">
        <f t="shared" si="6"/>
        <v>3.1282382153400983</v>
      </c>
      <c r="J62" s="13">
        <f t="shared" si="7"/>
        <v>8.9489999999999998</v>
      </c>
      <c r="K62" s="16">
        <f t="shared" si="8"/>
        <v>168.94900000000001</v>
      </c>
      <c r="N62" s="11"/>
    </row>
    <row r="63" spans="1:14" x14ac:dyDescent="0.25">
      <c r="N63" s="11"/>
    </row>
    <row r="64" spans="1:14" x14ac:dyDescent="0.25">
      <c r="N64" s="11"/>
    </row>
    <row r="65" spans="1:14" x14ac:dyDescent="0.25">
      <c r="N65" s="11"/>
    </row>
    <row r="66" spans="1:14" ht="18.75" x14ac:dyDescent="0.3">
      <c r="A66" s="963" t="s">
        <v>298</v>
      </c>
      <c r="B66" s="963"/>
      <c r="C66" s="963"/>
      <c r="D66" s="963"/>
      <c r="E66" s="963"/>
      <c r="F66" s="963"/>
      <c r="G66" s="963"/>
      <c r="H66" s="963"/>
      <c r="I66" s="963"/>
      <c r="J66" s="963"/>
      <c r="K66" s="963"/>
      <c r="N66" s="11"/>
    </row>
    <row r="67" spans="1:14" ht="63" x14ac:dyDescent="0.25">
      <c r="A67" s="24" t="s">
        <v>90</v>
      </c>
      <c r="B67" s="24" t="s">
        <v>91</v>
      </c>
      <c r="C67" s="28" t="s">
        <v>1</v>
      </c>
      <c r="D67" s="29" t="s">
        <v>2</v>
      </c>
      <c r="E67" s="29" t="s">
        <v>3</v>
      </c>
      <c r="F67" s="1" t="s">
        <v>4</v>
      </c>
      <c r="G67" s="24" t="s">
        <v>185</v>
      </c>
      <c r="H67" s="24" t="s">
        <v>186</v>
      </c>
      <c r="I67" s="24" t="s">
        <v>162</v>
      </c>
      <c r="J67" s="24" t="s">
        <v>187</v>
      </c>
      <c r="K67" s="24" t="s">
        <v>163</v>
      </c>
      <c r="N67" s="11"/>
    </row>
    <row r="68" spans="1:14" ht="16.5" x14ac:dyDescent="0.25">
      <c r="A68" s="36">
        <v>1</v>
      </c>
      <c r="B68" s="30" t="s">
        <v>79</v>
      </c>
      <c r="C68" s="31">
        <v>62</v>
      </c>
      <c r="D68" s="2">
        <v>36</v>
      </c>
      <c r="E68" s="7" t="s">
        <v>80</v>
      </c>
      <c r="F68" s="5" t="s">
        <v>12</v>
      </c>
      <c r="G68" s="8">
        <v>435.2</v>
      </c>
      <c r="H68" s="6">
        <v>435.2</v>
      </c>
      <c r="I68" s="6"/>
      <c r="J68" s="6">
        <v>435.2</v>
      </c>
      <c r="K68" s="6"/>
      <c r="N68" s="11"/>
    </row>
    <row r="69" spans="1:14" ht="47.25" x14ac:dyDescent="0.25">
      <c r="A69" s="36">
        <v>2</v>
      </c>
      <c r="B69" s="32" t="s">
        <v>83</v>
      </c>
      <c r="C69" s="31">
        <v>63</v>
      </c>
      <c r="D69" s="2">
        <v>27</v>
      </c>
      <c r="E69" s="7" t="s">
        <v>80</v>
      </c>
      <c r="F69" s="5" t="s">
        <v>12</v>
      </c>
      <c r="G69" s="8">
        <v>180.4</v>
      </c>
      <c r="H69" s="6">
        <v>180.4</v>
      </c>
      <c r="I69" s="6"/>
      <c r="J69" s="6">
        <v>180.4</v>
      </c>
      <c r="K69" s="4" t="s">
        <v>264</v>
      </c>
      <c r="N69" s="11"/>
    </row>
    <row r="70" spans="1:14" ht="16.5" x14ac:dyDescent="0.25">
      <c r="A70" s="36">
        <v>3</v>
      </c>
      <c r="B70" s="30" t="s">
        <v>81</v>
      </c>
      <c r="C70" s="31">
        <v>62</v>
      </c>
      <c r="D70" s="2">
        <v>96</v>
      </c>
      <c r="E70" s="7" t="s">
        <v>80</v>
      </c>
      <c r="F70" s="5" t="s">
        <v>12</v>
      </c>
      <c r="G70" s="8">
        <v>245.2</v>
      </c>
      <c r="H70" s="6">
        <v>131.69999999999999</v>
      </c>
      <c r="I70" s="6">
        <v>113.5</v>
      </c>
      <c r="J70" s="6">
        <v>245.2</v>
      </c>
      <c r="K70" s="6"/>
      <c r="N70" s="11"/>
    </row>
    <row r="71" spans="1:14" ht="47.25" x14ac:dyDescent="0.25">
      <c r="A71" s="36">
        <v>4</v>
      </c>
      <c r="B71" s="32" t="s">
        <v>275</v>
      </c>
      <c r="C71" s="31">
        <v>63</v>
      </c>
      <c r="D71" s="2">
        <v>83</v>
      </c>
      <c r="E71" s="7" t="s">
        <v>80</v>
      </c>
      <c r="F71" s="5" t="s">
        <v>12</v>
      </c>
      <c r="G71" s="8">
        <v>244.2</v>
      </c>
      <c r="H71" s="6">
        <v>244.2</v>
      </c>
      <c r="I71" s="6"/>
      <c r="J71" s="6">
        <v>244.2</v>
      </c>
      <c r="K71" s="4" t="s">
        <v>265</v>
      </c>
      <c r="N71" s="11"/>
    </row>
    <row r="72" spans="1:14" ht="47.25" x14ac:dyDescent="0.25">
      <c r="A72" s="36">
        <v>5</v>
      </c>
      <c r="B72" s="32" t="s">
        <v>276</v>
      </c>
      <c r="C72" s="31">
        <v>63</v>
      </c>
      <c r="D72" s="2">
        <v>81</v>
      </c>
      <c r="E72" s="7" t="s">
        <v>80</v>
      </c>
      <c r="F72" s="5" t="s">
        <v>12</v>
      </c>
      <c r="G72" s="8">
        <v>85.3</v>
      </c>
      <c r="H72" s="6">
        <v>85.3</v>
      </c>
      <c r="I72" s="6"/>
      <c r="J72" s="6">
        <v>85.3</v>
      </c>
      <c r="K72" s="4" t="s">
        <v>242</v>
      </c>
      <c r="N72" s="11"/>
    </row>
    <row r="73" spans="1:14" ht="16.5" x14ac:dyDescent="0.25">
      <c r="A73" s="36">
        <v>6</v>
      </c>
      <c r="B73" s="30" t="s">
        <v>82</v>
      </c>
      <c r="C73" s="31">
        <v>62</v>
      </c>
      <c r="D73" s="2">
        <v>183</v>
      </c>
      <c r="E73" s="7" t="s">
        <v>80</v>
      </c>
      <c r="F73" s="5" t="s">
        <v>12</v>
      </c>
      <c r="G73" s="8">
        <v>112.2</v>
      </c>
      <c r="H73" s="6">
        <v>6.2</v>
      </c>
      <c r="I73" s="6">
        <v>106</v>
      </c>
      <c r="J73" s="6">
        <v>112.2</v>
      </c>
      <c r="K73" s="6"/>
      <c r="N73" s="11"/>
    </row>
    <row r="74" spans="1:14" ht="63" x14ac:dyDescent="0.25">
      <c r="A74" s="36">
        <v>7</v>
      </c>
      <c r="B74" s="32" t="s">
        <v>300</v>
      </c>
      <c r="C74" s="31">
        <v>63</v>
      </c>
      <c r="D74" s="2">
        <v>185</v>
      </c>
      <c r="E74" s="7" t="s">
        <v>80</v>
      </c>
      <c r="F74" s="5" t="s">
        <v>12</v>
      </c>
      <c r="G74" s="8">
        <v>232.2</v>
      </c>
      <c r="H74" s="6">
        <v>232.2</v>
      </c>
      <c r="I74" s="6"/>
      <c r="J74" s="6">
        <v>232.2</v>
      </c>
      <c r="K74" s="4" t="s">
        <v>299</v>
      </c>
      <c r="N74" s="11"/>
    </row>
    <row r="75" spans="1:14" ht="16.5" x14ac:dyDescent="0.25">
      <c r="A75" s="36">
        <v>8</v>
      </c>
      <c r="B75" s="30" t="s">
        <v>61</v>
      </c>
      <c r="C75" s="31">
        <v>62</v>
      </c>
      <c r="D75" s="2">
        <v>99</v>
      </c>
      <c r="E75" s="7" t="s">
        <v>80</v>
      </c>
      <c r="F75" s="5" t="s">
        <v>12</v>
      </c>
      <c r="G75" s="8">
        <v>155.30000000000001</v>
      </c>
      <c r="H75" s="6">
        <v>71.599999999999994</v>
      </c>
      <c r="I75" s="6">
        <v>83.7</v>
      </c>
      <c r="J75" s="6">
        <v>155.30000000000001</v>
      </c>
      <c r="K75" s="6"/>
      <c r="N75" s="11"/>
    </row>
    <row r="76" spans="1:14" ht="63" x14ac:dyDescent="0.25">
      <c r="A76" s="36">
        <v>9</v>
      </c>
      <c r="B76" s="32" t="s">
        <v>277</v>
      </c>
      <c r="C76" s="31">
        <v>63</v>
      </c>
      <c r="D76" s="2">
        <v>87</v>
      </c>
      <c r="E76" s="7" t="s">
        <v>80</v>
      </c>
      <c r="F76" s="5" t="s">
        <v>12</v>
      </c>
      <c r="G76" s="8">
        <v>211.1</v>
      </c>
      <c r="H76" s="6">
        <v>211.1</v>
      </c>
      <c r="I76" s="6"/>
      <c r="J76" s="6">
        <v>211.1</v>
      </c>
      <c r="K76" s="6" t="s">
        <v>231</v>
      </c>
      <c r="N76" s="11"/>
    </row>
    <row r="77" spans="1:14" ht="63" x14ac:dyDescent="0.25">
      <c r="A77" s="36">
        <v>10</v>
      </c>
      <c r="B77" s="32" t="s">
        <v>88</v>
      </c>
      <c r="C77" s="31">
        <v>63</v>
      </c>
      <c r="D77" s="2">
        <v>36</v>
      </c>
      <c r="E77" s="7" t="s">
        <v>80</v>
      </c>
      <c r="F77" s="5" t="s">
        <v>12</v>
      </c>
      <c r="G77" s="8">
        <v>246.5</v>
      </c>
      <c r="H77" s="6">
        <v>246.5</v>
      </c>
      <c r="I77" s="6"/>
      <c r="J77" s="6">
        <v>246.5</v>
      </c>
      <c r="K77" s="4" t="s">
        <v>301</v>
      </c>
      <c r="N77" s="11"/>
    </row>
    <row r="78" spans="1:14" ht="47.25" x14ac:dyDescent="0.25">
      <c r="A78" s="36">
        <v>11</v>
      </c>
      <c r="B78" s="33" t="s">
        <v>278</v>
      </c>
      <c r="C78" s="31">
        <v>63</v>
      </c>
      <c r="D78" s="2">
        <v>94</v>
      </c>
      <c r="E78" s="7" t="s">
        <v>80</v>
      </c>
      <c r="F78" s="5" t="s">
        <v>12</v>
      </c>
      <c r="G78" s="8">
        <v>253.9</v>
      </c>
      <c r="H78" s="6">
        <v>253.9</v>
      </c>
      <c r="I78" s="6"/>
      <c r="J78" s="6">
        <v>253.9</v>
      </c>
      <c r="K78" s="34" t="s">
        <v>232</v>
      </c>
      <c r="N78" s="11"/>
    </row>
    <row r="79" spans="1:14" ht="16.5" x14ac:dyDescent="0.25">
      <c r="A79" s="36">
        <v>12</v>
      </c>
      <c r="B79" s="30" t="s">
        <v>84</v>
      </c>
      <c r="C79" s="31">
        <v>62</v>
      </c>
      <c r="D79" s="2">
        <v>64</v>
      </c>
      <c r="E79" s="7" t="s">
        <v>80</v>
      </c>
      <c r="F79" s="5" t="s">
        <v>12</v>
      </c>
      <c r="G79" s="8">
        <v>273.89999999999998</v>
      </c>
      <c r="H79" s="6">
        <v>152.19999999999999</v>
      </c>
      <c r="I79" s="6">
        <v>121.69999999999999</v>
      </c>
      <c r="J79" s="6">
        <v>273.89999999999998</v>
      </c>
      <c r="K79" s="6"/>
      <c r="N79" s="11"/>
    </row>
    <row r="80" spans="1:14" ht="94.5" x14ac:dyDescent="0.25">
      <c r="A80" s="36">
        <v>13</v>
      </c>
      <c r="B80" s="32" t="s">
        <v>87</v>
      </c>
      <c r="C80" s="31">
        <v>63</v>
      </c>
      <c r="D80" s="2">
        <v>91</v>
      </c>
      <c r="E80" s="7" t="s">
        <v>80</v>
      </c>
      <c r="F80" s="5" t="s">
        <v>12</v>
      </c>
      <c r="G80" s="8">
        <v>471.9</v>
      </c>
      <c r="H80" s="6">
        <v>471.9</v>
      </c>
      <c r="I80" s="6"/>
      <c r="J80" s="6">
        <v>471.9</v>
      </c>
      <c r="K80" s="4" t="s">
        <v>240</v>
      </c>
      <c r="N80" s="11"/>
    </row>
    <row r="81" spans="1:14" ht="78.75" x14ac:dyDescent="0.25">
      <c r="A81" s="36">
        <v>14</v>
      </c>
      <c r="B81" s="32" t="s">
        <v>131</v>
      </c>
      <c r="C81" s="31">
        <v>63</v>
      </c>
      <c r="D81" s="2">
        <v>80</v>
      </c>
      <c r="E81" s="7" t="s">
        <v>80</v>
      </c>
      <c r="F81" s="5" t="s">
        <v>12</v>
      </c>
      <c r="G81" s="8">
        <v>253.4</v>
      </c>
      <c r="H81" s="6">
        <v>253.4</v>
      </c>
      <c r="I81" s="6"/>
      <c r="J81" s="6">
        <v>253.4</v>
      </c>
      <c r="K81" s="4" t="s">
        <v>222</v>
      </c>
      <c r="N81" s="11"/>
    </row>
    <row r="82" spans="1:14" ht="47.25" x14ac:dyDescent="0.25">
      <c r="A82" s="36">
        <v>15</v>
      </c>
      <c r="B82" s="32" t="s">
        <v>65</v>
      </c>
      <c r="C82" s="31">
        <v>63</v>
      </c>
      <c r="D82" s="2">
        <v>29</v>
      </c>
      <c r="E82" s="7" t="s">
        <v>80</v>
      </c>
      <c r="F82" s="5" t="s">
        <v>12</v>
      </c>
      <c r="G82" s="8">
        <v>151.1</v>
      </c>
      <c r="H82" s="6">
        <v>151.1</v>
      </c>
      <c r="I82" s="6"/>
      <c r="J82" s="6">
        <v>151.1</v>
      </c>
      <c r="K82" s="4" t="s">
        <v>238</v>
      </c>
      <c r="N82" s="11"/>
    </row>
    <row r="83" spans="1:14" ht="63" x14ac:dyDescent="0.25">
      <c r="A83" s="36">
        <v>16</v>
      </c>
      <c r="B83" s="32" t="s">
        <v>302</v>
      </c>
      <c r="C83" s="31">
        <v>63</v>
      </c>
      <c r="D83" s="2">
        <v>150</v>
      </c>
      <c r="E83" s="7" t="s">
        <v>80</v>
      </c>
      <c r="F83" s="5" t="s">
        <v>12</v>
      </c>
      <c r="G83" s="8">
        <v>159.6</v>
      </c>
      <c r="H83" s="6">
        <v>159.6</v>
      </c>
      <c r="I83" s="6"/>
      <c r="J83" s="6">
        <v>159.6</v>
      </c>
      <c r="K83" s="4" t="s">
        <v>248</v>
      </c>
      <c r="N83" s="11"/>
    </row>
    <row r="84" spans="1:14" ht="126" x14ac:dyDescent="0.25">
      <c r="A84" s="36">
        <v>17</v>
      </c>
      <c r="B84" s="32" t="s">
        <v>279</v>
      </c>
      <c r="C84" s="31">
        <v>63</v>
      </c>
      <c r="D84" s="2">
        <v>129</v>
      </c>
      <c r="E84" s="7" t="s">
        <v>80</v>
      </c>
      <c r="F84" s="5" t="s">
        <v>12</v>
      </c>
      <c r="G84" s="8">
        <v>704</v>
      </c>
      <c r="H84" s="6">
        <v>704</v>
      </c>
      <c r="I84" s="6"/>
      <c r="J84" s="6">
        <v>704</v>
      </c>
      <c r="K84" s="4" t="s">
        <v>274</v>
      </c>
      <c r="N84" s="11"/>
    </row>
    <row r="85" spans="1:14" ht="47.25" x14ac:dyDescent="0.25">
      <c r="A85" s="36">
        <v>18</v>
      </c>
      <c r="B85" s="32" t="s">
        <v>243</v>
      </c>
      <c r="C85" s="31">
        <v>63</v>
      </c>
      <c r="D85" s="2">
        <v>30</v>
      </c>
      <c r="E85" s="7" t="s">
        <v>80</v>
      </c>
      <c r="F85" s="5" t="s">
        <v>12</v>
      </c>
      <c r="G85" s="8">
        <v>237.6</v>
      </c>
      <c r="H85" s="6">
        <v>237.6</v>
      </c>
      <c r="I85" s="6"/>
      <c r="J85" s="6">
        <v>237.6</v>
      </c>
      <c r="K85" s="4" t="s">
        <v>236</v>
      </c>
      <c r="N85" s="11"/>
    </row>
    <row r="86" spans="1:14" ht="47.25" x14ac:dyDescent="0.25">
      <c r="A86" s="36">
        <v>19</v>
      </c>
      <c r="B86" s="32" t="s">
        <v>63</v>
      </c>
      <c r="C86" s="31">
        <v>63</v>
      </c>
      <c r="D86" s="2">
        <v>31</v>
      </c>
      <c r="E86" s="7" t="s">
        <v>80</v>
      </c>
      <c r="F86" s="5" t="s">
        <v>12</v>
      </c>
      <c r="G86" s="8">
        <v>167.8</v>
      </c>
      <c r="H86" s="6">
        <v>167.8</v>
      </c>
      <c r="I86" s="6"/>
      <c r="J86" s="6">
        <v>167.8</v>
      </c>
      <c r="K86" s="4" t="s">
        <v>235</v>
      </c>
      <c r="N86" s="11"/>
    </row>
    <row r="87" spans="1:14" ht="63" x14ac:dyDescent="0.25">
      <c r="A87" s="36">
        <v>20</v>
      </c>
      <c r="B87" s="32" t="s">
        <v>303</v>
      </c>
      <c r="C87" s="31">
        <v>63</v>
      </c>
      <c r="D87" s="2">
        <v>95</v>
      </c>
      <c r="E87" s="7" t="s">
        <v>80</v>
      </c>
      <c r="F87" s="5" t="s">
        <v>12</v>
      </c>
      <c r="G87" s="8">
        <v>333.2</v>
      </c>
      <c r="H87" s="6">
        <v>333.2</v>
      </c>
      <c r="I87" s="6"/>
      <c r="J87" s="6">
        <v>333.2</v>
      </c>
      <c r="K87" s="4" t="s">
        <v>237</v>
      </c>
      <c r="N87" s="11"/>
    </row>
    <row r="88" spans="1:14" ht="47.25" x14ac:dyDescent="0.25">
      <c r="A88" s="36">
        <v>21</v>
      </c>
      <c r="B88" s="32" t="s">
        <v>280</v>
      </c>
      <c r="C88" s="31">
        <v>63</v>
      </c>
      <c r="D88" s="2">
        <v>35</v>
      </c>
      <c r="E88" s="7" t="s">
        <v>80</v>
      </c>
      <c r="F88" s="5" t="s">
        <v>12</v>
      </c>
      <c r="G88" s="8">
        <v>250.5</v>
      </c>
      <c r="H88" s="6">
        <v>250.5</v>
      </c>
      <c r="I88" s="6"/>
      <c r="J88" s="6">
        <v>250.5</v>
      </c>
      <c r="K88" s="4" t="s">
        <v>234</v>
      </c>
      <c r="N88" s="11"/>
    </row>
    <row r="89" spans="1:14" ht="110.25" x14ac:dyDescent="0.25">
      <c r="A89" s="36">
        <v>22</v>
      </c>
      <c r="B89" s="35" t="s">
        <v>250</v>
      </c>
      <c r="C89" s="31">
        <v>63</v>
      </c>
      <c r="D89" s="2">
        <v>38</v>
      </c>
      <c r="E89" s="7" t="s">
        <v>80</v>
      </c>
      <c r="F89" s="5" t="s">
        <v>12</v>
      </c>
      <c r="G89" s="8">
        <v>271</v>
      </c>
      <c r="H89" s="6">
        <v>271</v>
      </c>
      <c r="I89" s="6"/>
      <c r="J89" s="6">
        <v>271</v>
      </c>
      <c r="K89" s="3" t="s">
        <v>251</v>
      </c>
      <c r="N89" s="11"/>
    </row>
    <row r="90" spans="1:14" ht="78.75" x14ac:dyDescent="0.25">
      <c r="A90" s="36">
        <v>23</v>
      </c>
      <c r="B90" s="32" t="s">
        <v>281</v>
      </c>
      <c r="C90" s="31">
        <v>63</v>
      </c>
      <c r="D90" s="2">
        <v>28</v>
      </c>
      <c r="E90" s="7" t="s">
        <v>80</v>
      </c>
      <c r="F90" s="5" t="s">
        <v>12</v>
      </c>
      <c r="G90" s="8">
        <v>517</v>
      </c>
      <c r="H90" s="6">
        <v>517</v>
      </c>
      <c r="I90" s="6"/>
      <c r="J90" s="6">
        <v>517</v>
      </c>
      <c r="K90" s="4" t="s">
        <v>239</v>
      </c>
      <c r="N90" s="11"/>
    </row>
    <row r="91" spans="1:14" ht="63" x14ac:dyDescent="0.25">
      <c r="A91" s="36">
        <v>24</v>
      </c>
      <c r="B91" s="32" t="s">
        <v>220</v>
      </c>
      <c r="C91" s="31">
        <v>63</v>
      </c>
      <c r="D91" s="2">
        <v>79</v>
      </c>
      <c r="E91" s="7" t="s">
        <v>80</v>
      </c>
      <c r="F91" s="5" t="s">
        <v>12</v>
      </c>
      <c r="G91" s="8">
        <v>180.4</v>
      </c>
      <c r="H91" s="6">
        <v>180.4</v>
      </c>
      <c r="I91" s="6"/>
      <c r="J91" s="6">
        <v>180.4</v>
      </c>
      <c r="K91" s="4" t="s">
        <v>221</v>
      </c>
      <c r="N91" s="11"/>
    </row>
    <row r="92" spans="1:14" ht="63" x14ac:dyDescent="0.25">
      <c r="A92" s="36">
        <v>25</v>
      </c>
      <c r="B92" s="32" t="s">
        <v>87</v>
      </c>
      <c r="C92" s="31">
        <v>63</v>
      </c>
      <c r="D92" s="2">
        <v>93</v>
      </c>
      <c r="E92" s="7" t="s">
        <v>80</v>
      </c>
      <c r="F92" s="5" t="s">
        <v>12</v>
      </c>
      <c r="G92" s="8">
        <v>248</v>
      </c>
      <c r="H92" s="6">
        <v>248</v>
      </c>
      <c r="I92" s="6"/>
      <c r="J92" s="6">
        <v>248</v>
      </c>
      <c r="K92" s="4" t="s">
        <v>230</v>
      </c>
      <c r="N92" s="11"/>
    </row>
    <row r="93" spans="1:14" ht="78.75" x14ac:dyDescent="0.25">
      <c r="A93" s="36">
        <v>26</v>
      </c>
      <c r="B93" s="32" t="s">
        <v>282</v>
      </c>
      <c r="C93" s="31">
        <v>63</v>
      </c>
      <c r="D93" s="2">
        <v>78</v>
      </c>
      <c r="E93" s="7" t="s">
        <v>80</v>
      </c>
      <c r="F93" s="5" t="s">
        <v>12</v>
      </c>
      <c r="G93" s="8">
        <v>285.60000000000002</v>
      </c>
      <c r="H93" s="6">
        <v>285.60000000000002</v>
      </c>
      <c r="I93" s="6"/>
      <c r="J93" s="6">
        <v>285.60000000000002</v>
      </c>
      <c r="K93" s="4" t="s">
        <v>219</v>
      </c>
      <c r="N93" s="11"/>
    </row>
    <row r="94" spans="1:14" ht="16.5" x14ac:dyDescent="0.25">
      <c r="A94" s="36">
        <v>27</v>
      </c>
      <c r="B94" s="30" t="s">
        <v>85</v>
      </c>
      <c r="C94" s="31">
        <v>62</v>
      </c>
      <c r="D94" s="2">
        <v>184</v>
      </c>
      <c r="E94" s="7" t="s">
        <v>80</v>
      </c>
      <c r="F94" s="5" t="s">
        <v>12</v>
      </c>
      <c r="G94" s="8">
        <v>120.1</v>
      </c>
      <c r="H94" s="6">
        <v>15.8</v>
      </c>
      <c r="I94" s="6">
        <v>104.3</v>
      </c>
      <c r="J94" s="6">
        <v>120.1</v>
      </c>
      <c r="K94" s="6"/>
      <c r="N94" s="11"/>
    </row>
    <row r="95" spans="1:14" ht="16.5" x14ac:dyDescent="0.25">
      <c r="A95" s="36">
        <v>28</v>
      </c>
      <c r="B95" s="30" t="s">
        <v>62</v>
      </c>
      <c r="C95" s="31">
        <v>62</v>
      </c>
      <c r="D95" s="2">
        <v>185</v>
      </c>
      <c r="E95" s="7" t="s">
        <v>80</v>
      </c>
      <c r="F95" s="5" t="s">
        <v>12</v>
      </c>
      <c r="G95" s="8">
        <v>109.3</v>
      </c>
      <c r="H95" s="6">
        <v>7</v>
      </c>
      <c r="I95" s="6">
        <v>102.3</v>
      </c>
      <c r="J95" s="6">
        <v>109.3</v>
      </c>
      <c r="K95" s="6"/>
      <c r="N95" s="11"/>
    </row>
    <row r="96" spans="1:14" ht="16.5" x14ac:dyDescent="0.25">
      <c r="A96" s="36">
        <v>29</v>
      </c>
      <c r="B96" s="30" t="s">
        <v>86</v>
      </c>
      <c r="C96" s="31">
        <v>62</v>
      </c>
      <c r="D96" s="2">
        <v>129</v>
      </c>
      <c r="E96" s="7" t="s">
        <v>80</v>
      </c>
      <c r="F96" s="5" t="s">
        <v>12</v>
      </c>
      <c r="G96" s="8">
        <v>207.6</v>
      </c>
      <c r="H96" s="6">
        <v>44.1</v>
      </c>
      <c r="I96" s="6"/>
      <c r="J96" s="6">
        <v>44.1</v>
      </c>
      <c r="K96" s="6"/>
      <c r="N96" s="11"/>
    </row>
    <row r="97" spans="1:14" ht="78.75" x14ac:dyDescent="0.25">
      <c r="A97" s="36">
        <v>30</v>
      </c>
      <c r="B97" s="32" t="s">
        <v>283</v>
      </c>
      <c r="C97" s="31">
        <v>63</v>
      </c>
      <c r="D97" s="2">
        <v>89</v>
      </c>
      <c r="E97" s="7" t="s">
        <v>80</v>
      </c>
      <c r="F97" s="5" t="s">
        <v>12</v>
      </c>
      <c r="G97" s="8">
        <v>359.6</v>
      </c>
      <c r="H97" s="6">
        <v>359.6</v>
      </c>
      <c r="I97" s="6"/>
      <c r="J97" s="6">
        <v>359.6</v>
      </c>
      <c r="K97" s="4" t="s">
        <v>249</v>
      </c>
      <c r="N97" s="11"/>
    </row>
    <row r="98" spans="1:14" ht="78.75" x14ac:dyDescent="0.25">
      <c r="A98" s="36">
        <v>31</v>
      </c>
      <c r="B98" s="32" t="s">
        <v>75</v>
      </c>
      <c r="C98" s="31">
        <v>56</v>
      </c>
      <c r="D98" s="2">
        <v>821</v>
      </c>
      <c r="E98" s="7" t="s">
        <v>80</v>
      </c>
      <c r="F98" s="5" t="s">
        <v>12</v>
      </c>
      <c r="G98" s="8">
        <v>262.89999999999998</v>
      </c>
      <c r="H98" s="6">
        <v>201.9</v>
      </c>
      <c r="I98" s="6">
        <v>61</v>
      </c>
      <c r="J98" s="6">
        <v>262.89999999999998</v>
      </c>
      <c r="K98" s="4" t="s">
        <v>271</v>
      </c>
      <c r="N98" s="11"/>
    </row>
    <row r="99" spans="1:14" ht="63" x14ac:dyDescent="0.25">
      <c r="A99" s="36">
        <v>32</v>
      </c>
      <c r="B99" s="32" t="s">
        <v>108</v>
      </c>
      <c r="C99" s="31">
        <v>63</v>
      </c>
      <c r="D99" s="2">
        <v>21</v>
      </c>
      <c r="E99" s="7" t="s">
        <v>80</v>
      </c>
      <c r="F99" s="5" t="s">
        <v>12</v>
      </c>
      <c r="G99" s="8">
        <v>402.8</v>
      </c>
      <c r="H99" s="6">
        <v>402.8</v>
      </c>
      <c r="I99" s="6"/>
      <c r="J99" s="6">
        <v>402.8</v>
      </c>
      <c r="K99" s="4" t="s">
        <v>261</v>
      </c>
      <c r="N99" s="11"/>
    </row>
    <row r="100" spans="1:14" ht="63" x14ac:dyDescent="0.25">
      <c r="A100" s="36">
        <v>33</v>
      </c>
      <c r="B100" s="32" t="s">
        <v>284</v>
      </c>
      <c r="C100" s="31">
        <v>63</v>
      </c>
      <c r="D100" s="2">
        <v>23</v>
      </c>
      <c r="E100" s="7" t="s">
        <v>80</v>
      </c>
      <c r="F100" s="5" t="s">
        <v>12</v>
      </c>
      <c r="G100" s="8">
        <v>240.2</v>
      </c>
      <c r="H100" s="6">
        <v>240.2</v>
      </c>
      <c r="I100" s="6"/>
      <c r="J100" s="6">
        <v>240.2</v>
      </c>
      <c r="K100" s="4" t="s">
        <v>262</v>
      </c>
      <c r="N100" s="11"/>
    </row>
    <row r="101" spans="1:14" ht="47.25" x14ac:dyDescent="0.25">
      <c r="A101" s="36">
        <v>34</v>
      </c>
      <c r="B101" s="32" t="s">
        <v>257</v>
      </c>
      <c r="C101" s="31">
        <v>63</v>
      </c>
      <c r="D101" s="2">
        <v>25</v>
      </c>
      <c r="E101" s="7" t="s">
        <v>80</v>
      </c>
      <c r="F101" s="5" t="s">
        <v>12</v>
      </c>
      <c r="G101" s="8">
        <v>228.2</v>
      </c>
      <c r="H101" s="6">
        <v>228.2</v>
      </c>
      <c r="I101" s="6"/>
      <c r="J101" s="6">
        <v>228.2</v>
      </c>
      <c r="K101" s="4" t="s">
        <v>258</v>
      </c>
      <c r="N101" s="11"/>
    </row>
    <row r="102" spans="1:14" ht="47.25" x14ac:dyDescent="0.25">
      <c r="A102" s="36">
        <v>35</v>
      </c>
      <c r="B102" s="32" t="s">
        <v>98</v>
      </c>
      <c r="C102" s="31">
        <v>63</v>
      </c>
      <c r="D102" s="2">
        <v>26</v>
      </c>
      <c r="E102" s="7" t="s">
        <v>80</v>
      </c>
      <c r="F102" s="5" t="s">
        <v>12</v>
      </c>
      <c r="G102" s="8">
        <v>192.8</v>
      </c>
      <c r="H102" s="6">
        <v>192.8</v>
      </c>
      <c r="I102" s="6"/>
      <c r="J102" s="6">
        <v>192.8</v>
      </c>
      <c r="K102" s="4" t="s">
        <v>263</v>
      </c>
      <c r="N102" s="11"/>
    </row>
    <row r="103" spans="1:14" ht="47.25" x14ac:dyDescent="0.25">
      <c r="A103" s="36">
        <v>36</v>
      </c>
      <c r="B103" s="32" t="s">
        <v>266</v>
      </c>
      <c r="C103" s="31">
        <v>63</v>
      </c>
      <c r="D103" s="2">
        <v>33</v>
      </c>
      <c r="E103" s="7" t="s">
        <v>80</v>
      </c>
      <c r="F103" s="5" t="s">
        <v>12</v>
      </c>
      <c r="G103" s="8">
        <v>119.2</v>
      </c>
      <c r="H103" s="6">
        <v>119.2</v>
      </c>
      <c r="I103" s="6"/>
      <c r="J103" s="6">
        <v>119.2</v>
      </c>
      <c r="K103" s="4" t="s">
        <v>233</v>
      </c>
      <c r="N103" s="11"/>
    </row>
    <row r="104" spans="1:14" ht="47.25" x14ac:dyDescent="0.25">
      <c r="A104" s="36">
        <v>37</v>
      </c>
      <c r="B104" s="32" t="s">
        <v>285</v>
      </c>
      <c r="C104" s="31">
        <v>63</v>
      </c>
      <c r="D104" s="2">
        <v>82</v>
      </c>
      <c r="E104" s="7" t="s">
        <v>80</v>
      </c>
      <c r="F104" s="5" t="s">
        <v>12</v>
      </c>
      <c r="G104" s="8">
        <v>139.19999999999999</v>
      </c>
      <c r="H104" s="6">
        <v>139.19999999999999</v>
      </c>
      <c r="I104" s="6"/>
      <c r="J104" s="6">
        <v>139.19999999999999</v>
      </c>
      <c r="K104" s="4" t="s">
        <v>241</v>
      </c>
      <c r="N104" s="11"/>
    </row>
    <row r="105" spans="1:14" ht="78.75" x14ac:dyDescent="0.25">
      <c r="A105" s="36">
        <v>38</v>
      </c>
      <c r="B105" s="32" t="s">
        <v>286</v>
      </c>
      <c r="C105" s="31">
        <v>63</v>
      </c>
      <c r="D105" s="2">
        <v>97</v>
      </c>
      <c r="E105" s="7" t="s">
        <v>80</v>
      </c>
      <c r="F105" s="5" t="s">
        <v>12</v>
      </c>
      <c r="G105" s="8">
        <v>348.7</v>
      </c>
      <c r="H105" s="6">
        <v>348.7</v>
      </c>
      <c r="I105" s="6"/>
      <c r="J105" s="6">
        <v>348.7</v>
      </c>
      <c r="K105" s="4" t="s">
        <v>267</v>
      </c>
      <c r="N105" s="11"/>
    </row>
    <row r="106" spans="1:14" ht="78.75" x14ac:dyDescent="0.25">
      <c r="A106" s="36">
        <v>39</v>
      </c>
      <c r="B106" s="32" t="s">
        <v>95</v>
      </c>
      <c r="C106" s="31">
        <v>63</v>
      </c>
      <c r="D106" s="2">
        <v>99</v>
      </c>
      <c r="E106" s="7" t="s">
        <v>80</v>
      </c>
      <c r="F106" s="5" t="s">
        <v>12</v>
      </c>
      <c r="G106" s="8">
        <v>257.7</v>
      </c>
      <c r="H106" s="6">
        <v>257.7</v>
      </c>
      <c r="I106" s="6"/>
      <c r="J106" s="6">
        <v>257.7</v>
      </c>
      <c r="K106" s="4" t="s">
        <v>259</v>
      </c>
      <c r="N106" s="11"/>
    </row>
    <row r="107" spans="1:14" ht="110.25" x14ac:dyDescent="0.25">
      <c r="A107" s="36">
        <v>40</v>
      </c>
      <c r="B107" s="32" t="s">
        <v>287</v>
      </c>
      <c r="C107" s="31">
        <v>63</v>
      </c>
      <c r="D107" s="2">
        <v>100</v>
      </c>
      <c r="E107" s="7" t="s">
        <v>80</v>
      </c>
      <c r="F107" s="5" t="s">
        <v>12</v>
      </c>
      <c r="G107" s="8">
        <v>302</v>
      </c>
      <c r="H107" s="6">
        <v>302</v>
      </c>
      <c r="I107" s="6"/>
      <c r="J107" s="6">
        <v>302</v>
      </c>
      <c r="K107" s="4" t="s">
        <v>244</v>
      </c>
      <c r="N107" s="11"/>
    </row>
    <row r="108" spans="1:14" ht="110.25" x14ac:dyDescent="0.25">
      <c r="A108" s="36">
        <v>41</v>
      </c>
      <c r="B108" s="32" t="s">
        <v>288</v>
      </c>
      <c r="C108" s="31">
        <v>63</v>
      </c>
      <c r="D108" s="2">
        <v>126</v>
      </c>
      <c r="E108" s="7" t="s">
        <v>80</v>
      </c>
      <c r="F108" s="5" t="s">
        <v>12</v>
      </c>
      <c r="G108" s="8">
        <v>323.89999999999998</v>
      </c>
      <c r="H108" s="6">
        <v>323.89999999999998</v>
      </c>
      <c r="I108" s="6"/>
      <c r="J108" s="6">
        <v>323.89999999999998</v>
      </c>
      <c r="K108" s="4" t="s">
        <v>260</v>
      </c>
      <c r="N108" s="11"/>
    </row>
    <row r="109" spans="1:14" ht="63" x14ac:dyDescent="0.25">
      <c r="A109" s="36">
        <v>42</v>
      </c>
      <c r="B109" s="32" t="s">
        <v>289</v>
      </c>
      <c r="C109" s="31">
        <v>63</v>
      </c>
      <c r="D109" s="2">
        <v>127</v>
      </c>
      <c r="E109" s="7" t="s">
        <v>80</v>
      </c>
      <c r="F109" s="5" t="s">
        <v>12</v>
      </c>
      <c r="G109" s="8">
        <v>110.1</v>
      </c>
      <c r="H109" s="6">
        <v>110.1</v>
      </c>
      <c r="I109" s="6"/>
      <c r="J109" s="6">
        <v>110.1</v>
      </c>
      <c r="K109" s="4" t="s">
        <v>245</v>
      </c>
      <c r="N109" s="11"/>
    </row>
    <row r="110" spans="1:14" ht="63" x14ac:dyDescent="0.25">
      <c r="A110" s="36">
        <v>43</v>
      </c>
      <c r="B110" s="32" t="s">
        <v>290</v>
      </c>
      <c r="C110" s="31">
        <v>63</v>
      </c>
      <c r="D110" s="2">
        <v>128</v>
      </c>
      <c r="E110" s="7" t="s">
        <v>80</v>
      </c>
      <c r="F110" s="5" t="s">
        <v>12</v>
      </c>
      <c r="G110" s="8">
        <v>139.30000000000001</v>
      </c>
      <c r="H110" s="6">
        <v>139.30000000000001</v>
      </c>
      <c r="I110" s="6"/>
      <c r="J110" s="6">
        <v>139.30000000000001</v>
      </c>
      <c r="K110" s="4" t="s">
        <v>246</v>
      </c>
      <c r="N110" s="11"/>
    </row>
    <row r="111" spans="1:14" ht="63" x14ac:dyDescent="0.25">
      <c r="A111" s="36">
        <v>44</v>
      </c>
      <c r="B111" s="32" t="s">
        <v>89</v>
      </c>
      <c r="C111" s="31">
        <v>63</v>
      </c>
      <c r="D111" s="2">
        <v>147</v>
      </c>
      <c r="E111" s="7" t="s">
        <v>80</v>
      </c>
      <c r="F111" s="5" t="s">
        <v>12</v>
      </c>
      <c r="G111" s="8">
        <v>190.2</v>
      </c>
      <c r="H111" s="6">
        <v>190.2</v>
      </c>
      <c r="I111" s="6"/>
      <c r="J111" s="6">
        <v>190.2</v>
      </c>
      <c r="K111" s="4" t="s">
        <v>247</v>
      </c>
      <c r="N111" s="11"/>
    </row>
    <row r="112" spans="1:14" ht="157.5" x14ac:dyDescent="0.25">
      <c r="A112" s="36">
        <v>45</v>
      </c>
      <c r="B112" s="32" t="s">
        <v>291</v>
      </c>
      <c r="C112" s="31">
        <v>63</v>
      </c>
      <c r="D112" s="2">
        <v>149</v>
      </c>
      <c r="E112" s="7" t="s">
        <v>80</v>
      </c>
      <c r="F112" s="5" t="s">
        <v>12</v>
      </c>
      <c r="G112" s="8">
        <v>380.7</v>
      </c>
      <c r="H112" s="6">
        <v>380.7</v>
      </c>
      <c r="I112" s="6"/>
      <c r="J112" s="6">
        <v>380.7</v>
      </c>
      <c r="K112" s="4" t="s">
        <v>256</v>
      </c>
      <c r="N112" s="11"/>
    </row>
    <row r="113" spans="1:14" ht="220.5" x14ac:dyDescent="0.25">
      <c r="A113" s="36">
        <v>46</v>
      </c>
      <c r="B113" s="32" t="s">
        <v>292</v>
      </c>
      <c r="C113" s="31">
        <v>63</v>
      </c>
      <c r="D113" s="2">
        <v>151</v>
      </c>
      <c r="E113" s="7" t="s">
        <v>80</v>
      </c>
      <c r="F113" s="5" t="s">
        <v>12</v>
      </c>
      <c r="G113" s="8">
        <v>524.1</v>
      </c>
      <c r="H113" s="6">
        <v>524.1</v>
      </c>
      <c r="I113" s="6"/>
      <c r="J113" s="6">
        <v>524.1</v>
      </c>
      <c r="K113" s="4" t="s">
        <v>252</v>
      </c>
      <c r="N113" s="11"/>
    </row>
    <row r="114" spans="1:14" ht="94.5" x14ac:dyDescent="0.25">
      <c r="A114" s="36">
        <v>47</v>
      </c>
      <c r="B114" s="32" t="s">
        <v>293</v>
      </c>
      <c r="C114" s="31">
        <v>63</v>
      </c>
      <c r="D114" s="2">
        <v>152</v>
      </c>
      <c r="E114" s="7" t="s">
        <v>80</v>
      </c>
      <c r="F114" s="5" t="s">
        <v>12</v>
      </c>
      <c r="G114" s="8">
        <v>311.2</v>
      </c>
      <c r="H114" s="6">
        <v>311.2</v>
      </c>
      <c r="I114" s="6"/>
      <c r="J114" s="6">
        <v>311.2</v>
      </c>
      <c r="K114" s="4" t="s">
        <v>253</v>
      </c>
      <c r="N114" s="11"/>
    </row>
    <row r="115" spans="1:14" ht="141.75" x14ac:dyDescent="0.25">
      <c r="A115" s="36">
        <v>48</v>
      </c>
      <c r="B115" s="32" t="s">
        <v>294</v>
      </c>
      <c r="C115" s="31">
        <v>63</v>
      </c>
      <c r="D115" s="2">
        <v>183</v>
      </c>
      <c r="E115" s="7" t="s">
        <v>80</v>
      </c>
      <c r="F115" s="5" t="s">
        <v>12</v>
      </c>
      <c r="G115" s="8">
        <v>458.7</v>
      </c>
      <c r="H115" s="6">
        <v>458.7</v>
      </c>
      <c r="I115" s="6"/>
      <c r="J115" s="6">
        <v>458.7</v>
      </c>
      <c r="K115" s="4" t="s">
        <v>255</v>
      </c>
      <c r="N115" s="11"/>
    </row>
    <row r="116" spans="1:14" ht="126" x14ac:dyDescent="0.25">
      <c r="A116" s="36">
        <v>49</v>
      </c>
      <c r="B116" s="32" t="s">
        <v>295</v>
      </c>
      <c r="C116" s="31">
        <v>63</v>
      </c>
      <c r="D116" s="2">
        <v>188</v>
      </c>
      <c r="E116" s="7" t="s">
        <v>80</v>
      </c>
      <c r="F116" s="5" t="s">
        <v>12</v>
      </c>
      <c r="G116" s="8">
        <v>314.5</v>
      </c>
      <c r="H116" s="6">
        <v>314.5</v>
      </c>
      <c r="I116" s="6"/>
      <c r="J116" s="6">
        <v>314.5</v>
      </c>
      <c r="K116" s="4" t="s">
        <v>254</v>
      </c>
      <c r="N116" s="11"/>
    </row>
    <row r="117" spans="1:14" ht="47.25" x14ac:dyDescent="0.25">
      <c r="A117" s="36">
        <v>50</v>
      </c>
      <c r="B117" s="32" t="s">
        <v>226</v>
      </c>
      <c r="C117" s="31">
        <v>64</v>
      </c>
      <c r="D117" s="2">
        <v>1</v>
      </c>
      <c r="E117" s="7" t="s">
        <v>80</v>
      </c>
      <c r="F117" s="5" t="s">
        <v>12</v>
      </c>
      <c r="G117" s="8">
        <v>268.7</v>
      </c>
      <c r="H117" s="6">
        <v>174.4</v>
      </c>
      <c r="I117" s="6"/>
      <c r="J117" s="6">
        <v>174.4</v>
      </c>
      <c r="K117" s="4" t="s">
        <v>270</v>
      </c>
      <c r="N117" s="11"/>
    </row>
    <row r="118" spans="1:14" ht="63" x14ac:dyDescent="0.25">
      <c r="A118" s="36">
        <v>51</v>
      </c>
      <c r="B118" s="32" t="s">
        <v>268</v>
      </c>
      <c r="C118" s="31">
        <v>64</v>
      </c>
      <c r="D118" s="2">
        <v>2</v>
      </c>
      <c r="E118" s="7" t="s">
        <v>80</v>
      </c>
      <c r="F118" s="5" t="s">
        <v>12</v>
      </c>
      <c r="G118" s="8">
        <v>188.9</v>
      </c>
      <c r="H118" s="6">
        <v>107.4</v>
      </c>
      <c r="I118" s="6"/>
      <c r="J118" s="6">
        <v>107.4</v>
      </c>
      <c r="K118" s="4" t="s">
        <v>269</v>
      </c>
      <c r="N118" s="11"/>
    </row>
    <row r="119" spans="1:14" ht="47.25" x14ac:dyDescent="0.25">
      <c r="A119" s="36">
        <v>52</v>
      </c>
      <c r="B119" s="32" t="s">
        <v>296</v>
      </c>
      <c r="C119" s="31">
        <v>64</v>
      </c>
      <c r="D119" s="2">
        <v>91</v>
      </c>
      <c r="E119" s="7" t="s">
        <v>80</v>
      </c>
      <c r="F119" s="5" t="s">
        <v>12</v>
      </c>
      <c r="G119" s="8">
        <v>242.2</v>
      </c>
      <c r="H119" s="6">
        <v>79.7</v>
      </c>
      <c r="I119" s="6"/>
      <c r="J119" s="6">
        <v>79.7</v>
      </c>
      <c r="K119" s="4" t="s">
        <v>272</v>
      </c>
      <c r="N119" s="11"/>
    </row>
    <row r="120" spans="1:14" ht="47.25" x14ac:dyDescent="0.25">
      <c r="A120" s="36">
        <v>53</v>
      </c>
      <c r="B120" s="32" t="s">
        <v>297</v>
      </c>
      <c r="C120" s="31">
        <v>64</v>
      </c>
      <c r="D120" s="2">
        <v>92</v>
      </c>
      <c r="E120" s="7" t="s">
        <v>80</v>
      </c>
      <c r="F120" s="5" t="s">
        <v>12</v>
      </c>
      <c r="G120" s="8">
        <v>155</v>
      </c>
      <c r="H120" s="6">
        <v>59.7</v>
      </c>
      <c r="I120" s="6"/>
      <c r="J120" s="6">
        <v>59.7</v>
      </c>
      <c r="K120" s="4" t="s">
        <v>273</v>
      </c>
      <c r="N120" s="11"/>
    </row>
    <row r="121" spans="1:14" ht="15.75" x14ac:dyDescent="0.25">
      <c r="A121" s="25"/>
      <c r="B121" s="25"/>
      <c r="C121" s="26"/>
      <c r="D121" s="27"/>
      <c r="E121" s="25"/>
      <c r="F121" s="27"/>
      <c r="G121" s="27"/>
      <c r="H121" s="25"/>
      <c r="I121" s="25"/>
      <c r="J121" s="25"/>
      <c r="K121" s="25"/>
      <c r="N121" s="11"/>
    </row>
    <row r="122" spans="1:14" ht="15.75" x14ac:dyDescent="0.25">
      <c r="A122" s="25"/>
      <c r="B122" s="25"/>
      <c r="C122" s="26"/>
      <c r="D122" s="27"/>
      <c r="E122" s="25"/>
      <c r="F122" s="27"/>
      <c r="G122" s="27"/>
      <c r="H122" s="25"/>
      <c r="I122" s="25"/>
      <c r="J122" s="25"/>
      <c r="K122" s="25"/>
      <c r="N122" s="11"/>
    </row>
    <row r="123" spans="1:14" ht="15.75" x14ac:dyDescent="0.25">
      <c r="A123" s="25"/>
      <c r="B123" s="25"/>
      <c r="C123" s="26"/>
      <c r="D123" s="27"/>
      <c r="E123" s="25"/>
      <c r="F123" s="27"/>
      <c r="G123" s="27"/>
      <c r="H123" s="25"/>
      <c r="I123" s="25"/>
      <c r="J123" s="25"/>
      <c r="K123" s="25"/>
      <c r="N123" s="11"/>
    </row>
    <row r="124" spans="1:14" ht="15.75" x14ac:dyDescent="0.25">
      <c r="A124" s="25"/>
      <c r="B124" s="25"/>
      <c r="C124" s="26"/>
      <c r="D124" s="27"/>
      <c r="E124" s="25"/>
      <c r="F124" s="27"/>
      <c r="G124" s="27"/>
      <c r="H124" s="25"/>
      <c r="I124" s="25"/>
      <c r="J124" s="25"/>
      <c r="K124" s="25"/>
      <c r="N124" s="11"/>
    </row>
    <row r="125" spans="1:14" ht="15.75" x14ac:dyDescent="0.25">
      <c r="A125" s="25"/>
      <c r="B125" s="25"/>
      <c r="C125" s="26"/>
      <c r="D125" s="27"/>
      <c r="E125" s="25"/>
      <c r="F125" s="27"/>
      <c r="G125" s="27"/>
      <c r="H125" s="25"/>
      <c r="I125" s="25"/>
      <c r="J125" s="25"/>
      <c r="K125" s="25"/>
      <c r="N125" s="11"/>
    </row>
    <row r="126" spans="1:14" x14ac:dyDescent="0.25">
      <c r="N126" s="11"/>
    </row>
    <row r="127" spans="1:14" x14ac:dyDescent="0.25">
      <c r="N127" s="11"/>
    </row>
    <row r="128" spans="1:14" x14ac:dyDescent="0.25">
      <c r="N128" s="11"/>
    </row>
    <row r="129" spans="14:14" x14ac:dyDescent="0.25">
      <c r="N129" s="11"/>
    </row>
    <row r="130" spans="14:14" x14ac:dyDescent="0.25">
      <c r="N130" s="11"/>
    </row>
    <row r="131" spans="14:14" x14ac:dyDescent="0.25">
      <c r="N131" s="11"/>
    </row>
    <row r="132" spans="14:14" x14ac:dyDescent="0.25">
      <c r="N132" s="11"/>
    </row>
    <row r="133" spans="14:14" x14ac:dyDescent="0.25">
      <c r="N133" s="11"/>
    </row>
    <row r="134" spans="14:14" x14ac:dyDescent="0.25">
      <c r="N134" s="11"/>
    </row>
    <row r="135" spans="14:14" x14ac:dyDescent="0.25">
      <c r="N135" s="11"/>
    </row>
    <row r="136" spans="14:14" x14ac:dyDescent="0.25">
      <c r="N136" s="11"/>
    </row>
    <row r="137" spans="14:14" x14ac:dyDescent="0.25">
      <c r="N137" s="11"/>
    </row>
    <row r="138" spans="14:14" x14ac:dyDescent="0.25">
      <c r="N138" s="11"/>
    </row>
    <row r="139" spans="14:14" x14ac:dyDescent="0.25">
      <c r="N139" s="11"/>
    </row>
    <row r="140" spans="14:14" x14ac:dyDescent="0.25">
      <c r="N140" s="11"/>
    </row>
    <row r="141" spans="14:14" x14ac:dyDescent="0.25">
      <c r="N141" s="11"/>
    </row>
    <row r="142" spans="14:14" x14ac:dyDescent="0.25">
      <c r="N142" s="11"/>
    </row>
    <row r="143" spans="14:14" x14ac:dyDescent="0.25">
      <c r="N143" s="11"/>
    </row>
    <row r="144" spans="14:14" x14ac:dyDescent="0.25">
      <c r="N144" s="11"/>
    </row>
    <row r="145" spans="14:14" x14ac:dyDescent="0.25">
      <c r="N145" s="11"/>
    </row>
    <row r="146" spans="14:14" x14ac:dyDescent="0.25">
      <c r="N146" s="11"/>
    </row>
    <row r="147" spans="14:14" x14ac:dyDescent="0.25">
      <c r="N147" s="11"/>
    </row>
    <row r="148" spans="14:14" x14ac:dyDescent="0.25">
      <c r="N148" s="11"/>
    </row>
    <row r="149" spans="14:14" x14ac:dyDescent="0.25">
      <c r="N149" s="11"/>
    </row>
    <row r="150" spans="14:14" x14ac:dyDescent="0.25">
      <c r="N150" s="11"/>
    </row>
    <row r="151" spans="14:14" x14ac:dyDescent="0.25">
      <c r="N151" s="11"/>
    </row>
    <row r="152" spans="14:14" x14ac:dyDescent="0.25">
      <c r="N152" s="11"/>
    </row>
    <row r="153" spans="14:14" x14ac:dyDescent="0.25">
      <c r="N153" s="11"/>
    </row>
    <row r="154" spans="14:14" x14ac:dyDescent="0.25">
      <c r="N154" s="11"/>
    </row>
    <row r="155" spans="14:14" x14ac:dyDescent="0.25">
      <c r="N155" s="11"/>
    </row>
    <row r="156" spans="14:14" x14ac:dyDescent="0.25">
      <c r="N156" s="11"/>
    </row>
    <row r="157" spans="14:14" x14ac:dyDescent="0.25">
      <c r="N157" s="11"/>
    </row>
    <row r="158" spans="14:14" x14ac:dyDescent="0.25">
      <c r="N158" s="11"/>
    </row>
    <row r="159" spans="14:14" x14ac:dyDescent="0.25">
      <c r="N159" s="11"/>
    </row>
    <row r="160" spans="14:14" x14ac:dyDescent="0.25">
      <c r="N160" s="11"/>
    </row>
    <row r="161" spans="14:14" x14ac:dyDescent="0.25">
      <c r="N161" s="11"/>
    </row>
    <row r="162" spans="14:14" x14ac:dyDescent="0.25">
      <c r="N162" s="11"/>
    </row>
    <row r="163" spans="14:14" x14ac:dyDescent="0.25">
      <c r="N163" s="11"/>
    </row>
    <row r="164" spans="14:14" x14ac:dyDescent="0.25">
      <c r="N164" s="11"/>
    </row>
    <row r="165" spans="14:14" x14ac:dyDescent="0.25">
      <c r="N165" s="11"/>
    </row>
    <row r="166" spans="14:14" x14ac:dyDescent="0.25">
      <c r="N166" s="11"/>
    </row>
    <row r="167" spans="14:14" x14ac:dyDescent="0.25">
      <c r="N167" s="11"/>
    </row>
    <row r="168" spans="14:14" x14ac:dyDescent="0.25">
      <c r="N168" s="11"/>
    </row>
    <row r="169" spans="14:14" x14ac:dyDescent="0.25">
      <c r="N169" s="11"/>
    </row>
    <row r="170" spans="14:14" x14ac:dyDescent="0.25">
      <c r="N170" s="11"/>
    </row>
    <row r="171" spans="14:14" x14ac:dyDescent="0.25">
      <c r="N171" s="11"/>
    </row>
    <row r="172" spans="14:14" x14ac:dyDescent="0.25">
      <c r="N172" s="11"/>
    </row>
    <row r="173" spans="14:14" x14ac:dyDescent="0.25">
      <c r="N173" s="11"/>
    </row>
    <row r="174" spans="14:14" x14ac:dyDescent="0.25">
      <c r="N174" s="11"/>
    </row>
    <row r="175" spans="14:14" x14ac:dyDescent="0.25">
      <c r="N175" s="11"/>
    </row>
    <row r="176" spans="14:14" x14ac:dyDescent="0.25">
      <c r="N176" s="11"/>
    </row>
    <row r="177" spans="14:14" x14ac:dyDescent="0.25">
      <c r="N177" s="11"/>
    </row>
    <row r="178" spans="14:14" x14ac:dyDescent="0.25">
      <c r="N178" s="11"/>
    </row>
    <row r="179" spans="14:14" x14ac:dyDescent="0.25">
      <c r="N179" s="11"/>
    </row>
    <row r="180" spans="14:14" x14ac:dyDescent="0.25">
      <c r="N180" s="11"/>
    </row>
    <row r="181" spans="14:14" x14ac:dyDescent="0.25">
      <c r="N181" s="11"/>
    </row>
    <row r="182" spans="14:14" x14ac:dyDescent="0.25">
      <c r="N182" s="11"/>
    </row>
    <row r="183" spans="14:14" x14ac:dyDescent="0.25">
      <c r="N183" s="11"/>
    </row>
    <row r="184" spans="14:14" x14ac:dyDescent="0.25">
      <c r="N184" s="11"/>
    </row>
    <row r="185" spans="14:14" x14ac:dyDescent="0.25">
      <c r="N185" s="11"/>
    </row>
    <row r="186" spans="14:14" x14ac:dyDescent="0.25">
      <c r="N186" s="11"/>
    </row>
    <row r="187" spans="14:14" x14ac:dyDescent="0.25">
      <c r="N187" s="11"/>
    </row>
    <row r="188" spans="14:14" x14ac:dyDescent="0.25">
      <c r="N188" s="11"/>
    </row>
    <row r="189" spans="14:14" x14ac:dyDescent="0.25">
      <c r="N189" s="11"/>
    </row>
    <row r="190" spans="14:14" x14ac:dyDescent="0.25">
      <c r="N190" s="11"/>
    </row>
    <row r="191" spans="14:14" x14ac:dyDescent="0.25">
      <c r="N191" s="11"/>
    </row>
    <row r="192" spans="14:14" x14ac:dyDescent="0.25">
      <c r="N192" s="11"/>
    </row>
    <row r="193" spans="14:14" x14ac:dyDescent="0.25">
      <c r="N193" s="11"/>
    </row>
    <row r="194" spans="14:14" x14ac:dyDescent="0.25">
      <c r="N194" s="11"/>
    </row>
    <row r="195" spans="14:14" x14ac:dyDescent="0.25">
      <c r="N195" s="11"/>
    </row>
    <row r="196" spans="14:14" x14ac:dyDescent="0.25">
      <c r="N196" s="11"/>
    </row>
    <row r="197" spans="14:14" x14ac:dyDescent="0.25">
      <c r="N197" s="11"/>
    </row>
    <row r="198" spans="14:14" x14ac:dyDescent="0.25">
      <c r="N198" s="11"/>
    </row>
    <row r="199" spans="14:14" x14ac:dyDescent="0.25">
      <c r="N199" s="11"/>
    </row>
    <row r="200" spans="14:14" x14ac:dyDescent="0.25">
      <c r="N200" s="11"/>
    </row>
    <row r="201" spans="14:14" x14ac:dyDescent="0.25">
      <c r="N201" s="11"/>
    </row>
    <row r="202" spans="14:14" x14ac:dyDescent="0.25">
      <c r="N202" s="11"/>
    </row>
    <row r="203" spans="14:14" x14ac:dyDescent="0.25">
      <c r="N203" s="11"/>
    </row>
    <row r="204" spans="14:14" x14ac:dyDescent="0.25">
      <c r="N204" s="11"/>
    </row>
    <row r="205" spans="14:14" x14ac:dyDescent="0.25">
      <c r="N205" s="11"/>
    </row>
    <row r="206" spans="14:14" x14ac:dyDescent="0.25">
      <c r="N206" s="11"/>
    </row>
    <row r="207" spans="14:14" x14ac:dyDescent="0.25">
      <c r="N207" s="11"/>
    </row>
    <row r="208" spans="14:14" x14ac:dyDescent="0.25">
      <c r="N208" s="11"/>
    </row>
    <row r="209" spans="14:14" x14ac:dyDescent="0.25">
      <c r="N209" s="11"/>
    </row>
    <row r="210" spans="14:14" x14ac:dyDescent="0.25">
      <c r="N210" s="11"/>
    </row>
    <row r="211" spans="14:14" x14ac:dyDescent="0.25">
      <c r="N211" s="11"/>
    </row>
    <row r="212" spans="14:14" x14ac:dyDescent="0.25">
      <c r="N212" s="11"/>
    </row>
    <row r="213" spans="14:14" x14ac:dyDescent="0.25">
      <c r="N213" s="11"/>
    </row>
    <row r="214" spans="14:14" x14ac:dyDescent="0.25">
      <c r="N214" s="11"/>
    </row>
    <row r="215" spans="14:14" x14ac:dyDescent="0.25">
      <c r="N215" s="11"/>
    </row>
    <row r="216" spans="14:14" x14ac:dyDescent="0.25">
      <c r="N216" s="11"/>
    </row>
    <row r="217" spans="14:14" x14ac:dyDescent="0.25">
      <c r="N217" s="11"/>
    </row>
    <row r="218" spans="14:14" x14ac:dyDescent="0.25">
      <c r="N218" s="11"/>
    </row>
    <row r="219" spans="14:14" x14ac:dyDescent="0.25">
      <c r="N219" s="11"/>
    </row>
    <row r="220" spans="14:14" x14ac:dyDescent="0.25">
      <c r="N220" s="11"/>
    </row>
    <row r="221" spans="14:14" x14ac:dyDescent="0.25">
      <c r="N221" s="11"/>
    </row>
    <row r="222" spans="14:14" x14ac:dyDescent="0.25">
      <c r="N222" s="11"/>
    </row>
    <row r="223" spans="14:14" x14ac:dyDescent="0.25">
      <c r="N223" s="11"/>
    </row>
    <row r="224" spans="14:14" x14ac:dyDescent="0.25">
      <c r="N224" s="11"/>
    </row>
    <row r="225" spans="14:14" x14ac:dyDescent="0.25">
      <c r="N225" s="11"/>
    </row>
    <row r="226" spans="14:14" x14ac:dyDescent="0.25">
      <c r="N226" s="11"/>
    </row>
    <row r="227" spans="14:14" x14ac:dyDescent="0.25">
      <c r="N227" s="11"/>
    </row>
    <row r="228" spans="14:14" x14ac:dyDescent="0.25">
      <c r="N228" s="11"/>
    </row>
    <row r="229" spans="14:14" x14ac:dyDescent="0.25">
      <c r="N229" s="11"/>
    </row>
    <row r="230" spans="14:14" x14ac:dyDescent="0.25">
      <c r="N230" s="11"/>
    </row>
    <row r="231" spans="14:14" x14ac:dyDescent="0.25">
      <c r="N231" s="11"/>
    </row>
    <row r="232" spans="14:14" x14ac:dyDescent="0.25">
      <c r="N232" s="11"/>
    </row>
    <row r="233" spans="14:14" x14ac:dyDescent="0.25">
      <c r="N233" s="11"/>
    </row>
    <row r="234" spans="14:14" x14ac:dyDescent="0.25">
      <c r="N234" s="11"/>
    </row>
    <row r="235" spans="14:14" x14ac:dyDescent="0.25">
      <c r="N235" s="11"/>
    </row>
    <row r="236" spans="14:14" x14ac:dyDescent="0.25">
      <c r="N236" s="11"/>
    </row>
    <row r="237" spans="14:14" x14ac:dyDescent="0.25">
      <c r="N237" s="11"/>
    </row>
    <row r="238" spans="14:14" x14ac:dyDescent="0.25">
      <c r="N238" s="11"/>
    </row>
    <row r="239" spans="14:14" x14ac:dyDescent="0.25">
      <c r="N239" s="11"/>
    </row>
    <row r="240" spans="14:14" x14ac:dyDescent="0.25">
      <c r="N240" s="11"/>
    </row>
    <row r="241" spans="14:14" x14ac:dyDescent="0.25">
      <c r="N241" s="11"/>
    </row>
    <row r="242" spans="14:14" x14ac:dyDescent="0.25">
      <c r="N242" s="11"/>
    </row>
    <row r="243" spans="14:14" x14ac:dyDescent="0.25">
      <c r="N243" s="11"/>
    </row>
    <row r="244" spans="14:14" x14ac:dyDescent="0.25">
      <c r="N244" s="11"/>
    </row>
    <row r="245" spans="14:14" x14ac:dyDescent="0.25">
      <c r="N245" s="11"/>
    </row>
    <row r="246" spans="14:14" x14ac:dyDescent="0.25">
      <c r="N246" s="11"/>
    </row>
    <row r="247" spans="14:14" x14ac:dyDescent="0.25">
      <c r="N247" s="11"/>
    </row>
    <row r="248" spans="14:14" x14ac:dyDescent="0.25">
      <c r="N248" s="11"/>
    </row>
    <row r="249" spans="14:14" x14ac:dyDescent="0.25">
      <c r="N249" s="11"/>
    </row>
    <row r="250" spans="14:14" x14ac:dyDescent="0.25">
      <c r="N250" s="11"/>
    </row>
    <row r="251" spans="14:14" x14ac:dyDescent="0.25">
      <c r="N251" s="11"/>
    </row>
    <row r="252" spans="14:14" x14ac:dyDescent="0.25">
      <c r="N252" s="11"/>
    </row>
    <row r="253" spans="14:14" x14ac:dyDescent="0.25">
      <c r="N253" s="11"/>
    </row>
    <row r="254" spans="14:14" x14ac:dyDescent="0.25">
      <c r="N254" s="11"/>
    </row>
    <row r="255" spans="14:14" x14ac:dyDescent="0.25">
      <c r="N255" s="11"/>
    </row>
    <row r="256" spans="14:14" x14ac:dyDescent="0.25">
      <c r="N256" s="11"/>
    </row>
    <row r="257" spans="14:14" x14ac:dyDescent="0.25">
      <c r="N257" s="11"/>
    </row>
    <row r="258" spans="14:14" x14ac:dyDescent="0.25">
      <c r="N258" s="11"/>
    </row>
    <row r="259" spans="14:14" x14ac:dyDescent="0.25">
      <c r="N259" s="11"/>
    </row>
    <row r="260" spans="14:14" x14ac:dyDescent="0.25">
      <c r="N260" s="11"/>
    </row>
    <row r="261" spans="14:14" x14ac:dyDescent="0.25">
      <c r="N261" s="11"/>
    </row>
    <row r="262" spans="14:14" x14ac:dyDescent="0.25">
      <c r="N262" s="11"/>
    </row>
    <row r="263" spans="14:14" x14ac:dyDescent="0.25">
      <c r="N263" s="11"/>
    </row>
    <row r="264" spans="14:14" x14ac:dyDescent="0.25">
      <c r="N264" s="11"/>
    </row>
    <row r="265" spans="14:14" x14ac:dyDescent="0.25">
      <c r="N265" s="11"/>
    </row>
    <row r="266" spans="14:14" x14ac:dyDescent="0.25">
      <c r="N266" s="11"/>
    </row>
    <row r="267" spans="14:14" x14ac:dyDescent="0.25">
      <c r="N267" s="11"/>
    </row>
    <row r="268" spans="14:14" x14ac:dyDescent="0.25">
      <c r="N268" s="11"/>
    </row>
    <row r="269" spans="14:14" x14ac:dyDescent="0.25">
      <c r="N269" s="11"/>
    </row>
    <row r="270" spans="14:14" x14ac:dyDescent="0.25">
      <c r="N270" s="11"/>
    </row>
    <row r="271" spans="14:14" x14ac:dyDescent="0.25">
      <c r="N271" s="11"/>
    </row>
    <row r="272" spans="14:14" x14ac:dyDescent="0.25">
      <c r="N272" s="11"/>
    </row>
    <row r="273" spans="14:14" x14ac:dyDescent="0.25">
      <c r="N273" s="11"/>
    </row>
    <row r="274" spans="14:14" x14ac:dyDescent="0.25">
      <c r="N274" s="11"/>
    </row>
    <row r="275" spans="14:14" x14ac:dyDescent="0.25">
      <c r="N275" s="11"/>
    </row>
    <row r="276" spans="14:14" x14ac:dyDescent="0.25">
      <c r="N276" s="11"/>
    </row>
    <row r="277" spans="14:14" x14ac:dyDescent="0.25">
      <c r="N277" s="11"/>
    </row>
    <row r="278" spans="14:14" x14ac:dyDescent="0.25">
      <c r="N278" s="11"/>
    </row>
    <row r="279" spans="14:14" x14ac:dyDescent="0.25">
      <c r="N279" s="11"/>
    </row>
    <row r="280" spans="14:14" x14ac:dyDescent="0.25">
      <c r="N280" s="11"/>
    </row>
    <row r="281" spans="14:14" x14ac:dyDescent="0.25">
      <c r="N281" s="11"/>
    </row>
    <row r="282" spans="14:14" x14ac:dyDescent="0.25">
      <c r="N282" s="11"/>
    </row>
    <row r="283" spans="14:14" x14ac:dyDescent="0.25">
      <c r="N283" s="11"/>
    </row>
    <row r="284" spans="14:14" x14ac:dyDescent="0.25">
      <c r="N284" s="11"/>
    </row>
    <row r="285" spans="14:14" x14ac:dyDescent="0.25">
      <c r="N285" s="11"/>
    </row>
    <row r="286" spans="14:14" x14ac:dyDescent="0.25">
      <c r="N286" s="11"/>
    </row>
    <row r="287" spans="14:14" x14ac:dyDescent="0.25">
      <c r="N287" s="11"/>
    </row>
    <row r="288" spans="14:14" x14ac:dyDescent="0.25">
      <c r="N288" s="11"/>
    </row>
    <row r="289" spans="14:14" x14ac:dyDescent="0.25">
      <c r="N289" s="11"/>
    </row>
    <row r="290" spans="14:14" x14ac:dyDescent="0.25">
      <c r="N290" s="11"/>
    </row>
    <row r="291" spans="14:14" x14ac:dyDescent="0.25">
      <c r="N291" s="11"/>
    </row>
    <row r="292" spans="14:14" x14ac:dyDescent="0.25">
      <c r="N292" s="11"/>
    </row>
    <row r="293" spans="14:14" x14ac:dyDescent="0.25">
      <c r="N293" s="11"/>
    </row>
    <row r="294" spans="14:14" x14ac:dyDescent="0.25">
      <c r="N294" s="11"/>
    </row>
    <row r="295" spans="14:14" x14ac:dyDescent="0.25">
      <c r="N295" s="11"/>
    </row>
    <row r="296" spans="14:14" x14ac:dyDescent="0.25">
      <c r="N296" s="11"/>
    </row>
    <row r="297" spans="14:14" x14ac:dyDescent="0.25">
      <c r="N297" s="11"/>
    </row>
    <row r="298" spans="14:14" x14ac:dyDescent="0.25">
      <c r="N298" s="11"/>
    </row>
    <row r="299" spans="14:14" x14ac:dyDescent="0.25">
      <c r="N299" s="11"/>
    </row>
    <row r="300" spans="14:14" x14ac:dyDescent="0.25">
      <c r="N300" s="11"/>
    </row>
    <row r="301" spans="14:14" x14ac:dyDescent="0.25">
      <c r="N301" s="11"/>
    </row>
    <row r="302" spans="14:14" x14ac:dyDescent="0.25">
      <c r="N302" s="11"/>
    </row>
    <row r="303" spans="14:14" x14ac:dyDescent="0.25">
      <c r="N303" s="11"/>
    </row>
    <row r="304" spans="14:14" x14ac:dyDescent="0.25">
      <c r="N304" s="11"/>
    </row>
    <row r="305" spans="14:14" x14ac:dyDescent="0.25">
      <c r="N305" s="11"/>
    </row>
    <row r="306" spans="14:14" x14ac:dyDescent="0.25">
      <c r="N306" s="11"/>
    </row>
    <row r="307" spans="14:14" x14ac:dyDescent="0.25">
      <c r="N307" s="11"/>
    </row>
    <row r="308" spans="14:14" x14ac:dyDescent="0.25">
      <c r="N308" s="11"/>
    </row>
    <row r="309" spans="14:14" x14ac:dyDescent="0.25">
      <c r="N309" s="11"/>
    </row>
    <row r="310" spans="14:14" x14ac:dyDescent="0.25">
      <c r="N310" s="11"/>
    </row>
    <row r="311" spans="14:14" x14ac:dyDescent="0.25">
      <c r="N311" s="11"/>
    </row>
    <row r="312" spans="14:14" x14ac:dyDescent="0.25">
      <c r="N312" s="11"/>
    </row>
    <row r="313" spans="14:14" x14ac:dyDescent="0.25">
      <c r="N313" s="11"/>
    </row>
    <row r="314" spans="14:14" x14ac:dyDescent="0.25">
      <c r="N314" s="11"/>
    </row>
    <row r="315" spans="14:14" x14ac:dyDescent="0.25">
      <c r="N315" s="11"/>
    </row>
    <row r="316" spans="14:14" x14ac:dyDescent="0.25">
      <c r="N316" s="11"/>
    </row>
    <row r="317" spans="14:14" x14ac:dyDescent="0.25">
      <c r="N317" s="11"/>
    </row>
    <row r="318" spans="14:14" x14ac:dyDescent="0.25">
      <c r="N318" s="11"/>
    </row>
    <row r="319" spans="14:14" x14ac:dyDescent="0.25">
      <c r="N319" s="11"/>
    </row>
    <row r="320" spans="14:14" x14ac:dyDescent="0.25">
      <c r="N320" s="11"/>
    </row>
    <row r="321" spans="14:14" x14ac:dyDescent="0.25">
      <c r="N321" s="11"/>
    </row>
    <row r="322" spans="14:14" x14ac:dyDescent="0.25">
      <c r="N322" s="11"/>
    </row>
    <row r="323" spans="14:14" x14ac:dyDescent="0.25">
      <c r="N323" s="11"/>
    </row>
    <row r="324" spans="14:14" x14ac:dyDescent="0.25">
      <c r="N324" s="11"/>
    </row>
    <row r="325" spans="14:14" x14ac:dyDescent="0.25">
      <c r="N325" s="11"/>
    </row>
    <row r="326" spans="14:14" x14ac:dyDescent="0.25">
      <c r="N326" s="11"/>
    </row>
    <row r="327" spans="14:14" x14ac:dyDescent="0.25">
      <c r="N327" s="11"/>
    </row>
    <row r="328" spans="14:14" x14ac:dyDescent="0.25">
      <c r="N328" s="11"/>
    </row>
    <row r="329" spans="14:14" x14ac:dyDescent="0.25">
      <c r="N329" s="11"/>
    </row>
    <row r="330" spans="14:14" x14ac:dyDescent="0.25">
      <c r="N330" s="11"/>
    </row>
    <row r="331" spans="14:14" x14ac:dyDescent="0.25">
      <c r="N331" s="11"/>
    </row>
    <row r="332" spans="14:14" x14ac:dyDescent="0.25">
      <c r="N332" s="11"/>
    </row>
    <row r="333" spans="14:14" x14ac:dyDescent="0.25">
      <c r="N333" s="11"/>
    </row>
    <row r="334" spans="14:14" x14ac:dyDescent="0.25">
      <c r="N334" s="11"/>
    </row>
    <row r="335" spans="14:14" x14ac:dyDescent="0.25">
      <c r="N335" s="11"/>
    </row>
    <row r="336" spans="14:14" x14ac:dyDescent="0.25">
      <c r="N336" s="11"/>
    </row>
    <row r="337" spans="14:14" x14ac:dyDescent="0.25">
      <c r="N337" s="11"/>
    </row>
    <row r="338" spans="14:14" x14ac:dyDescent="0.25">
      <c r="N338" s="11"/>
    </row>
    <row r="339" spans="14:14" x14ac:dyDescent="0.25">
      <c r="N339" s="11"/>
    </row>
    <row r="340" spans="14:14" x14ac:dyDescent="0.25">
      <c r="N340" s="11"/>
    </row>
    <row r="341" spans="14:14" x14ac:dyDescent="0.25">
      <c r="N341" s="11"/>
    </row>
    <row r="342" spans="14:14" x14ac:dyDescent="0.25">
      <c r="N342" s="11"/>
    </row>
    <row r="343" spans="14:14" x14ac:dyDescent="0.25">
      <c r="N343" s="11"/>
    </row>
    <row r="344" spans="14:14" x14ac:dyDescent="0.25">
      <c r="N344" s="11"/>
    </row>
    <row r="345" spans="14:14" x14ac:dyDescent="0.25">
      <c r="N345" s="11"/>
    </row>
    <row r="346" spans="14:14" x14ac:dyDescent="0.25">
      <c r="N346" s="11"/>
    </row>
    <row r="347" spans="14:14" x14ac:dyDescent="0.25">
      <c r="N347" s="11"/>
    </row>
    <row r="348" spans="14:14" x14ac:dyDescent="0.25">
      <c r="N348" s="11"/>
    </row>
    <row r="349" spans="14:14" x14ac:dyDescent="0.25">
      <c r="N349" s="11"/>
    </row>
    <row r="350" spans="14:14" x14ac:dyDescent="0.25">
      <c r="N350" s="11"/>
    </row>
    <row r="351" spans="14:14" x14ac:dyDescent="0.25">
      <c r="N351" s="11"/>
    </row>
    <row r="352" spans="14:14" x14ac:dyDescent="0.25">
      <c r="N352" s="11"/>
    </row>
    <row r="353" spans="14:14" x14ac:dyDescent="0.25">
      <c r="N353" s="11"/>
    </row>
    <row r="354" spans="14:14" x14ac:dyDescent="0.25">
      <c r="N354" s="11"/>
    </row>
    <row r="355" spans="14:14" x14ac:dyDescent="0.25">
      <c r="N355" s="11"/>
    </row>
    <row r="356" spans="14:14" x14ac:dyDescent="0.25">
      <c r="N356" s="11"/>
    </row>
    <row r="357" spans="14:14" x14ac:dyDescent="0.25">
      <c r="N357" s="11"/>
    </row>
    <row r="358" spans="14:14" x14ac:dyDescent="0.25">
      <c r="N358" s="11"/>
    </row>
    <row r="359" spans="14:14" x14ac:dyDescent="0.25">
      <c r="N359" s="11"/>
    </row>
    <row r="360" spans="14:14" x14ac:dyDescent="0.25">
      <c r="N360" s="11"/>
    </row>
    <row r="361" spans="14:14" x14ac:dyDescent="0.25">
      <c r="N361" s="11"/>
    </row>
    <row r="362" spans="14:14" x14ac:dyDescent="0.25">
      <c r="N362" s="11"/>
    </row>
    <row r="363" spans="14:14" x14ac:dyDescent="0.25">
      <c r="N363" s="11"/>
    </row>
    <row r="364" spans="14:14" x14ac:dyDescent="0.25">
      <c r="N364" s="11"/>
    </row>
    <row r="365" spans="14:14" x14ac:dyDescent="0.25">
      <c r="N365" s="11"/>
    </row>
    <row r="366" spans="14:14" x14ac:dyDescent="0.25">
      <c r="N366" s="11"/>
    </row>
    <row r="367" spans="14:14" x14ac:dyDescent="0.25">
      <c r="N367" s="11"/>
    </row>
    <row r="368" spans="14:14" x14ac:dyDescent="0.25">
      <c r="N368" s="11"/>
    </row>
    <row r="369" spans="14:14" x14ac:dyDescent="0.25">
      <c r="N369" s="11"/>
    </row>
    <row r="370" spans="14:14" x14ac:dyDescent="0.25">
      <c r="N370" s="11"/>
    </row>
    <row r="371" spans="14:14" x14ac:dyDescent="0.25">
      <c r="N371" s="11"/>
    </row>
    <row r="372" spans="14:14" x14ac:dyDescent="0.25">
      <c r="N372" s="11"/>
    </row>
    <row r="373" spans="14:14" x14ac:dyDescent="0.25">
      <c r="N373" s="11"/>
    </row>
    <row r="374" spans="14:14" x14ac:dyDescent="0.25">
      <c r="N374" s="11"/>
    </row>
    <row r="375" spans="14:14" x14ac:dyDescent="0.25">
      <c r="N375" s="11"/>
    </row>
    <row r="376" spans="14:14" x14ac:dyDescent="0.25">
      <c r="N376" s="11"/>
    </row>
    <row r="377" spans="14:14" x14ac:dyDescent="0.25">
      <c r="N377" s="11"/>
    </row>
    <row r="378" spans="14:14" x14ac:dyDescent="0.25">
      <c r="N378" s="11"/>
    </row>
    <row r="379" spans="14:14" x14ac:dyDescent="0.25">
      <c r="N379" s="11"/>
    </row>
    <row r="380" spans="14:14" x14ac:dyDescent="0.25">
      <c r="N380" s="11"/>
    </row>
    <row r="381" spans="14:14" x14ac:dyDescent="0.25">
      <c r="N381" s="11"/>
    </row>
    <row r="382" spans="14:14" x14ac:dyDescent="0.25">
      <c r="N382" s="11"/>
    </row>
    <row r="383" spans="14:14" x14ac:dyDescent="0.25">
      <c r="N383" s="11"/>
    </row>
    <row r="384" spans="14:14" x14ac:dyDescent="0.25">
      <c r="N384" s="11"/>
    </row>
    <row r="385" spans="14:14" x14ac:dyDescent="0.25">
      <c r="N385" s="11"/>
    </row>
    <row r="386" spans="14:14" x14ac:dyDescent="0.25">
      <c r="N386" s="11"/>
    </row>
    <row r="387" spans="14:14" x14ac:dyDescent="0.25">
      <c r="N387" s="11"/>
    </row>
    <row r="388" spans="14:14" x14ac:dyDescent="0.25">
      <c r="N388" s="11"/>
    </row>
    <row r="389" spans="14:14" x14ac:dyDescent="0.25">
      <c r="N389" s="11"/>
    </row>
    <row r="390" spans="14:14" x14ac:dyDescent="0.25">
      <c r="N390" s="11"/>
    </row>
    <row r="391" spans="14:14" x14ac:dyDescent="0.25">
      <c r="N391" s="11"/>
    </row>
    <row r="392" spans="14:14" x14ac:dyDescent="0.25">
      <c r="N392" s="11"/>
    </row>
    <row r="393" spans="14:14" x14ac:dyDescent="0.25">
      <c r="N393" s="11"/>
    </row>
    <row r="394" spans="14:14" x14ac:dyDescent="0.25">
      <c r="N394" s="11"/>
    </row>
    <row r="395" spans="14:14" x14ac:dyDescent="0.25">
      <c r="N395" s="11"/>
    </row>
    <row r="396" spans="14:14" x14ac:dyDescent="0.25">
      <c r="N396" s="11"/>
    </row>
    <row r="397" spans="14:14" x14ac:dyDescent="0.25">
      <c r="N397" s="11"/>
    </row>
    <row r="398" spans="14:14" x14ac:dyDescent="0.25">
      <c r="N398" s="11"/>
    </row>
    <row r="399" spans="14:14" x14ac:dyDescent="0.25">
      <c r="N399" s="11"/>
    </row>
    <row r="400" spans="14:14" x14ac:dyDescent="0.25">
      <c r="N400" s="11"/>
    </row>
    <row r="401" spans="14:14" x14ac:dyDescent="0.25">
      <c r="N401" s="11"/>
    </row>
    <row r="402" spans="14:14" x14ac:dyDescent="0.25">
      <c r="N402" s="11"/>
    </row>
    <row r="403" spans="14:14" x14ac:dyDescent="0.25">
      <c r="N403" s="11"/>
    </row>
    <row r="404" spans="14:14" x14ac:dyDescent="0.25">
      <c r="N404" s="11"/>
    </row>
    <row r="405" spans="14:14" x14ac:dyDescent="0.25">
      <c r="N405" s="11"/>
    </row>
    <row r="406" spans="14:14" x14ac:dyDescent="0.25">
      <c r="N406" s="11"/>
    </row>
    <row r="407" spans="14:14" x14ac:dyDescent="0.25">
      <c r="N407" s="11"/>
    </row>
    <row r="408" spans="14:14" x14ac:dyDescent="0.25">
      <c r="N408" s="11"/>
    </row>
    <row r="409" spans="14:14" x14ac:dyDescent="0.25">
      <c r="N409" s="11"/>
    </row>
    <row r="410" spans="14:14" x14ac:dyDescent="0.25">
      <c r="N410" s="11"/>
    </row>
    <row r="411" spans="14:14" x14ac:dyDescent="0.25">
      <c r="N411" s="11"/>
    </row>
    <row r="412" spans="14:14" x14ac:dyDescent="0.25">
      <c r="N412" s="11"/>
    </row>
    <row r="413" spans="14:14" x14ac:dyDescent="0.25">
      <c r="N413" s="11"/>
    </row>
    <row r="414" spans="14:14" x14ac:dyDescent="0.25">
      <c r="N414" s="11"/>
    </row>
    <row r="415" spans="14:14" x14ac:dyDescent="0.25">
      <c r="N415" s="11"/>
    </row>
    <row r="416" spans="14:14" x14ac:dyDescent="0.25">
      <c r="N416" s="11"/>
    </row>
    <row r="417" spans="14:14" x14ac:dyDescent="0.25">
      <c r="N417" s="11"/>
    </row>
    <row r="418" spans="14:14" x14ac:dyDescent="0.25">
      <c r="N418" s="11"/>
    </row>
    <row r="419" spans="14:14" x14ac:dyDescent="0.25">
      <c r="N419" s="11"/>
    </row>
    <row r="420" spans="14:14" x14ac:dyDescent="0.25">
      <c r="N420" s="11"/>
    </row>
    <row r="421" spans="14:14" x14ac:dyDescent="0.25">
      <c r="N421" s="11"/>
    </row>
    <row r="422" spans="14:14" x14ac:dyDescent="0.25">
      <c r="N422" s="11"/>
    </row>
    <row r="423" spans="14:14" x14ac:dyDescent="0.25">
      <c r="N423" s="11"/>
    </row>
    <row r="424" spans="14:14" x14ac:dyDescent="0.25">
      <c r="N424" s="11"/>
    </row>
    <row r="425" spans="14:14" x14ac:dyDescent="0.25">
      <c r="N425" s="11"/>
    </row>
    <row r="426" spans="14:14" x14ac:dyDescent="0.25">
      <c r="N426" s="11"/>
    </row>
    <row r="427" spans="14:14" x14ac:dyDescent="0.25">
      <c r="N427" s="11"/>
    </row>
    <row r="428" spans="14:14" x14ac:dyDescent="0.25">
      <c r="N428" s="11"/>
    </row>
    <row r="429" spans="14:14" x14ac:dyDescent="0.25">
      <c r="N429" s="11"/>
    </row>
    <row r="430" spans="14:14" x14ac:dyDescent="0.25">
      <c r="N430" s="11"/>
    </row>
    <row r="431" spans="14:14" x14ac:dyDescent="0.25">
      <c r="N431" s="11"/>
    </row>
    <row r="432" spans="14:14" x14ac:dyDescent="0.25">
      <c r="N432" s="11"/>
    </row>
    <row r="433" spans="14:14" x14ac:dyDescent="0.25">
      <c r="N433" s="11"/>
    </row>
    <row r="434" spans="14:14" x14ac:dyDescent="0.25">
      <c r="N434" s="11"/>
    </row>
    <row r="435" spans="14:14" x14ac:dyDescent="0.25">
      <c r="N435" s="11"/>
    </row>
    <row r="436" spans="14:14" x14ac:dyDescent="0.25">
      <c r="N436" s="11"/>
    </row>
    <row r="437" spans="14:14" x14ac:dyDescent="0.25">
      <c r="N437" s="11"/>
    </row>
    <row r="438" spans="14:14" x14ac:dyDescent="0.25">
      <c r="N438" s="11"/>
    </row>
    <row r="439" spans="14:14" x14ac:dyDescent="0.25">
      <c r="N439" s="11"/>
    </row>
    <row r="440" spans="14:14" x14ac:dyDescent="0.25">
      <c r="N440" s="11"/>
    </row>
    <row r="441" spans="14:14" x14ac:dyDescent="0.25">
      <c r="N441" s="11"/>
    </row>
    <row r="442" spans="14:14" x14ac:dyDescent="0.25">
      <c r="N442" s="11"/>
    </row>
    <row r="443" spans="14:14" x14ac:dyDescent="0.25">
      <c r="N443" s="11"/>
    </row>
    <row r="444" spans="14:14" x14ac:dyDescent="0.25">
      <c r="N444" s="11"/>
    </row>
    <row r="445" spans="14:14" x14ac:dyDescent="0.25">
      <c r="N445" s="11"/>
    </row>
    <row r="446" spans="14:14" x14ac:dyDescent="0.25">
      <c r="N446" s="11"/>
    </row>
    <row r="447" spans="14:14" x14ac:dyDescent="0.25">
      <c r="N447" s="11"/>
    </row>
    <row r="448" spans="14:14" x14ac:dyDescent="0.25">
      <c r="N448" s="11"/>
    </row>
    <row r="449" spans="14:14" x14ac:dyDescent="0.25">
      <c r="N449" s="11"/>
    </row>
    <row r="450" spans="14:14" x14ac:dyDescent="0.25">
      <c r="N450" s="11"/>
    </row>
    <row r="451" spans="14:14" x14ac:dyDescent="0.25">
      <c r="N451" s="11"/>
    </row>
    <row r="452" spans="14:14" x14ac:dyDescent="0.25">
      <c r="N452" s="11"/>
    </row>
    <row r="453" spans="14:14" x14ac:dyDescent="0.25">
      <c r="N453" s="11"/>
    </row>
    <row r="454" spans="14:14" x14ac:dyDescent="0.25">
      <c r="N454" s="11"/>
    </row>
    <row r="455" spans="14:14" x14ac:dyDescent="0.25">
      <c r="N455" s="11"/>
    </row>
    <row r="456" spans="14:14" x14ac:dyDescent="0.25">
      <c r="N456" s="11"/>
    </row>
    <row r="457" spans="14:14" x14ac:dyDescent="0.25">
      <c r="N457" s="11"/>
    </row>
    <row r="458" spans="14:14" x14ac:dyDescent="0.25">
      <c r="N458" s="11"/>
    </row>
    <row r="459" spans="14:14" x14ac:dyDescent="0.25">
      <c r="N459" s="11"/>
    </row>
    <row r="460" spans="14:14" x14ac:dyDescent="0.25">
      <c r="N460" s="11"/>
    </row>
    <row r="461" spans="14:14" x14ac:dyDescent="0.25">
      <c r="N461" s="11"/>
    </row>
    <row r="462" spans="14:14" x14ac:dyDescent="0.25">
      <c r="N462" s="11"/>
    </row>
    <row r="463" spans="14:14" x14ac:dyDescent="0.25">
      <c r="N463" s="11"/>
    </row>
    <row r="464" spans="14:14" x14ac:dyDescent="0.25">
      <c r="N464" s="11"/>
    </row>
    <row r="465" spans="14:14" x14ac:dyDescent="0.25">
      <c r="N465" s="11"/>
    </row>
    <row r="466" spans="14:14" x14ac:dyDescent="0.25">
      <c r="N466" s="11"/>
    </row>
    <row r="468" spans="14:14" x14ac:dyDescent="0.25">
      <c r="N468" s="11"/>
    </row>
    <row r="469" spans="14:14" x14ac:dyDescent="0.25">
      <c r="N469" s="11"/>
    </row>
    <row r="470" spans="14:14" x14ac:dyDescent="0.25">
      <c r="N470" s="11"/>
    </row>
    <row r="471" spans="14:14" x14ac:dyDescent="0.25">
      <c r="N471" s="11"/>
    </row>
    <row r="472" spans="14:14" x14ac:dyDescent="0.25">
      <c r="N472" s="11"/>
    </row>
    <row r="473" spans="14:14" x14ac:dyDescent="0.25">
      <c r="N473" s="11"/>
    </row>
    <row r="474" spans="14:14" x14ac:dyDescent="0.25">
      <c r="N474" s="11"/>
    </row>
    <row r="475" spans="14:14" x14ac:dyDescent="0.25">
      <c r="N475" s="11"/>
    </row>
    <row r="476" spans="14:14" x14ac:dyDescent="0.25">
      <c r="N476" s="11"/>
    </row>
    <row r="477" spans="14:14" x14ac:dyDescent="0.25">
      <c r="N477" s="11"/>
    </row>
    <row r="478" spans="14:14" x14ac:dyDescent="0.25">
      <c r="N478" s="11"/>
    </row>
    <row r="479" spans="14:14" x14ac:dyDescent="0.25">
      <c r="N479" s="11"/>
    </row>
    <row r="480" spans="14:14" x14ac:dyDescent="0.25">
      <c r="N480" s="11"/>
    </row>
    <row r="481" spans="14:14" x14ac:dyDescent="0.25">
      <c r="N481" s="11"/>
    </row>
    <row r="482" spans="14:14" x14ac:dyDescent="0.25">
      <c r="N482" s="11"/>
    </row>
    <row r="483" spans="14:14" x14ac:dyDescent="0.25">
      <c r="N483" s="11"/>
    </row>
    <row r="484" spans="14:14" x14ac:dyDescent="0.25">
      <c r="N484" s="11"/>
    </row>
    <row r="485" spans="14:14" x14ac:dyDescent="0.25">
      <c r="N485" s="11"/>
    </row>
    <row r="486" spans="14:14" x14ac:dyDescent="0.25">
      <c r="N486" s="11"/>
    </row>
    <row r="487" spans="14:14" x14ac:dyDescent="0.25">
      <c r="N487" s="11"/>
    </row>
    <row r="488" spans="14:14" x14ac:dyDescent="0.25">
      <c r="N488" s="11"/>
    </row>
    <row r="489" spans="14:14" x14ac:dyDescent="0.25">
      <c r="N489" s="11"/>
    </row>
    <row r="490" spans="14:14" x14ac:dyDescent="0.25">
      <c r="N490" s="11"/>
    </row>
    <row r="491" spans="14:14" x14ac:dyDescent="0.25">
      <c r="N491" s="11"/>
    </row>
    <row r="492" spans="14:14" x14ac:dyDescent="0.25">
      <c r="N492" s="11"/>
    </row>
    <row r="493" spans="14:14" x14ac:dyDescent="0.25">
      <c r="N493" s="11"/>
    </row>
    <row r="494" spans="14:14" x14ac:dyDescent="0.25">
      <c r="N494" s="11"/>
    </row>
    <row r="495" spans="14:14" x14ac:dyDescent="0.25">
      <c r="N495" s="11"/>
    </row>
    <row r="496" spans="14:14" x14ac:dyDescent="0.25">
      <c r="N496" s="11"/>
    </row>
    <row r="497" spans="14:14" x14ac:dyDescent="0.25">
      <c r="N497" s="11"/>
    </row>
    <row r="498" spans="14:14" x14ac:dyDescent="0.25">
      <c r="N498" s="11"/>
    </row>
    <row r="499" spans="14:14" x14ac:dyDescent="0.25">
      <c r="N499" s="11"/>
    </row>
    <row r="500" spans="14:14" x14ac:dyDescent="0.25">
      <c r="N500" s="11"/>
    </row>
    <row r="501" spans="14:14" x14ac:dyDescent="0.25">
      <c r="N501" s="11"/>
    </row>
    <row r="502" spans="14:14" x14ac:dyDescent="0.25">
      <c r="N502" s="11"/>
    </row>
    <row r="503" spans="14:14" x14ac:dyDescent="0.25">
      <c r="N503" s="11"/>
    </row>
    <row r="504" spans="14:14" x14ac:dyDescent="0.25">
      <c r="N504" s="11"/>
    </row>
    <row r="505" spans="14:14" x14ac:dyDescent="0.25">
      <c r="N505" s="11"/>
    </row>
    <row r="506" spans="14:14" x14ac:dyDescent="0.25">
      <c r="N506" s="11"/>
    </row>
    <row r="507" spans="14:14" x14ac:dyDescent="0.25">
      <c r="N507" s="11"/>
    </row>
    <row r="508" spans="14:14" x14ac:dyDescent="0.25">
      <c r="N508" s="11"/>
    </row>
    <row r="509" spans="14:14" x14ac:dyDescent="0.25">
      <c r="N509" s="11"/>
    </row>
    <row r="510" spans="14:14" x14ac:dyDescent="0.25">
      <c r="N510" s="11"/>
    </row>
    <row r="511" spans="14:14" x14ac:dyDescent="0.25">
      <c r="N511" s="11"/>
    </row>
    <row r="512" spans="14:14" x14ac:dyDescent="0.25">
      <c r="N512" s="11"/>
    </row>
    <row r="513" spans="14:14" x14ac:dyDescent="0.25">
      <c r="N513" s="11"/>
    </row>
    <row r="514" spans="14:14" x14ac:dyDescent="0.25">
      <c r="N514" s="11"/>
    </row>
    <row r="515" spans="14:14" x14ac:dyDescent="0.25">
      <c r="N515" s="11"/>
    </row>
    <row r="516" spans="14:14" x14ac:dyDescent="0.25">
      <c r="N516" s="11"/>
    </row>
    <row r="517" spans="14:14" x14ac:dyDescent="0.25">
      <c r="N517" s="11"/>
    </row>
    <row r="518" spans="14:14" x14ac:dyDescent="0.25">
      <c r="N518" s="11"/>
    </row>
    <row r="519" spans="14:14" x14ac:dyDescent="0.25">
      <c r="N519" s="11"/>
    </row>
    <row r="520" spans="14:14" x14ac:dyDescent="0.25">
      <c r="N520" s="11"/>
    </row>
    <row r="521" spans="14:14" x14ac:dyDescent="0.25">
      <c r="N521" s="11"/>
    </row>
    <row r="522" spans="14:14" x14ac:dyDescent="0.25">
      <c r="N522" s="11"/>
    </row>
    <row r="523" spans="14:14" x14ac:dyDescent="0.25">
      <c r="N523" s="11"/>
    </row>
    <row r="524" spans="14:14" x14ac:dyDescent="0.25">
      <c r="N524" s="11"/>
    </row>
    <row r="525" spans="14:14" x14ac:dyDescent="0.25">
      <c r="N525" s="11"/>
    </row>
    <row r="526" spans="14:14" x14ac:dyDescent="0.25">
      <c r="N526" s="11"/>
    </row>
    <row r="527" spans="14:14" x14ac:dyDescent="0.25">
      <c r="N527" s="11"/>
    </row>
    <row r="528" spans="14:14" x14ac:dyDescent="0.25">
      <c r="N528" s="11"/>
    </row>
    <row r="529" spans="14:14" x14ac:dyDescent="0.25">
      <c r="N529" s="11"/>
    </row>
    <row r="530" spans="14:14" x14ac:dyDescent="0.25">
      <c r="N530" s="11"/>
    </row>
    <row r="531" spans="14:14" x14ac:dyDescent="0.25">
      <c r="N531" s="11"/>
    </row>
    <row r="532" spans="14:14" x14ac:dyDescent="0.25">
      <c r="N532" s="11"/>
    </row>
    <row r="533" spans="14:14" x14ac:dyDescent="0.25">
      <c r="N533" s="11"/>
    </row>
    <row r="534" spans="14:14" x14ac:dyDescent="0.25">
      <c r="N534" s="11"/>
    </row>
    <row r="535" spans="14:14" x14ac:dyDescent="0.25">
      <c r="N535" s="11"/>
    </row>
    <row r="536" spans="14:14" x14ac:dyDescent="0.25">
      <c r="N536" s="11"/>
    </row>
    <row r="537" spans="14:14" x14ac:dyDescent="0.25">
      <c r="N537" s="11"/>
    </row>
    <row r="538" spans="14:14" x14ac:dyDescent="0.25">
      <c r="N538" s="11"/>
    </row>
    <row r="539" spans="14:14" x14ac:dyDescent="0.25">
      <c r="N539" s="11"/>
    </row>
    <row r="540" spans="14:14" x14ac:dyDescent="0.25">
      <c r="N540" s="11"/>
    </row>
    <row r="541" spans="14:14" x14ac:dyDescent="0.25">
      <c r="N541" s="11"/>
    </row>
    <row r="542" spans="14:14" x14ac:dyDescent="0.25">
      <c r="N542" s="11"/>
    </row>
    <row r="543" spans="14:14" x14ac:dyDescent="0.25">
      <c r="N543" s="11"/>
    </row>
    <row r="544" spans="14:14" x14ac:dyDescent="0.25">
      <c r="N544" s="11"/>
    </row>
    <row r="545" spans="14:14" x14ac:dyDescent="0.25">
      <c r="N545" s="11"/>
    </row>
    <row r="546" spans="14:14" x14ac:dyDescent="0.25">
      <c r="N546" s="11"/>
    </row>
    <row r="547" spans="14:14" x14ac:dyDescent="0.25">
      <c r="N547" s="11"/>
    </row>
    <row r="548" spans="14:14" x14ac:dyDescent="0.25">
      <c r="N548" s="11"/>
    </row>
    <row r="549" spans="14:14" x14ac:dyDescent="0.25">
      <c r="N549" s="11"/>
    </row>
    <row r="550" spans="14:14" x14ac:dyDescent="0.25">
      <c r="N550" s="11"/>
    </row>
    <row r="551" spans="14:14" x14ac:dyDescent="0.25">
      <c r="N551" s="11"/>
    </row>
    <row r="552" spans="14:14" x14ac:dyDescent="0.25">
      <c r="N552" s="11"/>
    </row>
    <row r="553" spans="14:14" x14ac:dyDescent="0.25">
      <c r="N553" s="11"/>
    </row>
    <row r="554" spans="14:14" x14ac:dyDescent="0.25">
      <c r="N554" s="11"/>
    </row>
    <row r="555" spans="14:14" x14ac:dyDescent="0.25">
      <c r="N555" s="11"/>
    </row>
    <row r="556" spans="14:14" x14ac:dyDescent="0.25">
      <c r="N556" s="11"/>
    </row>
    <row r="557" spans="14:14" x14ac:dyDescent="0.25">
      <c r="N557" s="11"/>
    </row>
    <row r="558" spans="14:14" x14ac:dyDescent="0.25">
      <c r="N558" s="11"/>
    </row>
    <row r="559" spans="14:14" x14ac:dyDescent="0.25">
      <c r="N559" s="11"/>
    </row>
    <row r="560" spans="14:14" x14ac:dyDescent="0.25">
      <c r="N560" s="11"/>
    </row>
    <row r="561" spans="14:14" x14ac:dyDescent="0.25">
      <c r="N561" s="11"/>
    </row>
    <row r="562" spans="14:14" x14ac:dyDescent="0.25">
      <c r="N562" s="11"/>
    </row>
    <row r="563" spans="14:14" x14ac:dyDescent="0.25">
      <c r="N563" s="11"/>
    </row>
    <row r="564" spans="14:14" x14ac:dyDescent="0.25">
      <c r="N564" s="11"/>
    </row>
    <row r="565" spans="14:14" x14ac:dyDescent="0.25">
      <c r="N565" s="11"/>
    </row>
    <row r="566" spans="14:14" x14ac:dyDescent="0.25">
      <c r="N566" s="11"/>
    </row>
    <row r="567" spans="14:14" x14ac:dyDescent="0.25">
      <c r="N567" s="11"/>
    </row>
    <row r="568" spans="14:14" x14ac:dyDescent="0.25">
      <c r="N568" s="11"/>
    </row>
    <row r="569" spans="14:14" x14ac:dyDescent="0.25">
      <c r="N569" s="11"/>
    </row>
    <row r="570" spans="14:14" x14ac:dyDescent="0.25">
      <c r="N570" s="11"/>
    </row>
    <row r="571" spans="14:14" x14ac:dyDescent="0.25">
      <c r="N571" s="11"/>
    </row>
    <row r="572" spans="14:14" x14ac:dyDescent="0.25">
      <c r="N572" s="11"/>
    </row>
    <row r="573" spans="14:14" x14ac:dyDescent="0.25">
      <c r="N573" s="11"/>
    </row>
    <row r="574" spans="14:14" x14ac:dyDescent="0.25">
      <c r="N574" s="11"/>
    </row>
    <row r="575" spans="14:14" x14ac:dyDescent="0.25">
      <c r="N575" s="11"/>
    </row>
    <row r="576" spans="14:14" x14ac:dyDescent="0.25">
      <c r="N576" s="11"/>
    </row>
    <row r="577" spans="14:14" x14ac:dyDescent="0.25">
      <c r="N577" s="11"/>
    </row>
    <row r="578" spans="14:14" x14ac:dyDescent="0.25">
      <c r="N578" s="11"/>
    </row>
    <row r="579" spans="14:14" x14ac:dyDescent="0.25">
      <c r="N579" s="11"/>
    </row>
    <row r="580" spans="14:14" x14ac:dyDescent="0.25">
      <c r="N580" s="11"/>
    </row>
    <row r="581" spans="14:14" x14ac:dyDescent="0.25">
      <c r="N581" s="11"/>
    </row>
    <row r="582" spans="14:14" x14ac:dyDescent="0.25">
      <c r="N582" s="11"/>
    </row>
    <row r="583" spans="14:14" x14ac:dyDescent="0.25">
      <c r="N583" s="11"/>
    </row>
    <row r="584" spans="14:14" x14ac:dyDescent="0.25">
      <c r="N584" s="11"/>
    </row>
    <row r="585" spans="14:14" x14ac:dyDescent="0.25">
      <c r="N585" s="11"/>
    </row>
    <row r="586" spans="14:14" x14ac:dyDescent="0.25">
      <c r="N586" s="11"/>
    </row>
    <row r="587" spans="14:14" x14ac:dyDescent="0.25">
      <c r="N587" s="11"/>
    </row>
    <row r="588" spans="14:14" x14ac:dyDescent="0.25">
      <c r="N588" s="11"/>
    </row>
    <row r="589" spans="14:14" x14ac:dyDescent="0.25">
      <c r="N589" s="11"/>
    </row>
    <row r="590" spans="14:14" x14ac:dyDescent="0.25">
      <c r="N590" s="11"/>
    </row>
    <row r="591" spans="14:14" x14ac:dyDescent="0.25">
      <c r="N591" s="11"/>
    </row>
    <row r="592" spans="14:14" x14ac:dyDescent="0.25">
      <c r="N592" s="11"/>
    </row>
    <row r="593" spans="14:14" x14ac:dyDescent="0.25">
      <c r="N593" s="11"/>
    </row>
    <row r="594" spans="14:14" x14ac:dyDescent="0.25">
      <c r="N594" s="11"/>
    </row>
    <row r="595" spans="14:14" x14ac:dyDescent="0.25">
      <c r="N595" s="11"/>
    </row>
    <row r="596" spans="14:14" x14ac:dyDescent="0.25">
      <c r="N596" s="11"/>
    </row>
    <row r="597" spans="14:14" x14ac:dyDescent="0.25">
      <c r="N597" s="11"/>
    </row>
    <row r="598" spans="14:14" x14ac:dyDescent="0.25">
      <c r="N598" s="11"/>
    </row>
    <row r="599" spans="14:14" x14ac:dyDescent="0.25">
      <c r="N599" s="11"/>
    </row>
    <row r="600" spans="14:14" x14ac:dyDescent="0.25">
      <c r="N600" s="11"/>
    </row>
    <row r="601" spans="14:14" x14ac:dyDescent="0.25">
      <c r="N601" s="11"/>
    </row>
    <row r="602" spans="14:14" x14ac:dyDescent="0.25">
      <c r="N602" s="11"/>
    </row>
    <row r="603" spans="14:14" x14ac:dyDescent="0.25">
      <c r="N603" s="11"/>
    </row>
    <row r="604" spans="14:14" x14ac:dyDescent="0.25">
      <c r="N604" s="11"/>
    </row>
    <row r="605" spans="14:14" x14ac:dyDescent="0.25">
      <c r="N605" s="11"/>
    </row>
    <row r="606" spans="14:14" x14ac:dyDescent="0.25">
      <c r="N606" s="11"/>
    </row>
    <row r="607" spans="14:14" x14ac:dyDescent="0.25">
      <c r="N607" s="11"/>
    </row>
    <row r="608" spans="14:14" x14ac:dyDescent="0.25">
      <c r="N608" s="11"/>
    </row>
    <row r="609" spans="14:14" x14ac:dyDescent="0.25">
      <c r="N609" s="11"/>
    </row>
    <row r="610" spans="14:14" x14ac:dyDescent="0.25">
      <c r="N610" s="11"/>
    </row>
    <row r="611" spans="14:14" x14ac:dyDescent="0.25">
      <c r="N611" s="11"/>
    </row>
    <row r="612" spans="14:14" x14ac:dyDescent="0.25">
      <c r="N612" s="11"/>
    </row>
    <row r="613" spans="14:14" x14ac:dyDescent="0.25">
      <c r="N613" s="11"/>
    </row>
    <row r="614" spans="14:14" x14ac:dyDescent="0.25">
      <c r="N614" s="11"/>
    </row>
    <row r="615" spans="14:14" x14ac:dyDescent="0.25">
      <c r="N615" s="11"/>
    </row>
    <row r="616" spans="14:14" x14ac:dyDescent="0.25">
      <c r="N616" s="11"/>
    </row>
    <row r="617" spans="14:14" x14ac:dyDescent="0.25">
      <c r="N617" s="11"/>
    </row>
    <row r="618" spans="14:14" x14ac:dyDescent="0.25">
      <c r="N618" s="11"/>
    </row>
    <row r="619" spans="14:14" x14ac:dyDescent="0.25">
      <c r="N619" s="11"/>
    </row>
    <row r="620" spans="14:14" x14ac:dyDescent="0.25">
      <c r="N620" s="11"/>
    </row>
    <row r="621" spans="14:14" x14ac:dyDescent="0.25">
      <c r="N621" s="11"/>
    </row>
    <row r="622" spans="14:14" x14ac:dyDescent="0.25">
      <c r="N622" s="11"/>
    </row>
    <row r="623" spans="14:14" x14ac:dyDescent="0.25">
      <c r="N623" s="11"/>
    </row>
    <row r="624" spans="14:14" x14ac:dyDescent="0.25">
      <c r="N624" s="11"/>
    </row>
    <row r="625" spans="14:14" x14ac:dyDescent="0.25">
      <c r="N625" s="11"/>
    </row>
    <row r="626" spans="14:14" x14ac:dyDescent="0.25">
      <c r="N626" s="11"/>
    </row>
    <row r="627" spans="14:14" x14ac:dyDescent="0.25">
      <c r="N627" s="11"/>
    </row>
    <row r="628" spans="14:14" x14ac:dyDescent="0.25">
      <c r="N628" s="11"/>
    </row>
    <row r="629" spans="14:14" x14ac:dyDescent="0.25">
      <c r="N629" s="11"/>
    </row>
    <row r="630" spans="14:14" x14ac:dyDescent="0.25">
      <c r="N630" s="11"/>
    </row>
    <row r="631" spans="14:14" x14ac:dyDescent="0.25">
      <c r="N631" s="11"/>
    </row>
    <row r="632" spans="14:14" x14ac:dyDescent="0.25">
      <c r="N632" s="11"/>
    </row>
    <row r="633" spans="14:14" x14ac:dyDescent="0.25">
      <c r="N633" s="11"/>
    </row>
    <row r="634" spans="14:14" x14ac:dyDescent="0.25">
      <c r="N634" s="11"/>
    </row>
    <row r="635" spans="14:14" x14ac:dyDescent="0.25">
      <c r="N635" s="11"/>
    </row>
    <row r="636" spans="14:14" x14ac:dyDescent="0.25">
      <c r="N636" s="11"/>
    </row>
    <row r="637" spans="14:14" x14ac:dyDescent="0.25">
      <c r="N637" s="11"/>
    </row>
    <row r="638" spans="14:14" x14ac:dyDescent="0.25">
      <c r="N638" s="11"/>
    </row>
    <row r="639" spans="14:14" x14ac:dyDescent="0.25">
      <c r="N639" s="11"/>
    </row>
    <row r="640" spans="14:14" x14ac:dyDescent="0.25">
      <c r="N640" s="11"/>
    </row>
    <row r="641" spans="14:14" x14ac:dyDescent="0.25">
      <c r="N641" s="11"/>
    </row>
    <row r="642" spans="14:14" x14ac:dyDescent="0.25">
      <c r="N642" s="11"/>
    </row>
    <row r="643" spans="14:14" x14ac:dyDescent="0.25">
      <c r="N643" s="11"/>
    </row>
    <row r="644" spans="14:14" x14ac:dyDescent="0.25">
      <c r="N644" s="11"/>
    </row>
    <row r="645" spans="14:14" x14ac:dyDescent="0.25">
      <c r="N645" s="11"/>
    </row>
    <row r="646" spans="14:14" x14ac:dyDescent="0.25">
      <c r="N646" s="11"/>
    </row>
    <row r="647" spans="14:14" x14ac:dyDescent="0.25">
      <c r="N647" s="11"/>
    </row>
    <row r="648" spans="14:14" x14ac:dyDescent="0.25">
      <c r="N648" s="11"/>
    </row>
    <row r="649" spans="14:14" x14ac:dyDescent="0.25">
      <c r="N649" s="11"/>
    </row>
    <row r="650" spans="14:14" x14ac:dyDescent="0.25">
      <c r="N650" s="11"/>
    </row>
    <row r="651" spans="14:14" x14ac:dyDescent="0.25">
      <c r="N651" s="11"/>
    </row>
    <row r="652" spans="14:14" x14ac:dyDescent="0.25">
      <c r="N652" s="11"/>
    </row>
    <row r="653" spans="14:14" x14ac:dyDescent="0.25">
      <c r="N653" s="11"/>
    </row>
    <row r="654" spans="14:14" x14ac:dyDescent="0.25">
      <c r="N654" s="11"/>
    </row>
    <row r="655" spans="14:14" x14ac:dyDescent="0.25">
      <c r="N655" s="11"/>
    </row>
    <row r="656" spans="14:14" x14ac:dyDescent="0.25">
      <c r="N656" s="11"/>
    </row>
    <row r="657" spans="14:14" x14ac:dyDescent="0.25">
      <c r="N657" s="11"/>
    </row>
    <row r="658" spans="14:14" x14ac:dyDescent="0.25">
      <c r="N658" s="11"/>
    </row>
    <row r="659" spans="14:14" x14ac:dyDescent="0.25">
      <c r="N659" s="11"/>
    </row>
    <row r="660" spans="14:14" x14ac:dyDescent="0.25">
      <c r="N660" s="11"/>
    </row>
    <row r="661" spans="14:14" x14ac:dyDescent="0.25">
      <c r="N661" s="11"/>
    </row>
    <row r="662" spans="14:14" x14ac:dyDescent="0.25">
      <c r="N662" s="11"/>
    </row>
    <row r="663" spans="14:14" x14ac:dyDescent="0.25">
      <c r="N663" s="11"/>
    </row>
    <row r="664" spans="14:14" x14ac:dyDescent="0.25">
      <c r="N664" s="11"/>
    </row>
    <row r="665" spans="14:14" x14ac:dyDescent="0.25">
      <c r="N665" s="11"/>
    </row>
    <row r="666" spans="14:14" x14ac:dyDescent="0.25">
      <c r="N666" s="11"/>
    </row>
    <row r="667" spans="14:14" x14ac:dyDescent="0.25">
      <c r="N667" s="11"/>
    </row>
    <row r="668" spans="14:14" x14ac:dyDescent="0.25">
      <c r="N668" s="11"/>
    </row>
    <row r="669" spans="14:14" x14ac:dyDescent="0.25">
      <c r="N669" s="11"/>
    </row>
    <row r="670" spans="14:14" x14ac:dyDescent="0.25">
      <c r="N670" s="11"/>
    </row>
    <row r="671" spans="14:14" x14ac:dyDescent="0.25">
      <c r="N671" s="11"/>
    </row>
    <row r="672" spans="14:14" x14ac:dyDescent="0.25">
      <c r="N672" s="11"/>
    </row>
    <row r="673" spans="14:14" x14ac:dyDescent="0.25">
      <c r="N673" s="11"/>
    </row>
    <row r="674" spans="14:14" x14ac:dyDescent="0.25">
      <c r="N674" s="11"/>
    </row>
    <row r="675" spans="14:14" x14ac:dyDescent="0.25">
      <c r="N675" s="11"/>
    </row>
    <row r="676" spans="14:14" x14ac:dyDescent="0.25">
      <c r="N676" s="11"/>
    </row>
    <row r="677" spans="14:14" x14ac:dyDescent="0.25">
      <c r="N677" s="11"/>
    </row>
    <row r="678" spans="14:14" x14ac:dyDescent="0.25">
      <c r="N678" s="11"/>
    </row>
    <row r="679" spans="14:14" x14ac:dyDescent="0.25">
      <c r="N679" s="11"/>
    </row>
    <row r="680" spans="14:14" x14ac:dyDescent="0.25">
      <c r="N680" s="11"/>
    </row>
    <row r="681" spans="14:14" x14ac:dyDescent="0.25">
      <c r="N681" s="11"/>
    </row>
    <row r="682" spans="14:14" x14ac:dyDescent="0.25">
      <c r="N682" s="11"/>
    </row>
    <row r="683" spans="14:14" x14ac:dyDescent="0.25">
      <c r="N683" s="11"/>
    </row>
    <row r="684" spans="14:14" x14ac:dyDescent="0.25">
      <c r="N684" s="11"/>
    </row>
    <row r="685" spans="14:14" x14ac:dyDescent="0.25">
      <c r="N685" s="11"/>
    </row>
    <row r="686" spans="14:14" x14ac:dyDescent="0.25">
      <c r="N686" s="11"/>
    </row>
    <row r="687" spans="14:14" x14ac:dyDescent="0.25">
      <c r="N687" s="11"/>
    </row>
    <row r="688" spans="14:14" x14ac:dyDescent="0.25">
      <c r="N688" s="11"/>
    </row>
    <row r="689" spans="14:14" x14ac:dyDescent="0.25">
      <c r="N689" s="11"/>
    </row>
    <row r="690" spans="14:14" x14ac:dyDescent="0.25">
      <c r="N690" s="11"/>
    </row>
    <row r="691" spans="14:14" x14ac:dyDescent="0.25">
      <c r="N691" s="11"/>
    </row>
    <row r="692" spans="14:14" x14ac:dyDescent="0.25">
      <c r="N692" s="11"/>
    </row>
    <row r="693" spans="14:14" x14ac:dyDescent="0.25">
      <c r="N693" s="11"/>
    </row>
    <row r="694" spans="14:14" x14ac:dyDescent="0.25">
      <c r="N694" s="11"/>
    </row>
    <row r="695" spans="14:14" x14ac:dyDescent="0.25">
      <c r="N695" s="11"/>
    </row>
    <row r="696" spans="14:14" x14ac:dyDescent="0.25">
      <c r="N696" s="11"/>
    </row>
    <row r="697" spans="14:14" x14ac:dyDescent="0.25">
      <c r="N697" s="11"/>
    </row>
    <row r="698" spans="14:14" x14ac:dyDescent="0.25">
      <c r="N698" s="11"/>
    </row>
    <row r="699" spans="14:14" x14ac:dyDescent="0.25">
      <c r="N699" s="11"/>
    </row>
    <row r="700" spans="14:14" x14ac:dyDescent="0.25">
      <c r="N700" s="11"/>
    </row>
    <row r="701" spans="14:14" x14ac:dyDescent="0.25">
      <c r="N701" s="11"/>
    </row>
    <row r="702" spans="14:14" x14ac:dyDescent="0.25">
      <c r="N702" s="11"/>
    </row>
    <row r="703" spans="14:14" x14ac:dyDescent="0.25">
      <c r="N703" s="11"/>
    </row>
    <row r="704" spans="14:14" x14ac:dyDescent="0.25">
      <c r="N704" s="11"/>
    </row>
    <row r="705" spans="14:14" x14ac:dyDescent="0.25">
      <c r="N705" s="11"/>
    </row>
    <row r="706" spans="14:14" x14ac:dyDescent="0.25">
      <c r="N706" s="11"/>
    </row>
    <row r="707" spans="14:14" x14ac:dyDescent="0.25">
      <c r="N707" s="11"/>
    </row>
    <row r="708" spans="14:14" x14ac:dyDescent="0.25">
      <c r="N708" s="11"/>
    </row>
    <row r="709" spans="14:14" x14ac:dyDescent="0.25">
      <c r="N709" s="11"/>
    </row>
    <row r="710" spans="14:14" x14ac:dyDescent="0.25">
      <c r="N710" s="11"/>
    </row>
    <row r="711" spans="14:14" x14ac:dyDescent="0.25">
      <c r="N711" s="11"/>
    </row>
    <row r="712" spans="14:14" x14ac:dyDescent="0.25">
      <c r="N712" s="11"/>
    </row>
    <row r="713" spans="14:14" x14ac:dyDescent="0.25">
      <c r="N713" s="11"/>
    </row>
    <row r="714" spans="14:14" x14ac:dyDescent="0.25">
      <c r="N714" s="11"/>
    </row>
    <row r="715" spans="14:14" x14ac:dyDescent="0.25">
      <c r="N715" s="11"/>
    </row>
    <row r="716" spans="14:14" x14ac:dyDescent="0.25">
      <c r="N716" s="11"/>
    </row>
    <row r="717" spans="14:14" x14ac:dyDescent="0.25">
      <c r="N717" s="11"/>
    </row>
    <row r="718" spans="14:14" x14ac:dyDescent="0.25">
      <c r="N718" s="11"/>
    </row>
    <row r="719" spans="14:14" x14ac:dyDescent="0.25">
      <c r="N719" s="11"/>
    </row>
    <row r="720" spans="14:14" x14ac:dyDescent="0.25">
      <c r="N720" s="11"/>
    </row>
    <row r="721" spans="14:14" x14ac:dyDescent="0.25">
      <c r="N721" s="11"/>
    </row>
    <row r="722" spans="14:14" x14ac:dyDescent="0.25">
      <c r="N722" s="11"/>
    </row>
    <row r="723" spans="14:14" x14ac:dyDescent="0.25">
      <c r="N723" s="11"/>
    </row>
    <row r="724" spans="14:14" x14ac:dyDescent="0.25">
      <c r="N724" s="11"/>
    </row>
    <row r="725" spans="14:14" x14ac:dyDescent="0.25">
      <c r="N725" s="11"/>
    </row>
    <row r="726" spans="14:14" x14ac:dyDescent="0.25">
      <c r="N726" s="11"/>
    </row>
    <row r="727" spans="14:14" x14ac:dyDescent="0.25">
      <c r="N727" s="11"/>
    </row>
    <row r="728" spans="14:14" x14ac:dyDescent="0.25">
      <c r="N728" s="11"/>
    </row>
    <row r="729" spans="14:14" x14ac:dyDescent="0.25">
      <c r="N729" s="11"/>
    </row>
    <row r="730" spans="14:14" x14ac:dyDescent="0.25">
      <c r="N730" s="11"/>
    </row>
    <row r="731" spans="14:14" x14ac:dyDescent="0.25">
      <c r="N731" s="11"/>
    </row>
    <row r="732" spans="14:14" x14ac:dyDescent="0.25">
      <c r="N732" s="11"/>
    </row>
    <row r="733" spans="14:14" x14ac:dyDescent="0.25">
      <c r="N733" s="11"/>
    </row>
    <row r="734" spans="14:14" x14ac:dyDescent="0.25">
      <c r="N734" s="11"/>
    </row>
    <row r="735" spans="14:14" x14ac:dyDescent="0.25">
      <c r="N735" s="11"/>
    </row>
    <row r="736" spans="14:14" x14ac:dyDescent="0.25">
      <c r="N736" s="11"/>
    </row>
    <row r="737" spans="14:14" x14ac:dyDescent="0.25">
      <c r="N737" s="11"/>
    </row>
    <row r="738" spans="14:14" x14ac:dyDescent="0.25">
      <c r="N738" s="11"/>
    </row>
    <row r="739" spans="14:14" x14ac:dyDescent="0.25">
      <c r="N739" s="11"/>
    </row>
    <row r="740" spans="14:14" x14ac:dyDescent="0.25">
      <c r="N740" s="11"/>
    </row>
    <row r="741" spans="14:14" x14ac:dyDescent="0.25">
      <c r="N741" s="11"/>
    </row>
    <row r="742" spans="14:14" x14ac:dyDescent="0.25">
      <c r="N742" s="11"/>
    </row>
    <row r="743" spans="14:14" x14ac:dyDescent="0.25">
      <c r="N743" s="11"/>
    </row>
    <row r="744" spans="14:14" x14ac:dyDescent="0.25">
      <c r="N744" s="11"/>
    </row>
    <row r="745" spans="14:14" x14ac:dyDescent="0.25">
      <c r="N745" s="11"/>
    </row>
    <row r="746" spans="14:14" x14ac:dyDescent="0.25">
      <c r="N746" s="11"/>
    </row>
    <row r="747" spans="14:14" x14ac:dyDescent="0.25">
      <c r="N747" s="11"/>
    </row>
    <row r="748" spans="14:14" x14ac:dyDescent="0.25">
      <c r="N748" s="11"/>
    </row>
    <row r="749" spans="14:14" x14ac:dyDescent="0.25">
      <c r="N749" s="11"/>
    </row>
    <row r="750" spans="14:14" x14ac:dyDescent="0.25">
      <c r="N750" s="11"/>
    </row>
    <row r="751" spans="14:14" x14ac:dyDescent="0.25">
      <c r="N751" s="11"/>
    </row>
    <row r="752" spans="14:14" x14ac:dyDescent="0.25">
      <c r="N752" s="11"/>
    </row>
    <row r="753" spans="14:14" x14ac:dyDescent="0.25">
      <c r="N753" s="11"/>
    </row>
    <row r="754" spans="14:14" x14ac:dyDescent="0.25">
      <c r="N754" s="11"/>
    </row>
    <row r="755" spans="14:14" x14ac:dyDescent="0.25">
      <c r="N755" s="11"/>
    </row>
    <row r="756" spans="14:14" x14ac:dyDescent="0.25">
      <c r="N756" s="11"/>
    </row>
    <row r="757" spans="14:14" x14ac:dyDescent="0.25">
      <c r="N757" s="11"/>
    </row>
    <row r="758" spans="14:14" x14ac:dyDescent="0.25">
      <c r="N758" s="11"/>
    </row>
    <row r="759" spans="14:14" x14ac:dyDescent="0.25">
      <c r="N759" s="11"/>
    </row>
    <row r="760" spans="14:14" x14ac:dyDescent="0.25">
      <c r="N760" s="11"/>
    </row>
    <row r="761" spans="14:14" x14ac:dyDescent="0.25">
      <c r="N761" s="11"/>
    </row>
    <row r="762" spans="14:14" x14ac:dyDescent="0.25">
      <c r="N762" s="11"/>
    </row>
    <row r="763" spans="14:14" x14ac:dyDescent="0.25">
      <c r="N763" s="11"/>
    </row>
    <row r="764" spans="14:14" x14ac:dyDescent="0.25">
      <c r="N764" s="11"/>
    </row>
    <row r="765" spans="14:14" x14ac:dyDescent="0.25">
      <c r="N765" s="11"/>
    </row>
    <row r="766" spans="14:14" x14ac:dyDescent="0.25">
      <c r="N766" s="11"/>
    </row>
    <row r="767" spans="14:14" x14ac:dyDescent="0.25">
      <c r="N767" s="11"/>
    </row>
    <row r="768" spans="14:14" x14ac:dyDescent="0.25">
      <c r="N768" s="11"/>
    </row>
    <row r="769" spans="14:14" x14ac:dyDescent="0.25">
      <c r="N769" s="11"/>
    </row>
    <row r="770" spans="14:14" x14ac:dyDescent="0.25">
      <c r="N770" s="11"/>
    </row>
    <row r="771" spans="14:14" x14ac:dyDescent="0.25">
      <c r="N771" s="11"/>
    </row>
    <row r="772" spans="14:14" x14ac:dyDescent="0.25">
      <c r="N772" s="11"/>
    </row>
    <row r="773" spans="14:14" x14ac:dyDescent="0.25">
      <c r="N773" s="11"/>
    </row>
    <row r="774" spans="14:14" x14ac:dyDescent="0.25">
      <c r="N774" s="11"/>
    </row>
    <row r="775" spans="14:14" x14ac:dyDescent="0.25">
      <c r="N775" s="11"/>
    </row>
    <row r="776" spans="14:14" x14ac:dyDescent="0.25">
      <c r="N776" s="11"/>
    </row>
    <row r="777" spans="14:14" x14ac:dyDescent="0.25">
      <c r="N777" s="11"/>
    </row>
    <row r="778" spans="14:14" x14ac:dyDescent="0.25">
      <c r="N778" s="11"/>
    </row>
    <row r="779" spans="14:14" x14ac:dyDescent="0.25">
      <c r="N779" s="11"/>
    </row>
    <row r="780" spans="14:14" x14ac:dyDescent="0.25">
      <c r="N780" s="11"/>
    </row>
    <row r="781" spans="14:14" x14ac:dyDescent="0.25">
      <c r="N781" s="11"/>
    </row>
    <row r="782" spans="14:14" x14ac:dyDescent="0.25">
      <c r="N782" s="11"/>
    </row>
    <row r="783" spans="14:14" x14ac:dyDescent="0.25">
      <c r="N783" s="11"/>
    </row>
    <row r="784" spans="14:14" x14ac:dyDescent="0.25">
      <c r="N784" s="11"/>
    </row>
    <row r="785" spans="14:14" x14ac:dyDescent="0.25">
      <c r="N785" s="11"/>
    </row>
    <row r="786" spans="14:14" x14ac:dyDescent="0.25">
      <c r="N786" s="11"/>
    </row>
    <row r="787" spans="14:14" x14ac:dyDescent="0.25">
      <c r="N787" s="11"/>
    </row>
    <row r="788" spans="14:14" x14ac:dyDescent="0.25">
      <c r="N788" s="11"/>
    </row>
    <row r="789" spans="14:14" x14ac:dyDescent="0.25">
      <c r="N789" s="11"/>
    </row>
    <row r="790" spans="14:14" x14ac:dyDescent="0.25">
      <c r="N790" s="11"/>
    </row>
    <row r="791" spans="14:14" x14ac:dyDescent="0.25">
      <c r="N791" s="11"/>
    </row>
    <row r="792" spans="14:14" x14ac:dyDescent="0.25">
      <c r="N792" s="11"/>
    </row>
    <row r="793" spans="14:14" x14ac:dyDescent="0.25">
      <c r="N793" s="11"/>
    </row>
    <row r="794" spans="14:14" x14ac:dyDescent="0.25">
      <c r="N794" s="11"/>
    </row>
    <row r="795" spans="14:14" x14ac:dyDescent="0.25">
      <c r="N795" s="11"/>
    </row>
    <row r="796" spans="14:14" x14ac:dyDescent="0.25">
      <c r="N796" s="11"/>
    </row>
    <row r="797" spans="14:14" x14ac:dyDescent="0.25">
      <c r="N797" s="11"/>
    </row>
    <row r="798" spans="14:14" x14ac:dyDescent="0.25">
      <c r="N798" s="11"/>
    </row>
    <row r="799" spans="14:14" x14ac:dyDescent="0.25">
      <c r="N799" s="11"/>
    </row>
    <row r="800" spans="14:14" x14ac:dyDescent="0.25">
      <c r="N800" s="11"/>
    </row>
    <row r="801" spans="14:14" x14ac:dyDescent="0.25">
      <c r="N801" s="11"/>
    </row>
    <row r="802" spans="14:14" x14ac:dyDescent="0.25">
      <c r="N802" s="11"/>
    </row>
    <row r="803" spans="14:14" x14ac:dyDescent="0.25">
      <c r="N803" s="11"/>
    </row>
    <row r="804" spans="14:14" x14ac:dyDescent="0.25">
      <c r="N804" s="11"/>
    </row>
    <row r="805" spans="14:14" x14ac:dyDescent="0.25">
      <c r="N805" s="11"/>
    </row>
    <row r="806" spans="14:14" x14ac:dyDescent="0.25">
      <c r="N806" s="11"/>
    </row>
    <row r="807" spans="14:14" x14ac:dyDescent="0.25">
      <c r="N807" s="11"/>
    </row>
    <row r="808" spans="14:14" x14ac:dyDescent="0.25">
      <c r="N808" s="11"/>
    </row>
    <row r="809" spans="14:14" x14ac:dyDescent="0.25">
      <c r="N809" s="11"/>
    </row>
    <row r="810" spans="14:14" x14ac:dyDescent="0.25">
      <c r="N810" s="11"/>
    </row>
    <row r="811" spans="14:14" x14ac:dyDescent="0.25">
      <c r="N811" s="11"/>
    </row>
    <row r="812" spans="14:14" x14ac:dyDescent="0.25">
      <c r="N812" s="11"/>
    </row>
    <row r="813" spans="14:14" x14ac:dyDescent="0.25">
      <c r="N813" s="11"/>
    </row>
    <row r="814" spans="14:14" x14ac:dyDescent="0.25">
      <c r="N814" s="11"/>
    </row>
    <row r="815" spans="14:14" x14ac:dyDescent="0.25">
      <c r="N815" s="11"/>
    </row>
    <row r="816" spans="14:14" x14ac:dyDescent="0.25">
      <c r="N816" s="11"/>
    </row>
    <row r="817" spans="14:14" x14ac:dyDescent="0.25">
      <c r="N817" s="11"/>
    </row>
    <row r="818" spans="14:14" x14ac:dyDescent="0.25">
      <c r="N818" s="11"/>
    </row>
    <row r="819" spans="14:14" x14ac:dyDescent="0.25">
      <c r="N819" s="11"/>
    </row>
    <row r="820" spans="14:14" x14ac:dyDescent="0.25">
      <c r="N820" s="11"/>
    </row>
    <row r="821" spans="14:14" x14ac:dyDescent="0.25">
      <c r="N821" s="11"/>
    </row>
    <row r="822" spans="14:14" x14ac:dyDescent="0.25">
      <c r="N822" s="11"/>
    </row>
    <row r="823" spans="14:14" x14ac:dyDescent="0.25">
      <c r="N823" s="11"/>
    </row>
    <row r="824" spans="14:14" x14ac:dyDescent="0.25">
      <c r="N824" s="11"/>
    </row>
    <row r="825" spans="14:14" x14ac:dyDescent="0.25">
      <c r="N825" s="11"/>
    </row>
    <row r="857" spans="14:14" x14ac:dyDescent="0.25">
      <c r="N857" s="11"/>
    </row>
    <row r="858" spans="14:14" x14ac:dyDescent="0.25">
      <c r="N858" s="11"/>
    </row>
    <row r="859" spans="14:14" x14ac:dyDescent="0.25">
      <c r="N859" s="11"/>
    </row>
    <row r="860" spans="14:14" x14ac:dyDescent="0.25">
      <c r="N860" s="11"/>
    </row>
    <row r="861" spans="14:14" x14ac:dyDescent="0.25">
      <c r="N861" s="11"/>
    </row>
    <row r="862" spans="14:14" x14ac:dyDescent="0.25">
      <c r="N862" s="11"/>
    </row>
    <row r="864" spans="14:14" x14ac:dyDescent="0.25">
      <c r="N864" s="11"/>
    </row>
    <row r="865" spans="14:14" x14ac:dyDescent="0.25">
      <c r="N865" s="11"/>
    </row>
    <row r="866" spans="14:14" x14ac:dyDescent="0.25">
      <c r="N866" s="11"/>
    </row>
    <row r="867" spans="14:14" x14ac:dyDescent="0.25">
      <c r="N867" s="11"/>
    </row>
    <row r="868" spans="14:14" x14ac:dyDescent="0.25">
      <c r="N868" s="11"/>
    </row>
    <row r="870" spans="14:14" x14ac:dyDescent="0.25">
      <c r="N870" s="11"/>
    </row>
    <row r="871" spans="14:14" x14ac:dyDescent="0.25">
      <c r="N871" s="11"/>
    </row>
    <row r="872" spans="14:14" x14ac:dyDescent="0.25">
      <c r="N872" s="11"/>
    </row>
    <row r="873" spans="14:14" x14ac:dyDescent="0.25">
      <c r="N873" s="11"/>
    </row>
    <row r="875" spans="14:14" x14ac:dyDescent="0.25">
      <c r="N875" s="11"/>
    </row>
    <row r="878" spans="14:14" x14ac:dyDescent="0.25">
      <c r="N878" s="11"/>
    </row>
    <row r="879" spans="14:14" x14ac:dyDescent="0.25">
      <c r="N879" s="11"/>
    </row>
    <row r="881" spans="14:14" x14ac:dyDescent="0.25">
      <c r="N881" s="11"/>
    </row>
    <row r="882" spans="14:14" x14ac:dyDescent="0.25">
      <c r="N882" s="11"/>
    </row>
    <row r="883" spans="14:14" x14ac:dyDescent="0.25">
      <c r="N883" s="11"/>
    </row>
    <row r="884" spans="14:14" x14ac:dyDescent="0.25">
      <c r="N884" s="11"/>
    </row>
    <row r="885" spans="14:14" x14ac:dyDescent="0.25">
      <c r="N885" s="11"/>
    </row>
    <row r="886" spans="14:14" x14ac:dyDescent="0.25">
      <c r="N886" s="11"/>
    </row>
    <row r="887" spans="14:14" x14ac:dyDescent="0.25">
      <c r="N887" s="11"/>
    </row>
    <row r="888" spans="14:14" x14ac:dyDescent="0.25">
      <c r="N888" s="11"/>
    </row>
    <row r="893" spans="14:14" x14ac:dyDescent="0.25">
      <c r="N893" s="11"/>
    </row>
    <row r="898" spans="14:14" x14ac:dyDescent="0.25">
      <c r="N898" s="11"/>
    </row>
    <row r="899" spans="14:14" x14ac:dyDescent="0.25">
      <c r="N899" s="11"/>
    </row>
    <row r="900" spans="14:14" x14ac:dyDescent="0.25">
      <c r="N900" s="11"/>
    </row>
    <row r="904" spans="14:14" x14ac:dyDescent="0.25">
      <c r="N904" s="11"/>
    </row>
    <row r="910" spans="14:14" x14ac:dyDescent="0.25">
      <c r="N910" s="11"/>
    </row>
  </sheetData>
  <mergeCells count="23">
    <mergeCell ref="D42:D44"/>
    <mergeCell ref="G3:G26"/>
    <mergeCell ref="G27:G31"/>
    <mergeCell ref="G32:G62"/>
    <mergeCell ref="H3:H26"/>
    <mergeCell ref="H27:H31"/>
    <mergeCell ref="H32:H62"/>
    <mergeCell ref="D2:E2"/>
    <mergeCell ref="A1:K1"/>
    <mergeCell ref="A66:K66"/>
    <mergeCell ref="D45:D51"/>
    <mergeCell ref="D52:D62"/>
    <mergeCell ref="F3:F26"/>
    <mergeCell ref="F27:F31"/>
    <mergeCell ref="F32:F62"/>
    <mergeCell ref="E3:E26"/>
    <mergeCell ref="E27:E31"/>
    <mergeCell ref="E32:E62"/>
    <mergeCell ref="D3:D9"/>
    <mergeCell ref="D10:D14"/>
    <mergeCell ref="D15:D26"/>
    <mergeCell ref="D27:D31"/>
    <mergeCell ref="D32:D41"/>
  </mergeCells>
  <pageMargins left="0.7" right="0.7"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Phương án Yên Thịnh</vt:lpstr>
      <vt:lpstr>Phương án Thôn Muối</vt:lpstr>
      <vt:lpstr>Phương án Đống Vừng</vt:lpstr>
      <vt:lpstr>Phương án Nội Chùa</vt:lpstr>
      <vt:lpstr>Phương án Nội Đình</vt:lpstr>
      <vt:lpstr>Phương án Trại Hai</vt:lpstr>
      <vt:lpstr>Phương Án mộ</vt:lpstr>
      <vt:lpstr>Thon Noi Dinh</vt:lpstr>
      <vt:lpstr>DS Thành Hạnh Yên Thịnh</vt:lpstr>
      <vt:lpstr>DS Thành Hạnh Yên Thịnh (2)</vt:lpstr>
      <vt:lpstr>'Phương án Nội Chùa'!HOTEN</vt:lpstr>
      <vt:lpstr>'Phương án Nội Đình'!HOTEN</vt:lpstr>
      <vt:lpstr>'Phương án Đống Vừng'!Print_Area</vt:lpstr>
      <vt:lpstr>'Phương Án mộ'!Print_Area</vt:lpstr>
      <vt:lpstr>'Phương án Nội Chùa'!Print_Area</vt:lpstr>
      <vt:lpstr>'Phương án Nội Đình'!Print_Area</vt:lpstr>
      <vt:lpstr>'Phương án Thôn Muối'!Print_Area</vt:lpstr>
      <vt:lpstr>'Phương án Trại Hai'!Print_Area</vt:lpstr>
      <vt:lpstr>'Phương án Yên Thịnh'!Print_Area</vt:lpstr>
      <vt:lpstr>'Phương án Đống Vừng'!Print_Titles</vt:lpstr>
      <vt:lpstr>'Phương án Nội Chùa'!Print_Titles</vt:lpstr>
      <vt:lpstr>'Phương án Nội Đình'!Print_Titles</vt:lpstr>
      <vt:lpstr>'Phương án Thôn Muối'!Print_Titles</vt:lpstr>
      <vt:lpstr>'Phương án Trại Hai'!Print_Titles</vt:lpstr>
      <vt:lpstr>'Phương án Yên Thịnh'!Print_Titles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2024-05-11T06:40:08Z</cp:lastPrinted>
  <dcterms:created xsi:type="dcterms:W3CDTF">2022-10-13T00:15:31Z</dcterms:created>
  <dcterms:modified xsi:type="dcterms:W3CDTF">2024-05-13T02:33:14Z</dcterms:modified>
</cp:coreProperties>
</file>